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codeName="ThisWorkbook" hidePivotFieldList="1" defaultThemeVersion="166925"/>
  <mc:AlternateContent xmlns:mc="http://schemas.openxmlformats.org/markup-compatibility/2006">
    <mc:Choice Requires="x15">
      <x15ac:absPath xmlns:x15ac="http://schemas.microsoft.com/office/spreadsheetml/2010/11/ac" url="/Users/scottmiller/Documents/Scotts/webinar/"/>
    </mc:Choice>
  </mc:AlternateContent>
  <xr:revisionPtr revIDLastSave="0" documentId="8_{0F103057-5DB7-6A4F-B1C3-39E7A226379D}" xr6:coauthVersionLast="47" xr6:coauthVersionMax="47" xr10:uidLastSave="{00000000-0000-0000-0000-000000000000}"/>
  <bookViews>
    <workbookView xWindow="1600" yWindow="500" windowWidth="25600" windowHeight="14160" tabRatio="901" activeTab="10" xr2:uid="{65F543AC-98A2-47BC-B942-BEF582888E3B}"/>
  </bookViews>
  <sheets>
    <sheet name="Print Sheet" sheetId="157" r:id="rId1"/>
    <sheet name="Reports" sheetId="173" r:id="rId2"/>
    <sheet name="P&amp;L - Act v Fcast" sheetId="191" r:id="rId3"/>
    <sheet name="Lookup Sheet" sheetId="186" state="hidden" r:id="rId4"/>
    <sheet name="Sales Entry" sheetId="174" r:id="rId5"/>
    <sheet name="Employees Entry" sheetId="175" r:id="rId6"/>
    <sheet name="Overheads (OH) Entry" sheetId="176" r:id="rId7"/>
    <sheet name="CashFlow" sheetId="187" r:id="rId8"/>
    <sheet name="COA - VALUE TABLE" sheetId="179" r:id="rId9"/>
    <sheet name="Header" sheetId="182" r:id="rId10"/>
    <sheet name="Instructions" sheetId="193" r:id="rId11"/>
    <sheet name="Checks" sheetId="47" r:id="rId12"/>
    <sheet name="Budget" sheetId="19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1__123Graph_ACHART_1" localSheetId="2" hidden="1">'[1]Total Music'!#REF!</definedName>
    <definedName name="__1__123Graph_ACHART_1" hidden="1">'[1]Total Music'!#REF!</definedName>
    <definedName name="__123Graph_A" localSheetId="2" hidden="1">#REF!</definedName>
    <definedName name="__123Graph_A" hidden="1">#REF!</definedName>
    <definedName name="__123Graph_F" localSheetId="2" hidden="1">#REF!</definedName>
    <definedName name="__123Graph_F" hidden="1">#REF!</definedName>
    <definedName name="__123Graph_X" hidden="1">#REF!</definedName>
    <definedName name="__2__123Graph_ACHART_1" hidden="1">'[1]Total Music'!#REF!</definedName>
    <definedName name="__2__123Graph_BCHART_1" hidden="1">'[1]Total Music'!#REF!</definedName>
    <definedName name="__3__123Graph_BCHART_1" hidden="1">'[1]Total Music'!#REF!</definedName>
    <definedName name="__3__123Graph_CCHART_1" hidden="1">'[1]Total Music'!#REF!</definedName>
    <definedName name="__4__123Graph_CCHART_1" hidden="1">'[1]Total Music'!#REF!</definedName>
    <definedName name="_1__123Graph_ACHART_1" hidden="1">#REF!</definedName>
    <definedName name="_11__123Graph_ACHART_1" hidden="1">#REF!</definedName>
    <definedName name="_2__123Graph_ACHART_1" hidden="1">#REF!</definedName>
    <definedName name="_2__123Graph_BCHART_1" hidden="1">#REF!</definedName>
    <definedName name="_22__123Graph_BCHART_1" hidden="1">#REF!</definedName>
    <definedName name="_275__123Graph_ACHART_1" hidden="1">#REF!</definedName>
    <definedName name="_276__123Graph_ACHART_3" hidden="1">#N/A</definedName>
    <definedName name="_277__123Graph_ACHART_4" hidden="1">#N/A</definedName>
    <definedName name="_278__123Graph_ACHART_5" hidden="1">#N/A</definedName>
    <definedName name="_28__123Graph_ACHART_1" hidden="1">#REF!</definedName>
    <definedName name="_295__123Graph_BCHART_1" hidden="1">#REF!</definedName>
    <definedName name="_296__123Graph_BCHART_3" hidden="1">#N/A</definedName>
    <definedName name="_297__123Graph_BCHART_4" hidden="1">#N/A</definedName>
    <definedName name="_298__123Graph_BCHART_5" hidden="1">#N/A</definedName>
    <definedName name="_3__123Graph_ACHART_1" hidden="1">#REF!</definedName>
    <definedName name="_3__123Graph_BCHART_1" hidden="1">#REF!</definedName>
    <definedName name="_3__123Graph_CCHART_1" hidden="1">#REF!</definedName>
    <definedName name="_30__123Graph_BCHART_1" hidden="1">#REF!</definedName>
    <definedName name="_315__123Graph_CCHART_1" hidden="1">#REF!</definedName>
    <definedName name="_316__123Graph_CCHART_4" hidden="1">#N/A</definedName>
    <definedName name="_317__123Graph_CCHART_5" hidden="1">#N/A</definedName>
    <definedName name="_318__123Graph_DCHART_4" hidden="1">#N/A</definedName>
    <definedName name="_319__123Graph_DCHART_5" hidden="1">#N/A</definedName>
    <definedName name="_32__123Graph_CCHART_1" hidden="1">#REF!</definedName>
    <definedName name="_320__123Graph_ECHART_4" hidden="1">#N/A</definedName>
    <definedName name="_321__123Graph_ECHART_5" hidden="1">#N/A</definedName>
    <definedName name="_322__123Graph_FCHART_4" hidden="1">#N/A</definedName>
    <definedName name="_323__123Graph_FCHART_5" hidden="1">#N/A</definedName>
    <definedName name="_324__123Graph_LBL_DCHART_3" hidden="1">#N/A</definedName>
    <definedName name="_325__123Graph_XCHART_4" hidden="1">#N/A</definedName>
    <definedName name="_326__123Graph_XCHART_5" hidden="1">#N/A</definedName>
    <definedName name="_33__123Graph_CCHART_1" hidden="1">#REF!</definedName>
    <definedName name="_4__123Graph_BCHART_1" hidden="1">#REF!</definedName>
    <definedName name="_4__123Graph_CCHART_1" hidden="1">#REF!</definedName>
    <definedName name="_5__123Graph_CCHART_1" hidden="1">#REF!</definedName>
    <definedName name="_Fill" hidden="1">#REF!</definedName>
    <definedName name="_xlnm._FilterDatabase" localSheetId="8" hidden="1">'COA - VALUE TABLE'!$A$8:$BI$301</definedName>
    <definedName name="_xlnm._FilterDatabase" hidden="1">#REF!</definedName>
    <definedName name="_Key1" hidden="1">#REF!</definedName>
    <definedName name="_Order1" hidden="1">255</definedName>
    <definedName name="_Order2" hidden="1">255</definedName>
    <definedName name="_Sort" hidden="1">#REF!</definedName>
    <definedName name="AccessDatabase" hidden="1">"S:\Data\Finance\REPORT\2004-2005\MARZO\BALXLINEAS0503.mdb"</definedName>
    <definedName name="Accrual.Amount">'[2]AccountTransactions.Xero.Accrua'!$Q:$Q</definedName>
    <definedName name="Accrual.Project">'[2]AccountTransactions.Xero.Accrua'!$O:$O</definedName>
    <definedName name="AcctCol">[3]Info!$C$14</definedName>
    <definedName name="ACTUAL_1">'COA - VALUE TABLE'!$S:$S</definedName>
    <definedName name="ACTUAL_10">'COA - VALUE TABLE'!$AB:$AB</definedName>
    <definedName name="ACTUAL_11">'COA - VALUE TABLE'!$AC:$AC</definedName>
    <definedName name="ACTUAL_12">'COA - VALUE TABLE'!$AD:$AD</definedName>
    <definedName name="ACTUAL_13">'COA - VALUE TABLE'!#REF!</definedName>
    <definedName name="ACTUAL_14">'COA - VALUE TABLE'!#REF!</definedName>
    <definedName name="ACTUAL_15">'COA - VALUE TABLE'!#REF!</definedName>
    <definedName name="ACTUAL_16">'COA - VALUE TABLE'!#REF!</definedName>
    <definedName name="ACTUAL_17">'COA - VALUE TABLE'!#REF!</definedName>
    <definedName name="ACTUAL_18">'COA - VALUE TABLE'!#REF!</definedName>
    <definedName name="ACTUAL_19">'COA - VALUE TABLE'!#REF!</definedName>
    <definedName name="ACTUAL_2">'COA - VALUE TABLE'!$T:$T</definedName>
    <definedName name="ACTUAL_20">'COA - VALUE TABLE'!#REF!</definedName>
    <definedName name="ACTUAL_21">'COA - VALUE TABLE'!#REF!</definedName>
    <definedName name="ACTUAL_22">'COA - VALUE TABLE'!#REF!</definedName>
    <definedName name="ACTUAL_23">'COA - VALUE TABLE'!#REF!</definedName>
    <definedName name="ACTUAL_24">'COA - VALUE TABLE'!#REF!</definedName>
    <definedName name="ACTUAL_25">'COA - VALUE TABLE'!#REF!</definedName>
    <definedName name="ACTUAL_26">'COA - VALUE TABLE'!#REF!</definedName>
    <definedName name="Actual_27">'COA - VALUE TABLE'!#REF!</definedName>
    <definedName name="ACTUAL_28">'COA - VALUE TABLE'!#REF!</definedName>
    <definedName name="ACTUAL_29">'COA - VALUE TABLE'!#REF!</definedName>
    <definedName name="ACTUAL_3">'COA - VALUE TABLE'!$U:$U</definedName>
    <definedName name="ACTUAL_30">'COA - VALUE TABLE'!#REF!</definedName>
    <definedName name="ACTUAL_31">'COA - VALUE TABLE'!#REF!</definedName>
    <definedName name="ACTUAL_32">'COA - VALUE TABLE'!#REF!</definedName>
    <definedName name="ACTUAL_33">'COA - VALUE TABLE'!#REF!</definedName>
    <definedName name="ACTUAL_34">'COA - VALUE TABLE'!#REF!</definedName>
    <definedName name="ACTUAL_35">'COA - VALUE TABLE'!#REF!</definedName>
    <definedName name="ACTUAL_36">'COA - VALUE TABLE'!#REF!</definedName>
    <definedName name="ACTUAL_4">'COA - VALUE TABLE'!$V:$V</definedName>
    <definedName name="ACTUAL_5">'COA - VALUE TABLE'!$W:$W</definedName>
    <definedName name="ACTUAL_6">'COA - VALUE TABLE'!$X:$X</definedName>
    <definedName name="ACTUAL_7">'COA - VALUE TABLE'!$Y:$Y</definedName>
    <definedName name="ACTUAL_8">'COA - VALUE TABLE'!$Z:$Z</definedName>
    <definedName name="ACTUAL_9">'COA - VALUE TABLE'!$AA:$AA</definedName>
    <definedName name="ACTUAL_MTD">'COA - VALUE TABLE'!$AF:$AF</definedName>
    <definedName name="ACTUAL_ORG2_1">'COA - VALUE TABLE'!#REF!</definedName>
    <definedName name="ACTUAL_ORG2_10">'COA - VALUE TABLE'!#REF!</definedName>
    <definedName name="ACTUAL_ORG2_11">'COA - VALUE TABLE'!#REF!</definedName>
    <definedName name="ACTUAL_ORG2_12">'COA - VALUE TABLE'!#REF!</definedName>
    <definedName name="ACTUAL_ORG2_13">'COA - VALUE TABLE'!#REF!</definedName>
    <definedName name="ACTUAL_ORG2_14">'COA - VALUE TABLE'!#REF!</definedName>
    <definedName name="ACTUAL_ORG2_15">'COA - VALUE TABLE'!#REF!</definedName>
    <definedName name="ACTUAL_ORG2_16">'COA - VALUE TABLE'!#REF!</definedName>
    <definedName name="ACTUAL_ORG2_17">'COA - VALUE TABLE'!#REF!</definedName>
    <definedName name="ACTUAL_ORG2_18">'COA - VALUE TABLE'!#REF!</definedName>
    <definedName name="ACTUAL_ORG2_19">'COA - VALUE TABLE'!#REF!</definedName>
    <definedName name="ACTUAL_ORG2_2">'COA - VALUE TABLE'!#REF!</definedName>
    <definedName name="ACTUAL_ORG2_20">'COA - VALUE TABLE'!#REF!</definedName>
    <definedName name="ACTUAL_ORG2_21">'COA - VALUE TABLE'!#REF!</definedName>
    <definedName name="ACTUAL_ORG2_22">'COA - VALUE TABLE'!#REF!</definedName>
    <definedName name="ACTUAL_ORG2_23">'COA - VALUE TABLE'!#REF!</definedName>
    <definedName name="ACTUAL_ORG2_24">'COA - VALUE TABLE'!#REF!</definedName>
    <definedName name="ACTUAL_ORG2_25">'COA - VALUE TABLE'!#REF!</definedName>
    <definedName name="ACTUAL_ORG2_26">'COA - VALUE TABLE'!#REF!</definedName>
    <definedName name="ACTUAL_ORG2_27">'COA - VALUE TABLE'!#REF!</definedName>
    <definedName name="ACTUAL_ORG2_28">'COA - VALUE TABLE'!#REF!</definedName>
    <definedName name="ACTUAL_ORG2_29">'COA - VALUE TABLE'!#REF!</definedName>
    <definedName name="ACTUAL_ORG2_3">'COA - VALUE TABLE'!#REF!</definedName>
    <definedName name="ACTUAL_ORG2_30">'COA - VALUE TABLE'!#REF!</definedName>
    <definedName name="ACTUAL_ORG2_31">'COA - VALUE TABLE'!#REF!</definedName>
    <definedName name="ACTUAL_ORG2_32">'COA - VALUE TABLE'!#REF!</definedName>
    <definedName name="ACTUAL_ORG2_33">'COA - VALUE TABLE'!#REF!</definedName>
    <definedName name="ACTUAL_ORG2_34">'COA - VALUE TABLE'!#REF!</definedName>
    <definedName name="ACTUAL_ORG2_35">'COA - VALUE TABLE'!#REF!</definedName>
    <definedName name="ACTUAL_ORG2_36">'COA - VALUE TABLE'!#REF!</definedName>
    <definedName name="ACTUAL_ORG2_4">'COA - VALUE TABLE'!#REF!</definedName>
    <definedName name="ACTUAL_ORG2_5">'COA - VALUE TABLE'!#REF!</definedName>
    <definedName name="ACTUAL_ORG2_6">'COA - VALUE TABLE'!#REF!</definedName>
    <definedName name="ACTUAL_ORG2_7">'COA - VALUE TABLE'!#REF!</definedName>
    <definedName name="ACTUAL_ORG2_8">'COA - VALUE TABLE'!#REF!</definedName>
    <definedName name="ACTUAL_ORG2_9">'COA - VALUE TABLE'!#REF!</definedName>
    <definedName name="ACTUAL_ORG2_MTD">'COA - VALUE TABLE'!#REF!</definedName>
    <definedName name="ACTUAL_ORG2_YTD">'COA - VALUE TABLE'!#REF!</definedName>
    <definedName name="ACTUAL_YTD">'COA - VALUE TABLE'!$AG:$AG</definedName>
    <definedName name="Allocs">[3]Info!$E$122:$E$131</definedName>
    <definedName name="AnnualUplift2">[3]Info!$D$25</definedName>
    <definedName name="AppRepeats_Start">'[4]Project List'!$A$9</definedName>
    <definedName name="AppsRepeats">'[4]Project List'!$A$9:$A$102</definedName>
    <definedName name="April">#REF!</definedName>
    <definedName name="asf">[5]Intro!$J$5</definedName>
    <definedName name="AUD">[6]Currencies!$C$9</definedName>
    <definedName name="August">#REF!</definedName>
    <definedName name="Bis" hidden="1">#REF!</definedName>
    <definedName name="BS_1">'COA - VALUE TABLE'!$AX:$AX</definedName>
    <definedName name="BS_10">'COA - VALUE TABLE'!$BG:$BG</definedName>
    <definedName name="BS_11">'COA - VALUE TABLE'!$BH:$BH</definedName>
    <definedName name="BS_12">'COA - VALUE TABLE'!$BI:$BI</definedName>
    <definedName name="BS_13">'COA - VALUE TABLE'!#REF!</definedName>
    <definedName name="BS_14">'COA - VALUE TABLE'!#REF!</definedName>
    <definedName name="BS_15">'COA - VALUE TABLE'!#REF!</definedName>
    <definedName name="BS_16">'COA - VALUE TABLE'!#REF!</definedName>
    <definedName name="BS_17">'COA - VALUE TABLE'!#REF!</definedName>
    <definedName name="BS_18">'COA - VALUE TABLE'!#REF!</definedName>
    <definedName name="BS_19">'COA - VALUE TABLE'!#REF!</definedName>
    <definedName name="bs_2">'COA - VALUE TABLE'!$AY:$AY</definedName>
    <definedName name="BS_20">'COA - VALUE TABLE'!#REF!</definedName>
    <definedName name="BS_21">'COA - VALUE TABLE'!#REF!</definedName>
    <definedName name="BS_22">'COA - VALUE TABLE'!#REF!</definedName>
    <definedName name="BS_23">'COA - VALUE TABLE'!#REF!</definedName>
    <definedName name="BS_24">'COA - VALUE TABLE'!#REF!</definedName>
    <definedName name="BS_25">'COA - VALUE TABLE'!#REF!</definedName>
    <definedName name="BS_26">'COA - VALUE TABLE'!#REF!</definedName>
    <definedName name="BS_27">'COA - VALUE TABLE'!#REF!</definedName>
    <definedName name="BS_28">'COA - VALUE TABLE'!#REF!</definedName>
    <definedName name="BS_29">'COA - VALUE TABLE'!#REF!</definedName>
    <definedName name="BS_3">'COA - VALUE TABLE'!$AZ:$AZ</definedName>
    <definedName name="BS_30">'COA - VALUE TABLE'!#REF!</definedName>
    <definedName name="BS_31">'COA - VALUE TABLE'!#REF!</definedName>
    <definedName name="BS_32">'COA - VALUE TABLE'!#REF!</definedName>
    <definedName name="BS_33">'COA - VALUE TABLE'!#REF!</definedName>
    <definedName name="BS_34">'COA - VALUE TABLE'!#REF!</definedName>
    <definedName name="BS_35">'COA - VALUE TABLE'!#REF!</definedName>
    <definedName name="BS_36">'COA - VALUE TABLE'!#REF!</definedName>
    <definedName name="BS_4">'COA - VALUE TABLE'!$BA:$BA</definedName>
    <definedName name="BS_5">'COA - VALUE TABLE'!$BB:$BB</definedName>
    <definedName name="BS_6">'COA - VALUE TABLE'!$BC:$BC</definedName>
    <definedName name="BS_7">'COA - VALUE TABLE'!$BD:$BD</definedName>
    <definedName name="BS_8">'COA - VALUE TABLE'!$BE:$BE</definedName>
    <definedName name="BS_9">'COA - VALUE TABLE'!$BF:$BF</definedName>
    <definedName name="BS_CAT_1">'COA - VALUE TABLE'!$P:$P</definedName>
    <definedName name="BS_CAT_2">'COA - VALUE TABLE'!$Q:$Q</definedName>
    <definedName name="BS_OP_BAL">'COA - VALUE TABLE'!$BJ:$BJ</definedName>
    <definedName name="BS_ORG2_1">'COA - VALUE TABLE'!#REF!</definedName>
    <definedName name="BS_ORG2_10">'COA - VALUE TABLE'!#REF!</definedName>
    <definedName name="BS_ORG2_11">'COA - VALUE TABLE'!#REF!</definedName>
    <definedName name="BS_ORG2_12">'COA - VALUE TABLE'!#REF!</definedName>
    <definedName name="BS_ORG2_13">'COA - VALUE TABLE'!#REF!</definedName>
    <definedName name="BS_ORG2_14">'COA - VALUE TABLE'!#REF!</definedName>
    <definedName name="BS_ORG2_15">'COA - VALUE TABLE'!#REF!</definedName>
    <definedName name="BS_ORG2_16">'COA - VALUE TABLE'!#REF!</definedName>
    <definedName name="BS_ORG2_17">'COA - VALUE TABLE'!#REF!</definedName>
    <definedName name="BS_ORG2_18">'COA - VALUE TABLE'!#REF!</definedName>
    <definedName name="BS_ORG2_19">'COA - VALUE TABLE'!#REF!</definedName>
    <definedName name="BS_ORG2_2">'COA - VALUE TABLE'!#REF!</definedName>
    <definedName name="BS_ORG2_20">'COA - VALUE TABLE'!#REF!</definedName>
    <definedName name="BS_ORG2_21">'COA - VALUE TABLE'!#REF!</definedName>
    <definedName name="BS_ORG2_22">'COA - VALUE TABLE'!#REF!</definedName>
    <definedName name="BS_ORG2_23">'COA - VALUE TABLE'!#REF!</definedName>
    <definedName name="BS_ORG2_24">'COA - VALUE TABLE'!#REF!</definedName>
    <definedName name="BS_ORG2_25">'COA - VALUE TABLE'!#REF!</definedName>
    <definedName name="BS_ORG2_26">'COA - VALUE TABLE'!#REF!</definedName>
    <definedName name="BS_ORG2_27">'COA - VALUE TABLE'!#REF!</definedName>
    <definedName name="BS_ORG2_28">'COA - VALUE TABLE'!#REF!</definedName>
    <definedName name="BS_ORG2_29">'COA - VALUE TABLE'!#REF!</definedName>
    <definedName name="BS_ORG2_3">'COA - VALUE TABLE'!#REF!</definedName>
    <definedName name="BS_ORG2_30">'COA - VALUE TABLE'!#REF!</definedName>
    <definedName name="BS_ORG2_31">'COA - VALUE TABLE'!#REF!</definedName>
    <definedName name="BS_ORG2_32">'COA - VALUE TABLE'!#REF!</definedName>
    <definedName name="BS_ORG2_33">'COA - VALUE TABLE'!#REF!</definedName>
    <definedName name="BS_ORG2_34">'COA - VALUE TABLE'!#REF!</definedName>
    <definedName name="BS_ORG2_35">'COA - VALUE TABLE'!#REF!</definedName>
    <definedName name="BS_ORG2_36">'COA - VALUE TABLE'!#REF!</definedName>
    <definedName name="BS_ORG2_4">'COA - VALUE TABLE'!#REF!</definedName>
    <definedName name="BS_ORG2_5">'COA - VALUE TABLE'!#REF!</definedName>
    <definedName name="BS_ORG2_6">'COA - VALUE TABLE'!#REF!</definedName>
    <definedName name="BS_ORG2_7">'COA - VALUE TABLE'!#REF!</definedName>
    <definedName name="BS_ORG2_8">'COA - VALUE TABLE'!#REF!</definedName>
    <definedName name="BS_ORG2_9">'COA - VALUE TABLE'!#REF!</definedName>
    <definedName name="BS_Year_1">#REF!</definedName>
    <definedName name="BS_Year_2">#REF!</definedName>
    <definedName name="BS_Year_3">#REF!</definedName>
    <definedName name="Budget">#REF!</definedName>
    <definedName name="BUDGET_CAT">Budget!$B:$B</definedName>
    <definedName name="BUDGET_MTD">Budget!$P:$P</definedName>
    <definedName name="BUDGET_ORG2_MTD">Budget!#REF!</definedName>
    <definedName name="BUDGET_ORG2_YTD">Budget!#REF!</definedName>
    <definedName name="BUDGET_YTD">Budget!$Q:$Q</definedName>
    <definedName name="BudVer">[3]Info!$C$24</definedName>
    <definedName name="BudVer2">[3]Info!$D$24</definedName>
    <definedName name="CapContr2">'[3]Contractor Assignment'!$AJ$4</definedName>
    <definedName name="CapFTE2">'[3]FTE Assignment'!$AI$4</definedName>
    <definedName name="Cash_Year_1">#REF!</definedName>
    <definedName name="Cash_Year_2">#REF!</definedName>
    <definedName name="Cash_Year_3">#REF!</definedName>
    <definedName name="Cash.Amount">'[2]AccountTransactions.Xero.Cash'!$Q:$Q</definedName>
    <definedName name="Cash.Project">'[2]AccountTransactions.Xero.Cash'!$O:$O</definedName>
    <definedName name="CAT_1">'COA - VALUE TABLE'!$N:$N</definedName>
    <definedName name="CAT_2">'COA - VALUE TABLE'!$O:$O</definedName>
    <definedName name="CCIDsRaw">'[3]CC Setup'!$A$7:$A$150</definedName>
    <definedName name="CCList">'[3]CC Setup'!$D$7:$D$150</definedName>
    <definedName name="CCStart">'[3]CC Setup'!$D$7</definedName>
    <definedName name="CCTable">'[3]CC Setup'!$A$7:$B$150</definedName>
    <definedName name="CNY">[6]Currencies!$C$8</definedName>
    <definedName name="COA_CombinedName">'COA - VALUE TABLE'!$L:$L</definedName>
    <definedName name="CommAccts">[3]Info!$E$79:$E$84</definedName>
    <definedName name="CompBud1">[3]Info!$C$15</definedName>
    <definedName name="Contractors">'[3]Contractor Setup'!$B$7:$B$199</definedName>
    <definedName name="Contractors_assigned">'[3]Contractor Assignment'!$F$7:$F$690</definedName>
    <definedName name="ContractorStart">'[3]Contractor Setup'!$B$7</definedName>
    <definedName name="ContractorTable">'[3]Contractor Setup'!$B$7:$AC$199</definedName>
    <definedName name="ContrDetailAccts">'[3]Contractor Assignment'!$AM$7:$AM$690</definedName>
    <definedName name="ContrHCStart">'[3]Contractor Setup'!$H$6</definedName>
    <definedName name="ContrJanStart">'[3]Contractor Setup'!$P$6</definedName>
    <definedName name="ContrNameStart">'[3]Contractor Setup'!$B$6</definedName>
    <definedName name="ContrQCode">'[3]Contractor Setup'!$D$6</definedName>
    <definedName name="ContrSupplierStart">'[3]Contractor Setup'!$G$6</definedName>
    <definedName name="COS_1">'Sales Entry'!#REF!</definedName>
    <definedName name="COS_10">'Sales Entry'!#REF!</definedName>
    <definedName name="COS_11">'Sales Entry'!#REF!</definedName>
    <definedName name="COS_12">'Sales Entry'!#REF!</definedName>
    <definedName name="COS_13">'Sales Entry'!#REF!</definedName>
    <definedName name="COS_14">'Sales Entry'!#REF!</definedName>
    <definedName name="COS_15">'Sales Entry'!#REF!</definedName>
    <definedName name="COS_16">'Sales Entry'!#REF!</definedName>
    <definedName name="COS_17">'Sales Entry'!#REF!</definedName>
    <definedName name="COS_18">'Sales Entry'!#REF!</definedName>
    <definedName name="COS_19">'Sales Entry'!#REF!</definedName>
    <definedName name="COS_2">'Sales Entry'!#REF!</definedName>
    <definedName name="COS_20">'Sales Entry'!#REF!</definedName>
    <definedName name="COS_21">'Sales Entry'!#REF!</definedName>
    <definedName name="COS_22">'Sales Entry'!#REF!</definedName>
    <definedName name="COS_23">'Sales Entry'!#REF!</definedName>
    <definedName name="COS_24">'Sales Entry'!#REF!</definedName>
    <definedName name="COS_25">'Sales Entry'!#REF!</definedName>
    <definedName name="COS_26">'Sales Entry'!#REF!</definedName>
    <definedName name="COS_27">'Sales Entry'!#REF!</definedName>
    <definedName name="COS_28">'Sales Entry'!#REF!</definedName>
    <definedName name="COS_29">'Sales Entry'!#REF!</definedName>
    <definedName name="COS_3">'Sales Entry'!#REF!</definedName>
    <definedName name="COS_30">'Sales Entry'!#REF!</definedName>
    <definedName name="COS_31">'Sales Entry'!#REF!</definedName>
    <definedName name="COS_32">'Sales Entry'!#REF!</definedName>
    <definedName name="COS_33">'Sales Entry'!#REF!</definedName>
    <definedName name="COS_34">'Sales Entry'!#REF!</definedName>
    <definedName name="COS_35">'Sales Entry'!#REF!</definedName>
    <definedName name="COS_36">'Sales Entry'!#REF!</definedName>
    <definedName name="COS_37">'Sales Entry'!#REF!</definedName>
    <definedName name="COS_38">'Sales Entry'!#REF!</definedName>
    <definedName name="COS_39">'Sales Entry'!#REF!</definedName>
    <definedName name="COS_4">'Sales Entry'!#REF!</definedName>
    <definedName name="COS_40">'Sales Entry'!#REF!</definedName>
    <definedName name="COS_41">'Sales Entry'!#REF!</definedName>
    <definedName name="COS_42">'Sales Entry'!#REF!</definedName>
    <definedName name="COS_43">'Sales Entry'!#REF!</definedName>
    <definedName name="COS_44">'Sales Entry'!#REF!</definedName>
    <definedName name="COS_45">'Sales Entry'!#REF!</definedName>
    <definedName name="COS_46">'Sales Entry'!#REF!</definedName>
    <definedName name="COS_47">'Sales Entry'!#REF!</definedName>
    <definedName name="COS_48">'Sales Entry'!#REF!</definedName>
    <definedName name="COS_5">'Sales Entry'!#REF!</definedName>
    <definedName name="COS_6">'Sales Entry'!#REF!</definedName>
    <definedName name="COS_7">'Sales Entry'!#REF!</definedName>
    <definedName name="COS_8">'Sales Entry'!#REF!</definedName>
    <definedName name="COS_9">'Sales Entry'!#REF!</definedName>
    <definedName name="COS_Lookup">'Sales Entry'!$G:$G</definedName>
    <definedName name="Currency">[6]Currencies!$B$3:$B$10</definedName>
    <definedName name="CurrName">[3]Info!$C$10</definedName>
    <definedName name="CurrNames">[3]Info!$C$44:$C$46</definedName>
    <definedName name="CurrSymbol">[3]Info!$C$11</definedName>
    <definedName name="dawfQEWR">#REF!</definedName>
    <definedName name="December">#REF!</definedName>
    <definedName name="df">'[7]FTE Setup'!$B$7:$B$298</definedName>
    <definedName name="Employees">#REF!</definedName>
    <definedName name="Employees_assigned">'[3]FTE Assignment'!$E$7:$E$684</definedName>
    <definedName name="Employees_Organisation">'Employees Entry'!#REF!</definedName>
    <definedName name="ER_NI_1">'Employees Entry'!$AT:$AT</definedName>
    <definedName name="ER_NI_10">'Employees Entry'!$BC:$BC</definedName>
    <definedName name="ER_NI_11">'Employees Entry'!$BD:$BD</definedName>
    <definedName name="ER_NI_12">'Employees Entry'!$BE:$BE</definedName>
    <definedName name="ER_NI_13">'Employees Entry'!#REF!</definedName>
    <definedName name="ER_NI_14">'Employees Entry'!#REF!</definedName>
    <definedName name="ER_NI_15">'Employees Entry'!#REF!</definedName>
    <definedName name="ER_NI_16">'Employees Entry'!#REF!</definedName>
    <definedName name="ER_NI_17">'Employees Entry'!#REF!</definedName>
    <definedName name="ER_NI_18">'Employees Entry'!#REF!</definedName>
    <definedName name="ER_NI_19">'Employees Entry'!#REF!</definedName>
    <definedName name="ER_NI_2">'Employees Entry'!$AU:$AU</definedName>
    <definedName name="ER_NI_20">'Employees Entry'!#REF!</definedName>
    <definedName name="ER_NI_21">'Employees Entry'!#REF!</definedName>
    <definedName name="ER_NI_22">'Employees Entry'!#REF!</definedName>
    <definedName name="ER_NI_23">'Employees Entry'!#REF!</definedName>
    <definedName name="ER_NI_24">'Employees Entry'!#REF!</definedName>
    <definedName name="ER_NI_25">'Employees Entry'!#REF!</definedName>
    <definedName name="ER_NI_26">'Employees Entry'!#REF!</definedName>
    <definedName name="ER_NI_27">'Employees Entry'!#REF!</definedName>
    <definedName name="ER_NI_28">'Employees Entry'!#REF!</definedName>
    <definedName name="ER_NI_29">'Employees Entry'!#REF!</definedName>
    <definedName name="ER_NI_3">'Employees Entry'!$AV:$AV</definedName>
    <definedName name="ER_NI_30">'Employees Entry'!#REF!</definedName>
    <definedName name="ER_NI_31">'Employees Entry'!#REF!</definedName>
    <definedName name="ER_NI_32">'Employees Entry'!#REF!</definedName>
    <definedName name="ER_NI_33">'Employees Entry'!#REF!</definedName>
    <definedName name="ER_NI_34">'Employees Entry'!#REF!</definedName>
    <definedName name="ER_NI_35">'Employees Entry'!#REF!</definedName>
    <definedName name="ER_NI_36">'Employees Entry'!#REF!</definedName>
    <definedName name="ER_NI_37">'Employees Entry'!#REF!</definedName>
    <definedName name="ER_NI_38">'Employees Entry'!#REF!</definedName>
    <definedName name="ER_NI_39">'Employees Entry'!#REF!</definedName>
    <definedName name="ER_NI_4">'Employees Entry'!$AW:$AW</definedName>
    <definedName name="ER_NI_40">'Employees Entry'!#REF!</definedName>
    <definedName name="ER_NI_41">'Employees Entry'!#REF!</definedName>
    <definedName name="ER_NI_42">'Employees Entry'!#REF!</definedName>
    <definedName name="ER_NI_43">'Employees Entry'!#REF!</definedName>
    <definedName name="ER_NI_44">'Employees Entry'!#REF!</definedName>
    <definedName name="ER_NI_45">'Employees Entry'!#REF!</definedName>
    <definedName name="ER_NI_46">'Employees Entry'!#REF!</definedName>
    <definedName name="ER_NI_47">'Employees Entry'!#REF!</definedName>
    <definedName name="ER_NI_48">'Employees Entry'!#REF!</definedName>
    <definedName name="ER_NI_5">'Employees Entry'!$AX:$AX</definedName>
    <definedName name="ER_NI_6">'Employees Entry'!$AY:$AY</definedName>
    <definedName name="ER_NI_7">'Employees Entry'!$AZ:$AZ</definedName>
    <definedName name="ER_NI_8">'Employees Entry'!$BA:$BA</definedName>
    <definedName name="ER_NI_9">'Employees Entry'!$BB:$BB</definedName>
    <definedName name="ER_NI_Lookup">'Employees Entry'!$AS:$AS</definedName>
    <definedName name="ER_Pension_1">'Employees Entry'!$BG:$BG</definedName>
    <definedName name="ER_Pension_10">'Employees Entry'!$BP:$BP</definedName>
    <definedName name="ER_Pension_11">'Employees Entry'!$BQ:$BQ</definedName>
    <definedName name="ER_Pension_12">'Employees Entry'!$BR:$BR</definedName>
    <definedName name="ER_Pension_13">'Employees Entry'!#REF!</definedName>
    <definedName name="ER_Pension_14">'Employees Entry'!#REF!</definedName>
    <definedName name="ER_Pension_15">'Employees Entry'!#REF!</definedName>
    <definedName name="ER_Pension_16">'Employees Entry'!#REF!</definedName>
    <definedName name="ER_Pension_17">'Employees Entry'!#REF!</definedName>
    <definedName name="ER_Pension_18">'Employees Entry'!#REF!</definedName>
    <definedName name="ER_Pension_19">'Employees Entry'!#REF!</definedName>
    <definedName name="ER_Pension_2">'Employees Entry'!$BH:$BH</definedName>
    <definedName name="ER_Pension_20">'Employees Entry'!#REF!</definedName>
    <definedName name="ER_Pension_21">'Employees Entry'!#REF!</definedName>
    <definedName name="ER_Pension_22">'Employees Entry'!#REF!</definedName>
    <definedName name="ER_Pension_23">'Employees Entry'!#REF!</definedName>
    <definedName name="ER_Pension_24">'Employees Entry'!#REF!</definedName>
    <definedName name="ER_Pension_25">'Employees Entry'!#REF!</definedName>
    <definedName name="ER_Pension_26">'Employees Entry'!#REF!</definedName>
    <definedName name="ER_Pension_27">'Employees Entry'!#REF!</definedName>
    <definedName name="ER_Pension_28">'Employees Entry'!#REF!</definedName>
    <definedName name="ER_Pension_29">'Employees Entry'!#REF!</definedName>
    <definedName name="ER_Pension_3">'Employees Entry'!$BI:$BI</definedName>
    <definedName name="ER_Pension_30">'Employees Entry'!#REF!</definedName>
    <definedName name="ER_Pension_31">'Employees Entry'!#REF!</definedName>
    <definedName name="ER_Pension_32">'Employees Entry'!#REF!</definedName>
    <definedName name="ER_Pension_33">'Employees Entry'!#REF!</definedName>
    <definedName name="ER_Pension_34">'Employees Entry'!#REF!</definedName>
    <definedName name="ER_Pension_35">'Employees Entry'!#REF!</definedName>
    <definedName name="ER_Pension_36">'Employees Entry'!#REF!</definedName>
    <definedName name="ER_Pension_37">'Employees Entry'!#REF!</definedName>
    <definedName name="ER_Pension_38">'Employees Entry'!#REF!</definedName>
    <definedName name="ER_Pension_39">'Employees Entry'!#REF!</definedName>
    <definedName name="ER_Pension_4">'Employees Entry'!$BJ:$BJ</definedName>
    <definedName name="ER_Pension_40">'Employees Entry'!#REF!</definedName>
    <definedName name="ER_Pension_41">'Employees Entry'!#REF!</definedName>
    <definedName name="ER_Pension_42">'Employees Entry'!#REF!</definedName>
    <definedName name="ER_Pension_43">'Employees Entry'!#REF!</definedName>
    <definedName name="ER_Pension_44">'Employees Entry'!#REF!</definedName>
    <definedName name="ER_Pension_45">'Employees Entry'!#REF!</definedName>
    <definedName name="ER_Pension_46">'Employees Entry'!#REF!</definedName>
    <definedName name="ER_Pension_47">'Employees Entry'!#REF!</definedName>
    <definedName name="ER_Pension_48">'Employees Entry'!#REF!</definedName>
    <definedName name="ER_Pension_5">'Employees Entry'!$BK:$BK</definedName>
    <definedName name="ER_Pension_6">'Employees Entry'!$BL:$BL</definedName>
    <definedName name="ER_Pension_7">'Employees Entry'!$BM:$BM</definedName>
    <definedName name="ER_Pension_8">'Employees Entry'!$BN:$BN</definedName>
    <definedName name="ER_Pension_9">'Employees Entry'!$BO:$BO</definedName>
    <definedName name="ER_Pension_Lookup">'Employees Entry'!$BF:$BF</definedName>
    <definedName name="EUR">[6]Currencies!$C$7</definedName>
    <definedName name="FCAST_1">'COA - VALUE TABLE'!$AJ:$AJ</definedName>
    <definedName name="FCAST_10">'COA - VALUE TABLE'!$AS:$AS</definedName>
    <definedName name="FCAST_11">'COA - VALUE TABLE'!$AT:$AT</definedName>
    <definedName name="FCAST_12">'COA - VALUE TABLE'!$AU:$AU</definedName>
    <definedName name="FCAST_13">'COA - VALUE TABLE'!#REF!</definedName>
    <definedName name="FCAST_14">'COA - VALUE TABLE'!#REF!</definedName>
    <definedName name="FCAST_15">'COA - VALUE TABLE'!#REF!</definedName>
    <definedName name="FCAST_16">'COA - VALUE TABLE'!#REF!</definedName>
    <definedName name="FCAST_17">'COA - VALUE TABLE'!#REF!</definedName>
    <definedName name="FCAST_18">'COA - VALUE TABLE'!#REF!</definedName>
    <definedName name="FCAST_19">'COA - VALUE TABLE'!#REF!</definedName>
    <definedName name="FCAST_2">'COA - VALUE TABLE'!$AK:$AK</definedName>
    <definedName name="FCAST_20">'COA - VALUE TABLE'!#REF!</definedName>
    <definedName name="FCAST_21">'COA - VALUE TABLE'!#REF!</definedName>
    <definedName name="FCAST_22">'COA - VALUE TABLE'!#REF!</definedName>
    <definedName name="FCAST_23">'COA - VALUE TABLE'!#REF!</definedName>
    <definedName name="FCAST_24">'COA - VALUE TABLE'!#REF!</definedName>
    <definedName name="FCAST_25">'COA - VALUE TABLE'!#REF!</definedName>
    <definedName name="FCAST_26">'COA - VALUE TABLE'!#REF!</definedName>
    <definedName name="FCAST_27">'COA - VALUE TABLE'!#REF!</definedName>
    <definedName name="FCAST_28">'COA - VALUE TABLE'!#REF!</definedName>
    <definedName name="FCAST_29">'COA - VALUE TABLE'!#REF!</definedName>
    <definedName name="FCAST_3">'COA - VALUE TABLE'!$AL:$AL</definedName>
    <definedName name="FCAST_30">'COA - VALUE TABLE'!#REF!</definedName>
    <definedName name="FCAST_31">'COA - VALUE TABLE'!#REF!</definedName>
    <definedName name="FCAST_32">'COA - VALUE TABLE'!#REF!</definedName>
    <definedName name="FCAST_33">'COA - VALUE TABLE'!#REF!</definedName>
    <definedName name="FCAST_34">'COA - VALUE TABLE'!#REF!</definedName>
    <definedName name="FCAST_35">'COA - VALUE TABLE'!#REF!</definedName>
    <definedName name="FCAST_36">'COA - VALUE TABLE'!#REF!</definedName>
    <definedName name="FCAST_37">'COA - VALUE TABLE'!#REF!</definedName>
    <definedName name="FCAST_38">'COA - VALUE TABLE'!#REF!</definedName>
    <definedName name="FCAST_39">'COA - VALUE TABLE'!#REF!</definedName>
    <definedName name="FCAST_4">'COA - VALUE TABLE'!$AM:$AM</definedName>
    <definedName name="FCAST_40">'COA - VALUE TABLE'!#REF!</definedName>
    <definedName name="FCAST_41">'COA - VALUE TABLE'!#REF!</definedName>
    <definedName name="FCAST_42">'COA - VALUE TABLE'!#REF!</definedName>
    <definedName name="FCAST_43">'COA - VALUE TABLE'!#REF!</definedName>
    <definedName name="FCAST_44">'COA - VALUE TABLE'!#REF!</definedName>
    <definedName name="FCAST_45">'COA - VALUE TABLE'!#REF!</definedName>
    <definedName name="FCAST_46">'COA - VALUE TABLE'!#REF!</definedName>
    <definedName name="FCAST_47">'COA - VALUE TABLE'!#REF!</definedName>
    <definedName name="FCAST_48">'COA - VALUE TABLE'!#REF!</definedName>
    <definedName name="FCAST_5">'COA - VALUE TABLE'!$AN:$AN</definedName>
    <definedName name="FCAST_6">'COA - VALUE TABLE'!$AO:$AO</definedName>
    <definedName name="FCAST_7">'COA - VALUE TABLE'!$AP:$AP</definedName>
    <definedName name="FCAST_8">'COA - VALUE TABLE'!$AQ:$AQ</definedName>
    <definedName name="FCAST_9">'COA - VALUE TABLE'!$AR:$AR</definedName>
    <definedName name="FCAST_ORG2_1">'COA - VALUE TABLE'!#REF!</definedName>
    <definedName name="FCAST_ORG2_10">'COA - VALUE TABLE'!#REF!</definedName>
    <definedName name="FCAST_ORG2_11">'COA - VALUE TABLE'!#REF!</definedName>
    <definedName name="FCAST_ORG2_12">'COA - VALUE TABLE'!#REF!</definedName>
    <definedName name="FCAST_ORG2_13">'COA - VALUE TABLE'!#REF!</definedName>
    <definedName name="FCAST_ORG2_14">'COA - VALUE TABLE'!#REF!</definedName>
    <definedName name="FCAST_ORG2_15">'COA - VALUE TABLE'!#REF!</definedName>
    <definedName name="FCAST_ORG2_16">'COA - VALUE TABLE'!#REF!</definedName>
    <definedName name="FCAST_ORG2_17">'COA - VALUE TABLE'!#REF!</definedName>
    <definedName name="FCAST_ORG2_18">'COA - VALUE TABLE'!#REF!</definedName>
    <definedName name="FCAST_ORG2_19">'COA - VALUE TABLE'!#REF!</definedName>
    <definedName name="FCAST_ORG2_2">'COA - VALUE TABLE'!#REF!</definedName>
    <definedName name="FCAST_ORG2_20">'COA - VALUE TABLE'!#REF!</definedName>
    <definedName name="FCAST_ORG2_21">'COA - VALUE TABLE'!#REF!</definedName>
    <definedName name="FCAST_ORG2_22">'COA - VALUE TABLE'!#REF!</definedName>
    <definedName name="FCAST_ORG2_23">'COA - VALUE TABLE'!#REF!</definedName>
    <definedName name="FCAST_ORG2_24">'COA - VALUE TABLE'!#REF!</definedName>
    <definedName name="FCAST_ORG2_25">'COA - VALUE TABLE'!#REF!</definedName>
    <definedName name="FCAST_ORG2_26">'COA - VALUE TABLE'!#REF!</definedName>
    <definedName name="FCAST_ORG2_27">'COA - VALUE TABLE'!#REF!</definedName>
    <definedName name="FCAST_ORG2_28">'COA - VALUE TABLE'!#REF!</definedName>
    <definedName name="FCAST_ORG2_29">'COA - VALUE TABLE'!#REF!</definedName>
    <definedName name="FCAST_ORG2_3">'COA - VALUE TABLE'!#REF!</definedName>
    <definedName name="FCAST_ORG2_30">'COA - VALUE TABLE'!#REF!</definedName>
    <definedName name="FCAST_ORG2_31">'COA - VALUE TABLE'!#REF!</definedName>
    <definedName name="FCAST_ORG2_32">'COA - VALUE TABLE'!#REF!</definedName>
    <definedName name="FCAST_ORG2_33">'COA - VALUE TABLE'!#REF!</definedName>
    <definedName name="FCAST_ORG2_34">'COA - VALUE TABLE'!#REF!</definedName>
    <definedName name="FCAST_ORG2_35">'COA - VALUE TABLE'!#REF!</definedName>
    <definedName name="FCAST_ORG2_36">'COA - VALUE TABLE'!#REF!</definedName>
    <definedName name="FCAST_ORG2_37">'COA - VALUE TABLE'!#REF!</definedName>
    <definedName name="FCAST_ORG2_38">'COA - VALUE TABLE'!#REF!</definedName>
    <definedName name="FCAST_ORG2_39">'COA - VALUE TABLE'!#REF!</definedName>
    <definedName name="FCAST_ORG2_4">'COA - VALUE TABLE'!#REF!</definedName>
    <definedName name="FCAST_ORG2_40">'COA - VALUE TABLE'!#REF!</definedName>
    <definedName name="FCAST_ORG2_41">'COA - VALUE TABLE'!#REF!</definedName>
    <definedName name="FCAST_ORG2_42">'COA - VALUE TABLE'!#REF!</definedName>
    <definedName name="FCAST_ORG2_43">'COA - VALUE TABLE'!#REF!</definedName>
    <definedName name="FCAST_ORG2_44">'COA - VALUE TABLE'!#REF!</definedName>
    <definedName name="FCAST_ORG2_45">'COA - VALUE TABLE'!#REF!</definedName>
    <definedName name="FCAST_ORG2_46">'COA - VALUE TABLE'!#REF!</definedName>
    <definedName name="FCAST_ORG2_47">'COA - VALUE TABLE'!#REF!</definedName>
    <definedName name="FCAST_ORG2_48">'COA - VALUE TABLE'!#REF!</definedName>
    <definedName name="FCAST_ORG2_5">'COA - VALUE TABLE'!#REF!</definedName>
    <definedName name="FCAST_ORG2_6">'COA - VALUE TABLE'!#REF!</definedName>
    <definedName name="FCAST_ORG2_7">'COA - VALUE TABLE'!#REF!</definedName>
    <definedName name="FCAST_ORG2_8">'COA - VALUE TABLE'!#REF!</definedName>
    <definedName name="FCAST_ORG2_9">'COA - VALUE TABLE'!#REF!</definedName>
    <definedName name="FcastPeriod">[3]Intro!$J$5</definedName>
    <definedName name="February">#REF!</definedName>
    <definedName name="ffft">'[8]FX Rates'!$B$6</definedName>
    <definedName name="ffg">#REF!</definedName>
    <definedName name="fft">'[8]FX Rates'!$B$9</definedName>
    <definedName name="FileDescriptor">[3]Info!$C$9</definedName>
    <definedName name="FileID">[3]Intro!$J$2</definedName>
    <definedName name="FileIDs">[3]Info!$C$49:$C$52</definedName>
    <definedName name="forecast">#REF!</definedName>
    <definedName name="fores">#REF!</definedName>
    <definedName name="ft">'[8]FX Rates'!$B$7</definedName>
    <definedName name="FTE_Allocated">#REF!</definedName>
    <definedName name="FTE_BaseSalaries">#REF!</definedName>
    <definedName name="FTE_BenefitsAmt">#REF!</definedName>
    <definedName name="FTE_BonusAmt">#REF!</definedName>
    <definedName name="FTE_BonusPct">#REF!</definedName>
    <definedName name="FTE_Car">#REF!</definedName>
    <definedName name="FTE_Exempt">#REF!</definedName>
    <definedName name="FTE_OtherFeesAmt">#REF!</definedName>
    <definedName name="FTE_Overtime">#REF!</definedName>
    <definedName name="FTE_PensionAmt">#REF!</definedName>
    <definedName name="FTE_ProdAllow">#REF!</definedName>
    <definedName name="FTE_TaxAmt">#REF!</definedName>
    <definedName name="FTEAccts">[3]Info!$E$88:$E$96</definedName>
    <definedName name="FTEAllocStart">#REF!</definedName>
    <definedName name="FTEBaseStart">#REF!</definedName>
    <definedName name="FTEBonusStart2">#REF!</definedName>
    <definedName name="FTECarStart2">#REF!</definedName>
    <definedName name="FTEClear">#REF!</definedName>
    <definedName name="FTEClear3">#REF!</definedName>
    <definedName name="FTEEmplNameStart">#REF!</definedName>
    <definedName name="FTEEmplNoStart">#REF!</definedName>
    <definedName name="FTEEndMonthStart2">#REF!</definedName>
    <definedName name="FTEExemptStart">#REF!</definedName>
    <definedName name="FTEHCStart">#REF!</definedName>
    <definedName name="FTEOTStart2">#REF!</definedName>
    <definedName name="FTEPensionCoPctStart2">#REF!</definedName>
    <definedName name="FTEPensionPctStart2">#REF!</definedName>
    <definedName name="FTEProdAllowStart2">#REF!</definedName>
    <definedName name="FTEStart">#REF!</definedName>
    <definedName name="FTEStartMonthStart2">#REF!</definedName>
    <definedName name="GM_Budget">#REF!</definedName>
    <definedName name="Gross_Salary_1">'Employees Entry'!$AF:$AF</definedName>
    <definedName name="Gross_Salary_10">'Employees Entry'!$AO:$AO</definedName>
    <definedName name="Gross_Salary_11">'Employees Entry'!$AP:$AP</definedName>
    <definedName name="Gross_Salary_12">'Employees Entry'!$AQ:$AQ</definedName>
    <definedName name="Gross_Salary_13">'Employees Entry'!#REF!</definedName>
    <definedName name="Gross_Salary_14">'Employees Entry'!#REF!</definedName>
    <definedName name="Gross_Salary_15">'Employees Entry'!#REF!</definedName>
    <definedName name="Gross_Salary_16">'Employees Entry'!#REF!</definedName>
    <definedName name="Gross_Salary_17">'Employees Entry'!#REF!</definedName>
    <definedName name="Gross_Salary_18">'Employees Entry'!#REF!</definedName>
    <definedName name="Gross_Salary_19">'Employees Entry'!#REF!</definedName>
    <definedName name="Gross_Salary_2">'Employees Entry'!$AG:$AG</definedName>
    <definedName name="Gross_Salary_20">'Employees Entry'!#REF!</definedName>
    <definedName name="Gross_Salary_21">'Employees Entry'!#REF!</definedName>
    <definedName name="Gross_Salary_22">'Employees Entry'!#REF!</definedName>
    <definedName name="Gross_Salary_23">'Employees Entry'!#REF!</definedName>
    <definedName name="Gross_Salary_24">'Employees Entry'!#REF!</definedName>
    <definedName name="Gross_Salary_25">'Employees Entry'!#REF!</definedName>
    <definedName name="Gross_Salary_26">'Employees Entry'!#REF!</definedName>
    <definedName name="Gross_Salary_27">'Employees Entry'!#REF!</definedName>
    <definedName name="Gross_Salary_28">'Employees Entry'!#REF!</definedName>
    <definedName name="Gross_Salary_29">'Employees Entry'!#REF!</definedName>
    <definedName name="Gross_Salary_3">'Employees Entry'!$AH:$AH</definedName>
    <definedName name="Gross_Salary_30">'Employees Entry'!#REF!</definedName>
    <definedName name="Gross_Salary_31">'Employees Entry'!#REF!</definedName>
    <definedName name="Gross_Salary_32">'Employees Entry'!#REF!</definedName>
    <definedName name="Gross_Salary_33">'Employees Entry'!#REF!</definedName>
    <definedName name="Gross_Salary_34">'Employees Entry'!#REF!</definedName>
    <definedName name="Gross_Salary_35">'Employees Entry'!#REF!</definedName>
    <definedName name="Gross_Salary_36">'Employees Entry'!#REF!</definedName>
    <definedName name="Gross_Salary_37">'Employees Entry'!#REF!</definedName>
    <definedName name="Gross_Salary_38">'Employees Entry'!#REF!</definedName>
    <definedName name="Gross_Salary_39">'Employees Entry'!#REF!</definedName>
    <definedName name="Gross_Salary_4">'Employees Entry'!$AI:$AI</definedName>
    <definedName name="Gross_Salary_40">'Employees Entry'!#REF!</definedName>
    <definedName name="Gross_Salary_41">'Employees Entry'!#REF!</definedName>
    <definedName name="Gross_Salary_42">'Employees Entry'!#REF!</definedName>
    <definedName name="Gross_Salary_43">'Employees Entry'!#REF!</definedName>
    <definedName name="Gross_Salary_44">'Employees Entry'!#REF!</definedName>
    <definedName name="Gross_Salary_45">'Employees Entry'!#REF!</definedName>
    <definedName name="Gross_Salary_46">'Employees Entry'!#REF!</definedName>
    <definedName name="Gross_Salary_47">'Employees Entry'!#REF!</definedName>
    <definedName name="Gross_Salary_48">'Employees Entry'!#REF!</definedName>
    <definedName name="Gross_Salary_5">'Employees Entry'!$AJ:$AJ</definedName>
    <definedName name="Gross_Salary_6">'Employees Entry'!$AK:$AK</definedName>
    <definedName name="Gross_Salary_7">'Employees Entry'!$AL:$AL</definedName>
    <definedName name="Gross_Salary_8">'Employees Entry'!$AM:$AM</definedName>
    <definedName name="Gross_Salary_9">'Employees Entry'!$AN:$AN</definedName>
    <definedName name="Gross_Salary_Lookup">'Employees Entry'!$AE:$AE</definedName>
    <definedName name="HKD">[6]Currencies!$C$6</definedName>
    <definedName name="HWTypes">[3]Info!$E$97:$E$101</definedName>
    <definedName name="HypEntityList">[3]Info!$C$135:$C$507</definedName>
    <definedName name="Info_WkTypes_ITFees">[3]Info!$B$680:$B$686</definedName>
    <definedName name="Info_WkTypes_ITFeesTable">[3]Info!$B$680:$C$686</definedName>
    <definedName name="Info_WkTypes_Labor">[3]Info!$B$667:$B$675</definedName>
    <definedName name="Info_WkTypes_LaborTable">[3]Info!$B$667:$C$675</definedName>
    <definedName name="Info_WkTypes_XProjs">[3]Info!$B$691:$B$695</definedName>
    <definedName name="Info_WkTypes_XProjsTable">[3]Info!$B$691:$C$695</definedName>
    <definedName name="IntroBudYr">[3]Intro!$J$4</definedName>
    <definedName name="IntroFcastPlan">[3]Intro!$K$4</definedName>
    <definedName name="IntroLocation">[3]Intro!$J$3</definedName>
    <definedName name="ITFees_DecHdr">'[3]IT Fees'!$Y$6</definedName>
    <definedName name="ITFees_JanHdr">'[3]IT Fees'!$N$6</definedName>
    <definedName name="jagjle" hidden="1">#REF!</definedName>
    <definedName name="January">#REF!</definedName>
    <definedName name="July">#REF!</definedName>
    <definedName name="June">#REF!</definedName>
    <definedName name="Low">#REF!</definedName>
    <definedName name="March">#REF!</definedName>
    <definedName name="MaxColCap">[3]Capital!$H$213</definedName>
    <definedName name="MaxColComm">[3]Communications!$I$809</definedName>
    <definedName name="MaxColContrA">'[3]Contractor Assignment'!$G$699</definedName>
    <definedName name="MaxColContrS">'[3]Contractor Setup'!$G$209</definedName>
    <definedName name="MaxColFTEA">'[3]FTE Assignment'!$F$692</definedName>
    <definedName name="MaxColFTES">#REF!</definedName>
    <definedName name="MaxColHW">'[3]Exp HW'!$I$215</definedName>
    <definedName name="MaxColOH">'[3]Other OH Costs'!$H$220</definedName>
    <definedName name="MaxColOSW">'[3]Other SW'!$H$209</definedName>
    <definedName name="MaxColPSW">[3]Prepaid!$I$310</definedName>
    <definedName name="MaxColRent">[3]Rent!$I$210</definedName>
    <definedName name="MaxColTandE">'[3]T&amp;E'!$H$210</definedName>
    <definedName name="MaxColWeb">'[3]Web Development &amp; Hosting'!$I$210</definedName>
    <definedName name="MaxRowAlloc">[3]Allocations!$C$220</definedName>
    <definedName name="MaxRowApps">'[3]Supplier Setup'!#REF!</definedName>
    <definedName name="MaxRowCap">[3]Capital!$H$212</definedName>
    <definedName name="MaxRowComm">[3]Communications!$I$808</definedName>
    <definedName name="MaxRowContrA">'[3]Contractor Assignment'!$G$698</definedName>
    <definedName name="MaxRowContrS">'[3]Contractor Setup'!$G$208</definedName>
    <definedName name="MaxRowFTEA">'[3]FTE Assignment'!$F$691</definedName>
    <definedName name="MaxRowFTES">#REF!</definedName>
    <definedName name="MaxRowHW">'[3]Exp HW'!$I$214</definedName>
    <definedName name="MaxRowOH">'[3]Other OH Costs'!$H$219</definedName>
    <definedName name="MaxRowOSW">'[3]Other SW'!$H$208</definedName>
    <definedName name="MaxRowPSW">[3]Prepaid!$I$309</definedName>
    <definedName name="MaxRowRent">[3]Rent!$I$209</definedName>
    <definedName name="MaxRows">'[3]Project Setup'!#REF!</definedName>
    <definedName name="MaxRowTandE">'[3]T&amp;E'!$H$209</definedName>
    <definedName name="MaxRowWeb">'[3]Web Development &amp; Hosting'!$I$209</definedName>
    <definedName name="May">#REF!</definedName>
    <definedName name="MedAddIfOver2">[3]Info!$D$29</definedName>
    <definedName name="MedAddlAmt2">[3]Info!$D$28</definedName>
    <definedName name="MedPct2">[3]Info!$D$27</definedName>
    <definedName name="Mo_ContrFreelance">'[3]Contractor Setup'!$P$202:$AB$202</definedName>
    <definedName name="Mo_ContrITFees">'[3]Contractor Setup'!$P$200:$AA$200</definedName>
    <definedName name="Mo_ContrTempLabor">'[3]Contractor Setup'!$P$201:$AA$201</definedName>
    <definedName name="Mo_TtlITFees">'[3]IT Fees'!$N$4:$Y$4</definedName>
    <definedName name="Mo_TtlOtherOH">'[3]Other OH Costs'!$K$4:$V$4</definedName>
    <definedName name="MoAlloc10b">[3]Allocations!$H$210:$S$210</definedName>
    <definedName name="MoAlloc1b">[3]Allocations!$H$201:$S$201</definedName>
    <definedName name="MoAlloc2b">[3]Allocations!$H$202:$S$202</definedName>
    <definedName name="MoAlloc3b">[3]Allocations!$H$203:$S$203</definedName>
    <definedName name="MoAlloc4b">[3]Allocations!$H$204:$S$204</definedName>
    <definedName name="MoAlloc5b">[3]Allocations!$H$205:$S$205</definedName>
    <definedName name="MoAlloc6b">[3]Allocations!$H$206:$S$206</definedName>
    <definedName name="MoAlloc7b">[3]Allocations!$H$207:$S$207</definedName>
    <definedName name="MoAlloc8b">[3]Allocations!$H$208:$S$208</definedName>
    <definedName name="MoAlloc9b">[3]Allocations!$H$209:$S$209</definedName>
    <definedName name="MoCap1b">[3]Capital!$K$201:$V$201</definedName>
    <definedName name="MoCap2b">[3]Capital!$K$202:$V$202</definedName>
    <definedName name="MoCap3b">[3]Capital!$K$203:$V$203</definedName>
    <definedName name="MoCap4b">[3]Capital!$K$204:$V$204</definedName>
    <definedName name="MoCapITFees">'[3]Contractor Assignment'!$X$694:$AI$694</definedName>
    <definedName name="MoComm1b">[3]Communications!$L$798:$W$798</definedName>
    <definedName name="MoComm2b">[3]Communications!$L$799:$W$799</definedName>
    <definedName name="MoComm3b">[3]Communications!$L$800:$W$800</definedName>
    <definedName name="MoComm4b">[3]Communications!$L$801:$W$801</definedName>
    <definedName name="MoComm5b">[3]Communications!$L$802:$W$802</definedName>
    <definedName name="MoComm6b">[3]Communications!$L$803:$W$803</definedName>
    <definedName name="MoContrAll2">'[3]Contractor Setup'!$P$4:$AA$4</definedName>
    <definedName name="MoContrCap2">'[3]Contractor Assignment'!$X$4:$AI$4</definedName>
    <definedName name="MoFTE10b">#REF!</definedName>
    <definedName name="MoFTE11b">#REF!</definedName>
    <definedName name="MoFTE12b">#REF!</definedName>
    <definedName name="MoFTE13b">#REF!</definedName>
    <definedName name="MoFTE14b">#REF!</definedName>
    <definedName name="MoFTE15b">#REF!</definedName>
    <definedName name="MoFTE16b">#REF!</definedName>
    <definedName name="MoFTE17b">#REF!</definedName>
    <definedName name="MoFTE18b">#REF!</definedName>
    <definedName name="MoFTE19b">#REF!</definedName>
    <definedName name="MoFTE1b">#REF!</definedName>
    <definedName name="MoFTE2b">#REF!</definedName>
    <definedName name="MoFTE3b">#REF!</definedName>
    <definedName name="MoFTE4b">#REF!</definedName>
    <definedName name="MoFTE5b">#REF!</definedName>
    <definedName name="MoFTE6b">#REF!</definedName>
    <definedName name="MoFTE7b">#REF!</definedName>
    <definedName name="MoFTE8b">#REF!</definedName>
    <definedName name="MoFTE9b">#REF!</definedName>
    <definedName name="MoFTEAll2">#REF!</definedName>
    <definedName name="MoFTECap2">'[3]FTE Assignment'!$W$4:$AH$4</definedName>
    <definedName name="MoHW1b">'[3]Exp HW'!$L$201:$W$201</definedName>
    <definedName name="MoHW2b">'[3]Exp HW'!$L$202:$W$202</definedName>
    <definedName name="MoHW3b">'[3]Exp HW'!$L$203:$W$203</definedName>
    <definedName name="MoHW4b">'[3]Exp HW'!$L$204:$W$204</definedName>
    <definedName name="MoHW5b">'[3]Exp HW'!$L$205:$W$205</definedName>
    <definedName name="MoNonITContrExp2">'[3]Contractor Assignment'!$X$692:$AI$692</definedName>
    <definedName name="MonthlyData">[9]Report!$AC$55:$CS$341</definedName>
    <definedName name="MonthlyDataBS">'[9]BS Report'!$A$61:$AX$98</definedName>
    <definedName name="MonthlyExtra">[9]Report!$AC$342:$CS$344</definedName>
    <definedName name="monthlyhead">#REF!</definedName>
    <definedName name="MonthlyHeads">[9]Report!#REF!</definedName>
    <definedName name="Months">[9]Lookups!$A$3:$M$14</definedName>
    <definedName name="MonthsBS">[9]Lookups!$A$20:$J$31</definedName>
    <definedName name="MoRent1b">[3]Rent!$L$201:$W$201</definedName>
    <definedName name="MoRent2b">[3]Rent!$L$202:$W$202</definedName>
    <definedName name="MoSW1b">'[3]Other SW'!$K$201:$V$201</definedName>
    <definedName name="MoTandE2">'[3]T&amp;E'!$L$4:$W$4</definedName>
    <definedName name="MoWeb1b">'[3]Web Development &amp; Hosting'!$L$200:$W$200</definedName>
    <definedName name="MoWeb2b">'[3]Web Development &amp; Hosting'!$L$201:$W$201</definedName>
    <definedName name="MYR">[6]Currencies!$C$5</definedName>
    <definedName name="n">#REF!</definedName>
    <definedName name="NameToAcct">[3]Info!$E$79:$G$121</definedName>
    <definedName name="NewOHAcctList">[3]Info!$B$522:$B$659</definedName>
    <definedName name="November">#REF!</definedName>
    <definedName name="NZD">[6]Currencies!$C$3</definedName>
    <definedName name="October">#REF!</definedName>
    <definedName name="OH_1">'Overheads (OH) Entry'!$H:$H</definedName>
    <definedName name="OH_10">'Overheads (OH) Entry'!$Q:$Q</definedName>
    <definedName name="OH_11">'Overheads (OH) Entry'!$R:$R</definedName>
    <definedName name="OH_12">'Overheads (OH) Entry'!$S:$S</definedName>
    <definedName name="OH_13">'Overheads (OH) Entry'!#REF!</definedName>
    <definedName name="OH_14">'Overheads (OH) Entry'!#REF!</definedName>
    <definedName name="OH_15">'Overheads (OH) Entry'!#REF!</definedName>
    <definedName name="OH_16">'Overheads (OH) Entry'!#REF!</definedName>
    <definedName name="OH_17">'Overheads (OH) Entry'!#REF!</definedName>
    <definedName name="OH_18">'Overheads (OH) Entry'!#REF!</definedName>
    <definedName name="OH_19">'Overheads (OH) Entry'!#REF!</definedName>
    <definedName name="OH_2">'Overheads (OH) Entry'!$I:$I</definedName>
    <definedName name="OH_20">'Overheads (OH) Entry'!#REF!</definedName>
    <definedName name="OH_21">'Overheads (OH) Entry'!#REF!</definedName>
    <definedName name="OH_22">'Overheads (OH) Entry'!#REF!</definedName>
    <definedName name="OH_23">'Overheads (OH) Entry'!#REF!</definedName>
    <definedName name="OH_24">'Overheads (OH) Entry'!#REF!</definedName>
    <definedName name="OH_25">'Overheads (OH) Entry'!#REF!</definedName>
    <definedName name="OH_26">'Overheads (OH) Entry'!#REF!</definedName>
    <definedName name="OH_27">'Overheads (OH) Entry'!#REF!</definedName>
    <definedName name="OH_28">'Overheads (OH) Entry'!#REF!</definedName>
    <definedName name="OH_29">'Overheads (OH) Entry'!#REF!</definedName>
    <definedName name="OH_3">'Overheads (OH) Entry'!$J:$J</definedName>
    <definedName name="OH_30">'Overheads (OH) Entry'!#REF!</definedName>
    <definedName name="OH_31">'Overheads (OH) Entry'!#REF!</definedName>
    <definedName name="OH_32">'Overheads (OH) Entry'!#REF!</definedName>
    <definedName name="OH_33">'Overheads (OH) Entry'!#REF!</definedName>
    <definedName name="OH_34">'Overheads (OH) Entry'!#REF!</definedName>
    <definedName name="OH_35">'Overheads (OH) Entry'!#REF!</definedName>
    <definedName name="OH_36">'Overheads (OH) Entry'!#REF!</definedName>
    <definedName name="OH_37">'Overheads (OH) Entry'!#REF!</definedName>
    <definedName name="OH_38">'Overheads (OH) Entry'!#REF!</definedName>
    <definedName name="OH_39">'Overheads (OH) Entry'!#REF!</definedName>
    <definedName name="OH_4">'Overheads (OH) Entry'!$K:$K</definedName>
    <definedName name="OH_40">'Overheads (OH) Entry'!#REF!</definedName>
    <definedName name="OH_41">'Overheads (OH) Entry'!#REF!</definedName>
    <definedName name="OH_42">'Overheads (OH) Entry'!#REF!</definedName>
    <definedName name="OH_43">'Overheads (OH) Entry'!#REF!</definedName>
    <definedName name="OH_44">'Overheads (OH) Entry'!#REF!</definedName>
    <definedName name="OH_45">'Overheads (OH) Entry'!#REF!</definedName>
    <definedName name="OH_46">'Overheads (OH) Entry'!#REF!</definedName>
    <definedName name="OH_47">'Overheads (OH) Entry'!#REF!</definedName>
    <definedName name="OH_48">'Overheads (OH) Entry'!#REF!</definedName>
    <definedName name="OH_5">'Overheads (OH) Entry'!$L:$L</definedName>
    <definedName name="OH_6">'Overheads (OH) Entry'!$M:$M</definedName>
    <definedName name="OH_7">'Overheads (OH) Entry'!$N:$N</definedName>
    <definedName name="OH_8">'Overheads (OH) Entry'!$O:$O</definedName>
    <definedName name="OH_9">'Overheads (OH) Entry'!$P:$P</definedName>
    <definedName name="OH_Lookup">'Overheads (OH) Entry'!$G:$G</definedName>
    <definedName name="OH_Organisation">'Overheads (OH) Entry'!#REF!</definedName>
    <definedName name="Organisation1">Header!$I$7</definedName>
    <definedName name="Organisation2">Header!$I$8</definedName>
    <definedName name="Other">[6]Currencies!$C$10</definedName>
    <definedName name="OtherCapAccts">[3]Info!$E$118:$E$121</definedName>
    <definedName name="OtherExpAccts">[3]Info!$E$102:$E$111</definedName>
    <definedName name="Pct401k2">[3]Info!$D$31</definedName>
    <definedName name="PL_Year_1">#REF!</definedName>
    <definedName name="PL_Year_2">#REF!</definedName>
    <definedName name="PL_Year_3">#REF!</definedName>
    <definedName name="PrepaidMo1b">[3]Prepaid!$Q$302:$AB$302</definedName>
    <definedName name="PrepaidMo2b">[3]Prepaid!$Q$303:$AB$303</definedName>
    <definedName name="PrepaidMo3b">[3]Prepaid!$Q$304:$AB$304</definedName>
    <definedName name="PrePdAppTwrStart">[3]Prepaid!$D$6</definedName>
    <definedName name="PrePdCostStart">[3]Prepaid!$P$6</definedName>
    <definedName name="PrePdDescrStart">[3]Prepaid!$I$6</definedName>
    <definedName name="PrePdProjStart">[3]Prepaid!$E$6</definedName>
    <definedName name="PrePdSupplierStart">[3]Prepaid!$H$6</definedName>
    <definedName name="_xlnm.Print_Area" localSheetId="2">'P&amp;L - Act v Fcast'!$A$1:$K$49</definedName>
    <definedName name="PRIOR_FCAST_MTD">'COA - VALUE TABLE'!#REF!</definedName>
    <definedName name="PROB_Alloc">[3]Allocations!$A$5</definedName>
    <definedName name="PROB_Cap">[3]Capital!$A$5</definedName>
    <definedName name="PROB_Comm">[3]Communications!$A$5</definedName>
    <definedName name="PROB_ContrAssign">'[3]Contractor Assignment'!$B$5</definedName>
    <definedName name="PROB_ContrSetup">'[3]Contractor Setup'!$A$5</definedName>
    <definedName name="PROB_Direct">[3]Direct!$A$5</definedName>
    <definedName name="PROB_FTEAssign">'[3]FTE Assignment'!$A$5</definedName>
    <definedName name="PROB_FTESetup">#REF!</definedName>
    <definedName name="PROB_HW">'[3]Exp HW'!$A$5</definedName>
    <definedName name="PROB_ITFees">'[3]IT Fees'!$A$5</definedName>
    <definedName name="PROB_OtherOH">'[3]Other OH Costs'!$A$5</definedName>
    <definedName name="Prob_OtherSW">'[3]Other SW'!$A$5</definedName>
    <definedName name="Prob_Prepaid">[3]Prepaid!$A$5</definedName>
    <definedName name="PROB_Rent">[3]Rent!$A$5</definedName>
    <definedName name="Prob_TandE">'[3]T&amp;E'!$A$5</definedName>
    <definedName name="PROB_Web">'[3]Web Development &amp; Hosting'!$A$5</definedName>
    <definedName name="ProjectList">'[3]Project Setup'!$A$7:$A$10000</definedName>
    <definedName name="ProjectStart">'[3]Project Setup'!$A$7</definedName>
    <definedName name="ProjectTable">'[3]Project Setup'!$A$7:$D$10000</definedName>
    <definedName name="ProjSorted">'[3]Project Setup'!$G$7:$G$10000</definedName>
    <definedName name="ProjSortedStart">'[3]Project Setup'!$G$7</definedName>
    <definedName name="PurpleCap2">'[3]IT Summary'!$O$30</definedName>
    <definedName name="PurpleExp2">'[3]IT Summary'!$O$19</definedName>
    <definedName name="q" hidden="1">[10]MTH!#REF!</definedName>
    <definedName name="Quar" hidden="1">#REF!</definedName>
    <definedName name="Quarter_1">#REF!</definedName>
    <definedName name="Quarter_2">#REF!</definedName>
    <definedName name="Quarter_3">#REF!</definedName>
    <definedName name="Quarter_4">#REF!</definedName>
    <definedName name="RankSummary" hidden="1">#REF!</definedName>
    <definedName name="RateBasesPlural">[3]Info!$D$56:$D$59</definedName>
    <definedName name="RateBasesSingular">[3]Info!$C$55:$C$59</definedName>
    <definedName name="RentAccts">[3]Info!$E$112:$E$113</definedName>
    <definedName name="RM">[6]Currencies!$C$5</definedName>
    <definedName name="Sales_1">'Sales Entry'!$H:$H</definedName>
    <definedName name="Sales_10">'Sales Entry'!$Q:$Q</definedName>
    <definedName name="Sales_11">'Sales Entry'!$R:$R</definedName>
    <definedName name="Sales_12">'Sales Entry'!$S:$S</definedName>
    <definedName name="Sales_13">'Sales Entry'!#REF!</definedName>
    <definedName name="Sales_14">'Sales Entry'!#REF!</definedName>
    <definedName name="Sales_15">'Sales Entry'!#REF!</definedName>
    <definedName name="Sales_16">'Sales Entry'!#REF!</definedName>
    <definedName name="Sales_17">'Sales Entry'!#REF!</definedName>
    <definedName name="Sales_18">'Sales Entry'!#REF!</definedName>
    <definedName name="Sales_19">'Sales Entry'!#REF!</definedName>
    <definedName name="Sales_2">'Sales Entry'!$I:$I</definedName>
    <definedName name="Sales_20">'Sales Entry'!#REF!</definedName>
    <definedName name="Sales_21">'Sales Entry'!#REF!</definedName>
    <definedName name="Sales_22">'Sales Entry'!#REF!</definedName>
    <definedName name="Sales_23">'Sales Entry'!#REF!</definedName>
    <definedName name="Sales_24">'Sales Entry'!#REF!</definedName>
    <definedName name="Sales_25">'Sales Entry'!#REF!</definedName>
    <definedName name="Sales_26">'Sales Entry'!#REF!</definedName>
    <definedName name="Sales_27">'Sales Entry'!#REF!</definedName>
    <definedName name="Sales_28">'Sales Entry'!#REF!</definedName>
    <definedName name="Sales_29">'Sales Entry'!#REF!</definedName>
    <definedName name="Sales_3">'Sales Entry'!$J:$J</definedName>
    <definedName name="Sales_30">'Sales Entry'!#REF!</definedName>
    <definedName name="Sales_31">'Sales Entry'!#REF!</definedName>
    <definedName name="Sales_32">'Sales Entry'!#REF!</definedName>
    <definedName name="Sales_33">'Sales Entry'!#REF!</definedName>
    <definedName name="Sales_34">'Sales Entry'!#REF!</definedName>
    <definedName name="Sales_35">'Sales Entry'!#REF!</definedName>
    <definedName name="Sales_36">'Sales Entry'!#REF!</definedName>
    <definedName name="Sales_37">'Sales Entry'!#REF!</definedName>
    <definedName name="Sales_38">'Sales Entry'!#REF!</definedName>
    <definedName name="Sales_39">'Sales Entry'!#REF!</definedName>
    <definedName name="Sales_4">'Sales Entry'!$K:$K</definedName>
    <definedName name="Sales_40">'Sales Entry'!#REF!</definedName>
    <definedName name="Sales_41">'Sales Entry'!#REF!</definedName>
    <definedName name="Sales_42">'Sales Entry'!#REF!</definedName>
    <definedName name="Sales_43">'Sales Entry'!#REF!</definedName>
    <definedName name="Sales_44">'Sales Entry'!#REF!</definedName>
    <definedName name="Sales_45">'Sales Entry'!#REF!</definedName>
    <definedName name="Sales_46">'Sales Entry'!#REF!</definedName>
    <definedName name="Sales_47">'Sales Entry'!#REF!</definedName>
    <definedName name="Sales_48">'Sales Entry'!#REF!</definedName>
    <definedName name="Sales_5">'Sales Entry'!$L:$L</definedName>
    <definedName name="Sales_6">'Sales Entry'!$M:$M</definedName>
    <definedName name="Sales_7">'Sales Entry'!$N:$N</definedName>
    <definedName name="Sales_8">'Sales Entry'!$O:$O</definedName>
    <definedName name="Sales_9">'Sales Entry'!$P:$P</definedName>
    <definedName name="Sales_Lookup">'Sales Entry'!$E:$E</definedName>
    <definedName name="Sales_Organisation">'Sales Entry'!#REF!</definedName>
    <definedName name="SAPorJDE">[3]Info!$C$13</definedName>
    <definedName name="Scotts_Org1">Header!$B$5</definedName>
    <definedName name="Scotts_Org2">Header!$J$8</definedName>
    <definedName name="SDF">[5]Intro!$J$5</definedName>
    <definedName name="sdfdf">'[7]FTE Assignment'!$E$7:$E$700</definedName>
    <definedName name="SDGSFG">[5]Intro!$J$5</definedName>
    <definedName name="September">#REF!</definedName>
    <definedName name="SocSecPct2">[3]Info!$D$26</definedName>
    <definedName name="SocSecReduction2">[3]Info!$D$30</definedName>
    <definedName name="ss">#REF!</definedName>
    <definedName name="ssss" hidden="1">[10]MTH!#REF!</definedName>
    <definedName name="SuppliersRaw">'[3]Supplier Setup'!$A$7:$A$400</definedName>
    <definedName name="SupplierStart">'[3]Supplier Setup'!$D$7</definedName>
    <definedName name="Table">#REF!</definedName>
    <definedName name="TB_BUDGET_1">#REF!</definedName>
    <definedName name="TB_BUDGET_10">#REF!</definedName>
    <definedName name="TB_BUDGET_11">#REF!</definedName>
    <definedName name="TB_BUDGET_12">#REF!</definedName>
    <definedName name="TB_BUDGET_2">#REF!</definedName>
    <definedName name="TB_BUDGET_3">#REF!</definedName>
    <definedName name="TB_BUDGET_4">#REF!</definedName>
    <definedName name="TB_BUDGET_5">#REF!</definedName>
    <definedName name="TB_BUDGET_6">#REF!</definedName>
    <definedName name="TB_BUDGET_7">#REF!</definedName>
    <definedName name="TB_BUDGET_8">#REF!</definedName>
    <definedName name="TB_BUDGET_9">#REF!</definedName>
    <definedName name="TB_CY_Lookup">#REF!</definedName>
    <definedName name="TB_CY_Total">#REF!</definedName>
    <definedName name="TB_FCAST_1">#REF!</definedName>
    <definedName name="TB_FCAST_10">#REF!</definedName>
    <definedName name="TB_FCAST_11">#REF!</definedName>
    <definedName name="TB_FCAST_12">#REF!</definedName>
    <definedName name="TB_FCAST_2">#REF!</definedName>
    <definedName name="TB_FCAST_3">#REF!</definedName>
    <definedName name="TB_FCAST_4">#REF!</definedName>
    <definedName name="TB_FCAST_5">#REF!</definedName>
    <definedName name="TB_FCAST_6">#REF!</definedName>
    <definedName name="TemplateVer">[3]Info!$C$7</definedName>
    <definedName name="Ter" hidden="1">#REF!</definedName>
    <definedName name="TotalContr2">'[3]Contractor Setup'!$AB$4</definedName>
    <definedName name="TtlAlloc2">[3]Allocations!$T$4</definedName>
    <definedName name="TtlCap2">[3]Capital!$W$2</definedName>
    <definedName name="TtlComm2">[3]Communications!$X$4</definedName>
    <definedName name="TtlContrAssigned2">'[3]Contractor Assignment'!$AJ$2</definedName>
    <definedName name="TtlDirect2">[3]Direct!$R$4</definedName>
    <definedName name="TtlFTEAssigned2">'[3]FTE Assignment'!$AI$2</definedName>
    <definedName name="TtlHW2">'[3]Exp HW'!$X$4</definedName>
    <definedName name="TtlITFees2">'[3]IT Fees'!$Z$4</definedName>
    <definedName name="TtlOtherOH2">'[3]Other OH Costs'!$W$4</definedName>
    <definedName name="TtlRent2">[3]Rent!$X$4</definedName>
    <definedName name="TtlSWOther2">'[3]Other SW'!$W$4</definedName>
    <definedName name="TtlSWPrepaid2">[3]Prepaid!$AC$4</definedName>
    <definedName name="TtlTandE2">'[3]T&amp;E'!$X$4</definedName>
    <definedName name="TtlWeb2">'[3]Web Development &amp; Hosting'!$X$4</definedName>
    <definedName name="UniqueID">[3]Info!$C$8</definedName>
    <definedName name="USD">[6]Currencies!$C$4</definedName>
    <definedName name="USorUK">[3]Info!$C$12</definedName>
    <definedName name="WebCostTypes">[3]Info!$E$116:$E$117</definedName>
    <definedName name="wrn.all." localSheetId="2" hidden="1">{#N/A,#N/A,FALSE,"AOL";#N/A,#N/A,FALSE,"TBS 1";#N/A,#N/A,FALSE,"TBS 2";#N/A,#N/A,FALSE,"TBS 3";#N/A,#N/A,FALSE,"HBO 1";#N/A,#N/A,FALSE,"HBO 2";#N/A,#N/A,FALSE,"HBO 3";#N/A,#N/A,FALSE,"Pub 1";#N/A,#N/A,FALSE,"Pub 2";#N/A,#N/A,FALSE,"Pub3";#N/A,#N/A,FALSE,"Pub4";#N/A,#N/A,FALSE,"Cable 1";#N/A,#N/A,FALSE,"Cable 2";#N/A,#N/A,FALSE,"Cable 3";#N/A,#N/A,FALSE,"Cable 3";#N/A,#N/A,FALSE,"Cable 4";#N/A,#N/A,FALSE,"WB Network 1";#N/A,#N/A,FALSE,"WB Network 2";#N/A,#N/A,FALSE,"Warner Bros. 1";#N/A,#N/A,FALSE,"Warner Bros. 2";#N/A,#N/A,FALSE,"New Line";#N/A,#N/A,FALSE,"Music 1";#N/A,#N/A,FALSE,"Music 2";#N/A,#N/A,FALSE,"Music 3";#N/A,#N/A,FALSE,"Music 4";#N/A,#N/A,FALSE,"Music 5";#N/A,#N/A,FALSE,"Music 6";#N/A,#N/A,FALSE,"Trade pub 1";#N/A,#N/A,FALSE,"Trade pub 2"}</definedName>
    <definedName name="wrn.all." hidden="1">{#N/A,#N/A,FALSE,"AOL";#N/A,#N/A,FALSE,"TBS 1";#N/A,#N/A,FALSE,"TBS 2";#N/A,#N/A,FALSE,"TBS 3";#N/A,#N/A,FALSE,"HBO 1";#N/A,#N/A,FALSE,"HBO 2";#N/A,#N/A,FALSE,"HBO 3";#N/A,#N/A,FALSE,"Pub 1";#N/A,#N/A,FALSE,"Pub 2";#N/A,#N/A,FALSE,"Pub3";#N/A,#N/A,FALSE,"Pub4";#N/A,#N/A,FALSE,"Cable 1";#N/A,#N/A,FALSE,"Cable 2";#N/A,#N/A,FALSE,"Cable 3";#N/A,#N/A,FALSE,"Cable 3";#N/A,#N/A,FALSE,"Cable 4";#N/A,#N/A,FALSE,"WB Network 1";#N/A,#N/A,FALSE,"WB Network 2";#N/A,#N/A,FALSE,"Warner Bros. 1";#N/A,#N/A,FALSE,"Warner Bros. 2";#N/A,#N/A,FALSE,"New Line";#N/A,#N/A,FALSE,"Music 1";#N/A,#N/A,FALSE,"Music 2";#N/A,#N/A,FALSE,"Music 3";#N/A,#N/A,FALSE,"Music 4";#N/A,#N/A,FALSE,"Music 5";#N/A,#N/A,FALSE,"Music 6";#N/A,#N/A,FALSE,"Trade pub 1";#N/A,#N/A,FALSE,"Trade pub 2"}</definedName>
    <definedName name="wrn.HBO." localSheetId="2" hidden="1">{#N/A,#N/A,FALSE,"HBO Qtr";#N/A,#N/A,FALSE,"HBO Qtr Rev";#N/A,#N/A,FALSE,"HBO Qtr Cost";#N/A,#N/A,FALSE,"HBO Qtr Dom Subs";#N/A,#N/A,FALSE,"HBO Qtr Int'l";#N/A,#N/A,FALSE,"HBO Qtr CC Financial"}</definedName>
    <definedName name="wrn.HBO." hidden="1">{#N/A,#N/A,FALSE,"HBO Qtr";#N/A,#N/A,FALSE,"HBO Qtr Rev";#N/A,#N/A,FALSE,"HBO Qtr Cost";#N/A,#N/A,FALSE,"HBO Qtr Dom Subs";#N/A,#N/A,FALSE,"HBO Qtr Int'l";#N/A,#N/A,FALSE,"HBO Qtr CC Financial"}</definedName>
    <definedName name="wrn.TBS." localSheetId="2" hidden="1">{#N/A,#N/A,FALSE,"TBS Qtr";#N/A,#N/A,FALSE,"TBS Qtr Rev";#N/A,#N/A,FALSE,"TBS Qtr Cost";#N/A,#N/A,FALSE,"TBS Qtr Pene";#N/A,#N/A,FALSE,"TBS Qtr Dist";#N/A,#N/A,FALSE,"TBS QTR Parity"}</definedName>
    <definedName name="wrn.TBS." hidden="1">{#N/A,#N/A,FALSE,"TBS Qtr";#N/A,#N/A,FALSE,"TBS Qtr Rev";#N/A,#N/A,FALSE,"TBS Qtr Cost";#N/A,#N/A,FALSE,"TBS Qtr Pene";#N/A,#N/A,FALSE,"TBS Qtr Dist";#N/A,#N/A,FALSE,"TBS QTR Parity"}</definedName>
    <definedName name="xx" hidden="1">#REF!</definedName>
    <definedName name="xxx" hidden="1">#REF!</definedName>
    <definedName name="xxxx" hidden="1">#REF!</definedName>
    <definedName name="YearOn">[3]ScannerInfo!$C$8</definedName>
    <definedName name="YrOn">[3]Info!$C$23</definedName>
    <definedName name="YrOn2">[3]Info!$D$23</definedName>
    <definedName name="YTD">[9]Report!$CT$55:$DR$341</definedName>
    <definedName name="YTDExtra">[9]Report!$CT$343:$DR$344</definedName>
    <definedName name="zer" hidden="1">#REF!</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 i="47" l="1"/>
  <c r="A2" i="173" l="1"/>
  <c r="T9" i="174"/>
  <c r="T10" i="174"/>
  <c r="H7" i="182"/>
  <c r="E188" i="173"/>
  <c r="F188" i="173"/>
  <c r="G188" i="173"/>
  <c r="H188" i="173"/>
  <c r="I188" i="173"/>
  <c r="J188" i="173"/>
  <c r="K188" i="173"/>
  <c r="L188" i="173"/>
  <c r="M188" i="173"/>
  <c r="N188" i="173"/>
  <c r="O188" i="173"/>
  <c r="E190" i="173"/>
  <c r="F190" i="173"/>
  <c r="G190" i="173"/>
  <c r="H190" i="173"/>
  <c r="I190" i="173"/>
  <c r="J190" i="173"/>
  <c r="K190" i="173"/>
  <c r="L190" i="173"/>
  <c r="M190" i="173"/>
  <c r="N190" i="173"/>
  <c r="O190" i="173"/>
  <c r="D188" i="173"/>
  <c r="D190" i="173"/>
  <c r="E171" i="173"/>
  <c r="F171" i="173"/>
  <c r="G171" i="173"/>
  <c r="H171" i="173"/>
  <c r="I171" i="173"/>
  <c r="J171" i="173"/>
  <c r="K171" i="173"/>
  <c r="L171" i="173"/>
  <c r="M171" i="173"/>
  <c r="N171" i="173"/>
  <c r="O171" i="173"/>
  <c r="D171" i="173"/>
  <c r="E160" i="173"/>
  <c r="F160" i="173"/>
  <c r="G160" i="173"/>
  <c r="H160" i="173"/>
  <c r="I160" i="173"/>
  <c r="J160" i="173"/>
  <c r="K160" i="173"/>
  <c r="L160" i="173"/>
  <c r="M160" i="173"/>
  <c r="N160" i="173"/>
  <c r="O160" i="173"/>
  <c r="E161" i="173"/>
  <c r="F161" i="173"/>
  <c r="G161" i="173"/>
  <c r="H161" i="173"/>
  <c r="I161" i="173"/>
  <c r="J161" i="173"/>
  <c r="K161" i="173"/>
  <c r="L161" i="173"/>
  <c r="M161" i="173"/>
  <c r="N161" i="173"/>
  <c r="O161" i="173"/>
  <c r="E162" i="173"/>
  <c r="F162" i="173"/>
  <c r="G162" i="173"/>
  <c r="H162" i="173"/>
  <c r="I162" i="173"/>
  <c r="J162" i="173"/>
  <c r="K162" i="173"/>
  <c r="L162" i="173"/>
  <c r="M162" i="173"/>
  <c r="N162" i="173"/>
  <c r="O162" i="173"/>
  <c r="E163" i="173"/>
  <c r="F163" i="173"/>
  <c r="G163" i="173"/>
  <c r="H163" i="173"/>
  <c r="I163" i="173"/>
  <c r="J163" i="173"/>
  <c r="K163" i="173"/>
  <c r="L163" i="173"/>
  <c r="M163" i="173"/>
  <c r="N163" i="173"/>
  <c r="O163" i="173"/>
  <c r="D160" i="173"/>
  <c r="D161" i="173"/>
  <c r="D162" i="173"/>
  <c r="D163" i="173"/>
  <c r="E39" i="173" l="1"/>
  <c r="F39" i="173"/>
  <c r="G39" i="173"/>
  <c r="H39" i="173"/>
  <c r="I39" i="173"/>
  <c r="J39" i="173"/>
  <c r="K39" i="173"/>
  <c r="L39" i="173"/>
  <c r="M39" i="173"/>
  <c r="N39" i="173"/>
  <c r="O39" i="173"/>
  <c r="D39" i="173"/>
  <c r="K14" i="182" l="1"/>
  <c r="K15" i="182"/>
  <c r="K16" i="182"/>
  <c r="K17" i="182"/>
  <c r="K18" i="182"/>
  <c r="K19" i="182"/>
  <c r="K20" i="182"/>
  <c r="K21" i="182"/>
  <c r="K22" i="182"/>
  <c r="K23" i="182"/>
  <c r="K24" i="182"/>
  <c r="K25" i="182"/>
  <c r="K26" i="182"/>
  <c r="G35" i="191"/>
  <c r="C35" i="191"/>
  <c r="C100" i="187"/>
  <c r="C93" i="187"/>
  <c r="C92" i="187"/>
  <c r="C90" i="187"/>
  <c r="C83" i="187"/>
  <c r="C82" i="187"/>
  <c r="C81" i="187"/>
  <c r="C80" i="187"/>
  <c r="C79" i="187"/>
  <c r="C74" i="187"/>
  <c r="C73" i="187"/>
  <c r="C70" i="187"/>
  <c r="B124" i="182"/>
  <c r="B117" i="182"/>
  <c r="B116" i="182"/>
  <c r="B114" i="182"/>
  <c r="B133" i="182"/>
  <c r="G40" i="191"/>
  <c r="C40" i="191"/>
  <c r="G39" i="191"/>
  <c r="C39" i="191"/>
  <c r="K13" i="182"/>
  <c r="L265" i="179"/>
  <c r="L266" i="179"/>
  <c r="L267" i="179"/>
  <c r="L268" i="179"/>
  <c r="L269" i="179"/>
  <c r="L270" i="179"/>
  <c r="L271" i="179"/>
  <c r="L272" i="179"/>
  <c r="L273" i="179"/>
  <c r="L274" i="179"/>
  <c r="L275" i="179"/>
  <c r="L276" i="179"/>
  <c r="L277" i="179"/>
  <c r="L278" i="179"/>
  <c r="L279" i="179"/>
  <c r="L280" i="179"/>
  <c r="L281" i="179"/>
  <c r="L282" i="179"/>
  <c r="L283" i="179"/>
  <c r="L284" i="179"/>
  <c r="L285" i="179"/>
  <c r="L286" i="179"/>
  <c r="L287" i="179"/>
  <c r="L288" i="179"/>
  <c r="L289" i="179"/>
  <c r="L290" i="179"/>
  <c r="L291" i="179"/>
  <c r="L292" i="179"/>
  <c r="L293" i="179"/>
  <c r="L294" i="179"/>
  <c r="L295" i="179"/>
  <c r="L296" i="179"/>
  <c r="L297" i="179"/>
  <c r="L298" i="179"/>
  <c r="L299" i="179"/>
  <c r="L300" i="179"/>
  <c r="L256" i="179"/>
  <c r="L255" i="179"/>
  <c r="L254" i="179"/>
  <c r="L253" i="179"/>
  <c r="L252" i="179"/>
  <c r="L251" i="179"/>
  <c r="L250" i="179"/>
  <c r="L249" i="179"/>
  <c r="L248" i="179"/>
  <c r="L247" i="179"/>
  <c r="L246" i="179"/>
  <c r="L245" i="179"/>
  <c r="L244" i="179"/>
  <c r="L243" i="179"/>
  <c r="L242" i="179"/>
  <c r="L241" i="179"/>
  <c r="L240" i="179"/>
  <c r="L239" i="179"/>
  <c r="L238" i="179"/>
  <c r="L237" i="179"/>
  <c r="L236" i="179"/>
  <c r="L235" i="179"/>
  <c r="L234" i="179"/>
  <c r="L233" i="179"/>
  <c r="L232" i="179"/>
  <c r="L231" i="179"/>
  <c r="L230" i="179"/>
  <c r="L229" i="179"/>
  <c r="L228" i="179"/>
  <c r="L227" i="179"/>
  <c r="L226" i="179"/>
  <c r="L225" i="179"/>
  <c r="L224" i="179"/>
  <c r="L223" i="179"/>
  <c r="L222" i="179"/>
  <c r="L221" i="179"/>
  <c r="L220" i="179"/>
  <c r="L219" i="179"/>
  <c r="L218" i="179"/>
  <c r="L217" i="179"/>
  <c r="L216" i="179"/>
  <c r="L215" i="179"/>
  <c r="L214" i="179"/>
  <c r="L213" i="179"/>
  <c r="L212" i="179"/>
  <c r="L211" i="179"/>
  <c r="L210" i="179"/>
  <c r="L209" i="179"/>
  <c r="L208" i="179"/>
  <c r="L207" i="179"/>
  <c r="L206" i="179"/>
  <c r="L205" i="179"/>
  <c r="L204" i="179"/>
  <c r="L203" i="179"/>
  <c r="L202" i="179"/>
  <c r="L201" i="179"/>
  <c r="L200" i="179"/>
  <c r="L199" i="179"/>
  <c r="L198" i="179"/>
  <c r="L197" i="179"/>
  <c r="L196" i="179"/>
  <c r="L195" i="179"/>
  <c r="L194" i="179"/>
  <c r="L193" i="179"/>
  <c r="L192" i="179"/>
  <c r="L191" i="179"/>
  <c r="L190" i="179"/>
  <c r="L189" i="179"/>
  <c r="L188" i="179"/>
  <c r="L187" i="179"/>
  <c r="L186" i="179"/>
  <c r="L185" i="179"/>
  <c r="L184" i="179"/>
  <c r="L183" i="179"/>
  <c r="L182" i="179"/>
  <c r="L181" i="179"/>
  <c r="L180" i="179"/>
  <c r="L179" i="179"/>
  <c r="L178" i="179"/>
  <c r="L177" i="179"/>
  <c r="L176" i="179"/>
  <c r="L175" i="179"/>
  <c r="L174" i="179"/>
  <c r="L173" i="179"/>
  <c r="L172" i="179"/>
  <c r="L171" i="179"/>
  <c r="L170" i="179"/>
  <c r="L169" i="179"/>
  <c r="L168" i="179"/>
  <c r="L167" i="179"/>
  <c r="L166" i="179"/>
  <c r="L165" i="179"/>
  <c r="L164" i="179"/>
  <c r="L163" i="179"/>
  <c r="L162" i="179"/>
  <c r="L161" i="179"/>
  <c r="L160" i="179"/>
  <c r="L159" i="179"/>
  <c r="L158" i="179"/>
  <c r="L157" i="179"/>
  <c r="L156" i="179"/>
  <c r="L155" i="179"/>
  <c r="L154" i="179"/>
  <c r="L153" i="179"/>
  <c r="L152" i="179"/>
  <c r="L151" i="179"/>
  <c r="L150" i="179"/>
  <c r="L149" i="179"/>
  <c r="L148" i="179"/>
  <c r="L147" i="179"/>
  <c r="L146" i="179"/>
  <c r="L145" i="179"/>
  <c r="L144" i="179"/>
  <c r="L143" i="179"/>
  <c r="L142" i="179"/>
  <c r="L141" i="179"/>
  <c r="L140" i="179"/>
  <c r="L139" i="179"/>
  <c r="L138" i="179"/>
  <c r="L137" i="179"/>
  <c r="L136" i="179"/>
  <c r="L135" i="179"/>
  <c r="L134" i="179"/>
  <c r="L133" i="179"/>
  <c r="L132" i="179"/>
  <c r="L131" i="179"/>
  <c r="L130" i="179"/>
  <c r="L129" i="179"/>
  <c r="L128" i="179"/>
  <c r="L127" i="179"/>
  <c r="L126" i="179"/>
  <c r="L125" i="179"/>
  <c r="L124" i="179"/>
  <c r="L123" i="179"/>
  <c r="L122" i="179"/>
  <c r="L121" i="179"/>
  <c r="L120" i="179"/>
  <c r="L119" i="179"/>
  <c r="L118" i="179"/>
  <c r="L117" i="179"/>
  <c r="L116" i="179"/>
  <c r="L115" i="179"/>
  <c r="L114" i="179"/>
  <c r="L113" i="179"/>
  <c r="L112" i="179"/>
  <c r="L111" i="179"/>
  <c r="L110" i="179"/>
  <c r="L109" i="179"/>
  <c r="L108" i="179"/>
  <c r="L107" i="179"/>
  <c r="L106" i="179"/>
  <c r="L105" i="179"/>
  <c r="L104" i="179"/>
  <c r="L103" i="179"/>
  <c r="L102" i="179"/>
  <c r="L101" i="179"/>
  <c r="L100" i="179"/>
  <c r="L99" i="179"/>
  <c r="L98" i="179"/>
  <c r="L97" i="179"/>
  <c r="L96" i="179"/>
  <c r="L95" i="179"/>
  <c r="L94" i="179"/>
  <c r="L93" i="179"/>
  <c r="L92" i="179"/>
  <c r="L91" i="179"/>
  <c r="L90" i="179"/>
  <c r="L89" i="179"/>
  <c r="L88" i="179"/>
  <c r="L87" i="179"/>
  <c r="L86" i="179"/>
  <c r="L85" i="179"/>
  <c r="L84" i="179"/>
  <c r="L83" i="179"/>
  <c r="L82" i="179"/>
  <c r="L81" i="179"/>
  <c r="L80" i="179"/>
  <c r="L79" i="179"/>
  <c r="L78" i="179"/>
  <c r="L77" i="179"/>
  <c r="L76" i="179"/>
  <c r="L75" i="179"/>
  <c r="L74" i="179"/>
  <c r="L73" i="179"/>
  <c r="L72" i="179"/>
  <c r="L71" i="179"/>
  <c r="L70" i="179"/>
  <c r="L69" i="179"/>
  <c r="L68" i="179"/>
  <c r="L67" i="179"/>
  <c r="L66" i="179"/>
  <c r="L65" i="179"/>
  <c r="L64" i="179"/>
  <c r="L63" i="179"/>
  <c r="L62" i="179"/>
  <c r="L61" i="179"/>
  <c r="L60" i="179"/>
  <c r="L59" i="179"/>
  <c r="L58" i="179"/>
  <c r="L57" i="179"/>
  <c r="L56" i="179"/>
  <c r="L55" i="179"/>
  <c r="L54" i="179"/>
  <c r="L53" i="179"/>
  <c r="L52" i="179"/>
  <c r="L51" i="179"/>
  <c r="L50" i="179"/>
  <c r="L49" i="179"/>
  <c r="L48" i="179"/>
  <c r="L47" i="179"/>
  <c r="L46" i="179"/>
  <c r="L45" i="179"/>
  <c r="L44" i="179"/>
  <c r="L43" i="179"/>
  <c r="L42" i="179"/>
  <c r="L41" i="179"/>
  <c r="L40" i="179"/>
  <c r="L39" i="179"/>
  <c r="L38" i="179"/>
  <c r="L37" i="179"/>
  <c r="L36" i="179"/>
  <c r="L35" i="179"/>
  <c r="L34" i="179"/>
  <c r="L33" i="179"/>
  <c r="L32" i="179"/>
  <c r="L31" i="179"/>
  <c r="L30" i="179"/>
  <c r="L29" i="179"/>
  <c r="L28" i="179"/>
  <c r="L27" i="179"/>
  <c r="L26" i="179"/>
  <c r="L25" i="179"/>
  <c r="L24" i="179"/>
  <c r="L23" i="179"/>
  <c r="L22" i="179"/>
  <c r="L21" i="179"/>
  <c r="L20" i="179"/>
  <c r="L19" i="179"/>
  <c r="L18" i="179"/>
  <c r="L17" i="179"/>
  <c r="L16" i="179"/>
  <c r="L15" i="179"/>
  <c r="L14" i="179"/>
  <c r="L13" i="179"/>
  <c r="L12" i="179"/>
  <c r="L11" i="179"/>
  <c r="L10" i="179"/>
  <c r="L9" i="179"/>
  <c r="B303" i="187" l="1"/>
  <c r="A307" i="187" s="1"/>
  <c r="C307" i="187"/>
  <c r="D305" i="187" s="1"/>
  <c r="T8" i="174" l="1"/>
  <c r="C3" i="191"/>
  <c r="A17" i="191" l="1"/>
  <c r="A18" i="191"/>
  <c r="A19" i="191"/>
  <c r="A20" i="191"/>
  <c r="A21" i="191"/>
  <c r="A22" i="191"/>
  <c r="A23" i="191"/>
  <c r="A24" i="191"/>
  <c r="A25" i="191"/>
  <c r="A26" i="191"/>
  <c r="A27" i="191"/>
  <c r="A28" i="191"/>
  <c r="A29" i="191"/>
  <c r="A16" i="191"/>
  <c r="D1" i="192"/>
  <c r="B46" i="192"/>
  <c r="B44" i="192"/>
  <c r="B42" i="192"/>
  <c r="B40" i="192"/>
  <c r="B38" i="192"/>
  <c r="B36" i="192"/>
  <c r="B34" i="192"/>
  <c r="B32" i="192"/>
  <c r="B31" i="192"/>
  <c r="B30" i="192"/>
  <c r="B28" i="192"/>
  <c r="B27" i="192"/>
  <c r="B26" i="192"/>
  <c r="B25" i="192"/>
  <c r="B24" i="192"/>
  <c r="B23" i="192"/>
  <c r="B22" i="192"/>
  <c r="B21" i="192"/>
  <c r="B20" i="192"/>
  <c r="B19" i="192"/>
  <c r="B18" i="192"/>
  <c r="B17" i="192"/>
  <c r="B16" i="192"/>
  <c r="B15" i="192"/>
  <c r="B14" i="192"/>
  <c r="B11" i="192"/>
  <c r="B9" i="192"/>
  <c r="B7" i="192"/>
  <c r="G25" i="191" l="1"/>
  <c r="C25" i="191"/>
  <c r="H40" i="191"/>
  <c r="J40" i="191" s="1"/>
  <c r="D39" i="191"/>
  <c r="F39" i="191" s="1"/>
  <c r="H39" i="191"/>
  <c r="J39" i="191" s="1"/>
  <c r="D35" i="191"/>
  <c r="H35" i="191"/>
  <c r="D34" i="191"/>
  <c r="H34" i="191"/>
  <c r="D40" i="191"/>
  <c r="F40" i="191" s="1"/>
  <c r="AS6" i="175"/>
  <c r="BF6" i="175"/>
  <c r="AS7" i="175"/>
  <c r="BF7" i="175"/>
  <c r="AS8" i="175"/>
  <c r="BF8" i="175"/>
  <c r="AS9" i="175"/>
  <c r="BF9" i="175"/>
  <c r="AS10" i="175"/>
  <c r="BF10" i="175"/>
  <c r="AS11" i="175"/>
  <c r="BF11" i="175"/>
  <c r="AS12" i="175"/>
  <c r="BF12" i="175"/>
  <c r="AS13" i="175"/>
  <c r="BF13" i="175"/>
  <c r="AS14" i="175"/>
  <c r="BF14" i="175"/>
  <c r="AS15" i="175"/>
  <c r="BF15" i="175"/>
  <c r="AS16" i="175"/>
  <c r="BF16" i="175"/>
  <c r="AS17" i="175"/>
  <c r="BF17" i="175"/>
  <c r="AS18" i="175"/>
  <c r="BF18" i="175"/>
  <c r="AS19" i="175"/>
  <c r="BF19" i="175"/>
  <c r="AS20" i="175"/>
  <c r="BF20" i="175"/>
  <c r="AS21" i="175"/>
  <c r="BF21" i="175"/>
  <c r="AS22" i="175"/>
  <c r="BF22" i="175"/>
  <c r="AS23" i="175"/>
  <c r="BF23" i="175"/>
  <c r="AS24" i="175"/>
  <c r="BF24" i="175"/>
  <c r="AS25" i="175"/>
  <c r="BF25" i="175"/>
  <c r="AS26" i="175"/>
  <c r="BF26" i="175"/>
  <c r="AS27" i="175"/>
  <c r="BF27" i="175"/>
  <c r="AS28" i="175"/>
  <c r="BF28" i="175"/>
  <c r="AS29" i="175"/>
  <c r="BF29" i="175"/>
  <c r="AS30" i="175"/>
  <c r="BF30" i="175"/>
  <c r="AS31" i="175"/>
  <c r="BF31" i="175"/>
  <c r="AS32" i="175"/>
  <c r="BF32" i="175"/>
  <c r="AS33" i="175"/>
  <c r="BF33" i="175"/>
  <c r="AS34" i="175"/>
  <c r="BF34" i="175"/>
  <c r="AS35" i="175"/>
  <c r="BF35" i="175"/>
  <c r="AS36" i="175"/>
  <c r="BF36" i="175"/>
  <c r="AS37" i="175"/>
  <c r="BF37" i="175"/>
  <c r="AS38" i="175"/>
  <c r="BF38" i="175"/>
  <c r="AS39" i="175"/>
  <c r="BF39" i="175"/>
  <c r="AS40" i="175"/>
  <c r="BF40" i="175"/>
  <c r="AS41" i="175"/>
  <c r="BF41" i="175"/>
  <c r="AS42" i="175"/>
  <c r="BF42" i="175"/>
  <c r="AS43" i="175"/>
  <c r="BF43" i="175"/>
  <c r="AS44" i="175"/>
  <c r="BF44" i="175"/>
  <c r="AS45" i="175"/>
  <c r="BF45" i="175"/>
  <c r="AS46" i="175"/>
  <c r="BF46" i="175"/>
  <c r="AS47" i="175"/>
  <c r="BF47" i="175"/>
  <c r="AS48" i="175"/>
  <c r="BF48" i="175"/>
  <c r="AS49" i="175"/>
  <c r="BF49" i="175"/>
  <c r="AS50" i="175"/>
  <c r="BF50" i="175"/>
  <c r="AS51" i="175"/>
  <c r="BF51" i="175"/>
  <c r="AS52" i="175"/>
  <c r="BF52" i="175"/>
  <c r="AS53" i="175"/>
  <c r="BF53" i="175"/>
  <c r="AS54" i="175"/>
  <c r="BF54" i="175"/>
  <c r="AS55" i="175"/>
  <c r="BF55" i="175"/>
  <c r="AS56" i="175"/>
  <c r="BF56" i="175"/>
  <c r="AS57" i="175"/>
  <c r="BF57" i="175"/>
  <c r="AS58" i="175"/>
  <c r="BF58" i="175"/>
  <c r="AS59" i="175"/>
  <c r="BF59" i="175"/>
  <c r="AS60" i="175"/>
  <c r="BF60" i="175"/>
  <c r="AS61" i="175"/>
  <c r="BF61" i="175"/>
  <c r="AS62" i="175"/>
  <c r="BF62" i="175"/>
  <c r="AS63" i="175"/>
  <c r="BF63" i="175"/>
  <c r="AS64" i="175"/>
  <c r="BF64" i="175"/>
  <c r="D7" i="182" l="1"/>
  <c r="B8" i="182"/>
  <c r="D8" i="182"/>
  <c r="D9" i="182"/>
  <c r="D10" i="182"/>
  <c r="D11" i="182"/>
  <c r="D12" i="182"/>
  <c r="D13" i="182"/>
  <c r="D14" i="182"/>
  <c r="B158" i="173"/>
  <c r="B159" i="173"/>
  <c r="B160" i="173"/>
  <c r="B161" i="173"/>
  <c r="B162" i="173"/>
  <c r="B163" i="173"/>
  <c r="B166" i="173"/>
  <c r="B167" i="173"/>
  <c r="B168" i="173"/>
  <c r="B169" i="173"/>
  <c r="B170" i="173"/>
  <c r="B171" i="173"/>
  <c r="B172" i="173"/>
  <c r="B173" i="173"/>
  <c r="B174" i="173"/>
  <c r="B177" i="173"/>
  <c r="B179" i="173"/>
  <c r="B180" i="173"/>
  <c r="B181" i="173"/>
  <c r="B182" i="173"/>
  <c r="B183" i="173"/>
  <c r="B184" i="173"/>
  <c r="B186" i="173"/>
  <c r="B187" i="173"/>
  <c r="B188" i="173"/>
  <c r="B189" i="173"/>
  <c r="B190" i="173"/>
  <c r="B191" i="173"/>
  <c r="B193" i="173"/>
  <c r="B195" i="173"/>
  <c r="B197" i="173"/>
  <c r="B156" i="173"/>
  <c r="B139" i="173"/>
  <c r="B140" i="173"/>
  <c r="B138" i="173"/>
  <c r="B132" i="173"/>
  <c r="B133" i="173"/>
  <c r="B134" i="173"/>
  <c r="B131" i="173"/>
  <c r="B121" i="173"/>
  <c r="B122" i="173"/>
  <c r="B123" i="173"/>
  <c r="B124" i="173"/>
  <c r="B125" i="173"/>
  <c r="B126" i="173"/>
  <c r="B127" i="173"/>
  <c r="B120" i="173"/>
  <c r="B110" i="173"/>
  <c r="B111" i="173"/>
  <c r="B112" i="173"/>
  <c r="B113" i="173"/>
  <c r="B114" i="173"/>
  <c r="B109" i="173"/>
  <c r="B99" i="173"/>
  <c r="B100" i="173"/>
  <c r="B101" i="173"/>
  <c r="B102" i="173"/>
  <c r="B103" i="173"/>
  <c r="B104" i="173"/>
  <c r="B98" i="173"/>
  <c r="I88" i="173"/>
  <c r="D318" i="187"/>
  <c r="B296" i="187"/>
  <c r="A300" i="187" s="1"/>
  <c r="C300" i="187"/>
  <c r="D298" i="187" s="1"/>
  <c r="B289" i="187"/>
  <c r="A293" i="187" s="1"/>
  <c r="C293" i="187"/>
  <c r="D291" i="187" s="1"/>
  <c r="B282" i="187"/>
  <c r="A286" i="187" s="1"/>
  <c r="C286" i="187"/>
  <c r="D284" i="187" s="1"/>
  <c r="B275" i="187"/>
  <c r="A279" i="187" s="1"/>
  <c r="C279" i="187"/>
  <c r="D277" i="187" s="1"/>
  <c r="B268" i="187"/>
  <c r="A272" i="187" s="1"/>
  <c r="C272" i="187"/>
  <c r="D270" i="187" s="1"/>
  <c r="B261" i="187"/>
  <c r="A265" i="187" s="1"/>
  <c r="C265" i="187"/>
  <c r="D263" i="187" s="1"/>
  <c r="B254" i="187"/>
  <c r="A258" i="187" s="1"/>
  <c r="C258" i="187"/>
  <c r="D256" i="187" s="1"/>
  <c r="B247" i="187"/>
  <c r="A251" i="187" s="1"/>
  <c r="C251" i="187"/>
  <c r="D249" i="187" s="1"/>
  <c r="B240" i="187"/>
  <c r="A244" i="187" s="1"/>
  <c r="C244" i="187"/>
  <c r="D242" i="187" s="1"/>
  <c r="B233" i="187"/>
  <c r="A237" i="187" s="1"/>
  <c r="C237" i="187"/>
  <c r="D235" i="187" s="1"/>
  <c r="B221" i="187"/>
  <c r="A230" i="187" s="1"/>
  <c r="B214" i="187"/>
  <c r="A218" i="187" s="1"/>
  <c r="B207" i="187"/>
  <c r="A211" i="187" s="1"/>
  <c r="C211" i="187"/>
  <c r="D209" i="187" s="1"/>
  <c r="B200" i="187"/>
  <c r="A204" i="187" s="1"/>
  <c r="B193" i="187"/>
  <c r="A197" i="187" s="1"/>
  <c r="B186" i="187"/>
  <c r="A190" i="187" s="1"/>
  <c r="B179" i="187"/>
  <c r="A183" i="187" s="1"/>
  <c r="B172" i="187"/>
  <c r="A176" i="187" s="1"/>
  <c r="B165" i="187"/>
  <c r="A169" i="187" s="1"/>
  <c r="B155" i="187"/>
  <c r="A162" i="187" s="1"/>
  <c r="B148" i="187"/>
  <c r="A152" i="187" s="1"/>
  <c r="A145" i="187"/>
  <c r="A138" i="187"/>
  <c r="B141" i="187"/>
  <c r="D60" i="187"/>
  <c r="M28" i="182"/>
  <c r="M29" i="182"/>
  <c r="M30" i="182"/>
  <c r="M31" i="182"/>
  <c r="M32" i="182"/>
  <c r="M33" i="182"/>
  <c r="M14" i="182"/>
  <c r="M15" i="182"/>
  <c r="M16" i="182"/>
  <c r="M17" i="182"/>
  <c r="M18" i="182"/>
  <c r="M19" i="182"/>
  <c r="M20" i="182"/>
  <c r="M21" i="182"/>
  <c r="M22" i="182"/>
  <c r="M23" i="182"/>
  <c r="M24" i="182"/>
  <c r="M25" i="182"/>
  <c r="M26" i="182"/>
  <c r="M27" i="182"/>
  <c r="M8" i="182"/>
  <c r="M9" i="182"/>
  <c r="M10" i="182"/>
  <c r="M11" i="182"/>
  <c r="M12" i="182"/>
  <c r="M13" i="182"/>
  <c r="M7" i="182"/>
  <c r="B99" i="182"/>
  <c r="C145" i="187"/>
  <c r="D143" i="187" s="1"/>
  <c r="C169" i="187"/>
  <c r="D167" i="187" s="1"/>
  <c r="C176" i="187"/>
  <c r="D174" i="187" s="1"/>
  <c r="C190" i="187"/>
  <c r="D188" i="187" s="1"/>
  <c r="C197" i="187"/>
  <c r="D195" i="187" s="1"/>
  <c r="D9" i="187"/>
  <c r="B54" i="187"/>
  <c r="B52" i="187"/>
  <c r="B50" i="187"/>
  <c r="B48" i="187"/>
  <c r="B46" i="187"/>
  <c r="B44" i="187"/>
  <c r="B42" i="187"/>
  <c r="B40" i="187"/>
  <c r="B39" i="187"/>
  <c r="B38" i="187"/>
  <c r="B36" i="187"/>
  <c r="B35" i="187"/>
  <c r="B23" i="187"/>
  <c r="B24" i="187"/>
  <c r="B25" i="187"/>
  <c r="B26" i="187"/>
  <c r="B27" i="187"/>
  <c r="B28" i="187"/>
  <c r="B29" i="187"/>
  <c r="B30" i="187"/>
  <c r="B31" i="187"/>
  <c r="B32" i="187"/>
  <c r="B33" i="187"/>
  <c r="B34" i="187"/>
  <c r="B22" i="187"/>
  <c r="B19" i="187"/>
  <c r="B17" i="187"/>
  <c r="B15" i="187"/>
  <c r="C359" i="187"/>
  <c r="C352" i="187"/>
  <c r="C343" i="187"/>
  <c r="C324" i="187"/>
  <c r="C332" i="187" s="1"/>
  <c r="C6" i="187"/>
  <c r="O4" i="187"/>
  <c r="N4" i="187"/>
  <c r="M4" i="187"/>
  <c r="L4" i="187"/>
  <c r="K4" i="187"/>
  <c r="J4" i="187"/>
  <c r="I4" i="187"/>
  <c r="H4" i="187"/>
  <c r="G4" i="187"/>
  <c r="F4" i="187"/>
  <c r="E4" i="187"/>
  <c r="D4" i="187"/>
  <c r="C4" i="187"/>
  <c r="A22" i="173"/>
  <c r="B22" i="173" s="1"/>
  <c r="A23" i="173"/>
  <c r="B23" i="173" s="1"/>
  <c r="A24" i="173"/>
  <c r="B24" i="173" s="1"/>
  <c r="A25" i="173"/>
  <c r="B25" i="173" s="1"/>
  <c r="A26" i="173"/>
  <c r="B26" i="173" s="1"/>
  <c r="A27" i="173"/>
  <c r="B27" i="173" s="1"/>
  <c r="A28" i="173"/>
  <c r="B28" i="173" s="1"/>
  <c r="A29" i="173"/>
  <c r="B29" i="173" s="1"/>
  <c r="A30" i="173"/>
  <c r="B30" i="173" s="1"/>
  <c r="A31" i="173"/>
  <c r="B31" i="173" s="1"/>
  <c r="A32" i="173"/>
  <c r="B32" i="173" s="1"/>
  <c r="A33" i="173"/>
  <c r="B33" i="173" s="1"/>
  <c r="A34" i="173"/>
  <c r="B34" i="173" s="1"/>
  <c r="A21" i="173"/>
  <c r="B21" i="173" s="1"/>
  <c r="AX1" i="179"/>
  <c r="AJ1" i="179"/>
  <c r="S1" i="179"/>
  <c r="B9" i="182" l="1"/>
  <c r="H8" i="182"/>
  <c r="I149" i="173"/>
  <c r="I7" i="173"/>
  <c r="C345" i="187"/>
  <c r="C361" i="187" s="1"/>
  <c r="M6" i="186"/>
  <c r="O3" i="192" s="1"/>
  <c r="L6" i="186"/>
  <c r="N3" i="192" s="1"/>
  <c r="K6" i="186"/>
  <c r="M3" i="192" s="1"/>
  <c r="J6" i="186"/>
  <c r="L3" i="192" s="1"/>
  <c r="I6" i="186"/>
  <c r="K3" i="192" s="1"/>
  <c r="H6" i="186"/>
  <c r="J3" i="192" s="1"/>
  <c r="G6" i="186"/>
  <c r="I3" i="192" s="1"/>
  <c r="F6" i="186"/>
  <c r="H3" i="192" s="1"/>
  <c r="E6" i="186"/>
  <c r="G3" i="192" s="1"/>
  <c r="D6" i="186"/>
  <c r="F3" i="192" s="1"/>
  <c r="C6" i="186"/>
  <c r="B6" i="186"/>
  <c r="M5" i="186"/>
  <c r="L5" i="186"/>
  <c r="K5" i="186"/>
  <c r="J5" i="186"/>
  <c r="I5" i="186"/>
  <c r="H5" i="186"/>
  <c r="G5" i="186"/>
  <c r="F5" i="186"/>
  <c r="E5" i="186"/>
  <c r="D5" i="186"/>
  <c r="C5" i="186"/>
  <c r="B5" i="186"/>
  <c r="M4" i="186"/>
  <c r="L4" i="186"/>
  <c r="K4" i="186"/>
  <c r="J4" i="186"/>
  <c r="I4" i="186"/>
  <c r="H4" i="186"/>
  <c r="G4" i="186"/>
  <c r="F4" i="186"/>
  <c r="E4" i="186"/>
  <c r="D4" i="186"/>
  <c r="C4" i="186"/>
  <c r="B4" i="186"/>
  <c r="B2" i="186"/>
  <c r="D4" i="192" s="1"/>
  <c r="D18" i="182"/>
  <c r="M3" i="186" s="1"/>
  <c r="O5" i="192" s="1"/>
  <c r="D17" i="182"/>
  <c r="L3" i="186" s="1"/>
  <c r="N5" i="192" s="1"/>
  <c r="D16" i="182"/>
  <c r="K3" i="186" s="1"/>
  <c r="M5" i="192" s="1"/>
  <c r="D15" i="182"/>
  <c r="J3" i="186" s="1"/>
  <c r="L5" i="192" s="1"/>
  <c r="I3" i="186"/>
  <c r="K5" i="192" s="1"/>
  <c r="H3" i="186"/>
  <c r="J5" i="192" s="1"/>
  <c r="F3" i="186"/>
  <c r="H5" i="192" s="1"/>
  <c r="E3" i="186"/>
  <c r="G5" i="192" s="1"/>
  <c r="D3" i="186"/>
  <c r="F5" i="192" s="1"/>
  <c r="C3" i="186"/>
  <c r="E5" i="192" s="1"/>
  <c r="B3" i="186"/>
  <c r="D5" i="192" s="1"/>
  <c r="E3" i="192" l="1"/>
  <c r="Q28" i="192" s="1"/>
  <c r="E11" i="187"/>
  <c r="D3" i="192"/>
  <c r="D11" i="187"/>
  <c r="B10" i="182"/>
  <c r="H9" i="182"/>
  <c r="D6" i="192"/>
  <c r="L13" i="187"/>
  <c r="L65" i="187" s="1"/>
  <c r="BF4" i="179"/>
  <c r="L11" i="173"/>
  <c r="AA4" i="179"/>
  <c r="AR4" i="179"/>
  <c r="L3" i="173"/>
  <c r="AK6" i="179"/>
  <c r="AY6" i="179"/>
  <c r="T6" i="179"/>
  <c r="AQ3" i="179"/>
  <c r="Z3" i="179"/>
  <c r="BE3" i="179"/>
  <c r="X5" i="179"/>
  <c r="AO5" i="179"/>
  <c r="E13" i="187"/>
  <c r="E65" i="187" s="1"/>
  <c r="AY4" i="179"/>
  <c r="T4" i="179"/>
  <c r="E3" i="173"/>
  <c r="AK4" i="179"/>
  <c r="E11" i="173"/>
  <c r="AP5" i="179"/>
  <c r="Y5" i="179"/>
  <c r="U6" i="179"/>
  <c r="AZ6" i="179"/>
  <c r="AL6" i="179"/>
  <c r="AT6" i="179"/>
  <c r="AC6" i="179"/>
  <c r="BH6" i="179"/>
  <c r="AJ3" i="179"/>
  <c r="AX3" i="179"/>
  <c r="S3" i="179"/>
  <c r="AR3" i="179"/>
  <c r="BF3" i="179"/>
  <c r="AA3" i="179"/>
  <c r="F13" i="187"/>
  <c r="F65" i="187" s="1"/>
  <c r="AZ4" i="179"/>
  <c r="F3" i="173"/>
  <c r="U4" i="179"/>
  <c r="AL4" i="179"/>
  <c r="F11" i="173"/>
  <c r="N13" i="187"/>
  <c r="N65" i="187" s="1"/>
  <c r="BH4" i="179"/>
  <c r="N3" i="173"/>
  <c r="AC4" i="179"/>
  <c r="AT4" i="179"/>
  <c r="N11" i="173"/>
  <c r="S7" i="179"/>
  <c r="AX7" i="179"/>
  <c r="D2" i="173"/>
  <c r="AJ7" i="179"/>
  <c r="Z5" i="179"/>
  <c r="Z286" i="179" s="1" a="1"/>
  <c r="Z286" i="179" s="1"/>
  <c r="AQ5" i="179"/>
  <c r="BA6" i="179"/>
  <c r="V6" i="179"/>
  <c r="AM6" i="179"/>
  <c r="AD6" i="179"/>
  <c r="BI6" i="179"/>
  <c r="AU6" i="179"/>
  <c r="T3" i="179"/>
  <c r="AY3" i="179"/>
  <c r="AK3" i="179"/>
  <c r="AS3" i="179"/>
  <c r="AB3" i="179"/>
  <c r="BG3" i="179"/>
  <c r="AS6" i="179"/>
  <c r="AB6" i="179"/>
  <c r="BG6" i="179"/>
  <c r="M13" i="187"/>
  <c r="M65" i="187" s="1"/>
  <c r="AB4" i="179"/>
  <c r="M3" i="173"/>
  <c r="BG4" i="179"/>
  <c r="M11" i="173"/>
  <c r="AS4" i="179"/>
  <c r="G13" i="187"/>
  <c r="G65" i="187" s="1"/>
  <c r="G3" i="173"/>
  <c r="AM4" i="179"/>
  <c r="V4" i="179"/>
  <c r="G11" i="173"/>
  <c r="BA4" i="179"/>
  <c r="O13" i="187"/>
  <c r="O65" i="187" s="1"/>
  <c r="BI4" i="179"/>
  <c r="O3" i="173"/>
  <c r="AU4" i="179"/>
  <c r="AD4" i="179"/>
  <c r="O11" i="173"/>
  <c r="AJ5" i="179"/>
  <c r="S5" i="179"/>
  <c r="AR5" i="179"/>
  <c r="AA5" i="179"/>
  <c r="BB6" i="179"/>
  <c r="AN6" i="179"/>
  <c r="W6" i="179"/>
  <c r="AL3" i="179"/>
  <c r="AZ3" i="179"/>
  <c r="U3" i="179"/>
  <c r="AT3" i="179"/>
  <c r="BH3" i="179"/>
  <c r="AC3" i="179"/>
  <c r="AS5" i="179"/>
  <c r="AB5" i="179"/>
  <c r="BA3" i="179"/>
  <c r="AM3" i="179"/>
  <c r="V3" i="179"/>
  <c r="AK5" i="179"/>
  <c r="T5" i="179"/>
  <c r="BC6" i="179"/>
  <c r="X6" i="179"/>
  <c r="X99" i="179" s="1" a="1"/>
  <c r="X99" i="179" s="1"/>
  <c r="AO6" i="179"/>
  <c r="BI3" i="179"/>
  <c r="AU3" i="179"/>
  <c r="AD3" i="179"/>
  <c r="BB3" i="179"/>
  <c r="W3" i="179"/>
  <c r="AN3" i="179"/>
  <c r="AT5" i="179"/>
  <c r="AC5" i="179"/>
  <c r="J13" i="187"/>
  <c r="J65" i="187" s="1"/>
  <c r="AP4" i="179"/>
  <c r="J11" i="173"/>
  <c r="BD4" i="179"/>
  <c r="J3" i="173"/>
  <c r="Y4" i="179"/>
  <c r="AM5" i="179"/>
  <c r="V5" i="179"/>
  <c r="AU5" i="179"/>
  <c r="AD5" i="179"/>
  <c r="Z6" i="179"/>
  <c r="BE6" i="179"/>
  <c r="AQ6" i="179"/>
  <c r="AO3" i="179"/>
  <c r="X3" i="179"/>
  <c r="BC3" i="179"/>
  <c r="H13" i="187"/>
  <c r="H65" i="187" s="1"/>
  <c r="H11" i="173"/>
  <c r="W4" i="179"/>
  <c r="AN4" i="179"/>
  <c r="H3" i="173"/>
  <c r="BB4" i="179"/>
  <c r="AL5" i="179"/>
  <c r="U5" i="179"/>
  <c r="BD6" i="179"/>
  <c r="AP6" i="179"/>
  <c r="Y6" i="179"/>
  <c r="D13" i="187"/>
  <c r="D65" i="187" s="1"/>
  <c r="D11" i="173"/>
  <c r="AX4" i="179"/>
  <c r="D3" i="173"/>
  <c r="S4" i="179"/>
  <c r="AJ4" i="179"/>
  <c r="K13" i="187"/>
  <c r="K65" i="187" s="1"/>
  <c r="AQ4" i="179"/>
  <c r="Z4" i="179"/>
  <c r="BE4" i="179"/>
  <c r="K11" i="173"/>
  <c r="K3" i="173"/>
  <c r="AN5" i="179"/>
  <c r="W5" i="179"/>
  <c r="AJ6" i="179"/>
  <c r="S6" i="179"/>
  <c r="AX6" i="179"/>
  <c r="BF6" i="179"/>
  <c r="AR6" i="179"/>
  <c r="AA6" i="179"/>
  <c r="AA285" i="179" s="1" a="1"/>
  <c r="AA285" i="179" s="1"/>
  <c r="BD3" i="179"/>
  <c r="Y3" i="179"/>
  <c r="AP3" i="179"/>
  <c r="E1" i="173"/>
  <c r="E9" i="173"/>
  <c r="D1" i="173"/>
  <c r="D9" i="173"/>
  <c r="L1" i="173"/>
  <c r="L9" i="173"/>
  <c r="M1" i="173"/>
  <c r="M9" i="173"/>
  <c r="F1" i="173"/>
  <c r="F9" i="173"/>
  <c r="N1" i="173"/>
  <c r="N9" i="173"/>
  <c r="G1" i="173"/>
  <c r="G9" i="173"/>
  <c r="O1" i="173"/>
  <c r="O9" i="173"/>
  <c r="H1" i="173"/>
  <c r="H9" i="173"/>
  <c r="K9" i="173"/>
  <c r="K1" i="173"/>
  <c r="I9" i="173"/>
  <c r="I1" i="173"/>
  <c r="J9" i="173"/>
  <c r="J1" i="173"/>
  <c r="I11" i="187"/>
  <c r="J11" i="187"/>
  <c r="G11" i="187"/>
  <c r="K11" i="187"/>
  <c r="H11" i="187"/>
  <c r="L11" i="187"/>
  <c r="M11" i="187"/>
  <c r="O11" i="187"/>
  <c r="D12" i="187"/>
  <c r="F11" i="187"/>
  <c r="N11" i="187"/>
  <c r="Y299" i="179" a="1"/>
  <c r="Y299" i="179" s="1"/>
  <c r="Y300" i="179" a="1"/>
  <c r="Y300" i="179" s="1"/>
  <c r="Y294" i="179" a="1"/>
  <c r="Y294" i="179" s="1"/>
  <c r="Y297" i="179" a="1"/>
  <c r="Y297" i="179" s="1"/>
  <c r="Y285" i="179" a="1"/>
  <c r="Y285" i="179" s="1"/>
  <c r="Y282" i="179" a="1"/>
  <c r="Y282" i="179" s="1"/>
  <c r="Y280" i="179" a="1"/>
  <c r="Y280" i="179" s="1"/>
  <c r="Y298" i="179" a="1"/>
  <c r="Y298" i="179" s="1"/>
  <c r="Y295" i="179" a="1"/>
  <c r="Y295" i="179" s="1"/>
  <c r="Y291" i="179" a="1"/>
  <c r="Y291" i="179" s="1"/>
  <c r="Y286" i="179" a="1"/>
  <c r="Y286" i="179" s="1"/>
  <c r="Y290" i="179" a="1"/>
  <c r="Y290" i="179" s="1"/>
  <c r="Y289" i="179" a="1"/>
  <c r="Y289" i="179" s="1"/>
  <c r="Y278" i="179" a="1"/>
  <c r="Y278" i="179" s="1"/>
  <c r="Y292" i="179" a="1"/>
  <c r="Y292" i="179" s="1"/>
  <c r="Y283" i="179" a="1"/>
  <c r="Y283" i="179" s="1"/>
  <c r="Y281" i="179" a="1"/>
  <c r="Y281" i="179" s="1"/>
  <c r="Y279" i="179" a="1"/>
  <c r="Y279" i="179" s="1"/>
  <c r="Y275" i="179" a="1"/>
  <c r="Y275" i="179" s="1"/>
  <c r="Y271" i="179" a="1"/>
  <c r="Y271" i="179" s="1"/>
  <c r="Y264" i="179" a="1"/>
  <c r="Y264" i="179" s="1"/>
  <c r="Y262" i="179" a="1"/>
  <c r="Y262" i="179" s="1"/>
  <c r="Y257" i="179" a="1"/>
  <c r="Y257" i="179" s="1"/>
  <c r="Y269" i="179" a="1"/>
  <c r="Y269" i="179" s="1"/>
  <c r="Y296" i="179" a="1"/>
  <c r="Y296" i="179" s="1"/>
  <c r="Y293" i="179" a="1"/>
  <c r="Y293" i="179" s="1"/>
  <c r="Y277" i="179" a="1"/>
  <c r="Y277" i="179" s="1"/>
  <c r="Y274" i="179" a="1"/>
  <c r="Y274" i="179" s="1"/>
  <c r="Y267" i="179" a="1"/>
  <c r="Y267" i="179" s="1"/>
  <c r="Y258" i="179" a="1"/>
  <c r="Y258" i="179" s="1"/>
  <c r="Y255" i="179" a="1"/>
  <c r="Y255" i="179" s="1"/>
  <c r="Y253" i="179" a="1"/>
  <c r="Y253" i="179" s="1"/>
  <c r="Y288" i="179" a="1"/>
  <c r="Y288" i="179" s="1"/>
  <c r="Y284" i="179" a="1"/>
  <c r="Y284" i="179" s="1"/>
  <c r="Y265" i="179" a="1"/>
  <c r="Y265" i="179" s="1"/>
  <c r="Y260" i="179" a="1"/>
  <c r="Y260" i="179" s="1"/>
  <c r="Y259" i="179" a="1"/>
  <c r="Y259" i="179" s="1"/>
  <c r="Y272" i="179" a="1"/>
  <c r="Y272" i="179" s="1"/>
  <c r="Y270" i="179" a="1"/>
  <c r="Y270" i="179" s="1"/>
  <c r="Y263" i="179" a="1"/>
  <c r="Y263" i="179" s="1"/>
  <c r="Y261" i="179" a="1"/>
  <c r="Y261" i="179" s="1"/>
  <c r="Y287" i="179" a="1"/>
  <c r="Y287" i="179" s="1"/>
  <c r="Y276" i="179" a="1"/>
  <c r="Y276" i="179" s="1"/>
  <c r="Y266" i="179" a="1"/>
  <c r="Y266" i="179" s="1"/>
  <c r="Y251" i="179" a="1"/>
  <c r="Y251" i="179" s="1"/>
  <c r="Y250" i="179" a="1"/>
  <c r="Y250" i="179" s="1"/>
  <c r="Y268" i="179" a="1"/>
  <c r="Y268" i="179" s="1"/>
  <c r="Y256" i="179" a="1"/>
  <c r="Y256" i="179" s="1"/>
  <c r="Y254" i="179" a="1"/>
  <c r="Y254" i="179" s="1"/>
  <c r="Y273" i="179" a="1"/>
  <c r="Y273" i="179" s="1"/>
  <c r="Y216" i="179" a="1"/>
  <c r="Y216" i="179" s="1"/>
  <c r="Y195" i="179" a="1"/>
  <c r="Y195" i="179" s="1"/>
  <c r="Y194" i="179" a="1"/>
  <c r="Y194" i="179" s="1"/>
  <c r="Y249" i="179" a="1"/>
  <c r="Y249" i="179" s="1"/>
  <c r="Y227" i="179" a="1"/>
  <c r="Y227" i="179" s="1"/>
  <c r="Y225" i="179" a="1"/>
  <c r="Y225" i="179" s="1"/>
  <c r="Y223" i="179" a="1"/>
  <c r="Y223" i="179" s="1"/>
  <c r="Y221" i="179" a="1"/>
  <c r="Y221" i="179" s="1"/>
  <c r="Y219" i="179" a="1"/>
  <c r="Y219" i="179" s="1"/>
  <c r="Y213" i="179" a="1"/>
  <c r="Y213" i="179" s="1"/>
  <c r="Y208" i="179" a="1"/>
  <c r="Y208" i="179" s="1"/>
  <c r="Y206" i="179" a="1"/>
  <c r="Y206" i="179" s="1"/>
  <c r="Y204" i="179" a="1"/>
  <c r="Y204" i="179" s="1"/>
  <c r="Y202" i="179" a="1"/>
  <c r="Y202" i="179" s="1"/>
  <c r="Y200" i="179" a="1"/>
  <c r="Y200" i="179" s="1"/>
  <c r="Y193" i="179" a="1"/>
  <c r="Y193" i="179" s="1"/>
  <c r="Y247" i="179" a="1"/>
  <c r="Y247" i="179" s="1"/>
  <c r="Y244" i="179" a="1"/>
  <c r="Y244" i="179" s="1"/>
  <c r="Y242" i="179" a="1"/>
  <c r="Y242" i="179" s="1"/>
  <c r="Y240" i="179" a="1"/>
  <c r="Y240" i="179" s="1"/>
  <c r="Y238" i="179" a="1"/>
  <c r="Y238" i="179" s="1"/>
  <c r="Y237" i="179" a="1"/>
  <c r="Y237" i="179" s="1"/>
  <c r="Y215" i="179" a="1"/>
  <c r="Y215" i="179" s="1"/>
  <c r="Y210" i="179" a="1"/>
  <c r="Y210" i="179" s="1"/>
  <c r="Y198" i="179" a="1"/>
  <c r="Y198" i="179" s="1"/>
  <c r="Y192" i="179" a="1"/>
  <c r="Y192" i="179" s="1"/>
  <c r="Y190" i="179" a="1"/>
  <c r="Y190" i="179" s="1"/>
  <c r="Y189" i="179" a="1"/>
  <c r="Y189" i="179" s="1"/>
  <c r="Y248" i="179" a="1"/>
  <c r="Y248" i="179" s="1"/>
  <c r="Y236" i="179" a="1"/>
  <c r="Y236" i="179" s="1"/>
  <c r="Y235" i="179" a="1"/>
  <c r="Y235" i="179" s="1"/>
  <c r="Y212" i="179" a="1"/>
  <c r="Y212" i="179" s="1"/>
  <c r="Y191" i="179" a="1"/>
  <c r="Y191" i="179" s="1"/>
  <c r="Y188" i="179" a="1"/>
  <c r="Y188" i="179" s="1"/>
  <c r="Y187" i="179" a="1"/>
  <c r="Y187" i="179" s="1"/>
  <c r="Y252" i="179" a="1"/>
  <c r="Y252" i="179" s="1"/>
  <c r="Y234" i="179" a="1"/>
  <c r="Y234" i="179" s="1"/>
  <c r="Y233" i="179" a="1"/>
  <c r="Y233" i="179" s="1"/>
  <c r="Y197" i="179" a="1"/>
  <c r="Y197" i="179" s="1"/>
  <c r="Y186" i="179" a="1"/>
  <c r="Y186" i="179" s="1"/>
  <c r="Y185" i="179" a="1"/>
  <c r="Y185" i="179" s="1"/>
  <c r="Y232" i="179" a="1"/>
  <c r="Y232" i="179" s="1"/>
  <c r="Y231" i="179" a="1"/>
  <c r="Y231" i="179" s="1"/>
  <c r="Y228" i="179" a="1"/>
  <c r="Y228" i="179" s="1"/>
  <c r="Y226" i="179" a="1"/>
  <c r="Y226" i="179" s="1"/>
  <c r="Y224" i="179" a="1"/>
  <c r="Y224" i="179" s="1"/>
  <c r="Y222" i="179" a="1"/>
  <c r="Y222" i="179" s="1"/>
  <c r="Y220" i="179" a="1"/>
  <c r="Y220" i="179" s="1"/>
  <c r="Y218" i="179" a="1"/>
  <c r="Y218" i="179" s="1"/>
  <c r="Y217" i="179" a="1"/>
  <c r="Y217" i="179" s="1"/>
  <c r="Y211" i="179" a="1"/>
  <c r="Y211" i="179" s="1"/>
  <c r="Y209" i="179" a="1"/>
  <c r="Y209" i="179" s="1"/>
  <c r="Y207" i="179" a="1"/>
  <c r="Y207" i="179" s="1"/>
  <c r="Y205" i="179" a="1"/>
  <c r="Y205" i="179" s="1"/>
  <c r="Y203" i="179" a="1"/>
  <c r="Y203" i="179" s="1"/>
  <c r="Y201" i="179" a="1"/>
  <c r="Y201" i="179" s="1"/>
  <c r="Y199" i="179" a="1"/>
  <c r="Y199" i="179" s="1"/>
  <c r="Y246" i="179" a="1"/>
  <c r="Y246" i="179" s="1"/>
  <c r="Y245" i="179" a="1"/>
  <c r="Y245" i="179" s="1"/>
  <c r="Y243" i="179" a="1"/>
  <c r="Y243" i="179" s="1"/>
  <c r="Y241" i="179" a="1"/>
  <c r="Y241" i="179" s="1"/>
  <c r="Y239" i="179" a="1"/>
  <c r="Y239" i="179" s="1"/>
  <c r="Y230" i="179" a="1"/>
  <c r="Y230" i="179" s="1"/>
  <c r="Y229" i="179" a="1"/>
  <c r="Y229" i="179" s="1"/>
  <c r="Y214" i="179" a="1"/>
  <c r="Y214" i="179" s="1"/>
  <c r="Y196" i="179" a="1"/>
  <c r="Y196" i="179" s="1"/>
  <c r="Y177" i="179" a="1"/>
  <c r="Y177" i="179" s="1"/>
  <c r="Y171" i="179" a="1"/>
  <c r="Y171" i="179" s="1"/>
  <c r="Y161" i="179" a="1"/>
  <c r="Y161" i="179" s="1"/>
  <c r="Y150" i="179" a="1"/>
  <c r="Y150" i="179" s="1"/>
  <c r="Y181" i="179" a="1"/>
  <c r="Y181" i="179" s="1"/>
  <c r="Y180" i="179" a="1"/>
  <c r="Y180" i="179" s="1"/>
  <c r="Y170" i="179" a="1"/>
  <c r="Y170" i="179" s="1"/>
  <c r="Y169" i="179" a="1"/>
  <c r="Y169" i="179" s="1"/>
  <c r="Y168" i="179" a="1"/>
  <c r="Y168" i="179" s="1"/>
  <c r="Y157" i="179" a="1"/>
  <c r="Y157" i="179" s="1"/>
  <c r="Y153" i="179" a="1"/>
  <c r="Y153" i="179" s="1"/>
  <c r="Y184" i="179" a="1"/>
  <c r="Y184" i="179" s="1"/>
  <c r="Y183" i="179" a="1"/>
  <c r="Y183" i="179" s="1"/>
  <c r="Y182" i="179" a="1"/>
  <c r="Y182" i="179" s="1"/>
  <c r="Y179" i="179" a="1"/>
  <c r="Y179" i="179" s="1"/>
  <c r="Y167" i="179" a="1"/>
  <c r="Y167" i="179" s="1"/>
  <c r="Y166" i="179" a="1"/>
  <c r="Y166" i="179" s="1"/>
  <c r="Y162" i="179" a="1"/>
  <c r="Y162" i="179" s="1"/>
  <c r="Y158" i="179" a="1"/>
  <c r="Y158" i="179" s="1"/>
  <c r="Y178" i="179" a="1"/>
  <c r="Y178" i="179" s="1"/>
  <c r="Y175" i="179" a="1"/>
  <c r="Y175" i="179" s="1"/>
  <c r="Y165" i="179" a="1"/>
  <c r="Y165" i="179" s="1"/>
  <c r="Y164" i="179" a="1"/>
  <c r="Y164" i="179" s="1"/>
  <c r="Y163" i="179" a="1"/>
  <c r="Y163" i="179" s="1"/>
  <c r="Y151" i="179" a="1"/>
  <c r="Y151" i="179" s="1"/>
  <c r="Y148" i="179" a="1"/>
  <c r="Y148" i="179" s="1"/>
  <c r="Y146" i="179" a="1"/>
  <c r="Y146" i="179" s="1"/>
  <c r="Y144" i="179" a="1"/>
  <c r="Y144" i="179" s="1"/>
  <c r="Y142" i="179" a="1"/>
  <c r="Y142" i="179" s="1"/>
  <c r="Y140" i="179" a="1"/>
  <c r="Y140" i="179" s="1"/>
  <c r="Y138" i="179" a="1"/>
  <c r="Y138" i="179" s="1"/>
  <c r="Y136" i="179" a="1"/>
  <c r="Y136" i="179" s="1"/>
  <c r="Y134" i="179" a="1"/>
  <c r="Y134" i="179" s="1"/>
  <c r="Y132" i="179" a="1"/>
  <c r="Y132" i="179" s="1"/>
  <c r="Y130" i="179" a="1"/>
  <c r="Y130" i="179" s="1"/>
  <c r="Y128" i="179" a="1"/>
  <c r="Y128" i="179" s="1"/>
  <c r="Y126" i="179" a="1"/>
  <c r="Y126" i="179" s="1"/>
  <c r="Y124" i="179" a="1"/>
  <c r="Y124" i="179" s="1"/>
  <c r="Y122" i="179" a="1"/>
  <c r="Y122" i="179" s="1"/>
  <c r="Y120" i="179" a="1"/>
  <c r="Y120" i="179" s="1"/>
  <c r="Y173" i="179" a="1"/>
  <c r="Y173" i="179" s="1"/>
  <c r="Y159" i="179" a="1"/>
  <c r="Y159" i="179" s="1"/>
  <c r="Y154" i="179" a="1"/>
  <c r="Y154" i="179" s="1"/>
  <c r="Y176" i="179" a="1"/>
  <c r="Y176" i="179" s="1"/>
  <c r="Y174" i="179" a="1"/>
  <c r="Y174" i="179" s="1"/>
  <c r="Y160" i="179" a="1"/>
  <c r="Y160" i="179" s="1"/>
  <c r="Y155" i="179" a="1"/>
  <c r="Y155" i="179" s="1"/>
  <c r="Y152" i="179" a="1"/>
  <c r="Y152" i="179" s="1"/>
  <c r="Y149" i="179" a="1"/>
  <c r="Y149" i="179" s="1"/>
  <c r="Y118" i="179" a="1"/>
  <c r="Y118" i="179" s="1"/>
  <c r="Y172" i="179" a="1"/>
  <c r="Y172" i="179" s="1"/>
  <c r="Y156" i="179" a="1"/>
  <c r="Y156" i="179" s="1"/>
  <c r="Y147" i="179" a="1"/>
  <c r="Y147" i="179" s="1"/>
  <c r="Y145" i="179" a="1"/>
  <c r="Y145" i="179" s="1"/>
  <c r="Y143" i="179" a="1"/>
  <c r="Y143" i="179" s="1"/>
  <c r="Y141" i="179" a="1"/>
  <c r="Y141" i="179" s="1"/>
  <c r="Y139" i="179" a="1"/>
  <c r="Y139" i="179" s="1"/>
  <c r="Y137" i="179" a="1"/>
  <c r="Y137" i="179" s="1"/>
  <c r="Y135" i="179" a="1"/>
  <c r="Y135" i="179" s="1"/>
  <c r="Y133" i="179" a="1"/>
  <c r="Y133" i="179" s="1"/>
  <c r="Y131" i="179" a="1"/>
  <c r="Y131" i="179" s="1"/>
  <c r="Y121" i="179" a="1"/>
  <c r="Y121" i="179" s="1"/>
  <c r="Y110" i="179" a="1"/>
  <c r="Y110" i="179" s="1"/>
  <c r="Y74" i="179" a="1"/>
  <c r="Y74" i="179" s="1"/>
  <c r="Y64" i="179" a="1"/>
  <c r="Y64" i="179" s="1"/>
  <c r="Y63" i="179" a="1"/>
  <c r="Y63" i="179" s="1"/>
  <c r="Y61" i="179" a="1"/>
  <c r="Y61" i="179" s="1"/>
  <c r="Y58" i="179" a="1"/>
  <c r="Y58" i="179" s="1"/>
  <c r="Y114" i="179" a="1"/>
  <c r="Y114" i="179" s="1"/>
  <c r="Y78" i="179" a="1"/>
  <c r="Y78" i="179" s="1"/>
  <c r="Y75" i="179" a="1"/>
  <c r="Y75" i="179" s="1"/>
  <c r="Y72" i="179" a="1"/>
  <c r="Y72" i="179" s="1"/>
  <c r="Y62" i="179" a="1"/>
  <c r="Y62" i="179" s="1"/>
  <c r="Y57" i="179" a="1"/>
  <c r="Y57" i="179" s="1"/>
  <c r="Y129" i="179" a="1"/>
  <c r="Y129" i="179" s="1"/>
  <c r="Y125" i="179" a="1"/>
  <c r="Y125" i="179" s="1"/>
  <c r="Y107" i="179" a="1"/>
  <c r="Y107" i="179" s="1"/>
  <c r="Y105" i="179" a="1"/>
  <c r="Y105" i="179" s="1"/>
  <c r="Y103" i="179" a="1"/>
  <c r="Y103" i="179" s="1"/>
  <c r="Y101" i="179" a="1"/>
  <c r="Y101" i="179" s="1"/>
  <c r="Y99" i="179" a="1"/>
  <c r="Y99" i="179" s="1"/>
  <c r="Y97" i="179" a="1"/>
  <c r="Y97" i="179" s="1"/>
  <c r="Y95" i="179" a="1"/>
  <c r="Y95" i="179" s="1"/>
  <c r="Y93" i="179" a="1"/>
  <c r="Y93" i="179" s="1"/>
  <c r="Y91" i="179" a="1"/>
  <c r="Y91" i="179" s="1"/>
  <c r="Y89" i="179" a="1"/>
  <c r="Y89" i="179" s="1"/>
  <c r="Y87" i="179" a="1"/>
  <c r="Y87" i="179" s="1"/>
  <c r="Y85" i="179" a="1"/>
  <c r="Y85" i="179" s="1"/>
  <c r="Y76" i="179" a="1"/>
  <c r="Y76" i="179" s="1"/>
  <c r="Y67" i="179" a="1"/>
  <c r="Y67" i="179" s="1"/>
  <c r="Y56" i="179" a="1"/>
  <c r="Y56" i="179" s="1"/>
  <c r="Y116" i="179" a="1"/>
  <c r="Y116" i="179" s="1"/>
  <c r="Y111" i="179" a="1"/>
  <c r="Y111" i="179" s="1"/>
  <c r="Y73" i="179" a="1"/>
  <c r="Y73" i="179" s="1"/>
  <c r="Y69" i="179" a="1"/>
  <c r="Y69" i="179" s="1"/>
  <c r="Y54" i="179" a="1"/>
  <c r="Y54" i="179" s="1"/>
  <c r="Y53" i="179" a="1"/>
  <c r="Y53" i="179" s="1"/>
  <c r="Y52" i="179" a="1"/>
  <c r="Y52" i="179" s="1"/>
  <c r="Y127" i="179" a="1"/>
  <c r="Y127" i="179" s="1"/>
  <c r="Y117" i="179" a="1"/>
  <c r="Y117" i="179" s="1"/>
  <c r="Y113" i="179" a="1"/>
  <c r="Y113" i="179" s="1"/>
  <c r="Y79" i="179" a="1"/>
  <c r="Y79" i="179" s="1"/>
  <c r="Y123" i="179" a="1"/>
  <c r="Y123" i="179" s="1"/>
  <c r="Y115" i="179" a="1"/>
  <c r="Y115" i="179" s="1"/>
  <c r="Y109" i="179" a="1"/>
  <c r="Y109" i="179" s="1"/>
  <c r="Y81" i="179" a="1"/>
  <c r="Y81" i="179" s="1"/>
  <c r="Y80" i="179" a="1"/>
  <c r="Y80" i="179" s="1"/>
  <c r="Y77" i="179" a="1"/>
  <c r="Y77" i="179" s="1"/>
  <c r="Y70" i="179" a="1"/>
  <c r="Y70" i="179" s="1"/>
  <c r="Y68" i="179" a="1"/>
  <c r="Y68" i="179" s="1"/>
  <c r="Y119" i="179" a="1"/>
  <c r="Y119" i="179" s="1"/>
  <c r="Y112" i="179" a="1"/>
  <c r="Y112" i="179" s="1"/>
  <c r="Y108" i="179" a="1"/>
  <c r="Y108" i="179" s="1"/>
  <c r="Y106" i="179" a="1"/>
  <c r="Y106" i="179" s="1"/>
  <c r="Y104" i="179" a="1"/>
  <c r="Y104" i="179" s="1"/>
  <c r="Y102" i="179" a="1"/>
  <c r="Y102" i="179" s="1"/>
  <c r="Y100" i="179" a="1"/>
  <c r="Y100" i="179" s="1"/>
  <c r="Y98" i="179" a="1"/>
  <c r="Y98" i="179" s="1"/>
  <c r="Y96" i="179" a="1"/>
  <c r="Y96" i="179" s="1"/>
  <c r="Y94" i="179" a="1"/>
  <c r="Y94" i="179" s="1"/>
  <c r="Y92" i="179" a="1"/>
  <c r="Y92" i="179" s="1"/>
  <c r="Y90" i="179" a="1"/>
  <c r="Y90" i="179" s="1"/>
  <c r="Y88" i="179" a="1"/>
  <c r="Y88" i="179" s="1"/>
  <c r="Y86" i="179" a="1"/>
  <c r="Y86" i="179" s="1"/>
  <c r="Y83" i="179" a="1"/>
  <c r="Y83" i="179" s="1"/>
  <c r="Y82" i="179" a="1"/>
  <c r="Y82" i="179" s="1"/>
  <c r="Y66" i="179" a="1"/>
  <c r="Y66" i="179" s="1"/>
  <c r="Y84" i="179" a="1"/>
  <c r="Y84" i="179" s="1"/>
  <c r="Y71" i="179" a="1"/>
  <c r="Y71" i="179" s="1"/>
  <c r="Y65" i="179" a="1"/>
  <c r="Y65" i="179" s="1"/>
  <c r="Y60" i="179" a="1"/>
  <c r="Y60" i="179" s="1"/>
  <c r="Y59" i="179" a="1"/>
  <c r="Y59" i="179" s="1"/>
  <c r="Y55" i="179" a="1"/>
  <c r="Y55" i="179" s="1"/>
  <c r="Y50" i="179" a="1"/>
  <c r="Y50" i="179" s="1"/>
  <c r="Y49" i="179" a="1"/>
  <c r="Y49" i="179" s="1"/>
  <c r="Y43" i="179" a="1"/>
  <c r="Y43" i="179" s="1"/>
  <c r="Y34" i="179" a="1"/>
  <c r="Y34" i="179" s="1"/>
  <c r="Y26" i="179" a="1"/>
  <c r="Y26" i="179" s="1"/>
  <c r="Y18" i="179" a="1"/>
  <c r="Y18" i="179" s="1"/>
  <c r="Y10" i="179" a="1"/>
  <c r="Y10" i="179" s="1"/>
  <c r="Y48" i="179" a="1"/>
  <c r="Y48" i="179" s="1"/>
  <c r="Y37" i="179" a="1"/>
  <c r="Y37" i="179" s="1"/>
  <c r="Y29" i="179" a="1"/>
  <c r="Y29" i="179" s="1"/>
  <c r="Y21" i="179" a="1"/>
  <c r="Y21" i="179" s="1"/>
  <c r="Y13" i="179" a="1"/>
  <c r="Y13" i="179" s="1"/>
  <c r="Y51" i="179" a="1"/>
  <c r="Y51" i="179" s="1"/>
  <c r="Y47" i="179" a="1"/>
  <c r="Y47" i="179" s="1"/>
  <c r="Y42" i="179" a="1"/>
  <c r="Y42" i="179" s="1"/>
  <c r="Y41" i="179" a="1"/>
  <c r="Y41" i="179" s="1"/>
  <c r="Y32" i="179" a="1"/>
  <c r="Y32" i="179" s="1"/>
  <c r="Y24" i="179" a="1"/>
  <c r="Y24" i="179" s="1"/>
  <c r="Y16" i="179" a="1"/>
  <c r="Y16" i="179" s="1"/>
  <c r="Y11" i="179" a="1"/>
  <c r="Y11" i="179" s="1"/>
  <c r="Y46" i="179" a="1"/>
  <c r="Y46" i="179" s="1"/>
  <c r="Y35" i="179" a="1"/>
  <c r="Y35" i="179" s="1"/>
  <c r="Y27" i="179" a="1"/>
  <c r="Y27" i="179" s="1"/>
  <c r="Y19" i="179" a="1"/>
  <c r="Y19" i="179" s="1"/>
  <c r="Y38" i="179" a="1"/>
  <c r="Y38" i="179" s="1"/>
  <c r="Y30" i="179" a="1"/>
  <c r="Y30" i="179" s="1"/>
  <c r="Y22" i="179" a="1"/>
  <c r="Y22" i="179" s="1"/>
  <c r="Y14" i="179" a="1"/>
  <c r="Y14" i="179" s="1"/>
  <c r="Y40" i="179" a="1"/>
  <c r="Y40" i="179" s="1"/>
  <c r="Y33" i="179" a="1"/>
  <c r="Y33" i="179" s="1"/>
  <c r="Y25" i="179" a="1"/>
  <c r="Y25" i="179" s="1"/>
  <c r="Y17" i="179" a="1"/>
  <c r="Y17" i="179" s="1"/>
  <c r="Y9" i="179" a="1"/>
  <c r="Y9" i="179" s="1"/>
  <c r="Y12" i="179" a="1"/>
  <c r="Y12" i="179" s="1"/>
  <c r="Y45" i="179" a="1"/>
  <c r="Y45" i="179" s="1"/>
  <c r="Y44" i="179" a="1"/>
  <c r="Y44" i="179" s="1"/>
  <c r="Y39" i="179" a="1"/>
  <c r="Y39" i="179" s="1"/>
  <c r="Y36" i="179" a="1"/>
  <c r="Y36" i="179" s="1"/>
  <c r="Y28" i="179" a="1"/>
  <c r="Y28" i="179" s="1"/>
  <c r="Y20" i="179" a="1"/>
  <c r="Y20" i="179" s="1"/>
  <c r="Y31" i="179" a="1"/>
  <c r="Y31" i="179" s="1"/>
  <c r="Y23" i="179" a="1"/>
  <c r="Y23" i="179" s="1"/>
  <c r="Y15" i="179" a="1"/>
  <c r="Y15" i="179" s="1"/>
  <c r="Z297" i="179" a="1"/>
  <c r="Z297" i="179" s="1"/>
  <c r="Z294" i="179" a="1"/>
  <c r="Z294" i="179" s="1"/>
  <c r="Z285" i="179" a="1"/>
  <c r="Z285" i="179" s="1"/>
  <c r="Z291" i="179" a="1"/>
  <c r="Z291" i="179" s="1"/>
  <c r="Z279" i="179" a="1"/>
  <c r="Z279" i="179" s="1"/>
  <c r="Z288" i="179" a="1"/>
  <c r="Z288" i="179" s="1"/>
  <c r="Z287" i="179" a="1"/>
  <c r="Z287" i="179" s="1"/>
  <c r="Z284" i="179" a="1"/>
  <c r="Z284" i="179" s="1"/>
  <c r="Z283" i="179" a="1"/>
  <c r="Z283" i="179" s="1"/>
  <c r="Z281" i="179" a="1"/>
  <c r="Z281" i="179" s="1"/>
  <c r="Z267" i="179" a="1"/>
  <c r="Z267" i="179" s="1"/>
  <c r="Z296" i="179" a="1"/>
  <c r="Z296" i="179" s="1"/>
  <c r="Z293" i="179" a="1"/>
  <c r="Z293" i="179" s="1"/>
  <c r="Z289" i="179" a="1"/>
  <c r="Z289" i="179" s="1"/>
  <c r="Z280" i="179" a="1"/>
  <c r="Z280" i="179" s="1"/>
  <c r="Z277" i="179" a="1"/>
  <c r="Z277" i="179" s="1"/>
  <c r="Z274" i="179" a="1"/>
  <c r="Z274" i="179" s="1"/>
  <c r="Z265" i="179" a="1"/>
  <c r="Z265" i="179" s="1"/>
  <c r="Z258" i="179" a="1"/>
  <c r="Z258" i="179" s="1"/>
  <c r="Z255" i="179" a="1"/>
  <c r="Z255" i="179" s="1"/>
  <c r="Z253" i="179" a="1"/>
  <c r="Z253" i="179" s="1"/>
  <c r="Z299" i="179" a="1"/>
  <c r="Z299" i="179" s="1"/>
  <c r="Z260" i="179" a="1"/>
  <c r="Z260" i="179" s="1"/>
  <c r="Z259" i="179" a="1"/>
  <c r="Z259" i="179" s="1"/>
  <c r="Z272" i="179" a="1"/>
  <c r="Z272" i="179" s="1"/>
  <c r="Z270" i="179" a="1"/>
  <c r="Z270" i="179" s="1"/>
  <c r="Z263" i="179" a="1"/>
  <c r="Z263" i="179" s="1"/>
  <c r="Z261" i="179" a="1"/>
  <c r="Z261" i="179" s="1"/>
  <c r="Z300" i="179" a="1"/>
  <c r="Z300" i="179" s="1"/>
  <c r="Z276" i="179" a="1"/>
  <c r="Z276" i="179" s="1"/>
  <c r="Z266" i="179" a="1"/>
  <c r="Z266" i="179" s="1"/>
  <c r="Z251" i="179" a="1"/>
  <c r="Z251" i="179" s="1"/>
  <c r="Z273" i="179" a="1"/>
  <c r="Z273" i="179" s="1"/>
  <c r="Z268" i="179" a="1"/>
  <c r="Z268" i="179" s="1"/>
  <c r="Z256" i="179" a="1"/>
  <c r="Z256" i="179" s="1"/>
  <c r="Z254" i="179" a="1"/>
  <c r="Z254" i="179" s="1"/>
  <c r="Z252" i="179" a="1"/>
  <c r="Z252" i="179" s="1"/>
  <c r="Z292" i="179" a="1"/>
  <c r="Z292" i="179" s="1"/>
  <c r="Z290" i="179" a="1"/>
  <c r="Z290" i="179" s="1"/>
  <c r="Z278" i="179" a="1"/>
  <c r="Z278" i="179" s="1"/>
  <c r="Z275" i="179" a="1"/>
  <c r="Z275" i="179" s="1"/>
  <c r="Z271" i="179" a="1"/>
  <c r="Z271" i="179" s="1"/>
  <c r="Z269" i="179" a="1"/>
  <c r="Z269" i="179" s="1"/>
  <c r="Z264" i="179" a="1"/>
  <c r="Z264" i="179" s="1"/>
  <c r="Z262" i="179" a="1"/>
  <c r="Z262" i="179" s="1"/>
  <c r="Z257" i="179" a="1"/>
  <c r="Z257" i="179" s="1"/>
  <c r="Z194" i="179" a="1"/>
  <c r="Z194" i="179" s="1"/>
  <c r="Z249" i="179" a="1"/>
  <c r="Z249" i="179" s="1"/>
  <c r="Z227" i="179" a="1"/>
  <c r="Z227" i="179" s="1"/>
  <c r="Z225" i="179" a="1"/>
  <c r="Z225" i="179" s="1"/>
  <c r="Z223" i="179" a="1"/>
  <c r="Z223" i="179" s="1"/>
  <c r="Z221" i="179" a="1"/>
  <c r="Z221" i="179" s="1"/>
  <c r="Z219" i="179" a="1"/>
  <c r="Z219" i="179" s="1"/>
  <c r="Z213" i="179" a="1"/>
  <c r="Z213" i="179" s="1"/>
  <c r="Z208" i="179" a="1"/>
  <c r="Z208" i="179" s="1"/>
  <c r="Z206" i="179" a="1"/>
  <c r="Z206" i="179" s="1"/>
  <c r="Z204" i="179" a="1"/>
  <c r="Z204" i="179" s="1"/>
  <c r="Z202" i="179" a="1"/>
  <c r="Z202" i="179" s="1"/>
  <c r="Z200" i="179" a="1"/>
  <c r="Z200" i="179" s="1"/>
  <c r="Z193" i="179" a="1"/>
  <c r="Z193" i="179" s="1"/>
  <c r="Z192" i="179" a="1"/>
  <c r="Z192" i="179" s="1"/>
  <c r="Z190" i="179" a="1"/>
  <c r="Z190" i="179" s="1"/>
  <c r="Z247" i="179" a="1"/>
  <c r="Z247" i="179" s="1"/>
  <c r="Z244" i="179" a="1"/>
  <c r="Z244" i="179" s="1"/>
  <c r="Z242" i="179" a="1"/>
  <c r="Z242" i="179" s="1"/>
  <c r="Z240" i="179" a="1"/>
  <c r="Z240" i="179" s="1"/>
  <c r="Z238" i="179" a="1"/>
  <c r="Z238" i="179" s="1"/>
  <c r="Z237" i="179" a="1"/>
  <c r="Z237" i="179" s="1"/>
  <c r="Z215" i="179" a="1"/>
  <c r="Z215" i="179" s="1"/>
  <c r="Z210" i="179" a="1"/>
  <c r="Z210" i="179" s="1"/>
  <c r="Z198" i="179" a="1"/>
  <c r="Z198" i="179" s="1"/>
  <c r="Z191" i="179" a="1"/>
  <c r="Z191" i="179" s="1"/>
  <c r="Z189" i="179" a="1"/>
  <c r="Z189" i="179" s="1"/>
  <c r="Z184" i="179" a="1"/>
  <c r="Z184" i="179" s="1"/>
  <c r="Z248" i="179" a="1"/>
  <c r="Z248" i="179" s="1"/>
  <c r="Z236" i="179" a="1"/>
  <c r="Z236" i="179" s="1"/>
  <c r="Z235" i="179" a="1"/>
  <c r="Z235" i="179" s="1"/>
  <c r="Z212" i="179" a="1"/>
  <c r="Z212" i="179" s="1"/>
  <c r="Z197" i="179" a="1"/>
  <c r="Z197" i="179" s="1"/>
  <c r="Z188" i="179" a="1"/>
  <c r="Z188" i="179" s="1"/>
  <c r="Z234" i="179" a="1"/>
  <c r="Z234" i="179" s="1"/>
  <c r="Z233" i="179" a="1"/>
  <c r="Z233" i="179" s="1"/>
  <c r="Z185" i="179" a="1"/>
  <c r="Z185" i="179" s="1"/>
  <c r="Z232" i="179" a="1"/>
  <c r="Z232" i="179" s="1"/>
  <c r="Z231" i="179" a="1"/>
  <c r="Z231" i="179" s="1"/>
  <c r="Z228" i="179" a="1"/>
  <c r="Z228" i="179" s="1"/>
  <c r="Z226" i="179" a="1"/>
  <c r="Z226" i="179" s="1"/>
  <c r="Z224" i="179" a="1"/>
  <c r="Z224" i="179" s="1"/>
  <c r="Z222" i="179" a="1"/>
  <c r="Z222" i="179" s="1"/>
  <c r="Z220" i="179" a="1"/>
  <c r="Z220" i="179" s="1"/>
  <c r="Z218" i="179" a="1"/>
  <c r="Z218" i="179" s="1"/>
  <c r="Z217" i="179" a="1"/>
  <c r="Z217" i="179" s="1"/>
  <c r="Z211" i="179" a="1"/>
  <c r="Z211" i="179" s="1"/>
  <c r="Z209" i="179" a="1"/>
  <c r="Z209" i="179" s="1"/>
  <c r="Z207" i="179" a="1"/>
  <c r="Z207" i="179" s="1"/>
  <c r="Z205" i="179" a="1"/>
  <c r="Z205" i="179" s="1"/>
  <c r="Z203" i="179" a="1"/>
  <c r="Z203" i="179" s="1"/>
  <c r="Z201" i="179" a="1"/>
  <c r="Z201" i="179" s="1"/>
  <c r="Z199" i="179" a="1"/>
  <c r="Z199" i="179" s="1"/>
  <c r="Z196" i="179" a="1"/>
  <c r="Z196" i="179" s="1"/>
  <c r="Z246" i="179" a="1"/>
  <c r="Z246" i="179" s="1"/>
  <c r="Z245" i="179" a="1"/>
  <c r="Z245" i="179" s="1"/>
  <c r="Z243" i="179" a="1"/>
  <c r="Z243" i="179" s="1"/>
  <c r="Z241" i="179" a="1"/>
  <c r="Z241" i="179" s="1"/>
  <c r="Z239" i="179" a="1"/>
  <c r="Z239" i="179" s="1"/>
  <c r="Z230" i="179" a="1"/>
  <c r="Z230" i="179" s="1"/>
  <c r="Z229" i="179" a="1"/>
  <c r="Z229" i="179" s="1"/>
  <c r="Z214" i="179" a="1"/>
  <c r="Z214" i="179" s="1"/>
  <c r="Z250" i="179" a="1"/>
  <c r="Z250" i="179" s="1"/>
  <c r="Z216" i="179" a="1"/>
  <c r="Z216" i="179" s="1"/>
  <c r="Z195" i="179" a="1"/>
  <c r="Z195" i="179" s="1"/>
  <c r="Z182" i="179" a="1"/>
  <c r="Z182" i="179" s="1"/>
  <c r="Z181" i="179" a="1"/>
  <c r="Z181" i="179" s="1"/>
  <c r="Z180" i="179" a="1"/>
  <c r="Z180" i="179" s="1"/>
  <c r="Z170" i="179" a="1"/>
  <c r="Z170" i="179" s="1"/>
  <c r="Z169" i="179" a="1"/>
  <c r="Z169" i="179" s="1"/>
  <c r="Z168" i="179" a="1"/>
  <c r="Z168" i="179" s="1"/>
  <c r="Z157" i="179" a="1"/>
  <c r="Z157" i="179" s="1"/>
  <c r="Z183" i="179" a="1"/>
  <c r="Z183" i="179" s="1"/>
  <c r="Z179" i="179" a="1"/>
  <c r="Z179" i="179" s="1"/>
  <c r="Z175" i="179" a="1"/>
  <c r="Z175" i="179" s="1"/>
  <c r="Z167" i="179" a="1"/>
  <c r="Z167" i="179" s="1"/>
  <c r="Z166" i="179" a="1"/>
  <c r="Z166" i="179" s="1"/>
  <c r="Z162" i="179" a="1"/>
  <c r="Z162" i="179" s="1"/>
  <c r="Z158" i="179" a="1"/>
  <c r="Z158" i="179" s="1"/>
  <c r="Z151" i="179" a="1"/>
  <c r="Z151" i="179" s="1"/>
  <c r="Z178" i="179" a="1"/>
  <c r="Z178" i="179" s="1"/>
  <c r="Z165" i="179" a="1"/>
  <c r="Z165" i="179" s="1"/>
  <c r="Z164" i="179" a="1"/>
  <c r="Z164" i="179" s="1"/>
  <c r="Z163" i="179" a="1"/>
  <c r="Z163" i="179" s="1"/>
  <c r="Z154" i="179" a="1"/>
  <c r="Z154" i="179" s="1"/>
  <c r="Z148" i="179" a="1"/>
  <c r="Z148" i="179" s="1"/>
  <c r="Z146" i="179" a="1"/>
  <c r="Z146" i="179" s="1"/>
  <c r="Z144" i="179" a="1"/>
  <c r="Z144" i="179" s="1"/>
  <c r="Z142" i="179" a="1"/>
  <c r="Z142" i="179" s="1"/>
  <c r="Z140" i="179" a="1"/>
  <c r="Z140" i="179" s="1"/>
  <c r="Z138" i="179" a="1"/>
  <c r="Z138" i="179" s="1"/>
  <c r="Z136" i="179" a="1"/>
  <c r="Z136" i="179" s="1"/>
  <c r="Z134" i="179" a="1"/>
  <c r="Z134" i="179" s="1"/>
  <c r="Z132" i="179" a="1"/>
  <c r="Z132" i="179" s="1"/>
  <c r="Z130" i="179" a="1"/>
  <c r="Z130" i="179" s="1"/>
  <c r="Z128" i="179" a="1"/>
  <c r="Z128" i="179" s="1"/>
  <c r="Z126" i="179" a="1"/>
  <c r="Z126" i="179" s="1"/>
  <c r="Z124" i="179" a="1"/>
  <c r="Z124" i="179" s="1"/>
  <c r="Z122" i="179" a="1"/>
  <c r="Z122" i="179" s="1"/>
  <c r="Z120" i="179" a="1"/>
  <c r="Z120" i="179" s="1"/>
  <c r="Z186" i="179" a="1"/>
  <c r="Z186" i="179" s="1"/>
  <c r="Z176" i="179" a="1"/>
  <c r="Z176" i="179" s="1"/>
  <c r="Z173" i="179" a="1"/>
  <c r="Z173" i="179" s="1"/>
  <c r="Z159" i="179" a="1"/>
  <c r="Z159" i="179" s="1"/>
  <c r="Z155" i="179" a="1"/>
  <c r="Z155" i="179" s="1"/>
  <c r="Z152" i="179" a="1"/>
  <c r="Z152" i="179" s="1"/>
  <c r="Z149" i="179" a="1"/>
  <c r="Z149" i="179" s="1"/>
  <c r="Z174" i="179" a="1"/>
  <c r="Z174" i="179" s="1"/>
  <c r="Z160" i="179" a="1"/>
  <c r="Z160" i="179" s="1"/>
  <c r="Z187" i="179" a="1"/>
  <c r="Z187" i="179" s="1"/>
  <c r="Z172" i="179" a="1"/>
  <c r="Z172" i="179" s="1"/>
  <c r="Z156" i="179" a="1"/>
  <c r="Z156" i="179" s="1"/>
  <c r="Z150" i="179" a="1"/>
  <c r="Z150" i="179" s="1"/>
  <c r="Z147" i="179" a="1"/>
  <c r="Z147" i="179" s="1"/>
  <c r="Z145" i="179" a="1"/>
  <c r="Z145" i="179" s="1"/>
  <c r="Z143" i="179" a="1"/>
  <c r="Z143" i="179" s="1"/>
  <c r="Z141" i="179" a="1"/>
  <c r="Z141" i="179" s="1"/>
  <c r="Z139" i="179" a="1"/>
  <c r="Z139" i="179" s="1"/>
  <c r="Z137" i="179" a="1"/>
  <c r="Z137" i="179" s="1"/>
  <c r="Z135" i="179" a="1"/>
  <c r="Z135" i="179" s="1"/>
  <c r="Z133" i="179" a="1"/>
  <c r="Z133" i="179" s="1"/>
  <c r="Z131" i="179" a="1"/>
  <c r="Z131" i="179" s="1"/>
  <c r="Z129" i="179" a="1"/>
  <c r="Z129" i="179" s="1"/>
  <c r="Z127" i="179" a="1"/>
  <c r="Z127" i="179" s="1"/>
  <c r="Z125" i="179" a="1"/>
  <c r="Z125" i="179" s="1"/>
  <c r="Z123" i="179" a="1"/>
  <c r="Z123" i="179" s="1"/>
  <c r="Z121" i="179" a="1"/>
  <c r="Z121" i="179" s="1"/>
  <c r="Z177" i="179" a="1"/>
  <c r="Z177" i="179" s="1"/>
  <c r="Z171" i="179" a="1"/>
  <c r="Z171" i="179" s="1"/>
  <c r="Z161" i="179" a="1"/>
  <c r="Z161" i="179" s="1"/>
  <c r="Z153" i="179" a="1"/>
  <c r="Z153" i="179" s="1"/>
  <c r="Z78" i="179" a="1"/>
  <c r="Z78" i="179" s="1"/>
  <c r="Z76" i="179" a="1"/>
  <c r="Z76" i="179" s="1"/>
  <c r="Z62" i="179" a="1"/>
  <c r="Z62" i="179" s="1"/>
  <c r="Z57" i="179" a="1"/>
  <c r="Z57" i="179" s="1"/>
  <c r="Z56" i="179" a="1"/>
  <c r="Z56" i="179" s="1"/>
  <c r="Z107" i="179" a="1"/>
  <c r="Z107" i="179" s="1"/>
  <c r="Z105" i="179" a="1"/>
  <c r="Z105" i="179" s="1"/>
  <c r="Z103" i="179" a="1"/>
  <c r="Z103" i="179" s="1"/>
  <c r="Z101" i="179" a="1"/>
  <c r="Z101" i="179" s="1"/>
  <c r="Z99" i="179" a="1"/>
  <c r="Z99" i="179" s="1"/>
  <c r="Z97" i="179" a="1"/>
  <c r="Z97" i="179" s="1"/>
  <c r="Z95" i="179" a="1"/>
  <c r="Z95" i="179" s="1"/>
  <c r="Z93" i="179" a="1"/>
  <c r="Z93" i="179" s="1"/>
  <c r="Z91" i="179" a="1"/>
  <c r="Z91" i="179" s="1"/>
  <c r="Z89" i="179" a="1"/>
  <c r="Z89" i="179" s="1"/>
  <c r="Z87" i="179" a="1"/>
  <c r="Z87" i="179" s="1"/>
  <c r="Z85" i="179" a="1"/>
  <c r="Z85" i="179" s="1"/>
  <c r="Z73" i="179" a="1"/>
  <c r="Z73" i="179" s="1"/>
  <c r="Z69" i="179" a="1"/>
  <c r="Z69" i="179" s="1"/>
  <c r="Z67" i="179" a="1"/>
  <c r="Z67" i="179" s="1"/>
  <c r="Z53" i="179" a="1"/>
  <c r="Z53" i="179" s="1"/>
  <c r="Z116" i="179" a="1"/>
  <c r="Z116" i="179" s="1"/>
  <c r="Z111" i="179" a="1"/>
  <c r="Z111" i="179" s="1"/>
  <c r="Z117" i="179" a="1"/>
  <c r="Z117" i="179" s="1"/>
  <c r="Z113" i="179" a="1"/>
  <c r="Z113" i="179" s="1"/>
  <c r="Z79" i="179" a="1"/>
  <c r="Z79" i="179" s="1"/>
  <c r="Z70" i="179" a="1"/>
  <c r="Z70" i="179" s="1"/>
  <c r="Z51" i="179" a="1"/>
  <c r="Z51" i="179" s="1"/>
  <c r="Z115" i="179" a="1"/>
  <c r="Z115" i="179" s="1"/>
  <c r="Z109" i="179" a="1"/>
  <c r="Z109" i="179" s="1"/>
  <c r="Z81" i="179" a="1"/>
  <c r="Z81" i="179" s="1"/>
  <c r="Z80" i="179" a="1"/>
  <c r="Z80" i="179" s="1"/>
  <c r="Z77" i="179" a="1"/>
  <c r="Z77" i="179" s="1"/>
  <c r="Z68" i="179" a="1"/>
  <c r="Z68" i="179" s="1"/>
  <c r="Z119" i="179" a="1"/>
  <c r="Z119" i="179" s="1"/>
  <c r="Z118" i="179" a="1"/>
  <c r="Z118" i="179" s="1"/>
  <c r="Z112" i="179" a="1"/>
  <c r="Z112" i="179" s="1"/>
  <c r="Z108" i="179" a="1"/>
  <c r="Z108" i="179" s="1"/>
  <c r="Z106" i="179" a="1"/>
  <c r="Z106" i="179" s="1"/>
  <c r="Z104" i="179" a="1"/>
  <c r="Z104" i="179" s="1"/>
  <c r="Z102" i="179" a="1"/>
  <c r="Z102" i="179" s="1"/>
  <c r="Z100" i="179" a="1"/>
  <c r="Z100" i="179" s="1"/>
  <c r="Z98" i="179" a="1"/>
  <c r="Z98" i="179" s="1"/>
  <c r="Z96" i="179" a="1"/>
  <c r="Z96" i="179" s="1"/>
  <c r="Z94" i="179" a="1"/>
  <c r="Z94" i="179" s="1"/>
  <c r="Z92" i="179" a="1"/>
  <c r="Z92" i="179" s="1"/>
  <c r="Z90" i="179" a="1"/>
  <c r="Z90" i="179" s="1"/>
  <c r="Z88" i="179" a="1"/>
  <c r="Z88" i="179" s="1"/>
  <c r="Z86" i="179" a="1"/>
  <c r="Z86" i="179" s="1"/>
  <c r="Z83" i="179" a="1"/>
  <c r="Z83" i="179" s="1"/>
  <c r="Z82" i="179" a="1"/>
  <c r="Z82" i="179" s="1"/>
  <c r="Z71" i="179" a="1"/>
  <c r="Z71" i="179" s="1"/>
  <c r="Z66" i="179" a="1"/>
  <c r="Z66" i="179" s="1"/>
  <c r="Z84" i="179" a="1"/>
  <c r="Z84" i="179" s="1"/>
  <c r="Z74" i="179" a="1"/>
  <c r="Z74" i="179" s="1"/>
  <c r="Z65" i="179" a="1"/>
  <c r="Z65" i="179" s="1"/>
  <c r="Z60" i="179" a="1"/>
  <c r="Z60" i="179" s="1"/>
  <c r="Z59" i="179" a="1"/>
  <c r="Z59" i="179" s="1"/>
  <c r="Z55" i="179" a="1"/>
  <c r="Z55" i="179" s="1"/>
  <c r="Z114" i="179" a="1"/>
  <c r="Z114" i="179" s="1"/>
  <c r="Z110" i="179" a="1"/>
  <c r="Z110" i="179" s="1"/>
  <c r="Z75" i="179" a="1"/>
  <c r="Z75" i="179" s="1"/>
  <c r="Z72" i="179" a="1"/>
  <c r="Z72" i="179" s="1"/>
  <c r="Z64" i="179" a="1"/>
  <c r="Z64" i="179" s="1"/>
  <c r="Z63" i="179" a="1"/>
  <c r="Z63" i="179" s="1"/>
  <c r="Z61" i="179" a="1"/>
  <c r="Z61" i="179" s="1"/>
  <c r="Z58" i="179" a="1"/>
  <c r="Z58" i="179" s="1"/>
  <c r="Z42" i="179" a="1"/>
  <c r="Z42" i="179" s="1"/>
  <c r="Z37" i="179" a="1"/>
  <c r="Z37" i="179" s="1"/>
  <c r="Z29" i="179" a="1"/>
  <c r="Z29" i="179" s="1"/>
  <c r="Z21" i="179" a="1"/>
  <c r="Z21" i="179" s="1"/>
  <c r="Z13" i="179" a="1"/>
  <c r="Z13" i="179" s="1"/>
  <c r="Z54" i="179" a="1"/>
  <c r="Z54" i="179" s="1"/>
  <c r="Z52" i="179" a="1"/>
  <c r="Z52" i="179" s="1"/>
  <c r="Z47" i="179" a="1"/>
  <c r="Z47" i="179" s="1"/>
  <c r="Z41" i="179" a="1"/>
  <c r="Z41" i="179" s="1"/>
  <c r="Z32" i="179" a="1"/>
  <c r="Z32" i="179" s="1"/>
  <c r="Z24" i="179" a="1"/>
  <c r="Z24" i="179" s="1"/>
  <c r="Z16" i="179" a="1"/>
  <c r="Z16" i="179" s="1"/>
  <c r="Z11" i="179" a="1"/>
  <c r="Z11" i="179" s="1"/>
  <c r="Z9" i="179" a="1"/>
  <c r="Z9" i="179" s="1"/>
  <c r="Z46" i="179" a="1"/>
  <c r="Z46" i="179" s="1"/>
  <c r="Z35" i="179" a="1"/>
  <c r="Z35" i="179" s="1"/>
  <c r="Z27" i="179" a="1"/>
  <c r="Z27" i="179" s="1"/>
  <c r="Z19" i="179" a="1"/>
  <c r="Z19" i="179" s="1"/>
  <c r="Z40" i="179" a="1"/>
  <c r="Z40" i="179" s="1"/>
  <c r="Z38" i="179" a="1"/>
  <c r="Z38" i="179" s="1"/>
  <c r="Z30" i="179" a="1"/>
  <c r="Z30" i="179" s="1"/>
  <c r="Z22" i="179" a="1"/>
  <c r="Z22" i="179" s="1"/>
  <c r="Z14" i="179" a="1"/>
  <c r="Z14" i="179" s="1"/>
  <c r="Z49" i="179" a="1"/>
  <c r="Z49" i="179" s="1"/>
  <c r="Z45" i="179" a="1"/>
  <c r="Z45" i="179" s="1"/>
  <c r="Z33" i="179" a="1"/>
  <c r="Z33" i="179" s="1"/>
  <c r="Z25" i="179" a="1"/>
  <c r="Z25" i="179" s="1"/>
  <c r="Z17" i="179" a="1"/>
  <c r="Z17" i="179" s="1"/>
  <c r="Z44" i="179" a="1"/>
  <c r="Z44" i="179" s="1"/>
  <c r="Z39" i="179" a="1"/>
  <c r="Z39" i="179" s="1"/>
  <c r="Z36" i="179" a="1"/>
  <c r="Z36" i="179" s="1"/>
  <c r="Z28" i="179" a="1"/>
  <c r="Z28" i="179" s="1"/>
  <c r="Z20" i="179" a="1"/>
  <c r="Z20" i="179" s="1"/>
  <c r="Z12" i="179" a="1"/>
  <c r="Z12" i="179" s="1"/>
  <c r="Z43" i="179" a="1"/>
  <c r="Z43" i="179" s="1"/>
  <c r="Z31" i="179" a="1"/>
  <c r="Z31" i="179" s="1"/>
  <c r="Z23" i="179" a="1"/>
  <c r="Z23" i="179" s="1"/>
  <c r="Z15" i="179" a="1"/>
  <c r="Z15" i="179" s="1"/>
  <c r="Z10" i="179" a="1"/>
  <c r="Z10" i="179" s="1"/>
  <c r="Z50" i="179" a="1"/>
  <c r="Z50" i="179" s="1"/>
  <c r="Z48" i="179" a="1"/>
  <c r="Z48" i="179" s="1"/>
  <c r="Z34" i="179" a="1"/>
  <c r="Z34" i="179" s="1"/>
  <c r="Z26" i="179" a="1"/>
  <c r="Z26" i="179" s="1"/>
  <c r="Z18" i="179" a="1"/>
  <c r="Z18" i="179" s="1"/>
  <c r="S296" i="179" a="1"/>
  <c r="S296" i="179" s="1"/>
  <c r="S293" i="179" a="1"/>
  <c r="S293" i="179" s="1"/>
  <c r="S294" i="179" a="1"/>
  <c r="S294" i="179" s="1"/>
  <c r="S285" i="179" a="1"/>
  <c r="S285" i="179" s="1"/>
  <c r="S299" i="179" a="1"/>
  <c r="S299" i="179" s="1"/>
  <c r="S297" i="179" a="1"/>
  <c r="S297" i="179" s="1"/>
  <c r="S300" i="179" a="1"/>
  <c r="S300" i="179" s="1"/>
  <c r="S286" i="179" a="1"/>
  <c r="S286" i="179" s="1"/>
  <c r="S279" i="179" a="1"/>
  <c r="S279" i="179" s="1"/>
  <c r="S298" i="179" a="1"/>
  <c r="S298" i="179" s="1"/>
  <c r="S291" i="179" a="1"/>
  <c r="S291" i="179" s="1"/>
  <c r="S288" i="179" a="1"/>
  <c r="S288" i="179" s="1"/>
  <c r="S287" i="179" a="1"/>
  <c r="S287" i="179" s="1"/>
  <c r="S284" i="179" a="1"/>
  <c r="S284" i="179" s="1"/>
  <c r="S278" i="179" a="1"/>
  <c r="S278" i="179" s="1"/>
  <c r="S282" i="179" a="1"/>
  <c r="S282" i="179" s="1"/>
  <c r="S269" i="179" a="1"/>
  <c r="S269" i="179" s="1"/>
  <c r="S258" i="179" a="1"/>
  <c r="S258" i="179" s="1"/>
  <c r="S255" i="179" a="1"/>
  <c r="S255" i="179" s="1"/>
  <c r="S253" i="179" a="1"/>
  <c r="S253" i="179" s="1"/>
  <c r="S295" i="179" a="1"/>
  <c r="S295" i="179" s="1"/>
  <c r="S290" i="179" a="1"/>
  <c r="S290" i="179" s="1"/>
  <c r="S267" i="179" a="1"/>
  <c r="S267" i="179" s="1"/>
  <c r="S292" i="179" a="1"/>
  <c r="S292" i="179" s="1"/>
  <c r="S277" i="179" a="1"/>
  <c r="S277" i="179" s="1"/>
  <c r="S274" i="179" a="1"/>
  <c r="S274" i="179" s="1"/>
  <c r="S272" i="179" a="1"/>
  <c r="S272" i="179" s="1"/>
  <c r="S270" i="179" a="1"/>
  <c r="S270" i="179" s="1"/>
  <c r="S263" i="179" a="1"/>
  <c r="S263" i="179" s="1"/>
  <c r="S260" i="179" a="1"/>
  <c r="S260" i="179" s="1"/>
  <c r="S259" i="179" a="1"/>
  <c r="S259" i="179" s="1"/>
  <c r="S289" i="179" a="1"/>
  <c r="S289" i="179" s="1"/>
  <c r="S265" i="179" a="1"/>
  <c r="S265" i="179" s="1"/>
  <c r="S261" i="179" a="1"/>
  <c r="S261" i="179" s="1"/>
  <c r="S251" i="179" a="1"/>
  <c r="S251" i="179" s="1"/>
  <c r="S283" i="179" a="1"/>
  <c r="S283" i="179" s="1"/>
  <c r="S276" i="179" a="1"/>
  <c r="S276" i="179" s="1"/>
  <c r="S256" i="179" a="1"/>
  <c r="S256" i="179" s="1"/>
  <c r="S254" i="179" a="1"/>
  <c r="S254" i="179" s="1"/>
  <c r="S252" i="179" a="1"/>
  <c r="S252" i="179" s="1"/>
  <c r="S268" i="179" a="1"/>
  <c r="S268" i="179" s="1"/>
  <c r="S266" i="179" a="1"/>
  <c r="S266" i="179" s="1"/>
  <c r="S281" i="179" a="1"/>
  <c r="S281" i="179" s="1"/>
  <c r="S280" i="179" a="1"/>
  <c r="S280" i="179" s="1"/>
  <c r="S271" i="179" a="1"/>
  <c r="S271" i="179" s="1"/>
  <c r="S264" i="179" a="1"/>
  <c r="S264" i="179" s="1"/>
  <c r="S262" i="179" a="1"/>
  <c r="S262" i="179" s="1"/>
  <c r="S275" i="179" a="1"/>
  <c r="S275" i="179" s="1"/>
  <c r="S273" i="179" a="1"/>
  <c r="S273" i="179" s="1"/>
  <c r="S257" i="179" a="1"/>
  <c r="S257" i="179" s="1"/>
  <c r="S227" i="179" a="1"/>
  <c r="S227" i="179" s="1"/>
  <c r="S225" i="179" a="1"/>
  <c r="S225" i="179" s="1"/>
  <c r="S223" i="179" a="1"/>
  <c r="S223" i="179" s="1"/>
  <c r="S221" i="179" a="1"/>
  <c r="S221" i="179" s="1"/>
  <c r="S219" i="179" a="1"/>
  <c r="S219" i="179" s="1"/>
  <c r="S213" i="179" a="1"/>
  <c r="S213" i="179" s="1"/>
  <c r="S208" i="179" a="1"/>
  <c r="S208" i="179" s="1"/>
  <c r="S206" i="179" a="1"/>
  <c r="S206" i="179" s="1"/>
  <c r="S204" i="179" a="1"/>
  <c r="S204" i="179" s="1"/>
  <c r="S202" i="179" a="1"/>
  <c r="S202" i="179" s="1"/>
  <c r="S200" i="179" a="1"/>
  <c r="S200" i="179" s="1"/>
  <c r="S194" i="179" a="1"/>
  <c r="S194" i="179" s="1"/>
  <c r="S244" i="179" a="1"/>
  <c r="S244" i="179" s="1"/>
  <c r="S242" i="179" a="1"/>
  <c r="S242" i="179" s="1"/>
  <c r="S240" i="179" a="1"/>
  <c r="S240" i="179" s="1"/>
  <c r="S238" i="179" a="1"/>
  <c r="S238" i="179" s="1"/>
  <c r="S193" i="179" a="1"/>
  <c r="S193" i="179" s="1"/>
  <c r="S248" i="179" a="1"/>
  <c r="S248" i="179" s="1"/>
  <c r="S247" i="179" a="1"/>
  <c r="S247" i="179" s="1"/>
  <c r="S237" i="179" a="1"/>
  <c r="S237" i="179" s="1"/>
  <c r="S236" i="179" a="1"/>
  <c r="S236" i="179" s="1"/>
  <c r="S198" i="179" a="1"/>
  <c r="S198" i="179" s="1"/>
  <c r="S192" i="179" a="1"/>
  <c r="S192" i="179" s="1"/>
  <c r="S191" i="179" a="1"/>
  <c r="S191" i="179" s="1"/>
  <c r="S190" i="179" a="1"/>
  <c r="S190" i="179" s="1"/>
  <c r="S189" i="179" a="1"/>
  <c r="S189" i="179" s="1"/>
  <c r="S188" i="179" a="1"/>
  <c r="S188" i="179" s="1"/>
  <c r="S235" i="179" a="1"/>
  <c r="S235" i="179" s="1"/>
  <c r="S234" i="179" a="1"/>
  <c r="S234" i="179" s="1"/>
  <c r="S212" i="179" a="1"/>
  <c r="S212" i="179" s="1"/>
  <c r="S210" i="179" a="1"/>
  <c r="S210" i="179" s="1"/>
  <c r="S250" i="179" a="1"/>
  <c r="S250" i="179" s="1"/>
  <c r="S233" i="179" a="1"/>
  <c r="S233" i="179" s="1"/>
  <c r="S232" i="179" a="1"/>
  <c r="S232" i="179" s="1"/>
  <c r="S228" i="179" a="1"/>
  <c r="S228" i="179" s="1"/>
  <c r="S226" i="179" a="1"/>
  <c r="S226" i="179" s="1"/>
  <c r="S224" i="179" a="1"/>
  <c r="S224" i="179" s="1"/>
  <c r="S222" i="179" a="1"/>
  <c r="S222" i="179" s="1"/>
  <c r="S220" i="179" a="1"/>
  <c r="S220" i="179" s="1"/>
  <c r="S218" i="179" a="1"/>
  <c r="S218" i="179" s="1"/>
  <c r="S217" i="179" a="1"/>
  <c r="S217" i="179" s="1"/>
  <c r="S215" i="179" a="1"/>
  <c r="S215" i="179" s="1"/>
  <c r="S209" i="179" a="1"/>
  <c r="S209" i="179" s="1"/>
  <c r="S207" i="179" a="1"/>
  <c r="S207" i="179" s="1"/>
  <c r="S205" i="179" a="1"/>
  <c r="S205" i="179" s="1"/>
  <c r="S203" i="179" a="1"/>
  <c r="S203" i="179" s="1"/>
  <c r="S201" i="179" a="1"/>
  <c r="S201" i="179" s="1"/>
  <c r="S199" i="179" a="1"/>
  <c r="S199" i="179" s="1"/>
  <c r="S197" i="179" a="1"/>
  <c r="S197" i="179" s="1"/>
  <c r="S186" i="179" a="1"/>
  <c r="S186" i="179" s="1"/>
  <c r="S185" i="179" a="1"/>
  <c r="S185" i="179" s="1"/>
  <c r="S245" i="179" a="1"/>
  <c r="S245" i="179" s="1"/>
  <c r="S243" i="179" a="1"/>
  <c r="S243" i="179" s="1"/>
  <c r="S241" i="179" a="1"/>
  <c r="S241" i="179" s="1"/>
  <c r="S239" i="179" a="1"/>
  <c r="S239" i="179" s="1"/>
  <c r="S231" i="179" a="1"/>
  <c r="S231" i="179" s="1"/>
  <c r="S230" i="179" a="1"/>
  <c r="S230" i="179" s="1"/>
  <c r="S196" i="179" a="1"/>
  <c r="S196" i="179" s="1"/>
  <c r="S229" i="179" a="1"/>
  <c r="S229" i="179" s="1"/>
  <c r="S214" i="179" a="1"/>
  <c r="S214" i="179" s="1"/>
  <c r="S195" i="179" a="1"/>
  <c r="S195" i="179" s="1"/>
  <c r="S184" i="179" a="1"/>
  <c r="S184" i="179" s="1"/>
  <c r="S249" i="179" a="1"/>
  <c r="S249" i="179" s="1"/>
  <c r="S246" i="179" a="1"/>
  <c r="S246" i="179" s="1"/>
  <c r="S216" i="179" a="1"/>
  <c r="S216" i="179" s="1"/>
  <c r="S211" i="179" a="1"/>
  <c r="S211" i="179" s="1"/>
  <c r="S181" i="179" a="1"/>
  <c r="S181" i="179" s="1"/>
  <c r="S180" i="179" a="1"/>
  <c r="S180" i="179" s="1"/>
  <c r="S177" i="179" a="1"/>
  <c r="S177" i="179" s="1"/>
  <c r="S169" i="179" a="1"/>
  <c r="S169" i="179" s="1"/>
  <c r="S168" i="179" a="1"/>
  <c r="S168" i="179" s="1"/>
  <c r="S162" i="179" a="1"/>
  <c r="S162" i="179" s="1"/>
  <c r="S158" i="179" a="1"/>
  <c r="S158" i="179" s="1"/>
  <c r="S157" i="179" a="1"/>
  <c r="S157" i="179" s="1"/>
  <c r="S153" i="179" a="1"/>
  <c r="S153" i="179" s="1"/>
  <c r="S183" i="179" a="1"/>
  <c r="S183" i="179" s="1"/>
  <c r="S182" i="179" a="1"/>
  <c r="S182" i="179" s="1"/>
  <c r="S179" i="179" a="1"/>
  <c r="S179" i="179" s="1"/>
  <c r="S167" i="179" a="1"/>
  <c r="S167" i="179" s="1"/>
  <c r="S166" i="179" a="1"/>
  <c r="S166" i="179" s="1"/>
  <c r="S148" i="179" a="1"/>
  <c r="S148" i="179" s="1"/>
  <c r="S146" i="179" a="1"/>
  <c r="S146" i="179" s="1"/>
  <c r="S144" i="179" a="1"/>
  <c r="S144" i="179" s="1"/>
  <c r="S142" i="179" a="1"/>
  <c r="S142" i="179" s="1"/>
  <c r="S140" i="179" a="1"/>
  <c r="S140" i="179" s="1"/>
  <c r="S138" i="179" a="1"/>
  <c r="S138" i="179" s="1"/>
  <c r="S136" i="179" a="1"/>
  <c r="S136" i="179" s="1"/>
  <c r="S134" i="179" a="1"/>
  <c r="S134" i="179" s="1"/>
  <c r="S132" i="179" a="1"/>
  <c r="S132" i="179" s="1"/>
  <c r="S130" i="179" a="1"/>
  <c r="S130" i="179" s="1"/>
  <c r="S128" i="179" a="1"/>
  <c r="S128" i="179" s="1"/>
  <c r="S126" i="179" a="1"/>
  <c r="S126" i="179" s="1"/>
  <c r="S124" i="179" a="1"/>
  <c r="S124" i="179" s="1"/>
  <c r="S122" i="179" a="1"/>
  <c r="S122" i="179" s="1"/>
  <c r="S165" i="179" a="1"/>
  <c r="S165" i="179" s="1"/>
  <c r="S163" i="179" a="1"/>
  <c r="S163" i="179" s="1"/>
  <c r="S159" i="179" a="1"/>
  <c r="S159" i="179" s="1"/>
  <c r="S151" i="179" a="1"/>
  <c r="S151" i="179" s="1"/>
  <c r="S178" i="179" a="1"/>
  <c r="S178" i="179" s="1"/>
  <c r="S164" i="179" a="1"/>
  <c r="S164" i="179" s="1"/>
  <c r="S154" i="179" a="1"/>
  <c r="S154" i="179" s="1"/>
  <c r="S119" i="179" a="1"/>
  <c r="S119" i="179" s="1"/>
  <c r="S173" i="179" a="1"/>
  <c r="S173" i="179" s="1"/>
  <c r="S160" i="179" a="1"/>
  <c r="S160" i="179" s="1"/>
  <c r="S176" i="179" a="1"/>
  <c r="S176" i="179" s="1"/>
  <c r="S152" i="179" a="1"/>
  <c r="S152" i="179" s="1"/>
  <c r="S149" i="179" a="1"/>
  <c r="S149" i="179" s="1"/>
  <c r="S147" i="179" a="1"/>
  <c r="S147" i="179" s="1"/>
  <c r="S145" i="179" a="1"/>
  <c r="S145" i="179" s="1"/>
  <c r="S143" i="179" a="1"/>
  <c r="S143" i="179" s="1"/>
  <c r="S141" i="179" a="1"/>
  <c r="S141" i="179" s="1"/>
  <c r="S139" i="179" a="1"/>
  <c r="S139" i="179" s="1"/>
  <c r="S137" i="179" a="1"/>
  <c r="S137" i="179" s="1"/>
  <c r="S135" i="179" a="1"/>
  <c r="S135" i="179" s="1"/>
  <c r="S133" i="179" a="1"/>
  <c r="S133" i="179" s="1"/>
  <c r="S131" i="179" a="1"/>
  <c r="S131" i="179" s="1"/>
  <c r="S129" i="179" a="1"/>
  <c r="S129" i="179" s="1"/>
  <c r="S127" i="179" a="1"/>
  <c r="S127" i="179" s="1"/>
  <c r="S161" i="179" a="1"/>
  <c r="S161" i="179" s="1"/>
  <c r="S155" i="179" a="1"/>
  <c r="S155" i="179" s="1"/>
  <c r="S187" i="179" a="1"/>
  <c r="S187" i="179" s="1"/>
  <c r="S175" i="179" a="1"/>
  <c r="S175" i="179" s="1"/>
  <c r="S174" i="179" a="1"/>
  <c r="S174" i="179" s="1"/>
  <c r="S172" i="179" a="1"/>
  <c r="S172" i="179" s="1"/>
  <c r="S171" i="179" a="1"/>
  <c r="S171" i="179" s="1"/>
  <c r="S170" i="179" a="1"/>
  <c r="S170" i="179" s="1"/>
  <c r="S156" i="179" a="1"/>
  <c r="S156" i="179" s="1"/>
  <c r="S150" i="179" a="1"/>
  <c r="S150" i="179" s="1"/>
  <c r="S120" i="179" a="1"/>
  <c r="S120" i="179" s="1"/>
  <c r="S114" i="179" a="1"/>
  <c r="S114" i="179" s="1"/>
  <c r="S107" i="179" a="1"/>
  <c r="S107" i="179" s="1"/>
  <c r="S105" i="179" a="1"/>
  <c r="S105" i="179" s="1"/>
  <c r="S103" i="179" a="1"/>
  <c r="S103" i="179" s="1"/>
  <c r="S101" i="179" a="1"/>
  <c r="S101" i="179" s="1"/>
  <c r="S99" i="179" a="1"/>
  <c r="S99" i="179" s="1"/>
  <c r="S97" i="179" a="1"/>
  <c r="S97" i="179" s="1"/>
  <c r="S95" i="179" a="1"/>
  <c r="S95" i="179" s="1"/>
  <c r="S93" i="179" a="1"/>
  <c r="S93" i="179" s="1"/>
  <c r="S91" i="179" a="1"/>
  <c r="S91" i="179" s="1"/>
  <c r="S89" i="179" a="1"/>
  <c r="S89" i="179" s="1"/>
  <c r="S87" i="179" a="1"/>
  <c r="S87" i="179" s="1"/>
  <c r="S85" i="179" a="1"/>
  <c r="S85" i="179" s="1"/>
  <c r="S71" i="179" a="1"/>
  <c r="S71" i="179" s="1"/>
  <c r="S58" i="179" a="1"/>
  <c r="S58" i="179" s="1"/>
  <c r="S57" i="179" a="1"/>
  <c r="S57" i="179" s="1"/>
  <c r="S117" i="179" a="1"/>
  <c r="S117" i="179" s="1"/>
  <c r="S56" i="179" a="1"/>
  <c r="S56" i="179" s="1"/>
  <c r="S49" i="179" a="1"/>
  <c r="S49" i="179" s="1"/>
  <c r="S121" i="179" a="1"/>
  <c r="S121" i="179" s="1"/>
  <c r="S116" i="179" a="1"/>
  <c r="S116" i="179" s="1"/>
  <c r="S113" i="179" a="1"/>
  <c r="S113" i="179" s="1"/>
  <c r="S111" i="179" a="1"/>
  <c r="S111" i="179" s="1"/>
  <c r="S79" i="179" a="1"/>
  <c r="S79" i="179" s="1"/>
  <c r="S72" i="179" a="1"/>
  <c r="S72" i="179" s="1"/>
  <c r="S67" i="179" a="1"/>
  <c r="S67" i="179" s="1"/>
  <c r="S80" i="179" a="1"/>
  <c r="S80" i="179" s="1"/>
  <c r="S77" i="179" a="1"/>
  <c r="S77" i="179" s="1"/>
  <c r="S74" i="179" a="1"/>
  <c r="S74" i="179" s="1"/>
  <c r="S54" i="179" a="1"/>
  <c r="S54" i="179" s="1"/>
  <c r="S125" i="179" a="1"/>
  <c r="S125" i="179" s="1"/>
  <c r="S109" i="179" a="1"/>
  <c r="S109" i="179" s="1"/>
  <c r="S108" i="179" a="1"/>
  <c r="S108" i="179" s="1"/>
  <c r="S106" i="179" a="1"/>
  <c r="S106" i="179" s="1"/>
  <c r="S104" i="179" a="1"/>
  <c r="S104" i="179" s="1"/>
  <c r="S102" i="179" a="1"/>
  <c r="S102" i="179" s="1"/>
  <c r="S100" i="179" a="1"/>
  <c r="S100" i="179" s="1"/>
  <c r="S98" i="179" a="1"/>
  <c r="S98" i="179" s="1"/>
  <c r="S96" i="179" a="1"/>
  <c r="S96" i="179" s="1"/>
  <c r="S94" i="179" a="1"/>
  <c r="S94" i="179" s="1"/>
  <c r="S92" i="179" a="1"/>
  <c r="S92" i="179" s="1"/>
  <c r="S90" i="179" a="1"/>
  <c r="S90" i="179" s="1"/>
  <c r="S88" i="179" a="1"/>
  <c r="S88" i="179" s="1"/>
  <c r="S86" i="179" a="1"/>
  <c r="S86" i="179" s="1"/>
  <c r="S81" i="179" a="1"/>
  <c r="S81" i="179" s="1"/>
  <c r="S75" i="179" a="1"/>
  <c r="S75" i="179" s="1"/>
  <c r="S73" i="179" a="1"/>
  <c r="S73" i="179" s="1"/>
  <c r="S69" i="179" a="1"/>
  <c r="S69" i="179" s="1"/>
  <c r="S52" i="179" a="1"/>
  <c r="S52" i="179" s="1"/>
  <c r="S118" i="179" a="1"/>
  <c r="S118" i="179" s="1"/>
  <c r="S112" i="179" a="1"/>
  <c r="S112" i="179" s="1"/>
  <c r="S83" i="179" a="1"/>
  <c r="S83" i="179" s="1"/>
  <c r="S82" i="179" a="1"/>
  <c r="S82" i="179" s="1"/>
  <c r="S76" i="179" a="1"/>
  <c r="S76" i="179" s="1"/>
  <c r="S68" i="179" a="1"/>
  <c r="S68" i="179" s="1"/>
  <c r="S115" i="179" a="1"/>
  <c r="S115" i="179" s="1"/>
  <c r="S84" i="179" a="1"/>
  <c r="S84" i="179" s="1"/>
  <c r="S70" i="179" a="1"/>
  <c r="S70" i="179" s="1"/>
  <c r="S66" i="179" a="1"/>
  <c r="S66" i="179" s="1"/>
  <c r="S65" i="179" a="1"/>
  <c r="S65" i="179" s="1"/>
  <c r="S61" i="179" a="1"/>
  <c r="S61" i="179" s="1"/>
  <c r="S60" i="179" a="1"/>
  <c r="S60" i="179" s="1"/>
  <c r="S123" i="179" a="1"/>
  <c r="S123" i="179" s="1"/>
  <c r="S110" i="179" a="1"/>
  <c r="S110" i="179" s="1"/>
  <c r="S78" i="179" a="1"/>
  <c r="S78" i="179" s="1"/>
  <c r="S64" i="179" a="1"/>
  <c r="S64" i="179" s="1"/>
  <c r="S63" i="179" a="1"/>
  <c r="S63" i="179" s="1"/>
  <c r="S62" i="179" a="1"/>
  <c r="S62" i="179" s="1"/>
  <c r="S59" i="179" a="1"/>
  <c r="S59" i="179" s="1"/>
  <c r="S50" i="179" a="1"/>
  <c r="S50" i="179" s="1"/>
  <c r="S43" i="179" a="1"/>
  <c r="S43" i="179" s="1"/>
  <c r="S39" i="179" a="1"/>
  <c r="S39" i="179" s="1"/>
  <c r="S34" i="179" a="1"/>
  <c r="S34" i="179" s="1"/>
  <c r="S26" i="179" a="1"/>
  <c r="S26" i="179" s="1"/>
  <c r="S18" i="179" a="1"/>
  <c r="S18" i="179" s="1"/>
  <c r="S48" i="179" a="1"/>
  <c r="S48" i="179" s="1"/>
  <c r="S37" i="179" a="1"/>
  <c r="S37" i="179" s="1"/>
  <c r="S29" i="179" a="1"/>
  <c r="S29" i="179" s="1"/>
  <c r="S21" i="179" a="1"/>
  <c r="S21" i="179" s="1"/>
  <c r="S13" i="179" a="1"/>
  <c r="S13" i="179" s="1"/>
  <c r="S11" i="179" a="1"/>
  <c r="S11" i="179" s="1"/>
  <c r="S42" i="179" a="1"/>
  <c r="S42" i="179" s="1"/>
  <c r="S32" i="179" a="1"/>
  <c r="S32" i="179" s="1"/>
  <c r="S24" i="179" a="1"/>
  <c r="S24" i="179" s="1"/>
  <c r="S16" i="179" a="1"/>
  <c r="S16" i="179" s="1"/>
  <c r="S47" i="179" a="1"/>
  <c r="S47" i="179" s="1"/>
  <c r="S35" i="179" a="1"/>
  <c r="S35" i="179" s="1"/>
  <c r="S27" i="179" a="1"/>
  <c r="S27" i="179" s="1"/>
  <c r="S19" i="179" a="1"/>
  <c r="S19" i="179" s="1"/>
  <c r="S46" i="179" a="1"/>
  <c r="S46" i="179" s="1"/>
  <c r="S41" i="179" a="1"/>
  <c r="S41" i="179" s="1"/>
  <c r="S30" i="179" a="1"/>
  <c r="S30" i="179" s="1"/>
  <c r="S22" i="179" a="1"/>
  <c r="S22" i="179" s="1"/>
  <c r="S14" i="179" a="1"/>
  <c r="S14" i="179" s="1"/>
  <c r="S53" i="179" a="1"/>
  <c r="S53" i="179" s="1"/>
  <c r="S45" i="179" a="1"/>
  <c r="S45" i="179" s="1"/>
  <c r="S40" i="179" a="1"/>
  <c r="S40" i="179" s="1"/>
  <c r="S33" i="179" a="1"/>
  <c r="S33" i="179" s="1"/>
  <c r="S25" i="179" a="1"/>
  <c r="S25" i="179" s="1"/>
  <c r="S17" i="179" a="1"/>
  <c r="S17" i="179" s="1"/>
  <c r="S9" i="179" a="1"/>
  <c r="S9" i="179" s="1"/>
  <c r="S12" i="179" a="1"/>
  <c r="S12" i="179" s="1"/>
  <c r="S15" i="179" a="1"/>
  <c r="S15" i="179" s="1"/>
  <c r="S55" i="179" a="1"/>
  <c r="S55" i="179" s="1"/>
  <c r="S51" i="179" a="1"/>
  <c r="S51" i="179" s="1"/>
  <c r="S38" i="179" a="1"/>
  <c r="S38" i="179" s="1"/>
  <c r="S36" i="179" a="1"/>
  <c r="S36" i="179" s="1"/>
  <c r="S28" i="179" a="1"/>
  <c r="S28" i="179" s="1"/>
  <c r="S20" i="179" a="1"/>
  <c r="S20" i="179" s="1"/>
  <c r="S44" i="179" a="1"/>
  <c r="S44" i="179" s="1"/>
  <c r="S31" i="179" a="1"/>
  <c r="S31" i="179" s="1"/>
  <c r="S23" i="179" a="1"/>
  <c r="S23" i="179" s="1"/>
  <c r="T294" i="179" a="1"/>
  <c r="T294" i="179" s="1"/>
  <c r="T285" i="179" a="1"/>
  <c r="T285" i="179" s="1"/>
  <c r="T299" i="179" a="1"/>
  <c r="T299" i="179" s="1"/>
  <c r="T297" i="179" a="1"/>
  <c r="T297" i="179" s="1"/>
  <c r="T282" i="179" a="1"/>
  <c r="T282" i="179" s="1"/>
  <c r="T300" i="179" a="1"/>
  <c r="T300" i="179" s="1"/>
  <c r="T291" i="179" a="1"/>
  <c r="T291" i="179" s="1"/>
  <c r="T287" i="179" a="1"/>
  <c r="T287" i="179" s="1"/>
  <c r="T286" i="179" a="1"/>
  <c r="T286" i="179" s="1"/>
  <c r="T284" i="179" a="1"/>
  <c r="T284" i="179" s="1"/>
  <c r="T298" i="179" a="1"/>
  <c r="T298" i="179" s="1"/>
  <c r="T289" i="179" a="1"/>
  <c r="T289" i="179" s="1"/>
  <c r="T288" i="179" a="1"/>
  <c r="T288" i="179" s="1"/>
  <c r="T295" i="179" a="1"/>
  <c r="T295" i="179" s="1"/>
  <c r="T290" i="179" a="1"/>
  <c r="T290" i="179" s="1"/>
  <c r="T292" i="179" a="1"/>
  <c r="T292" i="179" s="1"/>
  <c r="T283" i="179" a="1"/>
  <c r="T283" i="179" s="1"/>
  <c r="T277" i="179" a="1"/>
  <c r="T277" i="179" s="1"/>
  <c r="T274" i="179" a="1"/>
  <c r="T274" i="179" s="1"/>
  <c r="T267" i="179" a="1"/>
  <c r="T267" i="179" s="1"/>
  <c r="T272" i="179" a="1"/>
  <c r="T272" i="179" s="1"/>
  <c r="T270" i="179" a="1"/>
  <c r="T270" i="179" s="1"/>
  <c r="T263" i="179" a="1"/>
  <c r="T263" i="179" s="1"/>
  <c r="T260" i="179" a="1"/>
  <c r="T260" i="179" s="1"/>
  <c r="T259" i="179" a="1"/>
  <c r="T259" i="179" s="1"/>
  <c r="T265" i="179" a="1"/>
  <c r="T265" i="179" s="1"/>
  <c r="T261" i="179" a="1"/>
  <c r="T261" i="179" s="1"/>
  <c r="T251" i="179" a="1"/>
  <c r="T251" i="179" s="1"/>
  <c r="T276" i="179" a="1"/>
  <c r="T276" i="179" s="1"/>
  <c r="T266" i="179" a="1"/>
  <c r="T266" i="179" s="1"/>
  <c r="T256" i="179" a="1"/>
  <c r="T256" i="179" s="1"/>
  <c r="T254" i="179" a="1"/>
  <c r="T254" i="179" s="1"/>
  <c r="T252" i="179" a="1"/>
  <c r="T252" i="179" s="1"/>
  <c r="T250" i="179" a="1"/>
  <c r="T250" i="179" s="1"/>
  <c r="T248" i="179" a="1"/>
  <c r="T248" i="179" s="1"/>
  <c r="T296" i="179" a="1"/>
  <c r="T296" i="179" s="1"/>
  <c r="T293" i="179" a="1"/>
  <c r="T293" i="179" s="1"/>
  <c r="T279" i="179" a="1"/>
  <c r="T279" i="179" s="1"/>
  <c r="T278" i="179" a="1"/>
  <c r="T278" i="179" s="1"/>
  <c r="T268" i="179" a="1"/>
  <c r="T268" i="179" s="1"/>
  <c r="T281" i="179" a="1"/>
  <c r="T281" i="179" s="1"/>
  <c r="T280" i="179" a="1"/>
  <c r="T280" i="179" s="1"/>
  <c r="T275" i="179" a="1"/>
  <c r="T275" i="179" s="1"/>
  <c r="T273" i="179" a="1"/>
  <c r="T273" i="179" s="1"/>
  <c r="T271" i="179" a="1"/>
  <c r="T271" i="179" s="1"/>
  <c r="T264" i="179" a="1"/>
  <c r="T264" i="179" s="1"/>
  <c r="T262" i="179" a="1"/>
  <c r="T262" i="179" s="1"/>
  <c r="T257" i="179" a="1"/>
  <c r="T257" i="179" s="1"/>
  <c r="T269" i="179" a="1"/>
  <c r="T269" i="179" s="1"/>
  <c r="T258" i="179" a="1"/>
  <c r="T258" i="179" s="1"/>
  <c r="T255" i="179" a="1"/>
  <c r="T255" i="179" s="1"/>
  <c r="T253" i="179" a="1"/>
  <c r="T253" i="179" s="1"/>
  <c r="T247" i="179" a="1"/>
  <c r="T247" i="179" s="1"/>
  <c r="T244" i="179" a="1"/>
  <c r="T244" i="179" s="1"/>
  <c r="T242" i="179" a="1"/>
  <c r="T242" i="179" s="1"/>
  <c r="T240" i="179" a="1"/>
  <c r="T240" i="179" s="1"/>
  <c r="T238" i="179" a="1"/>
  <c r="T238" i="179" s="1"/>
  <c r="T193" i="179" a="1"/>
  <c r="T193" i="179" s="1"/>
  <c r="T237" i="179" a="1"/>
  <c r="T237" i="179" s="1"/>
  <c r="T236" i="179" a="1"/>
  <c r="T236" i="179" s="1"/>
  <c r="T198" i="179" a="1"/>
  <c r="T198" i="179" s="1"/>
  <c r="T192" i="179" a="1"/>
  <c r="T192" i="179" s="1"/>
  <c r="T191" i="179" a="1"/>
  <c r="T191" i="179" s="1"/>
  <c r="T190" i="179" a="1"/>
  <c r="T190" i="179" s="1"/>
  <c r="T189" i="179" a="1"/>
  <c r="T189" i="179" s="1"/>
  <c r="T188" i="179" a="1"/>
  <c r="T188" i="179" s="1"/>
  <c r="T235" i="179" a="1"/>
  <c r="T235" i="179" s="1"/>
  <c r="T234" i="179" a="1"/>
  <c r="T234" i="179" s="1"/>
  <c r="T212" i="179" a="1"/>
  <c r="T212" i="179" s="1"/>
  <c r="T210" i="179" a="1"/>
  <c r="T210" i="179" s="1"/>
  <c r="T187" i="179" a="1"/>
  <c r="T187" i="179" s="1"/>
  <c r="T233" i="179" a="1"/>
  <c r="T233" i="179" s="1"/>
  <c r="T232" i="179" a="1"/>
  <c r="T232" i="179" s="1"/>
  <c r="T228" i="179" a="1"/>
  <c r="T228" i="179" s="1"/>
  <c r="T226" i="179" a="1"/>
  <c r="T226" i="179" s="1"/>
  <c r="T224" i="179" a="1"/>
  <c r="T224" i="179" s="1"/>
  <c r="T222" i="179" a="1"/>
  <c r="T222" i="179" s="1"/>
  <c r="T220" i="179" a="1"/>
  <c r="T220" i="179" s="1"/>
  <c r="T218" i="179" a="1"/>
  <c r="T218" i="179" s="1"/>
  <c r="T217" i="179" a="1"/>
  <c r="T217" i="179" s="1"/>
  <c r="T215" i="179" a="1"/>
  <c r="T215" i="179" s="1"/>
  <c r="T209" i="179" a="1"/>
  <c r="T209" i="179" s="1"/>
  <c r="T207" i="179" a="1"/>
  <c r="T207" i="179" s="1"/>
  <c r="T205" i="179" a="1"/>
  <c r="T205" i="179" s="1"/>
  <c r="T203" i="179" a="1"/>
  <c r="T203" i="179" s="1"/>
  <c r="T201" i="179" a="1"/>
  <c r="T201" i="179" s="1"/>
  <c r="T199" i="179" a="1"/>
  <c r="T199" i="179" s="1"/>
  <c r="T197" i="179" a="1"/>
  <c r="T197" i="179" s="1"/>
  <c r="T245" i="179" a="1"/>
  <c r="T245" i="179" s="1"/>
  <c r="T243" i="179" a="1"/>
  <c r="T243" i="179" s="1"/>
  <c r="T241" i="179" a="1"/>
  <c r="T241" i="179" s="1"/>
  <c r="T239" i="179" a="1"/>
  <c r="T239" i="179" s="1"/>
  <c r="T231" i="179" a="1"/>
  <c r="T231" i="179" s="1"/>
  <c r="T230" i="179" a="1"/>
  <c r="T230" i="179" s="1"/>
  <c r="T196" i="179" a="1"/>
  <c r="T196" i="179" s="1"/>
  <c r="T246" i="179" a="1"/>
  <c r="T246" i="179" s="1"/>
  <c r="T229" i="179" a="1"/>
  <c r="T229" i="179" s="1"/>
  <c r="T214" i="179" a="1"/>
  <c r="T214" i="179" s="1"/>
  <c r="T195" i="179" a="1"/>
  <c r="T195" i="179" s="1"/>
  <c r="T249" i="179" a="1"/>
  <c r="T249" i="179" s="1"/>
  <c r="T216" i="179" a="1"/>
  <c r="T216" i="179" s="1"/>
  <c r="T211" i="179" a="1"/>
  <c r="T211" i="179" s="1"/>
  <c r="T227" i="179" a="1"/>
  <c r="T227" i="179" s="1"/>
  <c r="T225" i="179" a="1"/>
  <c r="T225" i="179" s="1"/>
  <c r="T223" i="179" a="1"/>
  <c r="T223" i="179" s="1"/>
  <c r="T221" i="179" a="1"/>
  <c r="T221" i="179" s="1"/>
  <c r="T219" i="179" a="1"/>
  <c r="T219" i="179" s="1"/>
  <c r="T213" i="179" a="1"/>
  <c r="T213" i="179" s="1"/>
  <c r="T208" i="179" a="1"/>
  <c r="T208" i="179" s="1"/>
  <c r="T206" i="179" a="1"/>
  <c r="T206" i="179" s="1"/>
  <c r="T204" i="179" a="1"/>
  <c r="T204" i="179" s="1"/>
  <c r="T202" i="179" a="1"/>
  <c r="T202" i="179" s="1"/>
  <c r="T200" i="179" a="1"/>
  <c r="T200" i="179" s="1"/>
  <c r="T194" i="179" a="1"/>
  <c r="T194" i="179" s="1"/>
  <c r="T166" i="179" a="1"/>
  <c r="T166" i="179" s="1"/>
  <c r="T165" i="179" a="1"/>
  <c r="T165" i="179" s="1"/>
  <c r="T148" i="179" a="1"/>
  <c r="T148" i="179" s="1"/>
  <c r="T146" i="179" a="1"/>
  <c r="T146" i="179" s="1"/>
  <c r="T144" i="179" a="1"/>
  <c r="T144" i="179" s="1"/>
  <c r="T142" i="179" a="1"/>
  <c r="T142" i="179" s="1"/>
  <c r="T140" i="179" a="1"/>
  <c r="T140" i="179" s="1"/>
  <c r="T138" i="179" a="1"/>
  <c r="T138" i="179" s="1"/>
  <c r="T136" i="179" a="1"/>
  <c r="T136" i="179" s="1"/>
  <c r="T134" i="179" a="1"/>
  <c r="T134" i="179" s="1"/>
  <c r="T132" i="179" a="1"/>
  <c r="T132" i="179" s="1"/>
  <c r="T130" i="179" a="1"/>
  <c r="T130" i="179" s="1"/>
  <c r="T178" i="179" a="1"/>
  <c r="T178" i="179" s="1"/>
  <c r="T164" i="179" a="1"/>
  <c r="T164" i="179" s="1"/>
  <c r="T163" i="179" a="1"/>
  <c r="T163" i="179" s="1"/>
  <c r="T159" i="179" a="1"/>
  <c r="T159" i="179" s="1"/>
  <c r="T151" i="179" a="1"/>
  <c r="T151" i="179" s="1"/>
  <c r="T185" i="179" a="1"/>
  <c r="T185" i="179" s="1"/>
  <c r="T173" i="179" a="1"/>
  <c r="T173" i="179" s="1"/>
  <c r="T154" i="179" a="1"/>
  <c r="T154" i="179" s="1"/>
  <c r="T160" i="179" a="1"/>
  <c r="T160" i="179" s="1"/>
  <c r="T149" i="179" a="1"/>
  <c r="T149" i="179" s="1"/>
  <c r="T186" i="179" a="1"/>
  <c r="T186" i="179" s="1"/>
  <c r="T176" i="179" a="1"/>
  <c r="T176" i="179" s="1"/>
  <c r="T152" i="179" a="1"/>
  <c r="T152" i="179" s="1"/>
  <c r="T147" i="179" a="1"/>
  <c r="T147" i="179" s="1"/>
  <c r="T145" i="179" a="1"/>
  <c r="T145" i="179" s="1"/>
  <c r="T143" i="179" a="1"/>
  <c r="T143" i="179" s="1"/>
  <c r="T141" i="179" a="1"/>
  <c r="T141" i="179" s="1"/>
  <c r="T139" i="179" a="1"/>
  <c r="T139" i="179" s="1"/>
  <c r="T137" i="179" a="1"/>
  <c r="T137" i="179" s="1"/>
  <c r="T135" i="179" a="1"/>
  <c r="T135" i="179" s="1"/>
  <c r="T133" i="179" a="1"/>
  <c r="T133" i="179" s="1"/>
  <c r="T131" i="179" a="1"/>
  <c r="T131" i="179" s="1"/>
  <c r="T129" i="179" a="1"/>
  <c r="T129" i="179" s="1"/>
  <c r="T127" i="179" a="1"/>
  <c r="T127" i="179" s="1"/>
  <c r="T125" i="179" a="1"/>
  <c r="T125" i="179" s="1"/>
  <c r="T123" i="179" a="1"/>
  <c r="T123" i="179" s="1"/>
  <c r="T121" i="179" a="1"/>
  <c r="T121" i="179" s="1"/>
  <c r="T184" i="179" a="1"/>
  <c r="T184" i="179" s="1"/>
  <c r="T175" i="179" a="1"/>
  <c r="T175" i="179" s="1"/>
  <c r="T174" i="179" a="1"/>
  <c r="T174" i="179" s="1"/>
  <c r="T172" i="179" a="1"/>
  <c r="T172" i="179" s="1"/>
  <c r="T161" i="179" a="1"/>
  <c r="T161" i="179" s="1"/>
  <c r="T156" i="179" a="1"/>
  <c r="T156" i="179" s="1"/>
  <c r="T155" i="179" a="1"/>
  <c r="T155" i="179" s="1"/>
  <c r="T181" i="179" a="1"/>
  <c r="T181" i="179" s="1"/>
  <c r="T177" i="179" a="1"/>
  <c r="T177" i="179" s="1"/>
  <c r="T171" i="179" a="1"/>
  <c r="T171" i="179" s="1"/>
  <c r="T170" i="179" a="1"/>
  <c r="T170" i="179" s="1"/>
  <c r="T169" i="179" a="1"/>
  <c r="T169" i="179" s="1"/>
  <c r="T157" i="179" a="1"/>
  <c r="T157" i="179" s="1"/>
  <c r="T150" i="179" a="1"/>
  <c r="T150" i="179" s="1"/>
  <c r="T117" i="179" a="1"/>
  <c r="T117" i="179" s="1"/>
  <c r="T183" i="179" a="1"/>
  <c r="T183" i="179" s="1"/>
  <c r="T182" i="179" a="1"/>
  <c r="T182" i="179" s="1"/>
  <c r="T180" i="179" a="1"/>
  <c r="T180" i="179" s="1"/>
  <c r="T179" i="179" a="1"/>
  <c r="T179" i="179" s="1"/>
  <c r="T168" i="179" a="1"/>
  <c r="T168" i="179" s="1"/>
  <c r="T167" i="179" a="1"/>
  <c r="T167" i="179" s="1"/>
  <c r="T162" i="179" a="1"/>
  <c r="T162" i="179" s="1"/>
  <c r="T158" i="179" a="1"/>
  <c r="T158" i="179" s="1"/>
  <c r="T153" i="179" a="1"/>
  <c r="T153" i="179" s="1"/>
  <c r="T116" i="179" a="1"/>
  <c r="T116" i="179" s="1"/>
  <c r="T72" i="179" a="1"/>
  <c r="T72" i="179" s="1"/>
  <c r="T67" i="179" a="1"/>
  <c r="T67" i="179" s="1"/>
  <c r="T56" i="179" a="1"/>
  <c r="T56" i="179" s="1"/>
  <c r="T113" i="179" a="1"/>
  <c r="T113" i="179" s="1"/>
  <c r="T111" i="179" a="1"/>
  <c r="T111" i="179" s="1"/>
  <c r="T79" i="179" a="1"/>
  <c r="T79" i="179" s="1"/>
  <c r="T74" i="179" a="1"/>
  <c r="T74" i="179" s="1"/>
  <c r="T54" i="179" a="1"/>
  <c r="T54" i="179" s="1"/>
  <c r="T124" i="179" a="1"/>
  <c r="T124" i="179" s="1"/>
  <c r="T80" i="179" a="1"/>
  <c r="T80" i="179" s="1"/>
  <c r="T77" i="179" a="1"/>
  <c r="T77" i="179" s="1"/>
  <c r="T75" i="179" a="1"/>
  <c r="T75" i="179" s="1"/>
  <c r="T73" i="179" a="1"/>
  <c r="T73" i="179" s="1"/>
  <c r="T69" i="179" a="1"/>
  <c r="T69" i="179" s="1"/>
  <c r="T119" i="179" a="1"/>
  <c r="T119" i="179" s="1"/>
  <c r="T109" i="179" a="1"/>
  <c r="T109" i="179" s="1"/>
  <c r="T108" i="179" a="1"/>
  <c r="T108" i="179" s="1"/>
  <c r="T106" i="179" a="1"/>
  <c r="T106" i="179" s="1"/>
  <c r="T104" i="179" a="1"/>
  <c r="T104" i="179" s="1"/>
  <c r="T102" i="179" a="1"/>
  <c r="T102" i="179" s="1"/>
  <c r="T100" i="179" a="1"/>
  <c r="T100" i="179" s="1"/>
  <c r="T98" i="179" a="1"/>
  <c r="T98" i="179" s="1"/>
  <c r="T96" i="179" a="1"/>
  <c r="T96" i="179" s="1"/>
  <c r="T94" i="179" a="1"/>
  <c r="T94" i="179" s="1"/>
  <c r="T92" i="179" a="1"/>
  <c r="T92" i="179" s="1"/>
  <c r="T90" i="179" a="1"/>
  <c r="T90" i="179" s="1"/>
  <c r="T88" i="179" a="1"/>
  <c r="T88" i="179" s="1"/>
  <c r="T86" i="179" a="1"/>
  <c r="T86" i="179" s="1"/>
  <c r="T82" i="179" a="1"/>
  <c r="T82" i="179" s="1"/>
  <c r="T81" i="179" a="1"/>
  <c r="T81" i="179" s="1"/>
  <c r="T76" i="179" a="1"/>
  <c r="T76" i="179" s="1"/>
  <c r="T68" i="179" a="1"/>
  <c r="T68" i="179" s="1"/>
  <c r="T52" i="179" a="1"/>
  <c r="T52" i="179" s="1"/>
  <c r="T118" i="179" a="1"/>
  <c r="T118" i="179" s="1"/>
  <c r="T115" i="179" a="1"/>
  <c r="T115" i="179" s="1"/>
  <c r="T112" i="179" a="1"/>
  <c r="T112" i="179" s="1"/>
  <c r="T84" i="179" a="1"/>
  <c r="T84" i="179" s="1"/>
  <c r="T83" i="179" a="1"/>
  <c r="T83" i="179" s="1"/>
  <c r="T70" i="179" a="1"/>
  <c r="T70" i="179" s="1"/>
  <c r="T66" i="179" a="1"/>
  <c r="T66" i="179" s="1"/>
  <c r="T60" i="179" a="1"/>
  <c r="T60" i="179" s="1"/>
  <c r="T55" i="179" a="1"/>
  <c r="T55" i="179" s="1"/>
  <c r="T51" i="179" a="1"/>
  <c r="T51" i="179" s="1"/>
  <c r="T128" i="179" a="1"/>
  <c r="T128" i="179" s="1"/>
  <c r="T122" i="179" a="1"/>
  <c r="T122" i="179" s="1"/>
  <c r="T65" i="179" a="1"/>
  <c r="T65" i="179" s="1"/>
  <c r="T64" i="179" a="1"/>
  <c r="T64" i="179" s="1"/>
  <c r="T61" i="179" a="1"/>
  <c r="T61" i="179" s="1"/>
  <c r="T59" i="179" a="1"/>
  <c r="T59" i="179" s="1"/>
  <c r="T110" i="179" a="1"/>
  <c r="T110" i="179" s="1"/>
  <c r="T78" i="179" a="1"/>
  <c r="T78" i="179" s="1"/>
  <c r="T71" i="179" a="1"/>
  <c r="T71" i="179" s="1"/>
  <c r="T63" i="179" a="1"/>
  <c r="T63" i="179" s="1"/>
  <c r="T62" i="179" a="1"/>
  <c r="T62" i="179" s="1"/>
  <c r="T58" i="179" a="1"/>
  <c r="T58" i="179" s="1"/>
  <c r="T126" i="179" a="1"/>
  <c r="T126" i="179" s="1"/>
  <c r="T120" i="179" a="1"/>
  <c r="T120" i="179" s="1"/>
  <c r="T114" i="179" a="1"/>
  <c r="T114" i="179" s="1"/>
  <c r="T107" i="179" a="1"/>
  <c r="T107" i="179" s="1"/>
  <c r="T105" i="179" a="1"/>
  <c r="T105" i="179" s="1"/>
  <c r="T103" i="179" a="1"/>
  <c r="T103" i="179" s="1"/>
  <c r="T101" i="179" a="1"/>
  <c r="T101" i="179" s="1"/>
  <c r="T99" i="179" a="1"/>
  <c r="T99" i="179" s="1"/>
  <c r="T97" i="179" a="1"/>
  <c r="T97" i="179" s="1"/>
  <c r="T95" i="179" a="1"/>
  <c r="T95" i="179" s="1"/>
  <c r="T93" i="179" a="1"/>
  <c r="T93" i="179" s="1"/>
  <c r="T91" i="179" a="1"/>
  <c r="T91" i="179" s="1"/>
  <c r="T89" i="179" a="1"/>
  <c r="T89" i="179" s="1"/>
  <c r="T87" i="179" a="1"/>
  <c r="T87" i="179" s="1"/>
  <c r="T85" i="179" a="1"/>
  <c r="T85" i="179" s="1"/>
  <c r="T57" i="179" a="1"/>
  <c r="T57" i="179" s="1"/>
  <c r="T42" i="179" a="1"/>
  <c r="T42" i="179" s="1"/>
  <c r="T32" i="179" a="1"/>
  <c r="T32" i="179" s="1"/>
  <c r="T24" i="179" a="1"/>
  <c r="T24" i="179" s="1"/>
  <c r="T16" i="179" a="1"/>
  <c r="T16" i="179" s="1"/>
  <c r="T47" i="179" a="1"/>
  <c r="T47" i="179" s="1"/>
  <c r="T35" i="179" a="1"/>
  <c r="T35" i="179" s="1"/>
  <c r="T27" i="179" a="1"/>
  <c r="T27" i="179" s="1"/>
  <c r="T19" i="179" a="1"/>
  <c r="T19" i="179" s="1"/>
  <c r="T11" i="179" a="1"/>
  <c r="T11" i="179" s="1"/>
  <c r="T9" i="179" a="1"/>
  <c r="T9" i="179" s="1"/>
  <c r="T30" i="179" a="1"/>
  <c r="T30" i="179" s="1"/>
  <c r="T22" i="179" a="1"/>
  <c r="T22" i="179" s="1"/>
  <c r="T14" i="179" a="1"/>
  <c r="T14" i="179" s="1"/>
  <c r="T49" i="179" a="1"/>
  <c r="T49" i="179" s="1"/>
  <c r="T46" i="179" a="1"/>
  <c r="T46" i="179" s="1"/>
  <c r="T45" i="179" a="1"/>
  <c r="T45" i="179" s="1"/>
  <c r="T41" i="179" a="1"/>
  <c r="T41" i="179" s="1"/>
  <c r="T40" i="179" a="1"/>
  <c r="T40" i="179" s="1"/>
  <c r="T33" i="179" a="1"/>
  <c r="T33" i="179" s="1"/>
  <c r="T25" i="179" a="1"/>
  <c r="T25" i="179" s="1"/>
  <c r="T17" i="179" a="1"/>
  <c r="T17" i="179" s="1"/>
  <c r="T53" i="179" a="1"/>
  <c r="T53" i="179" s="1"/>
  <c r="T38" i="179" a="1"/>
  <c r="T38" i="179" s="1"/>
  <c r="T36" i="179" a="1"/>
  <c r="T36" i="179" s="1"/>
  <c r="T28" i="179" a="1"/>
  <c r="T28" i="179" s="1"/>
  <c r="T20" i="179" a="1"/>
  <c r="T20" i="179" s="1"/>
  <c r="T50" i="179" a="1"/>
  <c r="T50" i="179" s="1"/>
  <c r="T31" i="179" a="1"/>
  <c r="T31" i="179" s="1"/>
  <c r="T23" i="179" a="1"/>
  <c r="T23" i="179" s="1"/>
  <c r="T15" i="179" a="1"/>
  <c r="T15" i="179" s="1"/>
  <c r="T44" i="179" a="1"/>
  <c r="T44" i="179" s="1"/>
  <c r="T39" i="179" a="1"/>
  <c r="T39" i="179" s="1"/>
  <c r="T34" i="179" a="1"/>
  <c r="T34" i="179" s="1"/>
  <c r="T26" i="179" a="1"/>
  <c r="T26" i="179" s="1"/>
  <c r="T18" i="179" a="1"/>
  <c r="T18" i="179" s="1"/>
  <c r="T10" i="179" a="1"/>
  <c r="T10" i="179" s="1"/>
  <c r="T48" i="179" a="1"/>
  <c r="T48" i="179" s="1"/>
  <c r="T43" i="179" a="1"/>
  <c r="T43" i="179" s="1"/>
  <c r="T37" i="179" a="1"/>
  <c r="T37" i="179" s="1"/>
  <c r="T29" i="179" a="1"/>
  <c r="T29" i="179" s="1"/>
  <c r="T21" i="179" a="1"/>
  <c r="T21" i="179" s="1"/>
  <c r="T13" i="179" a="1"/>
  <c r="T13" i="179" s="1"/>
  <c r="T12" i="179" a="1"/>
  <c r="T12" i="179" s="1"/>
  <c r="AB289" i="179" a="1"/>
  <c r="AB289" i="179" s="1"/>
  <c r="AB288" i="179" a="1"/>
  <c r="AB288" i="179" s="1"/>
  <c r="AB300" i="179" a="1"/>
  <c r="AB300" i="179" s="1"/>
  <c r="AB283" i="179" a="1"/>
  <c r="AB283" i="179" s="1"/>
  <c r="AB273" i="179" a="1"/>
  <c r="AB273" i="179" s="1"/>
  <c r="AB272" i="179" a="1"/>
  <c r="AB272" i="179" s="1"/>
  <c r="AB250" i="179" a="1"/>
  <c r="AB250" i="179" s="1"/>
  <c r="AB294" i="179" a="1"/>
  <c r="AB294" i="179" s="1"/>
  <c r="AB269" i="179" a="1"/>
  <c r="AB269" i="179" s="1"/>
  <c r="AB264" i="179" a="1"/>
  <c r="AB264" i="179" s="1"/>
  <c r="AB267" i="179" a="1"/>
  <c r="AB267" i="179" s="1"/>
  <c r="AB274" i="179" a="1"/>
  <c r="AB274" i="179" s="1"/>
  <c r="AB242" i="179" a="1"/>
  <c r="AB242" i="179" s="1"/>
  <c r="AB240" i="179" a="1"/>
  <c r="AB240" i="179" s="1"/>
  <c r="AB191" i="179" a="1"/>
  <c r="AB191" i="179" s="1"/>
  <c r="AB189" i="179" a="1"/>
  <c r="AB189" i="179" s="1"/>
  <c r="AB186" i="179" a="1"/>
  <c r="AB186" i="179" s="1"/>
  <c r="AB233" i="179" a="1"/>
  <c r="AB233" i="179" s="1"/>
  <c r="AB226" i="179" a="1"/>
  <c r="AB226" i="179" s="1"/>
  <c r="AB224" i="179" a="1"/>
  <c r="AB224" i="179" s="1"/>
  <c r="AB209" i="179" a="1"/>
  <c r="AB209" i="179" s="1"/>
  <c r="AB207" i="179" a="1"/>
  <c r="AB207" i="179" s="1"/>
  <c r="AB243" i="179" a="1"/>
  <c r="AB243" i="179" s="1"/>
  <c r="AB241" i="179" a="1"/>
  <c r="AB241" i="179" s="1"/>
  <c r="AB194" i="179" a="1"/>
  <c r="AB194" i="179" s="1"/>
  <c r="AB184" i="179" a="1"/>
  <c r="AB184" i="179" s="1"/>
  <c r="AB208" i="179" a="1"/>
  <c r="AB208" i="179" s="1"/>
  <c r="AB206" i="179" a="1"/>
  <c r="AB206" i="179" s="1"/>
  <c r="AB173" i="179" a="1"/>
  <c r="AB173" i="179" s="1"/>
  <c r="AB164" i="179" a="1"/>
  <c r="AB164" i="179" s="1"/>
  <c r="AB140" i="179" a="1"/>
  <c r="AB140" i="179" s="1"/>
  <c r="AB138" i="179" a="1"/>
  <c r="AB138" i="179" s="1"/>
  <c r="AB159" i="179" a="1"/>
  <c r="AB159" i="179" s="1"/>
  <c r="AB155" i="179" a="1"/>
  <c r="AB155" i="179" s="1"/>
  <c r="AB150" i="179" a="1"/>
  <c r="AB150" i="179" s="1"/>
  <c r="AB147" i="179" a="1"/>
  <c r="AB147" i="179" s="1"/>
  <c r="AB133" i="179" a="1"/>
  <c r="AB133" i="179" s="1"/>
  <c r="AB131" i="179" a="1"/>
  <c r="AB131" i="179" s="1"/>
  <c r="AB175" i="179" a="1"/>
  <c r="AB175" i="179" s="1"/>
  <c r="AB170" i="179" a="1"/>
  <c r="AB170" i="179" s="1"/>
  <c r="AB169" i="179" a="1"/>
  <c r="AB169" i="179" s="1"/>
  <c r="AB168" i="179" a="1"/>
  <c r="AB168" i="179" s="1"/>
  <c r="AB158" i="179" a="1"/>
  <c r="AB158" i="179" s="1"/>
  <c r="AB151" i="179" a="1"/>
  <c r="AB151" i="179" s="1"/>
  <c r="AB80" i="179" a="1"/>
  <c r="AB80" i="179" s="1"/>
  <c r="AB79" i="179" a="1"/>
  <c r="AB79" i="179" s="1"/>
  <c r="AB81" i="179" a="1"/>
  <c r="AB81" i="179" s="1"/>
  <c r="AB77" i="179" a="1"/>
  <c r="AB77" i="179" s="1"/>
  <c r="AB106" i="179" a="1"/>
  <c r="AB106" i="179" s="1"/>
  <c r="AB104" i="179" a="1"/>
  <c r="AB104" i="179" s="1"/>
  <c r="AB90" i="179" a="1"/>
  <c r="AB90" i="179" s="1"/>
  <c r="AB88" i="179" a="1"/>
  <c r="AB88" i="179" s="1"/>
  <c r="AB55" i="179" a="1"/>
  <c r="AB55" i="179" s="1"/>
  <c r="AB114" i="179" a="1"/>
  <c r="AB114" i="179" s="1"/>
  <c r="AB110" i="179" a="1"/>
  <c r="AB110" i="179" s="1"/>
  <c r="AB126" i="179" a="1"/>
  <c r="AB126" i="179" s="1"/>
  <c r="AB76" i="179" a="1"/>
  <c r="AB76" i="179" s="1"/>
  <c r="AB63" i="179" a="1"/>
  <c r="AB63" i="179" s="1"/>
  <c r="AB73" i="179" a="1"/>
  <c r="AB73" i="179" s="1"/>
  <c r="AB69" i="179" a="1"/>
  <c r="AB69" i="179" s="1"/>
  <c r="AB67" i="179" a="1"/>
  <c r="AB67" i="179" s="1"/>
  <c r="AB101" i="179" a="1"/>
  <c r="AB101" i="179" s="1"/>
  <c r="AB99" i="179" a="1"/>
  <c r="AB99" i="179" s="1"/>
  <c r="AB97" i="179" a="1"/>
  <c r="AB97" i="179" s="1"/>
  <c r="AB85" i="179" a="1"/>
  <c r="AB85" i="179" s="1"/>
  <c r="AB52" i="179" a="1"/>
  <c r="AB52" i="179" s="1"/>
  <c r="AB51" i="179" a="1"/>
  <c r="AB51" i="179" s="1"/>
  <c r="AB45" i="179" a="1"/>
  <c r="AB45" i="179" s="1"/>
  <c r="AB33" i="179" a="1"/>
  <c r="AB33" i="179" s="1"/>
  <c r="AB25" i="179" a="1"/>
  <c r="AB25" i="179" s="1"/>
  <c r="AB28" i="179" a="1"/>
  <c r="AB28" i="179" s="1"/>
  <c r="AB20" i="179" a="1"/>
  <c r="AB20" i="179" s="1"/>
  <c r="AB12" i="179" a="1"/>
  <c r="AB12" i="179" s="1"/>
  <c r="AB48" i="179" a="1"/>
  <c r="AB48" i="179" s="1"/>
  <c r="AB34" i="179" a="1"/>
  <c r="AB34" i="179" s="1"/>
  <c r="AB26" i="179" a="1"/>
  <c r="AB26" i="179" s="1"/>
  <c r="AB50" i="179" a="1"/>
  <c r="AB50" i="179" s="1"/>
  <c r="AB42" i="179" a="1"/>
  <c r="AB42" i="179" s="1"/>
  <c r="AB32" i="179" a="1"/>
  <c r="AB32" i="179" s="1"/>
  <c r="AB41" i="179" a="1"/>
  <c r="AB41" i="179" s="1"/>
  <c r="AB35" i="179" a="1"/>
  <c r="AB35" i="179" s="1"/>
  <c r="AB27" i="179" a="1"/>
  <c r="AB27" i="179" s="1"/>
  <c r="U300" i="179" a="1"/>
  <c r="U300" i="179" s="1"/>
  <c r="U291" i="179" a="1"/>
  <c r="U291" i="179" s="1"/>
  <c r="U287" i="179" a="1"/>
  <c r="U287" i="179" s="1"/>
  <c r="U286" i="179" a="1"/>
  <c r="U286" i="179" s="1"/>
  <c r="U284" i="179" a="1"/>
  <c r="U284" i="179" s="1"/>
  <c r="U298" i="179" a="1"/>
  <c r="U298" i="179" s="1"/>
  <c r="U295" i="179" a="1"/>
  <c r="U295" i="179" s="1"/>
  <c r="U289" i="179" a="1"/>
  <c r="U289" i="179" s="1"/>
  <c r="U288" i="179" a="1"/>
  <c r="U288" i="179" s="1"/>
  <c r="U290" i="179" a="1"/>
  <c r="U290" i="179" s="1"/>
  <c r="U278" i="179" a="1"/>
  <c r="U278" i="179" s="1"/>
  <c r="U292" i="179" a="1"/>
  <c r="U292" i="179" s="1"/>
  <c r="U272" i="179" a="1"/>
  <c r="U272" i="179" s="1"/>
  <c r="U270" i="179" a="1"/>
  <c r="U270" i="179" s="1"/>
  <c r="U263" i="179" a="1"/>
  <c r="U263" i="179" s="1"/>
  <c r="U261" i="179" a="1"/>
  <c r="U261" i="179" s="1"/>
  <c r="U260" i="179" a="1"/>
  <c r="U260" i="179" s="1"/>
  <c r="U265" i="179" a="1"/>
  <c r="U265" i="179" s="1"/>
  <c r="U285" i="179" a="1"/>
  <c r="U285" i="179" s="1"/>
  <c r="U283" i="179" a="1"/>
  <c r="U283" i="179" s="1"/>
  <c r="U276" i="179" a="1"/>
  <c r="U276" i="179" s="1"/>
  <c r="U266" i="179" a="1"/>
  <c r="U266" i="179" s="1"/>
  <c r="U256" i="179" a="1"/>
  <c r="U256" i="179" s="1"/>
  <c r="U254" i="179" a="1"/>
  <c r="U254" i="179" s="1"/>
  <c r="U252" i="179" a="1"/>
  <c r="U252" i="179" s="1"/>
  <c r="U250" i="179" a="1"/>
  <c r="U250" i="179" s="1"/>
  <c r="U296" i="179" a="1"/>
  <c r="U296" i="179" s="1"/>
  <c r="U293" i="179" a="1"/>
  <c r="U293" i="179" s="1"/>
  <c r="U279" i="179" a="1"/>
  <c r="U279" i="179" s="1"/>
  <c r="U268" i="179" a="1"/>
  <c r="U268" i="179" s="1"/>
  <c r="U299" i="179" a="1"/>
  <c r="U299" i="179" s="1"/>
  <c r="U281" i="179" a="1"/>
  <c r="U281" i="179" s="1"/>
  <c r="U280" i="179" a="1"/>
  <c r="U280" i="179" s="1"/>
  <c r="U275" i="179" a="1"/>
  <c r="U275" i="179" s="1"/>
  <c r="U273" i="179" a="1"/>
  <c r="U273" i="179" s="1"/>
  <c r="U271" i="179" a="1"/>
  <c r="U271" i="179" s="1"/>
  <c r="U264" i="179" a="1"/>
  <c r="U264" i="179" s="1"/>
  <c r="U262" i="179" a="1"/>
  <c r="U262" i="179" s="1"/>
  <c r="U257" i="179" a="1"/>
  <c r="U257" i="179" s="1"/>
  <c r="U249" i="179" a="1"/>
  <c r="U249" i="179" s="1"/>
  <c r="U297" i="179" a="1"/>
  <c r="U297" i="179" s="1"/>
  <c r="U294" i="179" a="1"/>
  <c r="U294" i="179" s="1"/>
  <c r="U269" i="179" a="1"/>
  <c r="U269" i="179" s="1"/>
  <c r="U258" i="179" a="1"/>
  <c r="U258" i="179" s="1"/>
  <c r="U255" i="179" a="1"/>
  <c r="U255" i="179" s="1"/>
  <c r="U282" i="179" a="1"/>
  <c r="U282" i="179" s="1"/>
  <c r="U277" i="179" a="1"/>
  <c r="U277" i="179" s="1"/>
  <c r="U274" i="179" a="1"/>
  <c r="U274" i="179" s="1"/>
  <c r="U267" i="179" a="1"/>
  <c r="U267" i="179" s="1"/>
  <c r="U259" i="179" a="1"/>
  <c r="U259" i="179" s="1"/>
  <c r="U248" i="179" a="1"/>
  <c r="U248" i="179" s="1"/>
  <c r="U237" i="179" a="1"/>
  <c r="U237" i="179" s="1"/>
  <c r="U236" i="179" a="1"/>
  <c r="U236" i="179" s="1"/>
  <c r="U212" i="179" a="1"/>
  <c r="U212" i="179" s="1"/>
  <c r="U210" i="179" a="1"/>
  <c r="U210" i="179" s="1"/>
  <c r="U198" i="179" a="1"/>
  <c r="U198" i="179" s="1"/>
  <c r="U192" i="179" a="1"/>
  <c r="U192" i="179" s="1"/>
  <c r="U191" i="179" a="1"/>
  <c r="U191" i="179" s="1"/>
  <c r="U189" i="179" a="1"/>
  <c r="U189" i="179" s="1"/>
  <c r="U188" i="179" a="1"/>
  <c r="U188" i="179" s="1"/>
  <c r="U235" i="179" a="1"/>
  <c r="U235" i="179" s="1"/>
  <c r="U234" i="179" a="1"/>
  <c r="U234" i="179" s="1"/>
  <c r="U215" i="179" a="1"/>
  <c r="U215" i="179" s="1"/>
  <c r="U187" i="179" a="1"/>
  <c r="U187" i="179" s="1"/>
  <c r="U186" i="179" a="1"/>
  <c r="U186" i="179" s="1"/>
  <c r="U233" i="179" a="1"/>
  <c r="U233" i="179" s="1"/>
  <c r="U232" i="179" a="1"/>
  <c r="U232" i="179" s="1"/>
  <c r="U228" i="179" a="1"/>
  <c r="U228" i="179" s="1"/>
  <c r="U226" i="179" a="1"/>
  <c r="U226" i="179" s="1"/>
  <c r="U224" i="179" a="1"/>
  <c r="U224" i="179" s="1"/>
  <c r="U222" i="179" a="1"/>
  <c r="U222" i="179" s="1"/>
  <c r="U220" i="179" a="1"/>
  <c r="U220" i="179" s="1"/>
  <c r="U218" i="179" a="1"/>
  <c r="U218" i="179" s="1"/>
  <c r="U217" i="179" a="1"/>
  <c r="U217" i="179" s="1"/>
  <c r="U209" i="179" a="1"/>
  <c r="U209" i="179" s="1"/>
  <c r="U207" i="179" a="1"/>
  <c r="U207" i="179" s="1"/>
  <c r="U205" i="179" a="1"/>
  <c r="U205" i="179" s="1"/>
  <c r="U203" i="179" a="1"/>
  <c r="U203" i="179" s="1"/>
  <c r="U201" i="179" a="1"/>
  <c r="U201" i="179" s="1"/>
  <c r="U199" i="179" a="1"/>
  <c r="U199" i="179" s="1"/>
  <c r="U197" i="179" a="1"/>
  <c r="U197" i="179" s="1"/>
  <c r="U185" i="179" a="1"/>
  <c r="U185" i="179" s="1"/>
  <c r="U183" i="179" a="1"/>
  <c r="U183" i="179" s="1"/>
  <c r="U245" i="179" a="1"/>
  <c r="U245" i="179" s="1"/>
  <c r="U243" i="179" a="1"/>
  <c r="U243" i="179" s="1"/>
  <c r="U241" i="179" a="1"/>
  <c r="U241" i="179" s="1"/>
  <c r="U239" i="179" a="1"/>
  <c r="U239" i="179" s="1"/>
  <c r="U231" i="179" a="1"/>
  <c r="U231" i="179" s="1"/>
  <c r="U230" i="179" a="1"/>
  <c r="U230" i="179" s="1"/>
  <c r="U196" i="179" a="1"/>
  <c r="U196" i="179" s="1"/>
  <c r="U251" i="179" a="1"/>
  <c r="U251" i="179" s="1"/>
  <c r="U246" i="179" a="1"/>
  <c r="U246" i="179" s="1"/>
  <c r="U229" i="179" a="1"/>
  <c r="U229" i="179" s="1"/>
  <c r="U216" i="179" a="1"/>
  <c r="U216" i="179" s="1"/>
  <c r="U214" i="179" a="1"/>
  <c r="U214" i="179" s="1"/>
  <c r="U211" i="179" a="1"/>
  <c r="U211" i="179" s="1"/>
  <c r="U195" i="179" a="1"/>
  <c r="U195" i="179" s="1"/>
  <c r="U227" i="179" a="1"/>
  <c r="U227" i="179" s="1"/>
  <c r="U225" i="179" a="1"/>
  <c r="U225" i="179" s="1"/>
  <c r="U223" i="179" a="1"/>
  <c r="U223" i="179" s="1"/>
  <c r="U221" i="179" a="1"/>
  <c r="U221" i="179" s="1"/>
  <c r="U219" i="179" a="1"/>
  <c r="U219" i="179" s="1"/>
  <c r="U213" i="179" a="1"/>
  <c r="U213" i="179" s="1"/>
  <c r="U208" i="179" a="1"/>
  <c r="U208" i="179" s="1"/>
  <c r="U206" i="179" a="1"/>
  <c r="U206" i="179" s="1"/>
  <c r="U204" i="179" a="1"/>
  <c r="U204" i="179" s="1"/>
  <c r="U202" i="179" a="1"/>
  <c r="U202" i="179" s="1"/>
  <c r="U200" i="179" a="1"/>
  <c r="U200" i="179" s="1"/>
  <c r="U194" i="179" a="1"/>
  <c r="U194" i="179" s="1"/>
  <c r="U253" i="179" a="1"/>
  <c r="U253" i="179" s="1"/>
  <c r="U247" i="179" a="1"/>
  <c r="U247" i="179" s="1"/>
  <c r="U244" i="179" a="1"/>
  <c r="U244" i="179" s="1"/>
  <c r="U242" i="179" a="1"/>
  <c r="U242" i="179" s="1"/>
  <c r="U240" i="179" a="1"/>
  <c r="U240" i="179" s="1"/>
  <c r="U238" i="179" a="1"/>
  <c r="U238" i="179" s="1"/>
  <c r="U193" i="179" a="1"/>
  <c r="U193" i="179" s="1"/>
  <c r="U190" i="179" a="1"/>
  <c r="U190" i="179" s="1"/>
  <c r="U178" i="179" a="1"/>
  <c r="U178" i="179" s="1"/>
  <c r="U164" i="179" a="1"/>
  <c r="U164" i="179" s="1"/>
  <c r="U163" i="179" a="1"/>
  <c r="U163" i="179" s="1"/>
  <c r="U159" i="179" a="1"/>
  <c r="U159" i="179" s="1"/>
  <c r="U151" i="179" a="1"/>
  <c r="U151" i="179" s="1"/>
  <c r="U173" i="179" a="1"/>
  <c r="U173" i="179" s="1"/>
  <c r="U154" i="179" a="1"/>
  <c r="U154" i="179" s="1"/>
  <c r="U160" i="179" a="1"/>
  <c r="U160" i="179" s="1"/>
  <c r="U149" i="179" a="1"/>
  <c r="U149" i="179" s="1"/>
  <c r="U176" i="179" a="1"/>
  <c r="U176" i="179" s="1"/>
  <c r="U175" i="179" a="1"/>
  <c r="U175" i="179" s="1"/>
  <c r="U152" i="179" a="1"/>
  <c r="U152" i="179" s="1"/>
  <c r="U147" i="179" a="1"/>
  <c r="U147" i="179" s="1"/>
  <c r="U145" i="179" a="1"/>
  <c r="U145" i="179" s="1"/>
  <c r="U143" i="179" a="1"/>
  <c r="U143" i="179" s="1"/>
  <c r="U141" i="179" a="1"/>
  <c r="U141" i="179" s="1"/>
  <c r="U139" i="179" a="1"/>
  <c r="U139" i="179" s="1"/>
  <c r="U137" i="179" a="1"/>
  <c r="U137" i="179" s="1"/>
  <c r="U135" i="179" a="1"/>
  <c r="U135" i="179" s="1"/>
  <c r="U133" i="179" a="1"/>
  <c r="U133" i="179" s="1"/>
  <c r="U131" i="179" a="1"/>
  <c r="U131" i="179" s="1"/>
  <c r="U129" i="179" a="1"/>
  <c r="U129" i="179" s="1"/>
  <c r="U127" i="179" a="1"/>
  <c r="U127" i="179" s="1"/>
  <c r="U125" i="179" a="1"/>
  <c r="U125" i="179" s="1"/>
  <c r="U123" i="179" a="1"/>
  <c r="U123" i="179" s="1"/>
  <c r="U121" i="179" a="1"/>
  <c r="U121" i="179" s="1"/>
  <c r="U184" i="179" a="1"/>
  <c r="U184" i="179" s="1"/>
  <c r="U174" i="179" a="1"/>
  <c r="U174" i="179" s="1"/>
  <c r="U172" i="179" a="1"/>
  <c r="U172" i="179" s="1"/>
  <c r="U161" i="179" a="1"/>
  <c r="U161" i="179" s="1"/>
  <c r="U156" i="179" a="1"/>
  <c r="U156" i="179" s="1"/>
  <c r="U155" i="179" a="1"/>
  <c r="U155" i="179" s="1"/>
  <c r="U181" i="179" a="1"/>
  <c r="U181" i="179" s="1"/>
  <c r="U177" i="179" a="1"/>
  <c r="U177" i="179" s="1"/>
  <c r="U171" i="179" a="1"/>
  <c r="U171" i="179" s="1"/>
  <c r="U170" i="179" a="1"/>
  <c r="U170" i="179" s="1"/>
  <c r="U169" i="179" a="1"/>
  <c r="U169" i="179" s="1"/>
  <c r="U157" i="179" a="1"/>
  <c r="U157" i="179" s="1"/>
  <c r="U150" i="179" a="1"/>
  <c r="U150" i="179" s="1"/>
  <c r="U182" i="179" a="1"/>
  <c r="U182" i="179" s="1"/>
  <c r="U180" i="179" a="1"/>
  <c r="U180" i="179" s="1"/>
  <c r="U179" i="179" a="1"/>
  <c r="U179" i="179" s="1"/>
  <c r="U168" i="179" a="1"/>
  <c r="U168" i="179" s="1"/>
  <c r="U167" i="179" a="1"/>
  <c r="U167" i="179" s="1"/>
  <c r="U162" i="179" a="1"/>
  <c r="U162" i="179" s="1"/>
  <c r="U158" i="179" a="1"/>
  <c r="U158" i="179" s="1"/>
  <c r="U153" i="179" a="1"/>
  <c r="U153" i="179" s="1"/>
  <c r="U166" i="179" a="1"/>
  <c r="U166" i="179" s="1"/>
  <c r="U165" i="179" a="1"/>
  <c r="U165" i="179" s="1"/>
  <c r="U148" i="179" a="1"/>
  <c r="U148" i="179" s="1"/>
  <c r="U146" i="179" a="1"/>
  <c r="U146" i="179" s="1"/>
  <c r="U144" i="179" a="1"/>
  <c r="U144" i="179" s="1"/>
  <c r="U142" i="179" a="1"/>
  <c r="U142" i="179" s="1"/>
  <c r="U140" i="179" a="1"/>
  <c r="U140" i="179" s="1"/>
  <c r="U138" i="179" a="1"/>
  <c r="U138" i="179" s="1"/>
  <c r="U136" i="179" a="1"/>
  <c r="U136" i="179" s="1"/>
  <c r="U134" i="179" a="1"/>
  <c r="U134" i="179" s="1"/>
  <c r="U132" i="179" a="1"/>
  <c r="U132" i="179" s="1"/>
  <c r="U117" i="179" a="1"/>
  <c r="U117" i="179" s="1"/>
  <c r="U113" i="179" a="1"/>
  <c r="U113" i="179" s="1"/>
  <c r="U111" i="179" a="1"/>
  <c r="U111" i="179" s="1"/>
  <c r="U79" i="179" a="1"/>
  <c r="U79" i="179" s="1"/>
  <c r="U75" i="179" a="1"/>
  <c r="U75" i="179" s="1"/>
  <c r="U124" i="179" a="1"/>
  <c r="U124" i="179" s="1"/>
  <c r="U80" i="179" a="1"/>
  <c r="U80" i="179" s="1"/>
  <c r="U77" i="179" a="1"/>
  <c r="U77" i="179" s="1"/>
  <c r="U76" i="179" a="1"/>
  <c r="U76" i="179" s="1"/>
  <c r="U73" i="179" a="1"/>
  <c r="U73" i="179" s="1"/>
  <c r="U69" i="179" a="1"/>
  <c r="U69" i="179" s="1"/>
  <c r="U52" i="179" a="1"/>
  <c r="U52" i="179" s="1"/>
  <c r="U119" i="179" a="1"/>
  <c r="U119" i="179" s="1"/>
  <c r="U109" i="179" a="1"/>
  <c r="U109" i="179" s="1"/>
  <c r="U108" i="179" a="1"/>
  <c r="U108" i="179" s="1"/>
  <c r="U106" i="179" a="1"/>
  <c r="U106" i="179" s="1"/>
  <c r="U104" i="179" a="1"/>
  <c r="U104" i="179" s="1"/>
  <c r="U102" i="179" a="1"/>
  <c r="U102" i="179" s="1"/>
  <c r="U100" i="179" a="1"/>
  <c r="U100" i="179" s="1"/>
  <c r="U98" i="179" a="1"/>
  <c r="U98" i="179" s="1"/>
  <c r="U96" i="179" a="1"/>
  <c r="U96" i="179" s="1"/>
  <c r="U94" i="179" a="1"/>
  <c r="U94" i="179" s="1"/>
  <c r="U92" i="179" a="1"/>
  <c r="U92" i="179" s="1"/>
  <c r="U90" i="179" a="1"/>
  <c r="U90" i="179" s="1"/>
  <c r="U88" i="179" a="1"/>
  <c r="U88" i="179" s="1"/>
  <c r="U86" i="179" a="1"/>
  <c r="U86" i="179" s="1"/>
  <c r="U82" i="179" a="1"/>
  <c r="U82" i="179" s="1"/>
  <c r="U81" i="179" a="1"/>
  <c r="U81" i="179" s="1"/>
  <c r="U68" i="179" a="1"/>
  <c r="U68" i="179" s="1"/>
  <c r="U118" i="179" a="1"/>
  <c r="U118" i="179" s="1"/>
  <c r="U115" i="179" a="1"/>
  <c r="U115" i="179" s="1"/>
  <c r="U112" i="179" a="1"/>
  <c r="U112" i="179" s="1"/>
  <c r="U84" i="179" a="1"/>
  <c r="U84" i="179" s="1"/>
  <c r="U83" i="179" a="1"/>
  <c r="U83" i="179" s="1"/>
  <c r="U70" i="179" a="1"/>
  <c r="U70" i="179" s="1"/>
  <c r="U66" i="179" a="1"/>
  <c r="U66" i="179" s="1"/>
  <c r="U60" i="179" a="1"/>
  <c r="U60" i="179" s="1"/>
  <c r="U55" i="179" a="1"/>
  <c r="U55" i="179" s="1"/>
  <c r="U51" i="179" a="1"/>
  <c r="U51" i="179" s="1"/>
  <c r="U128" i="179" a="1"/>
  <c r="U128" i="179" s="1"/>
  <c r="U122" i="179" a="1"/>
  <c r="U122" i="179" s="1"/>
  <c r="U65" i="179" a="1"/>
  <c r="U65" i="179" s="1"/>
  <c r="U64" i="179" a="1"/>
  <c r="U64" i="179" s="1"/>
  <c r="U61" i="179" a="1"/>
  <c r="U61" i="179" s="1"/>
  <c r="U59" i="179" a="1"/>
  <c r="U59" i="179" s="1"/>
  <c r="U130" i="179" a="1"/>
  <c r="U130" i="179" s="1"/>
  <c r="U110" i="179" a="1"/>
  <c r="U110" i="179" s="1"/>
  <c r="U78" i="179" a="1"/>
  <c r="U78" i="179" s="1"/>
  <c r="U71" i="179" a="1"/>
  <c r="U71" i="179" s="1"/>
  <c r="U63" i="179" a="1"/>
  <c r="U63" i="179" s="1"/>
  <c r="U62" i="179" a="1"/>
  <c r="U62" i="179" s="1"/>
  <c r="U58" i="179" a="1"/>
  <c r="U58" i="179" s="1"/>
  <c r="U126" i="179" a="1"/>
  <c r="U126" i="179" s="1"/>
  <c r="U120" i="179" a="1"/>
  <c r="U120" i="179" s="1"/>
  <c r="U114" i="179" a="1"/>
  <c r="U114" i="179" s="1"/>
  <c r="U107" i="179" a="1"/>
  <c r="U107" i="179" s="1"/>
  <c r="U105" i="179" a="1"/>
  <c r="U105" i="179" s="1"/>
  <c r="U103" i="179" a="1"/>
  <c r="U103" i="179" s="1"/>
  <c r="U101" i="179" a="1"/>
  <c r="U101" i="179" s="1"/>
  <c r="U99" i="179" a="1"/>
  <c r="U99" i="179" s="1"/>
  <c r="U97" i="179" a="1"/>
  <c r="U97" i="179" s="1"/>
  <c r="U95" i="179" a="1"/>
  <c r="U95" i="179" s="1"/>
  <c r="U93" i="179" a="1"/>
  <c r="U93" i="179" s="1"/>
  <c r="U91" i="179" a="1"/>
  <c r="U91" i="179" s="1"/>
  <c r="U89" i="179" a="1"/>
  <c r="U89" i="179" s="1"/>
  <c r="U87" i="179" a="1"/>
  <c r="U87" i="179" s="1"/>
  <c r="U85" i="179" a="1"/>
  <c r="U85" i="179" s="1"/>
  <c r="U57" i="179" a="1"/>
  <c r="U57" i="179" s="1"/>
  <c r="U116" i="179" a="1"/>
  <c r="U116" i="179" s="1"/>
  <c r="U74" i="179" a="1"/>
  <c r="U74" i="179" s="1"/>
  <c r="U72" i="179" a="1"/>
  <c r="U72" i="179" s="1"/>
  <c r="U67" i="179" a="1"/>
  <c r="U67" i="179" s="1"/>
  <c r="U56" i="179" a="1"/>
  <c r="U56" i="179" s="1"/>
  <c r="U53" i="179" a="1"/>
  <c r="U53" i="179" s="1"/>
  <c r="U35" i="179" a="1"/>
  <c r="U35" i="179" s="1"/>
  <c r="U27" i="179" a="1"/>
  <c r="U27" i="179" s="1"/>
  <c r="U19" i="179" a="1"/>
  <c r="U19" i="179" s="1"/>
  <c r="U11" i="179" a="1"/>
  <c r="U11" i="179" s="1"/>
  <c r="U41" i="179" a="1"/>
  <c r="U41" i="179" s="1"/>
  <c r="U30" i="179" a="1"/>
  <c r="U30" i="179" s="1"/>
  <c r="U22" i="179" a="1"/>
  <c r="U22" i="179" s="1"/>
  <c r="U14" i="179" a="1"/>
  <c r="U14" i="179" s="1"/>
  <c r="U9" i="179" a="1"/>
  <c r="U9" i="179" s="1"/>
  <c r="U49" i="179" a="1"/>
  <c r="U49" i="179" s="1"/>
  <c r="U46" i="179" a="1"/>
  <c r="U46" i="179" s="1"/>
  <c r="U45" i="179" a="1"/>
  <c r="U45" i="179" s="1"/>
  <c r="U40" i="179" a="1"/>
  <c r="U40" i="179" s="1"/>
  <c r="U38" i="179" a="1"/>
  <c r="U38" i="179" s="1"/>
  <c r="U33" i="179" a="1"/>
  <c r="U33" i="179" s="1"/>
  <c r="U25" i="179" a="1"/>
  <c r="U25" i="179" s="1"/>
  <c r="U17" i="179" a="1"/>
  <c r="U17" i="179" s="1"/>
  <c r="U50" i="179" a="1"/>
  <c r="U50" i="179" s="1"/>
  <c r="U36" i="179" a="1"/>
  <c r="U36" i="179" s="1"/>
  <c r="U28" i="179" a="1"/>
  <c r="U28" i="179" s="1"/>
  <c r="U20" i="179" a="1"/>
  <c r="U20" i="179" s="1"/>
  <c r="U12" i="179" a="1"/>
  <c r="U12" i="179" s="1"/>
  <c r="U54" i="179" a="1"/>
  <c r="U54" i="179" s="1"/>
  <c r="U44" i="179" a="1"/>
  <c r="U44" i="179" s="1"/>
  <c r="U39" i="179" a="1"/>
  <c r="U39" i="179" s="1"/>
  <c r="U31" i="179" a="1"/>
  <c r="U31" i="179" s="1"/>
  <c r="U23" i="179" a="1"/>
  <c r="U23" i="179" s="1"/>
  <c r="U15" i="179" a="1"/>
  <c r="U15" i="179" s="1"/>
  <c r="U34" i="179" a="1"/>
  <c r="U34" i="179" s="1"/>
  <c r="U26" i="179" a="1"/>
  <c r="U26" i="179" s="1"/>
  <c r="U18" i="179" a="1"/>
  <c r="U18" i="179" s="1"/>
  <c r="U10" i="179" a="1"/>
  <c r="U10" i="179" s="1"/>
  <c r="U48" i="179" a="1"/>
  <c r="U48" i="179" s="1"/>
  <c r="U43" i="179" a="1"/>
  <c r="U43" i="179" s="1"/>
  <c r="U42" i="179" a="1"/>
  <c r="U42" i="179" s="1"/>
  <c r="U37" i="179" a="1"/>
  <c r="U37" i="179" s="1"/>
  <c r="U29" i="179" a="1"/>
  <c r="U29" i="179" s="1"/>
  <c r="U21" i="179" a="1"/>
  <c r="U21" i="179" s="1"/>
  <c r="U13" i="179" a="1"/>
  <c r="U13" i="179" s="1"/>
  <c r="U47" i="179" a="1"/>
  <c r="U47" i="179" s="1"/>
  <c r="U32" i="179" a="1"/>
  <c r="U32" i="179" s="1"/>
  <c r="U24" i="179" a="1"/>
  <c r="U24" i="179" s="1"/>
  <c r="U16" i="179" a="1"/>
  <c r="U16" i="179" s="1"/>
  <c r="AC287" i="179" a="1"/>
  <c r="AC287" i="179" s="1"/>
  <c r="AC286" i="179" a="1"/>
  <c r="AC286" i="179" s="1"/>
  <c r="AC293" i="179" a="1"/>
  <c r="AC293" i="179" s="1"/>
  <c r="AC292" i="179" a="1"/>
  <c r="AC292" i="179" s="1"/>
  <c r="AC289" i="179" a="1"/>
  <c r="AC289" i="179" s="1"/>
  <c r="AC288" i="179" a="1"/>
  <c r="AC288" i="179" s="1"/>
  <c r="AC284" i="179" a="1"/>
  <c r="AC284" i="179" s="1"/>
  <c r="AC296" i="179" a="1"/>
  <c r="AC296" i="179" s="1"/>
  <c r="AC290" i="179" a="1"/>
  <c r="AC290" i="179" s="1"/>
  <c r="AC300" i="179" a="1"/>
  <c r="AC300" i="179" s="1"/>
  <c r="AC299" i="179" a="1"/>
  <c r="AC299" i="179" s="1"/>
  <c r="AC294" i="179" a="1"/>
  <c r="AC294" i="179" s="1"/>
  <c r="AC283" i="179" a="1"/>
  <c r="AC283" i="179" s="1"/>
  <c r="AC297" i="179" a="1"/>
  <c r="AC297" i="179" s="1"/>
  <c r="AC295" i="179" a="1"/>
  <c r="AC295" i="179" s="1"/>
  <c r="AC280" i="179" a="1"/>
  <c r="AC280" i="179" s="1"/>
  <c r="AC285" i="179" a="1"/>
  <c r="AC285" i="179" s="1"/>
  <c r="AC276" i="179" a="1"/>
  <c r="AC276" i="179" s="1"/>
  <c r="AC273" i="179" a="1"/>
  <c r="AC273" i="179" s="1"/>
  <c r="AC272" i="179" a="1"/>
  <c r="AC272" i="179" s="1"/>
  <c r="AC270" i="179" a="1"/>
  <c r="AC270" i="179" s="1"/>
  <c r="AC263" i="179" a="1"/>
  <c r="AC263" i="179" s="1"/>
  <c r="AC261" i="179" a="1"/>
  <c r="AC261" i="179" s="1"/>
  <c r="AC282" i="179" a="1"/>
  <c r="AC282" i="179" s="1"/>
  <c r="AC268" i="179" a="1"/>
  <c r="AC268" i="179" s="1"/>
  <c r="AC266" i="179" a="1"/>
  <c r="AC266" i="179" s="1"/>
  <c r="AC256" i="179" a="1"/>
  <c r="AC256" i="179" s="1"/>
  <c r="AC254" i="179" a="1"/>
  <c r="AC254" i="179" s="1"/>
  <c r="AC252" i="179" a="1"/>
  <c r="AC252" i="179" s="1"/>
  <c r="AC249" i="179" a="1"/>
  <c r="AC249" i="179" s="1"/>
  <c r="AC275" i="179" a="1"/>
  <c r="AC275" i="179" s="1"/>
  <c r="AC291" i="179" a="1"/>
  <c r="AC291" i="179" s="1"/>
  <c r="AC271" i="179" a="1"/>
  <c r="AC271" i="179" s="1"/>
  <c r="AC269" i="179" a="1"/>
  <c r="AC269" i="179" s="1"/>
  <c r="AC264" i="179" a="1"/>
  <c r="AC264" i="179" s="1"/>
  <c r="AC262" i="179" a="1"/>
  <c r="AC262" i="179" s="1"/>
  <c r="AC257" i="179" a="1"/>
  <c r="AC257" i="179" s="1"/>
  <c r="AC298" i="179" a="1"/>
  <c r="AC298" i="179" s="1"/>
  <c r="AC281" i="179" a="1"/>
  <c r="AC281" i="179" s="1"/>
  <c r="AC279" i="179" a="1"/>
  <c r="AC279" i="179" s="1"/>
  <c r="AC278" i="179" a="1"/>
  <c r="AC278" i="179" s="1"/>
  <c r="AC277" i="179" a="1"/>
  <c r="AC277" i="179" s="1"/>
  <c r="AC267" i="179" a="1"/>
  <c r="AC267" i="179" s="1"/>
  <c r="AC248" i="179" a="1"/>
  <c r="AC248" i="179" s="1"/>
  <c r="AC274" i="179" a="1"/>
  <c r="AC274" i="179" s="1"/>
  <c r="AC265" i="179" a="1"/>
  <c r="AC265" i="179" s="1"/>
  <c r="AC259" i="179" a="1"/>
  <c r="AC259" i="179" s="1"/>
  <c r="AC258" i="179" a="1"/>
  <c r="AC258" i="179" s="1"/>
  <c r="AC255" i="179" a="1"/>
  <c r="AC255" i="179" s="1"/>
  <c r="AC253" i="179" a="1"/>
  <c r="AC253" i="179" s="1"/>
  <c r="AC260" i="179" a="1"/>
  <c r="AC260" i="179" s="1"/>
  <c r="AC251" i="179" a="1"/>
  <c r="AC251" i="179" s="1"/>
  <c r="AC235" i="179" a="1"/>
  <c r="AC235" i="179" s="1"/>
  <c r="AC234" i="179" a="1"/>
  <c r="AC234" i="179" s="1"/>
  <c r="AC212" i="179" a="1"/>
  <c r="AC212" i="179" s="1"/>
  <c r="AC197" i="179" a="1"/>
  <c r="AC197" i="179" s="1"/>
  <c r="AC187" i="179" a="1"/>
  <c r="AC187" i="179" s="1"/>
  <c r="AC186" i="179" a="1"/>
  <c r="AC186" i="179" s="1"/>
  <c r="AC233" i="179" a="1"/>
  <c r="AC233" i="179" s="1"/>
  <c r="AC232" i="179" a="1"/>
  <c r="AC232" i="179" s="1"/>
  <c r="AC217" i="179" a="1"/>
  <c r="AC217" i="179" s="1"/>
  <c r="AC214" i="179" a="1"/>
  <c r="AC214" i="179" s="1"/>
  <c r="AC185" i="179" a="1"/>
  <c r="AC185" i="179" s="1"/>
  <c r="AC246" i="179" a="1"/>
  <c r="AC246" i="179" s="1"/>
  <c r="AC231" i="179" a="1"/>
  <c r="AC231" i="179" s="1"/>
  <c r="AC230" i="179" a="1"/>
  <c r="AC230" i="179" s="1"/>
  <c r="AC228" i="179" a="1"/>
  <c r="AC228" i="179" s="1"/>
  <c r="AC226" i="179" a="1"/>
  <c r="AC226" i="179" s="1"/>
  <c r="AC224" i="179" a="1"/>
  <c r="AC224" i="179" s="1"/>
  <c r="AC222" i="179" a="1"/>
  <c r="AC222" i="179" s="1"/>
  <c r="AC220" i="179" a="1"/>
  <c r="AC220" i="179" s="1"/>
  <c r="AC218" i="179" a="1"/>
  <c r="AC218" i="179" s="1"/>
  <c r="AC211" i="179" a="1"/>
  <c r="AC211" i="179" s="1"/>
  <c r="AC209" i="179" a="1"/>
  <c r="AC209" i="179" s="1"/>
  <c r="AC207" i="179" a="1"/>
  <c r="AC207" i="179" s="1"/>
  <c r="AC205" i="179" a="1"/>
  <c r="AC205" i="179" s="1"/>
  <c r="AC203" i="179" a="1"/>
  <c r="AC203" i="179" s="1"/>
  <c r="AC201" i="179" a="1"/>
  <c r="AC201" i="179" s="1"/>
  <c r="AC199" i="179" a="1"/>
  <c r="AC199" i="179" s="1"/>
  <c r="AC196" i="179" a="1"/>
  <c r="AC196" i="179" s="1"/>
  <c r="AC245" i="179" a="1"/>
  <c r="AC245" i="179" s="1"/>
  <c r="AC243" i="179" a="1"/>
  <c r="AC243" i="179" s="1"/>
  <c r="AC241" i="179" a="1"/>
  <c r="AC241" i="179" s="1"/>
  <c r="AC239" i="179" a="1"/>
  <c r="AC239" i="179" s="1"/>
  <c r="AC229" i="179" a="1"/>
  <c r="AC229" i="179" s="1"/>
  <c r="AC216" i="179" a="1"/>
  <c r="AC216" i="179" s="1"/>
  <c r="AC195" i="179" a="1"/>
  <c r="AC195" i="179" s="1"/>
  <c r="AC213" i="179" a="1"/>
  <c r="AC213" i="179" s="1"/>
  <c r="AC194" i="179" a="1"/>
  <c r="AC194" i="179" s="1"/>
  <c r="AC184" i="179" a="1"/>
  <c r="AC184" i="179" s="1"/>
  <c r="AC250" i="179" a="1"/>
  <c r="AC250" i="179" s="1"/>
  <c r="AC227" i="179" a="1"/>
  <c r="AC227" i="179" s="1"/>
  <c r="AC225" i="179" a="1"/>
  <c r="AC225" i="179" s="1"/>
  <c r="AC223" i="179" a="1"/>
  <c r="AC223" i="179" s="1"/>
  <c r="AC221" i="179" a="1"/>
  <c r="AC221" i="179" s="1"/>
  <c r="AC219" i="179" a="1"/>
  <c r="AC219" i="179" s="1"/>
  <c r="AC210" i="179" a="1"/>
  <c r="AC210" i="179" s="1"/>
  <c r="AC208" i="179" a="1"/>
  <c r="AC208" i="179" s="1"/>
  <c r="AC206" i="179" a="1"/>
  <c r="AC206" i="179" s="1"/>
  <c r="AC204" i="179" a="1"/>
  <c r="AC204" i="179" s="1"/>
  <c r="AC202" i="179" a="1"/>
  <c r="AC202" i="179" s="1"/>
  <c r="AC200" i="179" a="1"/>
  <c r="AC200" i="179" s="1"/>
  <c r="AC193" i="179" a="1"/>
  <c r="AC193" i="179" s="1"/>
  <c r="AC192" i="179" a="1"/>
  <c r="AC192" i="179" s="1"/>
  <c r="AC190" i="179" a="1"/>
  <c r="AC190" i="179" s="1"/>
  <c r="AC247" i="179" a="1"/>
  <c r="AC247" i="179" s="1"/>
  <c r="AC244" i="179" a="1"/>
  <c r="AC244" i="179" s="1"/>
  <c r="AC242" i="179" a="1"/>
  <c r="AC242" i="179" s="1"/>
  <c r="AC240" i="179" a="1"/>
  <c r="AC240" i="179" s="1"/>
  <c r="AC238" i="179" a="1"/>
  <c r="AC238" i="179" s="1"/>
  <c r="AC237" i="179" a="1"/>
  <c r="AC237" i="179" s="1"/>
  <c r="AC236" i="179" a="1"/>
  <c r="AC236" i="179" s="1"/>
  <c r="AC215" i="179" a="1"/>
  <c r="AC215" i="179" s="1"/>
  <c r="AC198" i="179" a="1"/>
  <c r="AC198" i="179" s="1"/>
  <c r="AC191" i="179" a="1"/>
  <c r="AC191" i="179" s="1"/>
  <c r="AC189" i="179" a="1"/>
  <c r="AC189" i="179" s="1"/>
  <c r="AC188" i="179" a="1"/>
  <c r="AC188" i="179" s="1"/>
  <c r="AC176" i="179" a="1"/>
  <c r="AC176" i="179" s="1"/>
  <c r="AC174" i="179" a="1"/>
  <c r="AC174" i="179" s="1"/>
  <c r="AC159" i="179" a="1"/>
  <c r="AC159" i="179" s="1"/>
  <c r="AC155" i="179" a="1"/>
  <c r="AC155" i="179" s="1"/>
  <c r="AC152" i="179" a="1"/>
  <c r="AC152" i="179" s="1"/>
  <c r="AC160" i="179" a="1"/>
  <c r="AC160" i="179" s="1"/>
  <c r="AC177" i="179" a="1"/>
  <c r="AC177" i="179" s="1"/>
  <c r="AC175" i="179" a="1"/>
  <c r="AC175" i="179" s="1"/>
  <c r="AC172" i="179" a="1"/>
  <c r="AC172" i="179" s="1"/>
  <c r="AC171" i="179" a="1"/>
  <c r="AC171" i="179" s="1"/>
  <c r="AC156" i="179" a="1"/>
  <c r="AC156" i="179" s="1"/>
  <c r="AC150" i="179" a="1"/>
  <c r="AC150" i="179" s="1"/>
  <c r="AC147" i="179" a="1"/>
  <c r="AC147" i="179" s="1"/>
  <c r="AC145" i="179" a="1"/>
  <c r="AC145" i="179" s="1"/>
  <c r="AC143" i="179" a="1"/>
  <c r="AC143" i="179" s="1"/>
  <c r="AC141" i="179" a="1"/>
  <c r="AC141" i="179" s="1"/>
  <c r="AC139" i="179" a="1"/>
  <c r="AC139" i="179" s="1"/>
  <c r="AC137" i="179" a="1"/>
  <c r="AC137" i="179" s="1"/>
  <c r="AC135" i="179" a="1"/>
  <c r="AC135" i="179" s="1"/>
  <c r="AC133" i="179" a="1"/>
  <c r="AC133" i="179" s="1"/>
  <c r="AC131" i="179" a="1"/>
  <c r="AC131" i="179" s="1"/>
  <c r="AC129" i="179" a="1"/>
  <c r="AC129" i="179" s="1"/>
  <c r="AC127" i="179" a="1"/>
  <c r="AC127" i="179" s="1"/>
  <c r="AC125" i="179" a="1"/>
  <c r="AC125" i="179" s="1"/>
  <c r="AC123" i="179" a="1"/>
  <c r="AC123" i="179" s="1"/>
  <c r="AC121" i="179" a="1"/>
  <c r="AC121" i="179" s="1"/>
  <c r="AC181" i="179" a="1"/>
  <c r="AC181" i="179" s="1"/>
  <c r="AC170" i="179" a="1"/>
  <c r="AC170" i="179" s="1"/>
  <c r="AC161" i="179" a="1"/>
  <c r="AC161" i="179" s="1"/>
  <c r="AC157" i="179" a="1"/>
  <c r="AC157" i="179" s="1"/>
  <c r="AC153" i="179" a="1"/>
  <c r="AC153" i="179" s="1"/>
  <c r="AC182" i="179" a="1"/>
  <c r="AC182" i="179" s="1"/>
  <c r="AC180" i="179" a="1"/>
  <c r="AC180" i="179" s="1"/>
  <c r="AC179" i="179" a="1"/>
  <c r="AC179" i="179" s="1"/>
  <c r="AC169" i="179" a="1"/>
  <c r="AC169" i="179" s="1"/>
  <c r="AC168" i="179" a="1"/>
  <c r="AC168" i="179" s="1"/>
  <c r="AC167" i="179" a="1"/>
  <c r="AC167" i="179" s="1"/>
  <c r="AC162" i="179" a="1"/>
  <c r="AC162" i="179" s="1"/>
  <c r="AC178" i="179" a="1"/>
  <c r="AC178" i="179" s="1"/>
  <c r="AC166" i="179" a="1"/>
  <c r="AC166" i="179" s="1"/>
  <c r="AC165" i="179" a="1"/>
  <c r="AC165" i="179" s="1"/>
  <c r="AC163" i="179" a="1"/>
  <c r="AC163" i="179" s="1"/>
  <c r="AC158" i="179" a="1"/>
  <c r="AC158" i="179" s="1"/>
  <c r="AC151" i="179" a="1"/>
  <c r="AC151" i="179" s="1"/>
  <c r="AC119" i="179" a="1"/>
  <c r="AC119" i="179" s="1"/>
  <c r="AC183" i="179" a="1"/>
  <c r="AC183" i="179" s="1"/>
  <c r="AC173" i="179" a="1"/>
  <c r="AC173" i="179" s="1"/>
  <c r="AC164" i="179" a="1"/>
  <c r="AC164" i="179" s="1"/>
  <c r="AC154" i="179" a="1"/>
  <c r="AC154" i="179" s="1"/>
  <c r="AC149" i="179" a="1"/>
  <c r="AC149" i="179" s="1"/>
  <c r="AC148" i="179" a="1"/>
  <c r="AC148" i="179" s="1"/>
  <c r="AC146" i="179" a="1"/>
  <c r="AC146" i="179" s="1"/>
  <c r="AC144" i="179" a="1"/>
  <c r="AC144" i="179" s="1"/>
  <c r="AC142" i="179" a="1"/>
  <c r="AC142" i="179" s="1"/>
  <c r="AC140" i="179" a="1"/>
  <c r="AC140" i="179" s="1"/>
  <c r="AC138" i="179" a="1"/>
  <c r="AC138" i="179" s="1"/>
  <c r="AC136" i="179" a="1"/>
  <c r="AC136" i="179" s="1"/>
  <c r="AC134" i="179" a="1"/>
  <c r="AC134" i="179" s="1"/>
  <c r="AC132" i="179" a="1"/>
  <c r="AC132" i="179" s="1"/>
  <c r="AC130" i="179" a="1"/>
  <c r="AC130" i="179" s="1"/>
  <c r="AC117" i="179" a="1"/>
  <c r="AC117" i="179" s="1"/>
  <c r="AC109" i="179" a="1"/>
  <c r="AC109" i="179" s="1"/>
  <c r="AC80" i="179" a="1"/>
  <c r="AC80" i="179" s="1"/>
  <c r="AC79" i="179" a="1"/>
  <c r="AC79" i="179" s="1"/>
  <c r="AC68" i="179" a="1"/>
  <c r="AC68" i="179" s="1"/>
  <c r="AC122" i="179" a="1"/>
  <c r="AC122" i="179" s="1"/>
  <c r="AC120" i="179" a="1"/>
  <c r="AC120" i="179" s="1"/>
  <c r="AC115" i="179" a="1"/>
  <c r="AC115" i="179" s="1"/>
  <c r="AC112" i="179" a="1"/>
  <c r="AC112" i="179" s="1"/>
  <c r="AC82" i="179" a="1"/>
  <c r="AC82" i="179" s="1"/>
  <c r="AC81" i="179" a="1"/>
  <c r="AC81" i="179" s="1"/>
  <c r="AC77" i="179" a="1"/>
  <c r="AC77" i="179" s="1"/>
  <c r="AC74" i="179" a="1"/>
  <c r="AC74" i="179" s="1"/>
  <c r="AC71" i="179" a="1"/>
  <c r="AC71" i="179" s="1"/>
  <c r="AC66" i="179" a="1"/>
  <c r="AC66" i="179" s="1"/>
  <c r="AC50" i="179" a="1"/>
  <c r="AC50" i="179" s="1"/>
  <c r="AC128" i="179" a="1"/>
  <c r="AC128" i="179" s="1"/>
  <c r="AC118" i="179" a="1"/>
  <c r="AC118" i="179" s="1"/>
  <c r="AC108" i="179" a="1"/>
  <c r="AC108" i="179" s="1"/>
  <c r="AC106" i="179" a="1"/>
  <c r="AC106" i="179" s="1"/>
  <c r="AC104" i="179" a="1"/>
  <c r="AC104" i="179" s="1"/>
  <c r="AC102" i="179" a="1"/>
  <c r="AC102" i="179" s="1"/>
  <c r="AC100" i="179" a="1"/>
  <c r="AC100" i="179" s="1"/>
  <c r="AC98" i="179" a="1"/>
  <c r="AC98" i="179" s="1"/>
  <c r="AC96" i="179" a="1"/>
  <c r="AC96" i="179" s="1"/>
  <c r="AC94" i="179" a="1"/>
  <c r="AC94" i="179" s="1"/>
  <c r="AC92" i="179" a="1"/>
  <c r="AC92" i="179" s="1"/>
  <c r="AC90" i="179" a="1"/>
  <c r="AC90" i="179" s="1"/>
  <c r="AC88" i="179" a="1"/>
  <c r="AC88" i="179" s="1"/>
  <c r="AC86" i="179" a="1"/>
  <c r="AC86" i="179" s="1"/>
  <c r="AC84" i="179" a="1"/>
  <c r="AC84" i="179" s="1"/>
  <c r="AC83" i="179" a="1"/>
  <c r="AC83" i="179" s="1"/>
  <c r="AC75" i="179" a="1"/>
  <c r="AC75" i="179" s="1"/>
  <c r="AC65" i="179" a="1"/>
  <c r="AC65" i="179" s="1"/>
  <c r="AC59" i="179" a="1"/>
  <c r="AC59" i="179" s="1"/>
  <c r="AC114" i="179" a="1"/>
  <c r="AC114" i="179" s="1"/>
  <c r="AC110" i="179" a="1"/>
  <c r="AC110" i="179" s="1"/>
  <c r="AC76" i="179" a="1"/>
  <c r="AC76" i="179" s="1"/>
  <c r="AC72" i="179" a="1"/>
  <c r="AC72" i="179" s="1"/>
  <c r="AC64" i="179" a="1"/>
  <c r="AC64" i="179" s="1"/>
  <c r="AC60" i="179" a="1"/>
  <c r="AC60" i="179" s="1"/>
  <c r="AC58" i="179" a="1"/>
  <c r="AC58" i="179" s="1"/>
  <c r="AC126" i="179" a="1"/>
  <c r="AC126" i="179" s="1"/>
  <c r="AC63" i="179" a="1"/>
  <c r="AC63" i="179" s="1"/>
  <c r="AC62" i="179" a="1"/>
  <c r="AC62" i="179" s="1"/>
  <c r="AC61" i="179" a="1"/>
  <c r="AC61" i="179" s="1"/>
  <c r="AC57" i="179" a="1"/>
  <c r="AC57" i="179" s="1"/>
  <c r="AC56" i="179" a="1"/>
  <c r="AC56" i="179" s="1"/>
  <c r="AC53" i="179" a="1"/>
  <c r="AC53" i="179" s="1"/>
  <c r="AC78" i="179" a="1"/>
  <c r="AC78" i="179" s="1"/>
  <c r="AC73" i="179" a="1"/>
  <c r="AC73" i="179" s="1"/>
  <c r="AC69" i="179" a="1"/>
  <c r="AC69" i="179" s="1"/>
  <c r="AC67" i="179" a="1"/>
  <c r="AC67" i="179" s="1"/>
  <c r="AC124" i="179" a="1"/>
  <c r="AC124" i="179" s="1"/>
  <c r="AC111" i="179" a="1"/>
  <c r="AC111" i="179" s="1"/>
  <c r="AC107" i="179" a="1"/>
  <c r="AC107" i="179" s="1"/>
  <c r="AC105" i="179" a="1"/>
  <c r="AC105" i="179" s="1"/>
  <c r="AC103" i="179" a="1"/>
  <c r="AC103" i="179" s="1"/>
  <c r="AC101" i="179" a="1"/>
  <c r="AC101" i="179" s="1"/>
  <c r="AC99" i="179" a="1"/>
  <c r="AC99" i="179" s="1"/>
  <c r="AC97" i="179" a="1"/>
  <c r="AC97" i="179" s="1"/>
  <c r="AC95" i="179" a="1"/>
  <c r="AC95" i="179" s="1"/>
  <c r="AC93" i="179" a="1"/>
  <c r="AC93" i="179" s="1"/>
  <c r="AC91" i="179" a="1"/>
  <c r="AC91" i="179" s="1"/>
  <c r="AC89" i="179" a="1"/>
  <c r="AC89" i="179" s="1"/>
  <c r="AC87" i="179" a="1"/>
  <c r="AC87" i="179" s="1"/>
  <c r="AC85" i="179" a="1"/>
  <c r="AC85" i="179" s="1"/>
  <c r="AC116" i="179" a="1"/>
  <c r="AC116" i="179" s="1"/>
  <c r="AC113" i="179" a="1"/>
  <c r="AC113" i="179" s="1"/>
  <c r="AC70" i="179" a="1"/>
  <c r="AC70" i="179" s="1"/>
  <c r="AC54" i="179" a="1"/>
  <c r="AC54" i="179" s="1"/>
  <c r="AC52" i="179" a="1"/>
  <c r="AC52" i="179" s="1"/>
  <c r="AC51" i="179" a="1"/>
  <c r="AC51" i="179" s="1"/>
  <c r="AC39" i="179" a="1"/>
  <c r="AC39" i="179" s="1"/>
  <c r="AC33" i="179" a="1"/>
  <c r="AC33" i="179" s="1"/>
  <c r="AC25" i="179" a="1"/>
  <c r="AC25" i="179" s="1"/>
  <c r="AC17" i="179" a="1"/>
  <c r="AC17" i="179" s="1"/>
  <c r="AC49" i="179" a="1"/>
  <c r="AC49" i="179" s="1"/>
  <c r="AC36" i="179" a="1"/>
  <c r="AC36" i="179" s="1"/>
  <c r="AC28" i="179" a="1"/>
  <c r="AC28" i="179" s="1"/>
  <c r="AC20" i="179" a="1"/>
  <c r="AC20" i="179" s="1"/>
  <c r="AC12" i="179" a="1"/>
  <c r="AC12" i="179" s="1"/>
  <c r="AC48" i="179" a="1"/>
  <c r="AC48" i="179" s="1"/>
  <c r="AC44" i="179" a="1"/>
  <c r="AC44" i="179" s="1"/>
  <c r="AC43" i="179" a="1"/>
  <c r="AC43" i="179" s="1"/>
  <c r="AC31" i="179" a="1"/>
  <c r="AC31" i="179" s="1"/>
  <c r="AC23" i="179" a="1"/>
  <c r="AC23" i="179" s="1"/>
  <c r="AC15" i="179" a="1"/>
  <c r="AC15" i="179" s="1"/>
  <c r="AC10" i="179" a="1"/>
  <c r="AC10" i="179" s="1"/>
  <c r="AC55" i="179" a="1"/>
  <c r="AC55" i="179" s="1"/>
  <c r="AC34" i="179" a="1"/>
  <c r="AC34" i="179" s="1"/>
  <c r="AC26" i="179" a="1"/>
  <c r="AC26" i="179" s="1"/>
  <c r="AC18" i="179" a="1"/>
  <c r="AC18" i="179" s="1"/>
  <c r="AC42" i="179" a="1"/>
  <c r="AC42" i="179" s="1"/>
  <c r="AC37" i="179" a="1"/>
  <c r="AC37" i="179" s="1"/>
  <c r="AC29" i="179" a="1"/>
  <c r="AC29" i="179" s="1"/>
  <c r="AC21" i="179" a="1"/>
  <c r="AC21" i="179" s="1"/>
  <c r="AC13" i="179" a="1"/>
  <c r="AC13" i="179" s="1"/>
  <c r="AC47" i="179" a="1"/>
  <c r="AC47" i="179" s="1"/>
  <c r="AC32" i="179" a="1"/>
  <c r="AC32" i="179" s="1"/>
  <c r="AC24" i="179" a="1"/>
  <c r="AC24" i="179" s="1"/>
  <c r="AC16" i="179" a="1"/>
  <c r="AC16" i="179" s="1"/>
  <c r="AC46" i="179" a="1"/>
  <c r="AC46" i="179" s="1"/>
  <c r="AC41" i="179" a="1"/>
  <c r="AC41" i="179" s="1"/>
  <c r="AC40" i="179" a="1"/>
  <c r="AC40" i="179" s="1"/>
  <c r="AC38" i="179" a="1"/>
  <c r="AC38" i="179" s="1"/>
  <c r="AC35" i="179" a="1"/>
  <c r="AC35" i="179" s="1"/>
  <c r="AC27" i="179" a="1"/>
  <c r="AC27" i="179" s="1"/>
  <c r="AC19" i="179" a="1"/>
  <c r="AC19" i="179" s="1"/>
  <c r="AC11" i="179" a="1"/>
  <c r="AC11" i="179" s="1"/>
  <c r="AC45" i="179" a="1"/>
  <c r="AC45" i="179" s="1"/>
  <c r="AC30" i="179" a="1"/>
  <c r="AC30" i="179" s="1"/>
  <c r="AC22" i="179" a="1"/>
  <c r="AC22" i="179" s="1"/>
  <c r="AC14" i="179" a="1"/>
  <c r="AC14" i="179" s="1"/>
  <c r="AC9" i="179" a="1"/>
  <c r="AC9" i="179" s="1"/>
  <c r="W289" i="179" a="1"/>
  <c r="W289" i="179" s="1"/>
  <c r="W288" i="179" a="1"/>
  <c r="W288" i="179" s="1"/>
  <c r="W293" i="179" a="1"/>
  <c r="W293" i="179" s="1"/>
  <c r="W292" i="179" a="1"/>
  <c r="W292" i="179" s="1"/>
  <c r="W290" i="179" a="1"/>
  <c r="W290" i="179" s="1"/>
  <c r="W296" i="179" a="1"/>
  <c r="W296" i="179" s="1"/>
  <c r="W283" i="179" a="1"/>
  <c r="W283" i="179" s="1"/>
  <c r="W299" i="179" a="1"/>
  <c r="W299" i="179" s="1"/>
  <c r="W300" i="179" a="1"/>
  <c r="W300" i="179" s="1"/>
  <c r="W297" i="179" a="1"/>
  <c r="W297" i="179" s="1"/>
  <c r="W294" i="179" a="1"/>
  <c r="W294" i="179" s="1"/>
  <c r="W282" i="179" a="1"/>
  <c r="W282" i="179" s="1"/>
  <c r="W279" i="179" a="1"/>
  <c r="W279" i="179" s="1"/>
  <c r="W298" i="179" a="1"/>
  <c r="W298" i="179" s="1"/>
  <c r="W295" i="179" a="1"/>
  <c r="W295" i="179" s="1"/>
  <c r="W286" i="179" a="1"/>
  <c r="W286" i="179" s="1"/>
  <c r="W276" i="179" a="1"/>
  <c r="W276" i="179" s="1"/>
  <c r="W268" i="179" a="1"/>
  <c r="W268" i="179" s="1"/>
  <c r="W256" i="179" a="1"/>
  <c r="W256" i="179" s="1"/>
  <c r="W254" i="179" a="1"/>
  <c r="W254" i="179" s="1"/>
  <c r="W285" i="179" a="1"/>
  <c r="W285" i="179" s="1"/>
  <c r="W273" i="179" a="1"/>
  <c r="W273" i="179" s="1"/>
  <c r="W278" i="179" a="1"/>
  <c r="W278" i="179" s="1"/>
  <c r="W275" i="179" a="1"/>
  <c r="W275" i="179" s="1"/>
  <c r="W271" i="179" a="1"/>
  <c r="W271" i="179" s="1"/>
  <c r="W264" i="179" a="1"/>
  <c r="W264" i="179" s="1"/>
  <c r="W262" i="179" a="1"/>
  <c r="W262" i="179" s="1"/>
  <c r="W257" i="179" a="1"/>
  <c r="W257" i="179" s="1"/>
  <c r="W281" i="179" a="1"/>
  <c r="W281" i="179" s="1"/>
  <c r="W280" i="179" a="1"/>
  <c r="W280" i="179" s="1"/>
  <c r="W247" i="179" a="1"/>
  <c r="W247" i="179" s="1"/>
  <c r="W284" i="179" a="1"/>
  <c r="W284" i="179" s="1"/>
  <c r="W269" i="179" a="1"/>
  <c r="W269" i="179" s="1"/>
  <c r="W267" i="179" a="1"/>
  <c r="W267" i="179" s="1"/>
  <c r="W258" i="179" a="1"/>
  <c r="W258" i="179" s="1"/>
  <c r="W255" i="179" a="1"/>
  <c r="W255" i="179" s="1"/>
  <c r="W253" i="179" a="1"/>
  <c r="W253" i="179" s="1"/>
  <c r="W277" i="179" a="1"/>
  <c r="W277" i="179" s="1"/>
  <c r="W274" i="179" a="1"/>
  <c r="W274" i="179" s="1"/>
  <c r="W259" i="179" a="1"/>
  <c r="W259" i="179" s="1"/>
  <c r="W291" i="179" a="1"/>
  <c r="W291" i="179" s="1"/>
  <c r="W287" i="179" a="1"/>
  <c r="W287" i="179" s="1"/>
  <c r="W272" i="179" a="1"/>
  <c r="W272" i="179" s="1"/>
  <c r="W270" i="179" a="1"/>
  <c r="W270" i="179" s="1"/>
  <c r="W265" i="179" a="1"/>
  <c r="W265" i="179" s="1"/>
  <c r="W263" i="179" a="1"/>
  <c r="W263" i="179" s="1"/>
  <c r="W261" i="179" a="1"/>
  <c r="W261" i="179" s="1"/>
  <c r="W260" i="179" a="1"/>
  <c r="W260" i="179" s="1"/>
  <c r="W266" i="179" a="1"/>
  <c r="W266" i="179" s="1"/>
  <c r="W232" i="179" a="1"/>
  <c r="W232" i="179" s="1"/>
  <c r="W231" i="179" a="1"/>
  <c r="W231" i="179" s="1"/>
  <c r="W228" i="179" a="1"/>
  <c r="W228" i="179" s="1"/>
  <c r="W226" i="179" a="1"/>
  <c r="W226" i="179" s="1"/>
  <c r="W224" i="179" a="1"/>
  <c r="W224" i="179" s="1"/>
  <c r="W222" i="179" a="1"/>
  <c r="W222" i="179" s="1"/>
  <c r="W220" i="179" a="1"/>
  <c r="W220" i="179" s="1"/>
  <c r="W218" i="179" a="1"/>
  <c r="W218" i="179" s="1"/>
  <c r="W217" i="179" a="1"/>
  <c r="W217" i="179" s="1"/>
  <c r="W209" i="179" a="1"/>
  <c r="W209" i="179" s="1"/>
  <c r="W207" i="179" a="1"/>
  <c r="W207" i="179" s="1"/>
  <c r="W205" i="179" a="1"/>
  <c r="W205" i="179" s="1"/>
  <c r="W203" i="179" a="1"/>
  <c r="W203" i="179" s="1"/>
  <c r="W201" i="179" a="1"/>
  <c r="W201" i="179" s="1"/>
  <c r="W199" i="179" a="1"/>
  <c r="W199" i="179" s="1"/>
  <c r="W185" i="179" a="1"/>
  <c r="W185" i="179" s="1"/>
  <c r="W250" i="179" a="1"/>
  <c r="W250" i="179" s="1"/>
  <c r="W245" i="179" a="1"/>
  <c r="W245" i="179" s="1"/>
  <c r="W243" i="179" a="1"/>
  <c r="W243" i="179" s="1"/>
  <c r="W241" i="179" a="1"/>
  <c r="W241" i="179" s="1"/>
  <c r="W239" i="179" a="1"/>
  <c r="W239" i="179" s="1"/>
  <c r="W230" i="179" a="1"/>
  <c r="W230" i="179" s="1"/>
  <c r="W229" i="179" a="1"/>
  <c r="W229" i="179" s="1"/>
  <c r="W211" i="179" a="1"/>
  <c r="W211" i="179" s="1"/>
  <c r="W196" i="179" a="1"/>
  <c r="W196" i="179" s="1"/>
  <c r="W251" i="179" a="1"/>
  <c r="W251" i="179" s="1"/>
  <c r="W246" i="179" a="1"/>
  <c r="W246" i="179" s="1"/>
  <c r="W216" i="179" a="1"/>
  <c r="W216" i="179" s="1"/>
  <c r="W214" i="179" a="1"/>
  <c r="W214" i="179" s="1"/>
  <c r="W195" i="179" a="1"/>
  <c r="W195" i="179" s="1"/>
  <c r="W194" i="179" a="1"/>
  <c r="W194" i="179" s="1"/>
  <c r="W249" i="179" a="1"/>
  <c r="W249" i="179" s="1"/>
  <c r="W227" i="179" a="1"/>
  <c r="W227" i="179" s="1"/>
  <c r="W225" i="179" a="1"/>
  <c r="W225" i="179" s="1"/>
  <c r="W223" i="179" a="1"/>
  <c r="W223" i="179" s="1"/>
  <c r="W221" i="179" a="1"/>
  <c r="W221" i="179" s="1"/>
  <c r="W219" i="179" a="1"/>
  <c r="W219" i="179" s="1"/>
  <c r="W213" i="179" a="1"/>
  <c r="W213" i="179" s="1"/>
  <c r="W208" i="179" a="1"/>
  <c r="W208" i="179" s="1"/>
  <c r="W206" i="179" a="1"/>
  <c r="W206" i="179" s="1"/>
  <c r="W204" i="179" a="1"/>
  <c r="W204" i="179" s="1"/>
  <c r="W202" i="179" a="1"/>
  <c r="W202" i="179" s="1"/>
  <c r="W200" i="179" a="1"/>
  <c r="W200" i="179" s="1"/>
  <c r="W193" i="179" a="1"/>
  <c r="W193" i="179" s="1"/>
  <c r="W248" i="179" a="1"/>
  <c r="W248" i="179" s="1"/>
  <c r="W244" i="179" a="1"/>
  <c r="W244" i="179" s="1"/>
  <c r="W242" i="179" a="1"/>
  <c r="W242" i="179" s="1"/>
  <c r="W240" i="179" a="1"/>
  <c r="W240" i="179" s="1"/>
  <c r="W238" i="179" a="1"/>
  <c r="W238" i="179" s="1"/>
  <c r="W237" i="179" a="1"/>
  <c r="W237" i="179" s="1"/>
  <c r="W198" i="179" a="1"/>
  <c r="W198" i="179" s="1"/>
  <c r="W192" i="179" a="1"/>
  <c r="W192" i="179" s="1"/>
  <c r="W190" i="179" a="1"/>
  <c r="W190" i="179" s="1"/>
  <c r="W236" i="179" a="1"/>
  <c r="W236" i="179" s="1"/>
  <c r="W235" i="179" a="1"/>
  <c r="W235" i="179" s="1"/>
  <c r="W215" i="179" a="1"/>
  <c r="W215" i="179" s="1"/>
  <c r="W212" i="179" a="1"/>
  <c r="W212" i="179" s="1"/>
  <c r="W210" i="179" a="1"/>
  <c r="W210" i="179" s="1"/>
  <c r="W191" i="179" a="1"/>
  <c r="W191" i="179" s="1"/>
  <c r="W189" i="179" a="1"/>
  <c r="W189" i="179" s="1"/>
  <c r="W188" i="179" a="1"/>
  <c r="W188" i="179" s="1"/>
  <c r="W187" i="179" a="1"/>
  <c r="W187" i="179" s="1"/>
  <c r="W252" i="179" a="1"/>
  <c r="W252" i="179" s="1"/>
  <c r="W234" i="179" a="1"/>
  <c r="W234" i="179" s="1"/>
  <c r="W233" i="179" a="1"/>
  <c r="W233" i="179" s="1"/>
  <c r="W197" i="179" a="1"/>
  <c r="W197" i="179" s="1"/>
  <c r="W186" i="179" a="1"/>
  <c r="W186" i="179" s="1"/>
  <c r="W184" i="179" a="1"/>
  <c r="W184" i="179" s="1"/>
  <c r="W160" i="179" a="1"/>
  <c r="W160" i="179" s="1"/>
  <c r="W152" i="179" a="1"/>
  <c r="W152" i="179" s="1"/>
  <c r="W149" i="179" a="1"/>
  <c r="W149" i="179" s="1"/>
  <c r="W176" i="179" a="1"/>
  <c r="W176" i="179" s="1"/>
  <c r="W174" i="179" a="1"/>
  <c r="W174" i="179" s="1"/>
  <c r="W155" i="179" a="1"/>
  <c r="W155" i="179" s="1"/>
  <c r="W147" i="179" a="1"/>
  <c r="W147" i="179" s="1"/>
  <c r="W145" i="179" a="1"/>
  <c r="W145" i="179" s="1"/>
  <c r="W143" i="179" a="1"/>
  <c r="W143" i="179" s="1"/>
  <c r="W141" i="179" a="1"/>
  <c r="W141" i="179" s="1"/>
  <c r="W139" i="179" a="1"/>
  <c r="W139" i="179" s="1"/>
  <c r="W137" i="179" a="1"/>
  <c r="W137" i="179" s="1"/>
  <c r="W135" i="179" a="1"/>
  <c r="W135" i="179" s="1"/>
  <c r="W133" i="179" a="1"/>
  <c r="W133" i="179" s="1"/>
  <c r="W131" i="179" a="1"/>
  <c r="W131" i="179" s="1"/>
  <c r="W129" i="179" a="1"/>
  <c r="W129" i="179" s="1"/>
  <c r="W127" i="179" a="1"/>
  <c r="W127" i="179" s="1"/>
  <c r="W125" i="179" a="1"/>
  <c r="W125" i="179" s="1"/>
  <c r="W123" i="179" a="1"/>
  <c r="W123" i="179" s="1"/>
  <c r="W121" i="179" a="1"/>
  <c r="W121" i="179" s="1"/>
  <c r="W172" i="179" a="1"/>
  <c r="W172" i="179" s="1"/>
  <c r="W161" i="179" a="1"/>
  <c r="W161" i="179" s="1"/>
  <c r="W156" i="179" a="1"/>
  <c r="W156" i="179" s="1"/>
  <c r="W150" i="179" a="1"/>
  <c r="W150" i="179" s="1"/>
  <c r="W181" i="179" a="1"/>
  <c r="W181" i="179" s="1"/>
  <c r="W177" i="179" a="1"/>
  <c r="W177" i="179" s="1"/>
  <c r="W171" i="179" a="1"/>
  <c r="W171" i="179" s="1"/>
  <c r="W170" i="179" a="1"/>
  <c r="W170" i="179" s="1"/>
  <c r="W169" i="179" a="1"/>
  <c r="W169" i="179" s="1"/>
  <c r="W157" i="179" a="1"/>
  <c r="W157" i="179" s="1"/>
  <c r="W153" i="179" a="1"/>
  <c r="W153" i="179" s="1"/>
  <c r="W180" i="179" a="1"/>
  <c r="W180" i="179" s="1"/>
  <c r="W179" i="179" a="1"/>
  <c r="W179" i="179" s="1"/>
  <c r="W168" i="179" a="1"/>
  <c r="W168" i="179" s="1"/>
  <c r="W167" i="179" a="1"/>
  <c r="W167" i="179" s="1"/>
  <c r="W162" i="179" a="1"/>
  <c r="W162" i="179" s="1"/>
  <c r="W158" i="179" a="1"/>
  <c r="W158" i="179" s="1"/>
  <c r="W183" i="179" a="1"/>
  <c r="W183" i="179" s="1"/>
  <c r="W182" i="179" a="1"/>
  <c r="W182" i="179" s="1"/>
  <c r="W166" i="179" a="1"/>
  <c r="W166" i="179" s="1"/>
  <c r="W165" i="179" a="1"/>
  <c r="W165" i="179" s="1"/>
  <c r="W151" i="179" a="1"/>
  <c r="W151" i="179" s="1"/>
  <c r="W148" i="179" a="1"/>
  <c r="W148" i="179" s="1"/>
  <c r="W146" i="179" a="1"/>
  <c r="W146" i="179" s="1"/>
  <c r="W144" i="179" a="1"/>
  <c r="W144" i="179" s="1"/>
  <c r="W142" i="179" a="1"/>
  <c r="W142" i="179" s="1"/>
  <c r="W140" i="179" a="1"/>
  <c r="W140" i="179" s="1"/>
  <c r="W138" i="179" a="1"/>
  <c r="W138" i="179" s="1"/>
  <c r="W136" i="179" a="1"/>
  <c r="W136" i="179" s="1"/>
  <c r="W134" i="179" a="1"/>
  <c r="W134" i="179" s="1"/>
  <c r="W132" i="179" a="1"/>
  <c r="W132" i="179" s="1"/>
  <c r="W130" i="179" a="1"/>
  <c r="W130" i="179" s="1"/>
  <c r="W128" i="179" a="1"/>
  <c r="W128" i="179" s="1"/>
  <c r="W126" i="179" a="1"/>
  <c r="W126" i="179" s="1"/>
  <c r="W178" i="179" a="1"/>
  <c r="W178" i="179" s="1"/>
  <c r="W164" i="179" a="1"/>
  <c r="W164" i="179" s="1"/>
  <c r="W163" i="179" a="1"/>
  <c r="W163" i="179" s="1"/>
  <c r="W159" i="179" a="1"/>
  <c r="W159" i="179" s="1"/>
  <c r="W154" i="179" a="1"/>
  <c r="W154" i="179" s="1"/>
  <c r="W175" i="179" a="1"/>
  <c r="W175" i="179" s="1"/>
  <c r="W173" i="179" a="1"/>
  <c r="W173" i="179" s="1"/>
  <c r="W124" i="179" a="1"/>
  <c r="W124" i="179" s="1"/>
  <c r="W119" i="179" a="1"/>
  <c r="W119" i="179" s="1"/>
  <c r="W115" i="179" a="1"/>
  <c r="W115" i="179" s="1"/>
  <c r="W112" i="179" a="1"/>
  <c r="W112" i="179" s="1"/>
  <c r="W108" i="179" a="1"/>
  <c r="W108" i="179" s="1"/>
  <c r="W106" i="179" a="1"/>
  <c r="W106" i="179" s="1"/>
  <c r="W104" i="179" a="1"/>
  <c r="W104" i="179" s="1"/>
  <c r="W102" i="179" a="1"/>
  <c r="W102" i="179" s="1"/>
  <c r="W100" i="179" a="1"/>
  <c r="W100" i="179" s="1"/>
  <c r="W98" i="179" a="1"/>
  <c r="W98" i="179" s="1"/>
  <c r="W96" i="179" a="1"/>
  <c r="W96" i="179" s="1"/>
  <c r="W94" i="179" a="1"/>
  <c r="W94" i="179" s="1"/>
  <c r="W92" i="179" a="1"/>
  <c r="W92" i="179" s="1"/>
  <c r="W90" i="179" a="1"/>
  <c r="W90" i="179" s="1"/>
  <c r="W88" i="179" a="1"/>
  <c r="W88" i="179" s="1"/>
  <c r="W86" i="179" a="1"/>
  <c r="W86" i="179" s="1"/>
  <c r="W82" i="179" a="1"/>
  <c r="W82" i="179" s="1"/>
  <c r="W81" i="179" a="1"/>
  <c r="W81" i="179" s="1"/>
  <c r="W70" i="179" a="1"/>
  <c r="W70" i="179" s="1"/>
  <c r="W68" i="179" a="1"/>
  <c r="W68" i="179" s="1"/>
  <c r="W118" i="179" a="1"/>
  <c r="W118" i="179" s="1"/>
  <c r="W84" i="179" a="1"/>
  <c r="W84" i="179" s="1"/>
  <c r="W83" i="179" a="1"/>
  <c r="W83" i="179" s="1"/>
  <c r="W66" i="179" a="1"/>
  <c r="W66" i="179" s="1"/>
  <c r="W60" i="179" a="1"/>
  <c r="W60" i="179" s="1"/>
  <c r="W55" i="179" a="1"/>
  <c r="W55" i="179" s="1"/>
  <c r="W50" i="179" a="1"/>
  <c r="W50" i="179" s="1"/>
  <c r="W110" i="179" a="1"/>
  <c r="W110" i="179" s="1"/>
  <c r="W71" i="179" a="1"/>
  <c r="W71" i="179" s="1"/>
  <c r="W65" i="179" a="1"/>
  <c r="W65" i="179" s="1"/>
  <c r="W64" i="179" a="1"/>
  <c r="W64" i="179" s="1"/>
  <c r="W61" i="179" a="1"/>
  <c r="W61" i="179" s="1"/>
  <c r="W59" i="179" a="1"/>
  <c r="W59" i="179" s="1"/>
  <c r="W122" i="179" a="1"/>
  <c r="W122" i="179" s="1"/>
  <c r="W78" i="179" a="1"/>
  <c r="W78" i="179" s="1"/>
  <c r="W63" i="179" a="1"/>
  <c r="W63" i="179" s="1"/>
  <c r="W62" i="179" a="1"/>
  <c r="W62" i="179" s="1"/>
  <c r="W58" i="179" a="1"/>
  <c r="W58" i="179" s="1"/>
  <c r="W114" i="179" a="1"/>
  <c r="W114" i="179" s="1"/>
  <c r="W107" i="179" a="1"/>
  <c r="W107" i="179" s="1"/>
  <c r="W105" i="179" a="1"/>
  <c r="W105" i="179" s="1"/>
  <c r="W103" i="179" a="1"/>
  <c r="W103" i="179" s="1"/>
  <c r="W101" i="179" a="1"/>
  <c r="W101" i="179" s="1"/>
  <c r="W99" i="179" a="1"/>
  <c r="W99" i="179" s="1"/>
  <c r="W97" i="179" a="1"/>
  <c r="W97" i="179" s="1"/>
  <c r="W95" i="179" a="1"/>
  <c r="W95" i="179" s="1"/>
  <c r="W93" i="179" a="1"/>
  <c r="W93" i="179" s="1"/>
  <c r="W91" i="179" a="1"/>
  <c r="W91" i="179" s="1"/>
  <c r="W89" i="179" a="1"/>
  <c r="W89" i="179" s="1"/>
  <c r="W87" i="179" a="1"/>
  <c r="W87" i="179" s="1"/>
  <c r="W85" i="179" a="1"/>
  <c r="W85" i="179" s="1"/>
  <c r="W74" i="179" a="1"/>
  <c r="W74" i="179" s="1"/>
  <c r="W72" i="179" a="1"/>
  <c r="W72" i="179" s="1"/>
  <c r="W57" i="179" a="1"/>
  <c r="W57" i="179" s="1"/>
  <c r="W120" i="179" a="1"/>
  <c r="W120" i="179" s="1"/>
  <c r="W116" i="179" a="1"/>
  <c r="W116" i="179" s="1"/>
  <c r="W111" i="179" a="1"/>
  <c r="W111" i="179" s="1"/>
  <c r="W75" i="179" a="1"/>
  <c r="W75" i="179" s="1"/>
  <c r="W67" i="179" a="1"/>
  <c r="W67" i="179" s="1"/>
  <c r="W117" i="179" a="1"/>
  <c r="W117" i="179" s="1"/>
  <c r="W113" i="179" a="1"/>
  <c r="W113" i="179" s="1"/>
  <c r="W79" i="179" a="1"/>
  <c r="W79" i="179" s="1"/>
  <c r="W76" i="179" a="1"/>
  <c r="W76" i="179" s="1"/>
  <c r="W73" i="179" a="1"/>
  <c r="W73" i="179" s="1"/>
  <c r="W69" i="179" a="1"/>
  <c r="W69" i="179" s="1"/>
  <c r="W109" i="179" a="1"/>
  <c r="W109" i="179" s="1"/>
  <c r="W80" i="179" a="1"/>
  <c r="W80" i="179" s="1"/>
  <c r="W77" i="179" a="1"/>
  <c r="W77" i="179" s="1"/>
  <c r="W45" i="179" a="1"/>
  <c r="W45" i="179" s="1"/>
  <c r="W40" i="179" a="1"/>
  <c r="W40" i="179" s="1"/>
  <c r="W38" i="179" a="1"/>
  <c r="W38" i="179" s="1"/>
  <c r="W33" i="179" a="1"/>
  <c r="W33" i="179" s="1"/>
  <c r="W25" i="179" a="1"/>
  <c r="W25" i="179" s="1"/>
  <c r="W17" i="179" a="1"/>
  <c r="W17" i="179" s="1"/>
  <c r="W44" i="179" a="1"/>
  <c r="W44" i="179" s="1"/>
  <c r="W36" i="179" a="1"/>
  <c r="W36" i="179" s="1"/>
  <c r="W28" i="179" a="1"/>
  <c r="W28" i="179" s="1"/>
  <c r="W20" i="179" a="1"/>
  <c r="W20" i="179" s="1"/>
  <c r="W12" i="179" a="1"/>
  <c r="W12" i="179" s="1"/>
  <c r="W10" i="179" a="1"/>
  <c r="W10" i="179" s="1"/>
  <c r="W54" i="179" a="1"/>
  <c r="W54" i="179" s="1"/>
  <c r="W53" i="179" a="1"/>
  <c r="W53" i="179" s="1"/>
  <c r="W39" i="179" a="1"/>
  <c r="W39" i="179" s="1"/>
  <c r="W31" i="179" a="1"/>
  <c r="W31" i="179" s="1"/>
  <c r="W23" i="179" a="1"/>
  <c r="W23" i="179" s="1"/>
  <c r="W15" i="179" a="1"/>
  <c r="W15" i="179" s="1"/>
  <c r="W52" i="179" a="1"/>
  <c r="W52" i="179" s="1"/>
  <c r="W43" i="179" a="1"/>
  <c r="W43" i="179" s="1"/>
  <c r="W34" i="179" a="1"/>
  <c r="W34" i="179" s="1"/>
  <c r="W26" i="179" a="1"/>
  <c r="W26" i="179" s="1"/>
  <c r="W18" i="179" a="1"/>
  <c r="W18" i="179" s="1"/>
  <c r="W51" i="179" a="1"/>
  <c r="W51" i="179" s="1"/>
  <c r="W48" i="179" a="1"/>
  <c r="W48" i="179" s="1"/>
  <c r="W42" i="179" a="1"/>
  <c r="W42" i="179" s="1"/>
  <c r="W37" i="179" a="1"/>
  <c r="W37" i="179" s="1"/>
  <c r="W29" i="179" a="1"/>
  <c r="W29" i="179" s="1"/>
  <c r="W21" i="179" a="1"/>
  <c r="W21" i="179" s="1"/>
  <c r="W13" i="179" a="1"/>
  <c r="W13" i="179" s="1"/>
  <c r="W56" i="179" a="1"/>
  <c r="W56" i="179" s="1"/>
  <c r="W47" i="179" a="1"/>
  <c r="W47" i="179" s="1"/>
  <c r="W32" i="179" a="1"/>
  <c r="W32" i="179" s="1"/>
  <c r="W24" i="179" a="1"/>
  <c r="W24" i="179" s="1"/>
  <c r="W16" i="179" a="1"/>
  <c r="W16" i="179" s="1"/>
  <c r="W11" i="179" a="1"/>
  <c r="W11" i="179" s="1"/>
  <c r="W14" i="179" a="1"/>
  <c r="W14" i="179" s="1"/>
  <c r="W41" i="179" a="1"/>
  <c r="W41" i="179" s="1"/>
  <c r="W35" i="179" a="1"/>
  <c r="W35" i="179" s="1"/>
  <c r="W27" i="179" a="1"/>
  <c r="W27" i="179" s="1"/>
  <c r="W19" i="179" a="1"/>
  <c r="W19" i="179" s="1"/>
  <c r="W9" i="179" a="1"/>
  <c r="W9" i="179" s="1"/>
  <c r="W49" i="179" a="1"/>
  <c r="W49" i="179" s="1"/>
  <c r="W46" i="179" a="1"/>
  <c r="W46" i="179" s="1"/>
  <c r="W30" i="179" a="1"/>
  <c r="W30" i="179" s="1"/>
  <c r="W22" i="179" a="1"/>
  <c r="W22" i="179" s="1"/>
  <c r="AA287" i="179" a="1"/>
  <c r="AA287" i="179" s="1"/>
  <c r="AA280" i="179" a="1"/>
  <c r="AA280" i="179" s="1"/>
  <c r="AA259" i="179" a="1"/>
  <c r="AA259" i="179" s="1"/>
  <c r="AA273" i="179" a="1"/>
  <c r="AA273" i="179" s="1"/>
  <c r="AA252" i="179" a="1"/>
  <c r="AA252" i="179" s="1"/>
  <c r="AA283" i="179" a="1"/>
  <c r="AA283" i="179" s="1"/>
  <c r="AA221" i="179" a="1"/>
  <c r="AA221" i="179" s="1"/>
  <c r="AA193" i="179" a="1"/>
  <c r="AA193" i="179" s="1"/>
  <c r="AA240" i="179" a="1"/>
  <c r="AA240" i="179" s="1"/>
  <c r="AA189" i="179" a="1"/>
  <c r="AA189" i="179" s="1"/>
  <c r="AA233" i="179" a="1"/>
  <c r="AA233" i="179" s="1"/>
  <c r="AA220" i="179" a="1"/>
  <c r="AA220" i="179" s="1"/>
  <c r="AA203" i="179" a="1"/>
  <c r="AA203" i="179" s="1"/>
  <c r="AA239" i="179" a="1"/>
  <c r="AA239" i="179" s="1"/>
  <c r="AA167" i="179" a="1"/>
  <c r="AA167" i="179" s="1"/>
  <c r="AA163" i="179" a="1"/>
  <c r="AA163" i="179" s="1"/>
  <c r="AA136" i="179" a="1"/>
  <c r="AA136" i="179" s="1"/>
  <c r="AA176" i="179" a="1"/>
  <c r="AA176" i="179" s="1"/>
  <c r="AA160" i="179" a="1"/>
  <c r="AA160" i="179" s="1"/>
  <c r="AA139" i="179" a="1"/>
  <c r="AA139" i="179" s="1"/>
  <c r="AA171" i="179" a="1"/>
  <c r="AA171" i="179" s="1"/>
  <c r="AA169" i="179" a="1"/>
  <c r="AA169" i="179" s="1"/>
  <c r="AA99" i="179" a="1"/>
  <c r="AA99" i="179" s="1"/>
  <c r="AA97" i="179" a="1"/>
  <c r="AA97" i="179" s="1"/>
  <c r="AA73" i="179" a="1"/>
  <c r="AA73" i="179" s="1"/>
  <c r="AA69" i="179" a="1"/>
  <c r="AA69" i="179" s="1"/>
  <c r="AA113" i="179" a="1"/>
  <c r="AA113" i="179" s="1"/>
  <c r="AA109" i="179" a="1"/>
  <c r="AA109" i="179" s="1"/>
  <c r="AA80" i="179" a="1"/>
  <c r="AA80" i="179" s="1"/>
  <c r="AA77" i="179" a="1"/>
  <c r="AA77" i="179" s="1"/>
  <c r="AA102" i="179" a="1"/>
  <c r="AA102" i="179" s="1"/>
  <c r="AA100" i="179" a="1"/>
  <c r="AA100" i="179" s="1"/>
  <c r="AA86" i="179" a="1"/>
  <c r="AA86" i="179" s="1"/>
  <c r="AA83" i="179" a="1"/>
  <c r="AA83" i="179" s="1"/>
  <c r="AA74" i="179" a="1"/>
  <c r="AA74" i="179" s="1"/>
  <c r="AA65" i="179" a="1"/>
  <c r="AA65" i="179" s="1"/>
  <c r="AA63" i="179" a="1"/>
  <c r="AA63" i="179" s="1"/>
  <c r="AA61" i="179" a="1"/>
  <c r="AA61" i="179" s="1"/>
  <c r="AA56" i="179" a="1"/>
  <c r="AA56" i="179" s="1"/>
  <c r="AA53" i="179" a="1"/>
  <c r="AA53" i="179" s="1"/>
  <c r="AA46" i="179" a="1"/>
  <c r="AA46" i="179" s="1"/>
  <c r="AA35" i="179" a="1"/>
  <c r="AA35" i="179" s="1"/>
  <c r="AA22" i="179" a="1"/>
  <c r="AA22" i="179" s="1"/>
  <c r="AA14" i="179" a="1"/>
  <c r="AA14" i="179" s="1"/>
  <c r="AA9" i="179" a="1"/>
  <c r="AA9" i="179" s="1"/>
  <c r="AA55" i="179" a="1"/>
  <c r="AA55" i="179" s="1"/>
  <c r="AA31" i="179" a="1"/>
  <c r="AA31" i="179" s="1"/>
  <c r="AA23" i="179" a="1"/>
  <c r="AA23" i="179" s="1"/>
  <c r="AA13" i="179" a="1"/>
  <c r="AA13" i="179" s="1"/>
  <c r="AA42" i="179" a="1"/>
  <c r="AA42" i="179" s="1"/>
  <c r="V298" i="179" a="1"/>
  <c r="V298" i="179" s="1"/>
  <c r="V291" i="179" a="1"/>
  <c r="V291" i="179" s="1"/>
  <c r="V287" i="179" a="1"/>
  <c r="V287" i="179" s="1"/>
  <c r="V286" i="179" a="1"/>
  <c r="V286" i="179" s="1"/>
  <c r="V284" i="179" a="1"/>
  <c r="V284" i="179" s="1"/>
  <c r="V295" i="179" a="1"/>
  <c r="V295" i="179" s="1"/>
  <c r="V289" i="179" a="1"/>
  <c r="V289" i="179" s="1"/>
  <c r="V288" i="179" a="1"/>
  <c r="V288" i="179" s="1"/>
  <c r="V290" i="179" a="1"/>
  <c r="V290" i="179" s="1"/>
  <c r="V293" i="179" a="1"/>
  <c r="V293" i="179" s="1"/>
  <c r="V292" i="179" a="1"/>
  <c r="V292" i="179" s="1"/>
  <c r="V283" i="179" a="1"/>
  <c r="V283" i="179" s="1"/>
  <c r="V281" i="179" a="1"/>
  <c r="V281" i="179" s="1"/>
  <c r="V296" i="179" a="1"/>
  <c r="V296" i="179" s="1"/>
  <c r="V300" i="179" a="1"/>
  <c r="V300" i="179" s="1"/>
  <c r="V285" i="179" a="1"/>
  <c r="V285" i="179" s="1"/>
  <c r="V280" i="179" a="1"/>
  <c r="V280" i="179" s="1"/>
  <c r="V266" i="179" a="1"/>
  <c r="V266" i="179" s="1"/>
  <c r="V276" i="179" a="1"/>
  <c r="V276" i="179" s="1"/>
  <c r="V268" i="179" a="1"/>
  <c r="V268" i="179" s="1"/>
  <c r="V256" i="179" a="1"/>
  <c r="V256" i="179" s="1"/>
  <c r="V254" i="179" a="1"/>
  <c r="V254" i="179" s="1"/>
  <c r="V279" i="179" a="1"/>
  <c r="V279" i="179" s="1"/>
  <c r="V299" i="179" a="1"/>
  <c r="V299" i="179" s="1"/>
  <c r="V278" i="179" a="1"/>
  <c r="V278" i="179" s="1"/>
  <c r="V275" i="179" a="1"/>
  <c r="V275" i="179" s="1"/>
  <c r="V273" i="179" a="1"/>
  <c r="V273" i="179" s="1"/>
  <c r="V271" i="179" a="1"/>
  <c r="V271" i="179" s="1"/>
  <c r="V264" i="179" a="1"/>
  <c r="V264" i="179" s="1"/>
  <c r="V262" i="179" a="1"/>
  <c r="V262" i="179" s="1"/>
  <c r="V257" i="179" a="1"/>
  <c r="V257" i="179" s="1"/>
  <c r="V249" i="179" a="1"/>
  <c r="V249" i="179" s="1"/>
  <c r="V297" i="179" a="1"/>
  <c r="V297" i="179" s="1"/>
  <c r="V294" i="179" a="1"/>
  <c r="V294" i="179" s="1"/>
  <c r="V269" i="179" a="1"/>
  <c r="V269" i="179" s="1"/>
  <c r="V267" i="179" a="1"/>
  <c r="V267" i="179" s="1"/>
  <c r="V258" i="179" a="1"/>
  <c r="V258" i="179" s="1"/>
  <c r="V255" i="179" a="1"/>
  <c r="V255" i="179" s="1"/>
  <c r="V253" i="179" a="1"/>
  <c r="V253" i="179" s="1"/>
  <c r="V282" i="179" a="1"/>
  <c r="V282" i="179" s="1"/>
  <c r="V277" i="179" a="1"/>
  <c r="V277" i="179" s="1"/>
  <c r="V274" i="179" a="1"/>
  <c r="V274" i="179" s="1"/>
  <c r="V259" i="179" a="1"/>
  <c r="V259" i="179" s="1"/>
  <c r="V272" i="179" a="1"/>
  <c r="V272" i="179" s="1"/>
  <c r="V270" i="179" a="1"/>
  <c r="V270" i="179" s="1"/>
  <c r="V265" i="179" a="1"/>
  <c r="V265" i="179" s="1"/>
  <c r="V263" i="179" a="1"/>
  <c r="V263" i="179" s="1"/>
  <c r="V261" i="179" a="1"/>
  <c r="V261" i="179" s="1"/>
  <c r="V260" i="179" a="1"/>
  <c r="V260" i="179" s="1"/>
  <c r="V252" i="179" a="1"/>
  <c r="V252" i="179" s="1"/>
  <c r="V235" i="179" a="1"/>
  <c r="V235" i="179" s="1"/>
  <c r="V234" i="179" a="1"/>
  <c r="V234" i="179" s="1"/>
  <c r="V215" i="179" a="1"/>
  <c r="V215" i="179" s="1"/>
  <c r="V197" i="179" a="1"/>
  <c r="V197" i="179" s="1"/>
  <c r="V186" i="179" a="1"/>
  <c r="V186" i="179" s="1"/>
  <c r="V183" i="179" a="1"/>
  <c r="V183" i="179" s="1"/>
  <c r="V182" i="179" a="1"/>
  <c r="V182" i="179" s="1"/>
  <c r="V233" i="179" a="1"/>
  <c r="V233" i="179" s="1"/>
  <c r="V232" i="179" a="1"/>
  <c r="V232" i="179" s="1"/>
  <c r="V228" i="179" a="1"/>
  <c r="V228" i="179" s="1"/>
  <c r="V226" i="179" a="1"/>
  <c r="V226" i="179" s="1"/>
  <c r="V224" i="179" a="1"/>
  <c r="V224" i="179" s="1"/>
  <c r="V222" i="179" a="1"/>
  <c r="V222" i="179" s="1"/>
  <c r="V220" i="179" a="1"/>
  <c r="V220" i="179" s="1"/>
  <c r="V218" i="179" a="1"/>
  <c r="V218" i="179" s="1"/>
  <c r="V217" i="179" a="1"/>
  <c r="V217" i="179" s="1"/>
  <c r="V209" i="179" a="1"/>
  <c r="V209" i="179" s="1"/>
  <c r="V207" i="179" a="1"/>
  <c r="V207" i="179" s="1"/>
  <c r="V205" i="179" a="1"/>
  <c r="V205" i="179" s="1"/>
  <c r="V203" i="179" a="1"/>
  <c r="V203" i="179" s="1"/>
  <c r="V201" i="179" a="1"/>
  <c r="V201" i="179" s="1"/>
  <c r="V199" i="179" a="1"/>
  <c r="V199" i="179" s="1"/>
  <c r="V245" i="179" a="1"/>
  <c r="V245" i="179" s="1"/>
  <c r="V243" i="179" a="1"/>
  <c r="V243" i="179" s="1"/>
  <c r="V241" i="179" a="1"/>
  <c r="V241" i="179" s="1"/>
  <c r="V239" i="179" a="1"/>
  <c r="V239" i="179" s="1"/>
  <c r="V231" i="179" a="1"/>
  <c r="V231" i="179" s="1"/>
  <c r="V230" i="179" a="1"/>
  <c r="V230" i="179" s="1"/>
  <c r="V196" i="179" a="1"/>
  <c r="V196" i="179" s="1"/>
  <c r="V251" i="179" a="1"/>
  <c r="V251" i="179" s="1"/>
  <c r="V250" i="179" a="1"/>
  <c r="V250" i="179" s="1"/>
  <c r="V246" i="179" a="1"/>
  <c r="V246" i="179" s="1"/>
  <c r="V229" i="179" a="1"/>
  <c r="V229" i="179" s="1"/>
  <c r="V216" i="179" a="1"/>
  <c r="V216" i="179" s="1"/>
  <c r="V214" i="179" a="1"/>
  <c r="V214" i="179" s="1"/>
  <c r="V211" i="179" a="1"/>
  <c r="V211" i="179" s="1"/>
  <c r="V195" i="179" a="1"/>
  <c r="V195" i="179" s="1"/>
  <c r="V194" i="179" a="1"/>
  <c r="V194" i="179" s="1"/>
  <c r="V227" i="179" a="1"/>
  <c r="V227" i="179" s="1"/>
  <c r="V225" i="179" a="1"/>
  <c r="V225" i="179" s="1"/>
  <c r="V223" i="179" a="1"/>
  <c r="V223" i="179" s="1"/>
  <c r="V221" i="179" a="1"/>
  <c r="V221" i="179" s="1"/>
  <c r="V219" i="179" a="1"/>
  <c r="V219" i="179" s="1"/>
  <c r="V213" i="179" a="1"/>
  <c r="V213" i="179" s="1"/>
  <c r="V208" i="179" a="1"/>
  <c r="V208" i="179" s="1"/>
  <c r="V206" i="179" a="1"/>
  <c r="V206" i="179" s="1"/>
  <c r="V204" i="179" a="1"/>
  <c r="V204" i="179" s="1"/>
  <c r="V202" i="179" a="1"/>
  <c r="V202" i="179" s="1"/>
  <c r="V200" i="179" a="1"/>
  <c r="V200" i="179" s="1"/>
  <c r="V193" i="179" a="1"/>
  <c r="V193" i="179" s="1"/>
  <c r="V247" i="179" a="1"/>
  <c r="V247" i="179" s="1"/>
  <c r="V244" i="179" a="1"/>
  <c r="V244" i="179" s="1"/>
  <c r="V242" i="179" a="1"/>
  <c r="V242" i="179" s="1"/>
  <c r="V240" i="179" a="1"/>
  <c r="V240" i="179" s="1"/>
  <c r="V238" i="179" a="1"/>
  <c r="V238" i="179" s="1"/>
  <c r="V198" i="179" a="1"/>
  <c r="V198" i="179" s="1"/>
  <c r="V192" i="179" a="1"/>
  <c r="V192" i="179" s="1"/>
  <c r="V190" i="179" a="1"/>
  <c r="V190" i="179" s="1"/>
  <c r="V248" i="179" a="1"/>
  <c r="V248" i="179" s="1"/>
  <c r="V237" i="179" a="1"/>
  <c r="V237" i="179" s="1"/>
  <c r="V236" i="179" a="1"/>
  <c r="V236" i="179" s="1"/>
  <c r="V212" i="179" a="1"/>
  <c r="V212" i="179" s="1"/>
  <c r="V210" i="179" a="1"/>
  <c r="V210" i="179" s="1"/>
  <c r="V191" i="179" a="1"/>
  <c r="V191" i="179" s="1"/>
  <c r="V189" i="179" a="1"/>
  <c r="V189" i="179" s="1"/>
  <c r="V188" i="179" a="1"/>
  <c r="V188" i="179" s="1"/>
  <c r="V187" i="179" a="1"/>
  <c r="V187" i="179" s="1"/>
  <c r="V173" i="179" a="1"/>
  <c r="V173" i="179" s="1"/>
  <c r="V185" i="179" a="1"/>
  <c r="V185" i="179" s="1"/>
  <c r="V175" i="179" a="1"/>
  <c r="V175" i="179" s="1"/>
  <c r="V160" i="179" a="1"/>
  <c r="V160" i="179" s="1"/>
  <c r="V152" i="179" a="1"/>
  <c r="V152" i="179" s="1"/>
  <c r="V149" i="179" a="1"/>
  <c r="V149" i="179" s="1"/>
  <c r="V176" i="179" a="1"/>
  <c r="V176" i="179" s="1"/>
  <c r="V155" i="179" a="1"/>
  <c r="V155" i="179" s="1"/>
  <c r="V147" i="179" a="1"/>
  <c r="V147" i="179" s="1"/>
  <c r="V145" i="179" a="1"/>
  <c r="V145" i="179" s="1"/>
  <c r="V143" i="179" a="1"/>
  <c r="V143" i="179" s="1"/>
  <c r="V141" i="179" a="1"/>
  <c r="V141" i="179" s="1"/>
  <c r="V139" i="179" a="1"/>
  <c r="V139" i="179" s="1"/>
  <c r="V137" i="179" a="1"/>
  <c r="V137" i="179" s="1"/>
  <c r="V135" i="179" a="1"/>
  <c r="V135" i="179" s="1"/>
  <c r="V133" i="179" a="1"/>
  <c r="V133" i="179" s="1"/>
  <c r="V131" i="179" a="1"/>
  <c r="V131" i="179" s="1"/>
  <c r="V129" i="179" a="1"/>
  <c r="V129" i="179" s="1"/>
  <c r="V127" i="179" a="1"/>
  <c r="V127" i="179" s="1"/>
  <c r="V125" i="179" a="1"/>
  <c r="V125" i="179" s="1"/>
  <c r="V123" i="179" a="1"/>
  <c r="V123" i="179" s="1"/>
  <c r="V121" i="179" a="1"/>
  <c r="V121" i="179" s="1"/>
  <c r="V184" i="179" a="1"/>
  <c r="V184" i="179" s="1"/>
  <c r="V174" i="179" a="1"/>
  <c r="V174" i="179" s="1"/>
  <c r="V172" i="179" a="1"/>
  <c r="V172" i="179" s="1"/>
  <c r="V161" i="179" a="1"/>
  <c r="V161" i="179" s="1"/>
  <c r="V156" i="179" a="1"/>
  <c r="V156" i="179" s="1"/>
  <c r="V150" i="179" a="1"/>
  <c r="V150" i="179" s="1"/>
  <c r="V181" i="179" a="1"/>
  <c r="V181" i="179" s="1"/>
  <c r="V177" i="179" a="1"/>
  <c r="V177" i="179" s="1"/>
  <c r="V171" i="179" a="1"/>
  <c r="V171" i="179" s="1"/>
  <c r="V170" i="179" a="1"/>
  <c r="V170" i="179" s="1"/>
  <c r="V169" i="179" a="1"/>
  <c r="V169" i="179" s="1"/>
  <c r="V157" i="179" a="1"/>
  <c r="V157" i="179" s="1"/>
  <c r="V153" i="179" a="1"/>
  <c r="V153" i="179" s="1"/>
  <c r="V180" i="179" a="1"/>
  <c r="V180" i="179" s="1"/>
  <c r="V179" i="179" a="1"/>
  <c r="V179" i="179" s="1"/>
  <c r="V168" i="179" a="1"/>
  <c r="V168" i="179" s="1"/>
  <c r="V167" i="179" a="1"/>
  <c r="V167" i="179" s="1"/>
  <c r="V162" i="179" a="1"/>
  <c r="V162" i="179" s="1"/>
  <c r="V158" i="179" a="1"/>
  <c r="V158" i="179" s="1"/>
  <c r="V166" i="179" a="1"/>
  <c r="V166" i="179" s="1"/>
  <c r="V165" i="179" a="1"/>
  <c r="V165" i="179" s="1"/>
  <c r="V151" i="179" a="1"/>
  <c r="V151" i="179" s="1"/>
  <c r="V148" i="179" a="1"/>
  <c r="V148" i="179" s="1"/>
  <c r="V146" i="179" a="1"/>
  <c r="V146" i="179" s="1"/>
  <c r="V144" i="179" a="1"/>
  <c r="V144" i="179" s="1"/>
  <c r="V142" i="179" a="1"/>
  <c r="V142" i="179" s="1"/>
  <c r="V140" i="179" a="1"/>
  <c r="V140" i="179" s="1"/>
  <c r="V138" i="179" a="1"/>
  <c r="V138" i="179" s="1"/>
  <c r="V136" i="179" a="1"/>
  <c r="V136" i="179" s="1"/>
  <c r="V134" i="179" a="1"/>
  <c r="V134" i="179" s="1"/>
  <c r="V132" i="179" a="1"/>
  <c r="V132" i="179" s="1"/>
  <c r="V130" i="179" a="1"/>
  <c r="V130" i="179" s="1"/>
  <c r="V128" i="179" a="1"/>
  <c r="V128" i="179" s="1"/>
  <c r="V126" i="179" a="1"/>
  <c r="V126" i="179" s="1"/>
  <c r="V124" i="179" a="1"/>
  <c r="V124" i="179" s="1"/>
  <c r="V122" i="179" a="1"/>
  <c r="V122" i="179" s="1"/>
  <c r="V120" i="179" a="1"/>
  <c r="V120" i="179" s="1"/>
  <c r="V119" i="179" a="1"/>
  <c r="V119" i="179" s="1"/>
  <c r="V178" i="179" a="1"/>
  <c r="V178" i="179" s="1"/>
  <c r="V164" i="179" a="1"/>
  <c r="V164" i="179" s="1"/>
  <c r="V163" i="179" a="1"/>
  <c r="V163" i="179" s="1"/>
  <c r="V159" i="179" a="1"/>
  <c r="V159" i="179" s="1"/>
  <c r="V154" i="179" a="1"/>
  <c r="V154" i="179" s="1"/>
  <c r="V80" i="179" a="1"/>
  <c r="V80" i="179" s="1"/>
  <c r="V77" i="179" a="1"/>
  <c r="V77" i="179" s="1"/>
  <c r="V115" i="179" a="1"/>
  <c r="V115" i="179" s="1"/>
  <c r="V109" i="179" a="1"/>
  <c r="V109" i="179" s="1"/>
  <c r="V108" i="179" a="1"/>
  <c r="V108" i="179" s="1"/>
  <c r="V106" i="179" a="1"/>
  <c r="V106" i="179" s="1"/>
  <c r="V104" i="179" a="1"/>
  <c r="V104" i="179" s="1"/>
  <c r="V102" i="179" a="1"/>
  <c r="V102" i="179" s="1"/>
  <c r="V100" i="179" a="1"/>
  <c r="V100" i="179" s="1"/>
  <c r="V98" i="179" a="1"/>
  <c r="V98" i="179" s="1"/>
  <c r="V96" i="179" a="1"/>
  <c r="V96" i="179" s="1"/>
  <c r="V94" i="179" a="1"/>
  <c r="V94" i="179" s="1"/>
  <c r="V92" i="179" a="1"/>
  <c r="V92" i="179" s="1"/>
  <c r="V90" i="179" a="1"/>
  <c r="V90" i="179" s="1"/>
  <c r="V88" i="179" a="1"/>
  <c r="V88" i="179" s="1"/>
  <c r="V86" i="179" a="1"/>
  <c r="V86" i="179" s="1"/>
  <c r="V82" i="179" a="1"/>
  <c r="V82" i="179" s="1"/>
  <c r="V81" i="179" a="1"/>
  <c r="V81" i="179" s="1"/>
  <c r="V70" i="179" a="1"/>
  <c r="V70" i="179" s="1"/>
  <c r="V68" i="179" a="1"/>
  <c r="V68" i="179" s="1"/>
  <c r="V51" i="179" a="1"/>
  <c r="V51" i="179" s="1"/>
  <c r="V118" i="179" a="1"/>
  <c r="V118" i="179" s="1"/>
  <c r="V112" i="179" a="1"/>
  <c r="V112" i="179" s="1"/>
  <c r="V84" i="179" a="1"/>
  <c r="V84" i="179" s="1"/>
  <c r="V83" i="179" a="1"/>
  <c r="V83" i="179" s="1"/>
  <c r="V66" i="179" a="1"/>
  <c r="V66" i="179" s="1"/>
  <c r="V60" i="179" a="1"/>
  <c r="V60" i="179" s="1"/>
  <c r="V71" i="179" a="1"/>
  <c r="V71" i="179" s="1"/>
  <c r="V65" i="179" a="1"/>
  <c r="V65" i="179" s="1"/>
  <c r="V64" i="179" a="1"/>
  <c r="V64" i="179" s="1"/>
  <c r="V61" i="179" a="1"/>
  <c r="V61" i="179" s="1"/>
  <c r="V59" i="179" a="1"/>
  <c r="V59" i="179" s="1"/>
  <c r="V110" i="179" a="1"/>
  <c r="V110" i="179" s="1"/>
  <c r="V78" i="179" a="1"/>
  <c r="V78" i="179" s="1"/>
  <c r="V62" i="179" a="1"/>
  <c r="V62" i="179" s="1"/>
  <c r="V58" i="179" a="1"/>
  <c r="V58" i="179" s="1"/>
  <c r="V114" i="179" a="1"/>
  <c r="V114" i="179" s="1"/>
  <c r="V107" i="179" a="1"/>
  <c r="V107" i="179" s="1"/>
  <c r="V105" i="179" a="1"/>
  <c r="V105" i="179" s="1"/>
  <c r="V103" i="179" a="1"/>
  <c r="V103" i="179" s="1"/>
  <c r="V101" i="179" a="1"/>
  <c r="V101" i="179" s="1"/>
  <c r="V99" i="179" a="1"/>
  <c r="V99" i="179" s="1"/>
  <c r="V97" i="179" a="1"/>
  <c r="V97" i="179" s="1"/>
  <c r="V95" i="179" a="1"/>
  <c r="V95" i="179" s="1"/>
  <c r="V93" i="179" a="1"/>
  <c r="V93" i="179" s="1"/>
  <c r="V91" i="179" a="1"/>
  <c r="V91" i="179" s="1"/>
  <c r="V89" i="179" a="1"/>
  <c r="V89" i="179" s="1"/>
  <c r="V87" i="179" a="1"/>
  <c r="V87" i="179" s="1"/>
  <c r="V85" i="179" a="1"/>
  <c r="V85" i="179" s="1"/>
  <c r="V74" i="179" a="1"/>
  <c r="V74" i="179" s="1"/>
  <c r="V72" i="179" a="1"/>
  <c r="V72" i="179" s="1"/>
  <c r="V57" i="179" a="1"/>
  <c r="V57" i="179" s="1"/>
  <c r="V116" i="179" a="1"/>
  <c r="V116" i="179" s="1"/>
  <c r="V75" i="179" a="1"/>
  <c r="V75" i="179" s="1"/>
  <c r="V67" i="179" a="1"/>
  <c r="V67" i="179" s="1"/>
  <c r="V56" i="179" a="1"/>
  <c r="V56" i="179" s="1"/>
  <c r="V117" i="179" a="1"/>
  <c r="V117" i="179" s="1"/>
  <c r="V113" i="179" a="1"/>
  <c r="V113" i="179" s="1"/>
  <c r="V111" i="179" a="1"/>
  <c r="V111" i="179" s="1"/>
  <c r="V79" i="179" a="1"/>
  <c r="V79" i="179" s="1"/>
  <c r="V76" i="179" a="1"/>
  <c r="V76" i="179" s="1"/>
  <c r="V73" i="179" a="1"/>
  <c r="V73" i="179" s="1"/>
  <c r="V69" i="179" a="1"/>
  <c r="V69" i="179" s="1"/>
  <c r="V52" i="179" a="1"/>
  <c r="V52" i="179" s="1"/>
  <c r="V49" i="179" a="1"/>
  <c r="V49" i="179" s="1"/>
  <c r="V46" i="179" a="1"/>
  <c r="V46" i="179" s="1"/>
  <c r="V30" i="179" a="1"/>
  <c r="V30" i="179" s="1"/>
  <c r="V22" i="179" a="1"/>
  <c r="V22" i="179" s="1"/>
  <c r="V14" i="179" a="1"/>
  <c r="V14" i="179" s="1"/>
  <c r="V10" i="179" a="1"/>
  <c r="V10" i="179" s="1"/>
  <c r="V45" i="179" a="1"/>
  <c r="V45" i="179" s="1"/>
  <c r="V40" i="179" a="1"/>
  <c r="V40" i="179" s="1"/>
  <c r="V38" i="179" a="1"/>
  <c r="V38" i="179" s="1"/>
  <c r="V33" i="179" a="1"/>
  <c r="V33" i="179" s="1"/>
  <c r="V25" i="179" a="1"/>
  <c r="V25" i="179" s="1"/>
  <c r="V17" i="179" a="1"/>
  <c r="V17" i="179" s="1"/>
  <c r="V9" i="179" a="1"/>
  <c r="V9" i="179" s="1"/>
  <c r="V50" i="179" a="1"/>
  <c r="V50" i="179" s="1"/>
  <c r="V44" i="179" a="1"/>
  <c r="V44" i="179" s="1"/>
  <c r="V36" i="179" a="1"/>
  <c r="V36" i="179" s="1"/>
  <c r="V28" i="179" a="1"/>
  <c r="V28" i="179" s="1"/>
  <c r="V20" i="179" a="1"/>
  <c r="V20" i="179" s="1"/>
  <c r="V12" i="179" a="1"/>
  <c r="V12" i="179" s="1"/>
  <c r="V54" i="179" a="1"/>
  <c r="V54" i="179" s="1"/>
  <c r="V53" i="179" a="1"/>
  <c r="V53" i="179" s="1"/>
  <c r="V39" i="179" a="1"/>
  <c r="V39" i="179" s="1"/>
  <c r="V31" i="179" a="1"/>
  <c r="V31" i="179" s="1"/>
  <c r="V23" i="179" a="1"/>
  <c r="V23" i="179" s="1"/>
  <c r="V15" i="179" a="1"/>
  <c r="V15" i="179" s="1"/>
  <c r="V43" i="179" a="1"/>
  <c r="V43" i="179" s="1"/>
  <c r="V34" i="179" a="1"/>
  <c r="V34" i="179" s="1"/>
  <c r="V26" i="179" a="1"/>
  <c r="V26" i="179" s="1"/>
  <c r="V18" i="179" a="1"/>
  <c r="V18" i="179" s="1"/>
  <c r="V55" i="179" a="1"/>
  <c r="V55" i="179" s="1"/>
  <c r="V48" i="179" a="1"/>
  <c r="V48" i="179" s="1"/>
  <c r="V42" i="179" a="1"/>
  <c r="V42" i="179" s="1"/>
  <c r="V37" i="179" a="1"/>
  <c r="V37" i="179" s="1"/>
  <c r="V29" i="179" a="1"/>
  <c r="V29" i="179" s="1"/>
  <c r="V21" i="179" a="1"/>
  <c r="V21" i="179" s="1"/>
  <c r="V13" i="179" a="1"/>
  <c r="V13" i="179" s="1"/>
  <c r="V11" i="179" a="1"/>
  <c r="V11" i="179" s="1"/>
  <c r="V47" i="179" a="1"/>
  <c r="V47" i="179" s="1"/>
  <c r="V32" i="179" a="1"/>
  <c r="V32" i="179" s="1"/>
  <c r="V24" i="179" a="1"/>
  <c r="V24" i="179" s="1"/>
  <c r="V16" i="179" a="1"/>
  <c r="V16" i="179" s="1"/>
  <c r="V41" i="179" a="1"/>
  <c r="V41" i="179" s="1"/>
  <c r="V35" i="179" a="1"/>
  <c r="V35" i="179" s="1"/>
  <c r="V27" i="179" a="1"/>
  <c r="V27" i="179" s="1"/>
  <c r="V19" i="179" a="1"/>
  <c r="V19" i="179" s="1"/>
  <c r="AD296" i="179" a="1"/>
  <c r="AD296" i="179" s="1"/>
  <c r="AD293" i="179" a="1"/>
  <c r="AD293" i="179" s="1"/>
  <c r="AD289" i="179" a="1"/>
  <c r="AD289" i="179" s="1"/>
  <c r="AD288" i="179" a="1"/>
  <c r="AD288" i="179" s="1"/>
  <c r="AD284" i="179" a="1"/>
  <c r="AD284" i="179" s="1"/>
  <c r="AD300" i="179" a="1"/>
  <c r="AD300" i="179" s="1"/>
  <c r="AD299" i="179" a="1"/>
  <c r="AD299" i="179" s="1"/>
  <c r="AD290" i="179" a="1"/>
  <c r="AD290" i="179" s="1"/>
  <c r="AD297" i="179" a="1"/>
  <c r="AD297" i="179" s="1"/>
  <c r="AD294" i="179" a="1"/>
  <c r="AD294" i="179" s="1"/>
  <c r="AD283" i="179" a="1"/>
  <c r="AD283" i="179" s="1"/>
  <c r="AD277" i="179" a="1"/>
  <c r="AD277" i="179" s="1"/>
  <c r="AD298" i="179" a="1"/>
  <c r="AD298" i="179" s="1"/>
  <c r="AD295" i="179" a="1"/>
  <c r="AD295" i="179" s="1"/>
  <c r="AD282" i="179" a="1"/>
  <c r="AD282" i="179" s="1"/>
  <c r="AD291" i="179" a="1"/>
  <c r="AD291" i="179" s="1"/>
  <c r="AD285" i="179" a="1"/>
  <c r="AD285" i="179" s="1"/>
  <c r="AD256" i="179" a="1"/>
  <c r="AD256" i="179" s="1"/>
  <c r="AD254" i="179" a="1"/>
  <c r="AD254" i="179" s="1"/>
  <c r="AD275" i="179" a="1"/>
  <c r="AD275" i="179" s="1"/>
  <c r="AD264" i="179" a="1"/>
  <c r="AD264" i="179" s="1"/>
  <c r="AD271" i="179" a="1"/>
  <c r="AD271" i="179" s="1"/>
  <c r="AD269" i="179" a="1"/>
  <c r="AD269" i="179" s="1"/>
  <c r="AD262" i="179" a="1"/>
  <c r="AD262" i="179" s="1"/>
  <c r="AD257" i="179" a="1"/>
  <c r="AD257" i="179" s="1"/>
  <c r="AD248" i="179" a="1"/>
  <c r="AD248" i="179" s="1"/>
  <c r="AD287" i="179" a="1"/>
  <c r="AD287" i="179" s="1"/>
  <c r="AD281" i="179" a="1"/>
  <c r="AD281" i="179" s="1"/>
  <c r="AD279" i="179" a="1"/>
  <c r="AD279" i="179" s="1"/>
  <c r="AD278" i="179" a="1"/>
  <c r="AD278" i="179" s="1"/>
  <c r="AD267" i="179" a="1"/>
  <c r="AD267" i="179" s="1"/>
  <c r="AD265" i="179" a="1"/>
  <c r="AD265" i="179" s="1"/>
  <c r="AD280" i="179" a="1"/>
  <c r="AD280" i="179" s="1"/>
  <c r="AD274" i="179" a="1"/>
  <c r="AD274" i="179" s="1"/>
  <c r="AD259" i="179" a="1"/>
  <c r="AD259" i="179" s="1"/>
  <c r="AD258" i="179" a="1"/>
  <c r="AD258" i="179" s="1"/>
  <c r="AD255" i="179" a="1"/>
  <c r="AD255" i="179" s="1"/>
  <c r="AD253" i="179" a="1"/>
  <c r="AD253" i="179" s="1"/>
  <c r="AD292" i="179" a="1"/>
  <c r="AD292" i="179" s="1"/>
  <c r="AD286" i="179" a="1"/>
  <c r="AD286" i="179" s="1"/>
  <c r="AD260" i="179" a="1"/>
  <c r="AD260" i="179" s="1"/>
  <c r="AD276" i="179" a="1"/>
  <c r="AD276" i="179" s="1"/>
  <c r="AD273" i="179" a="1"/>
  <c r="AD273" i="179" s="1"/>
  <c r="AD272" i="179" a="1"/>
  <c r="AD272" i="179" s="1"/>
  <c r="AD270" i="179" a="1"/>
  <c r="AD270" i="179" s="1"/>
  <c r="AD268" i="179" a="1"/>
  <c r="AD268" i="179" s="1"/>
  <c r="AD266" i="179" a="1"/>
  <c r="AD266" i="179" s="1"/>
  <c r="AD263" i="179" a="1"/>
  <c r="AD263" i="179" s="1"/>
  <c r="AD261" i="179" a="1"/>
  <c r="AD261" i="179" s="1"/>
  <c r="AD233" i="179" a="1"/>
  <c r="AD233" i="179" s="1"/>
  <c r="AD232" i="179" a="1"/>
  <c r="AD232" i="179" s="1"/>
  <c r="AD217" i="179" a="1"/>
  <c r="AD217" i="179" s="1"/>
  <c r="AD214" i="179" a="1"/>
  <c r="AD214" i="179" s="1"/>
  <c r="AD196" i="179" a="1"/>
  <c r="AD196" i="179" s="1"/>
  <c r="AD246" i="179" a="1"/>
  <c r="AD246" i="179" s="1"/>
  <c r="AD231" i="179" a="1"/>
  <c r="AD231" i="179" s="1"/>
  <c r="AD230" i="179" a="1"/>
  <c r="AD230" i="179" s="1"/>
  <c r="AD228" i="179" a="1"/>
  <c r="AD228" i="179" s="1"/>
  <c r="AD226" i="179" a="1"/>
  <c r="AD226" i="179" s="1"/>
  <c r="AD224" i="179" a="1"/>
  <c r="AD224" i="179" s="1"/>
  <c r="AD222" i="179" a="1"/>
  <c r="AD222" i="179" s="1"/>
  <c r="AD220" i="179" a="1"/>
  <c r="AD220" i="179" s="1"/>
  <c r="AD218" i="179" a="1"/>
  <c r="AD218" i="179" s="1"/>
  <c r="AD211" i="179" a="1"/>
  <c r="AD211" i="179" s="1"/>
  <c r="AD209" i="179" a="1"/>
  <c r="AD209" i="179" s="1"/>
  <c r="AD207" i="179" a="1"/>
  <c r="AD207" i="179" s="1"/>
  <c r="AD205" i="179" a="1"/>
  <c r="AD205" i="179" s="1"/>
  <c r="AD203" i="179" a="1"/>
  <c r="AD203" i="179" s="1"/>
  <c r="AD201" i="179" a="1"/>
  <c r="AD201" i="179" s="1"/>
  <c r="AD199" i="179" a="1"/>
  <c r="AD199" i="179" s="1"/>
  <c r="AD245" i="179" a="1"/>
  <c r="AD245" i="179" s="1"/>
  <c r="AD243" i="179" a="1"/>
  <c r="AD243" i="179" s="1"/>
  <c r="AD241" i="179" a="1"/>
  <c r="AD241" i="179" s="1"/>
  <c r="AD239" i="179" a="1"/>
  <c r="AD239" i="179" s="1"/>
  <c r="AD229" i="179" a="1"/>
  <c r="AD229" i="179" s="1"/>
  <c r="AD195" i="179" a="1"/>
  <c r="AD195" i="179" s="1"/>
  <c r="AD183" i="179" a="1"/>
  <c r="AD183" i="179" s="1"/>
  <c r="AD216" i="179" a="1"/>
  <c r="AD216" i="179" s="1"/>
  <c r="AD252" i="179" a="1"/>
  <c r="AD252" i="179" s="1"/>
  <c r="AD213" i="179" a="1"/>
  <c r="AD213" i="179" s="1"/>
  <c r="AD194" i="179" a="1"/>
  <c r="AD194" i="179" s="1"/>
  <c r="AD250" i="179" a="1"/>
  <c r="AD250" i="179" s="1"/>
  <c r="AD227" i="179" a="1"/>
  <c r="AD227" i="179" s="1"/>
  <c r="AD225" i="179" a="1"/>
  <c r="AD225" i="179" s="1"/>
  <c r="AD223" i="179" a="1"/>
  <c r="AD223" i="179" s="1"/>
  <c r="AD221" i="179" a="1"/>
  <c r="AD221" i="179" s="1"/>
  <c r="AD219" i="179" a="1"/>
  <c r="AD219" i="179" s="1"/>
  <c r="AD210" i="179" a="1"/>
  <c r="AD210" i="179" s="1"/>
  <c r="AD208" i="179" a="1"/>
  <c r="AD208" i="179" s="1"/>
  <c r="AD206" i="179" a="1"/>
  <c r="AD206" i="179" s="1"/>
  <c r="AD204" i="179" a="1"/>
  <c r="AD204" i="179" s="1"/>
  <c r="AD202" i="179" a="1"/>
  <c r="AD202" i="179" s="1"/>
  <c r="AD200" i="179" a="1"/>
  <c r="AD200" i="179" s="1"/>
  <c r="AD198" i="179" a="1"/>
  <c r="AD198" i="179" s="1"/>
  <c r="AD193" i="179" a="1"/>
  <c r="AD193" i="179" s="1"/>
  <c r="AD192" i="179" a="1"/>
  <c r="AD192" i="179" s="1"/>
  <c r="AD191" i="179" a="1"/>
  <c r="AD191" i="179" s="1"/>
  <c r="AD190" i="179" a="1"/>
  <c r="AD190" i="179" s="1"/>
  <c r="AD189" i="179" a="1"/>
  <c r="AD189" i="179" s="1"/>
  <c r="AD247" i="179" a="1"/>
  <c r="AD247" i="179" s="1"/>
  <c r="AD244" i="179" a="1"/>
  <c r="AD244" i="179" s="1"/>
  <c r="AD242" i="179" a="1"/>
  <c r="AD242" i="179" s="1"/>
  <c r="AD240" i="179" a="1"/>
  <c r="AD240" i="179" s="1"/>
  <c r="AD238" i="179" a="1"/>
  <c r="AD238" i="179" s="1"/>
  <c r="AD237" i="179" a="1"/>
  <c r="AD237" i="179" s="1"/>
  <c r="AD236" i="179" a="1"/>
  <c r="AD236" i="179" s="1"/>
  <c r="AD215" i="179" a="1"/>
  <c r="AD215" i="179" s="1"/>
  <c r="AD188" i="179" a="1"/>
  <c r="AD188" i="179" s="1"/>
  <c r="AD251" i="179" a="1"/>
  <c r="AD251" i="179" s="1"/>
  <c r="AD249" i="179" a="1"/>
  <c r="AD249" i="179" s="1"/>
  <c r="AD235" i="179" a="1"/>
  <c r="AD235" i="179" s="1"/>
  <c r="AD234" i="179" a="1"/>
  <c r="AD234" i="179" s="1"/>
  <c r="AD212" i="179" a="1"/>
  <c r="AD212" i="179" s="1"/>
  <c r="AD197" i="179" a="1"/>
  <c r="AD197" i="179" s="1"/>
  <c r="AD187" i="179" a="1"/>
  <c r="AD187" i="179" s="1"/>
  <c r="AD186" i="179" a="1"/>
  <c r="AD186" i="179" s="1"/>
  <c r="AD185" i="179" a="1"/>
  <c r="AD185" i="179" s="1"/>
  <c r="AD175" i="179" a="1"/>
  <c r="AD175" i="179" s="1"/>
  <c r="AD160" i="179" a="1"/>
  <c r="AD160" i="179" s="1"/>
  <c r="AD150" i="179" a="1"/>
  <c r="AD150" i="179" s="1"/>
  <c r="AD177" i="179" a="1"/>
  <c r="AD177" i="179" s="1"/>
  <c r="AD172" i="179" a="1"/>
  <c r="AD172" i="179" s="1"/>
  <c r="AD171" i="179" a="1"/>
  <c r="AD171" i="179" s="1"/>
  <c r="AD156" i="179" a="1"/>
  <c r="AD156" i="179" s="1"/>
  <c r="AD153" i="179" a="1"/>
  <c r="AD153" i="179" s="1"/>
  <c r="AD147" i="179" a="1"/>
  <c r="AD147" i="179" s="1"/>
  <c r="AD145" i="179" a="1"/>
  <c r="AD145" i="179" s="1"/>
  <c r="AD143" i="179" a="1"/>
  <c r="AD143" i="179" s="1"/>
  <c r="AD141" i="179" a="1"/>
  <c r="AD141" i="179" s="1"/>
  <c r="AD139" i="179" a="1"/>
  <c r="AD139" i="179" s="1"/>
  <c r="AD137" i="179" a="1"/>
  <c r="AD137" i="179" s="1"/>
  <c r="AD135" i="179" a="1"/>
  <c r="AD135" i="179" s="1"/>
  <c r="AD133" i="179" a="1"/>
  <c r="AD133" i="179" s="1"/>
  <c r="AD131" i="179" a="1"/>
  <c r="AD131" i="179" s="1"/>
  <c r="AD129" i="179" a="1"/>
  <c r="AD129" i="179" s="1"/>
  <c r="AD127" i="179" a="1"/>
  <c r="AD127" i="179" s="1"/>
  <c r="AD125" i="179" a="1"/>
  <c r="AD125" i="179" s="1"/>
  <c r="AD123" i="179" a="1"/>
  <c r="AD123" i="179" s="1"/>
  <c r="AD121" i="179" a="1"/>
  <c r="AD121" i="179" s="1"/>
  <c r="AD182" i="179" a="1"/>
  <c r="AD182" i="179" s="1"/>
  <c r="AD181" i="179" a="1"/>
  <c r="AD181" i="179" s="1"/>
  <c r="AD170" i="179" a="1"/>
  <c r="AD170" i="179" s="1"/>
  <c r="AD161" i="179" a="1"/>
  <c r="AD161" i="179" s="1"/>
  <c r="AD157" i="179" a="1"/>
  <c r="AD157" i="179" s="1"/>
  <c r="AD180" i="179" a="1"/>
  <c r="AD180" i="179" s="1"/>
  <c r="AD179" i="179" a="1"/>
  <c r="AD179" i="179" s="1"/>
  <c r="AD169" i="179" a="1"/>
  <c r="AD169" i="179" s="1"/>
  <c r="AD168" i="179" a="1"/>
  <c r="AD168" i="179" s="1"/>
  <c r="AD167" i="179" a="1"/>
  <c r="AD167" i="179" s="1"/>
  <c r="AD162" i="179" a="1"/>
  <c r="AD162" i="179" s="1"/>
  <c r="AD151" i="179" a="1"/>
  <c r="AD151" i="179" s="1"/>
  <c r="AD178" i="179" a="1"/>
  <c r="AD178" i="179" s="1"/>
  <c r="AD166" i="179" a="1"/>
  <c r="AD166" i="179" s="1"/>
  <c r="AD165" i="179" a="1"/>
  <c r="AD165" i="179" s="1"/>
  <c r="AD163" i="179" a="1"/>
  <c r="AD163" i="179" s="1"/>
  <c r="AD158" i="179" a="1"/>
  <c r="AD158" i="179" s="1"/>
  <c r="AD154" i="179" a="1"/>
  <c r="AD154" i="179" s="1"/>
  <c r="AD184" i="179" a="1"/>
  <c r="AD184" i="179" s="1"/>
  <c r="AD173" i="179" a="1"/>
  <c r="AD173" i="179" s="1"/>
  <c r="AD164" i="179" a="1"/>
  <c r="AD164" i="179" s="1"/>
  <c r="AD155" i="179" a="1"/>
  <c r="AD155" i="179" s="1"/>
  <c r="AD149" i="179" a="1"/>
  <c r="AD149" i="179" s="1"/>
  <c r="AD148" i="179" a="1"/>
  <c r="AD148" i="179" s="1"/>
  <c r="AD146" i="179" a="1"/>
  <c r="AD146" i="179" s="1"/>
  <c r="AD144" i="179" a="1"/>
  <c r="AD144" i="179" s="1"/>
  <c r="AD142" i="179" a="1"/>
  <c r="AD142" i="179" s="1"/>
  <c r="AD140" i="179" a="1"/>
  <c r="AD140" i="179" s="1"/>
  <c r="AD138" i="179" a="1"/>
  <c r="AD138" i="179" s="1"/>
  <c r="AD136" i="179" a="1"/>
  <c r="AD136" i="179" s="1"/>
  <c r="AD134" i="179" a="1"/>
  <c r="AD134" i="179" s="1"/>
  <c r="AD132" i="179" a="1"/>
  <c r="AD132" i="179" s="1"/>
  <c r="AD130" i="179" a="1"/>
  <c r="AD130" i="179" s="1"/>
  <c r="AD128" i="179" a="1"/>
  <c r="AD128" i="179" s="1"/>
  <c r="AD126" i="179" a="1"/>
  <c r="AD126" i="179" s="1"/>
  <c r="AD124" i="179" a="1"/>
  <c r="AD124" i="179" s="1"/>
  <c r="AD122" i="179" a="1"/>
  <c r="AD122" i="179" s="1"/>
  <c r="AD120" i="179" a="1"/>
  <c r="AD120" i="179" s="1"/>
  <c r="AD176" i="179" a="1"/>
  <c r="AD176" i="179" s="1"/>
  <c r="AD174" i="179" a="1"/>
  <c r="AD174" i="179" s="1"/>
  <c r="AD159" i="179" a="1"/>
  <c r="AD159" i="179" s="1"/>
  <c r="AD152" i="179" a="1"/>
  <c r="AD152" i="179" s="1"/>
  <c r="AD115" i="179" a="1"/>
  <c r="AD115" i="179" s="1"/>
  <c r="AD112" i="179" a="1"/>
  <c r="AD112" i="179" s="1"/>
  <c r="AD82" i="179" a="1"/>
  <c r="AD82" i="179" s="1"/>
  <c r="AD81" i="179" a="1"/>
  <c r="AD81" i="179" s="1"/>
  <c r="AD77" i="179" a="1"/>
  <c r="AD77" i="179" s="1"/>
  <c r="AD75" i="179" a="1"/>
  <c r="AD75" i="179" s="1"/>
  <c r="AD66" i="179" a="1"/>
  <c r="AD66" i="179" s="1"/>
  <c r="AD55" i="179" a="1"/>
  <c r="AD55" i="179" s="1"/>
  <c r="AD118" i="179" a="1"/>
  <c r="AD118" i="179" s="1"/>
  <c r="AD108" i="179" a="1"/>
  <c r="AD108" i="179" s="1"/>
  <c r="AD106" i="179" a="1"/>
  <c r="AD106" i="179" s="1"/>
  <c r="AD104" i="179" a="1"/>
  <c r="AD104" i="179" s="1"/>
  <c r="AD102" i="179" a="1"/>
  <c r="AD102" i="179" s="1"/>
  <c r="AD100" i="179" a="1"/>
  <c r="AD100" i="179" s="1"/>
  <c r="AD98" i="179" a="1"/>
  <c r="AD98" i="179" s="1"/>
  <c r="AD96" i="179" a="1"/>
  <c r="AD96" i="179" s="1"/>
  <c r="AD94" i="179" a="1"/>
  <c r="AD94" i="179" s="1"/>
  <c r="AD92" i="179" a="1"/>
  <c r="AD92" i="179" s="1"/>
  <c r="AD90" i="179" a="1"/>
  <c r="AD90" i="179" s="1"/>
  <c r="AD88" i="179" a="1"/>
  <c r="AD88" i="179" s="1"/>
  <c r="AD86" i="179" a="1"/>
  <c r="AD86" i="179" s="1"/>
  <c r="AD84" i="179" a="1"/>
  <c r="AD84" i="179" s="1"/>
  <c r="AD83" i="179" a="1"/>
  <c r="AD83" i="179" s="1"/>
  <c r="AD76" i="179" a="1"/>
  <c r="AD76" i="179" s="1"/>
  <c r="AD72" i="179" a="1"/>
  <c r="AD72" i="179" s="1"/>
  <c r="AD65" i="179" a="1"/>
  <c r="AD65" i="179" s="1"/>
  <c r="AD59" i="179" a="1"/>
  <c r="AD59" i="179" s="1"/>
  <c r="AD49" i="179" a="1"/>
  <c r="AD49" i="179" s="1"/>
  <c r="AD119" i="179" a="1"/>
  <c r="AD119" i="179" s="1"/>
  <c r="AD114" i="179" a="1"/>
  <c r="AD114" i="179" s="1"/>
  <c r="AD110" i="179" a="1"/>
  <c r="AD110" i="179" s="1"/>
  <c r="AD64" i="179" a="1"/>
  <c r="AD64" i="179" s="1"/>
  <c r="AD60" i="179" a="1"/>
  <c r="AD60" i="179" s="1"/>
  <c r="AD58" i="179" a="1"/>
  <c r="AD58" i="179" s="1"/>
  <c r="AD56" i="179" a="1"/>
  <c r="AD56" i="179" s="1"/>
  <c r="AD73" i="179" a="1"/>
  <c r="AD73" i="179" s="1"/>
  <c r="AD69" i="179" a="1"/>
  <c r="AD69" i="179" s="1"/>
  <c r="AD63" i="179" a="1"/>
  <c r="AD63" i="179" s="1"/>
  <c r="AD62" i="179" a="1"/>
  <c r="AD62" i="179" s="1"/>
  <c r="AD61" i="179" a="1"/>
  <c r="AD61" i="179" s="1"/>
  <c r="AD57" i="179" a="1"/>
  <c r="AD57" i="179" s="1"/>
  <c r="AD53" i="179" a="1"/>
  <c r="AD53" i="179" s="1"/>
  <c r="AD78" i="179" a="1"/>
  <c r="AD78" i="179" s="1"/>
  <c r="AD67" i="179" a="1"/>
  <c r="AD67" i="179" s="1"/>
  <c r="AD113" i="179" a="1"/>
  <c r="AD113" i="179" s="1"/>
  <c r="AD111" i="179" a="1"/>
  <c r="AD111" i="179" s="1"/>
  <c r="AD107" i="179" a="1"/>
  <c r="AD107" i="179" s="1"/>
  <c r="AD105" i="179" a="1"/>
  <c r="AD105" i="179" s="1"/>
  <c r="AD103" i="179" a="1"/>
  <c r="AD103" i="179" s="1"/>
  <c r="AD101" i="179" a="1"/>
  <c r="AD101" i="179" s="1"/>
  <c r="AD99" i="179" a="1"/>
  <c r="AD99" i="179" s="1"/>
  <c r="AD97" i="179" a="1"/>
  <c r="AD97" i="179" s="1"/>
  <c r="AD95" i="179" a="1"/>
  <c r="AD95" i="179" s="1"/>
  <c r="AD93" i="179" a="1"/>
  <c r="AD93" i="179" s="1"/>
  <c r="AD91" i="179" a="1"/>
  <c r="AD91" i="179" s="1"/>
  <c r="AD89" i="179" a="1"/>
  <c r="AD89" i="179" s="1"/>
  <c r="AD87" i="179" a="1"/>
  <c r="AD87" i="179" s="1"/>
  <c r="AD85" i="179" a="1"/>
  <c r="AD85" i="179" s="1"/>
  <c r="AD70" i="179" a="1"/>
  <c r="AD70" i="179" s="1"/>
  <c r="AD117" i="179" a="1"/>
  <c r="AD117" i="179" s="1"/>
  <c r="AD116" i="179" a="1"/>
  <c r="AD116" i="179" s="1"/>
  <c r="AD109" i="179" a="1"/>
  <c r="AD109" i="179" s="1"/>
  <c r="AD80" i="179" a="1"/>
  <c r="AD80" i="179" s="1"/>
  <c r="AD79" i="179" a="1"/>
  <c r="AD79" i="179" s="1"/>
  <c r="AD74" i="179" a="1"/>
  <c r="AD74" i="179" s="1"/>
  <c r="AD71" i="179" a="1"/>
  <c r="AD71" i="179" s="1"/>
  <c r="AD68" i="179" a="1"/>
  <c r="AD68" i="179" s="1"/>
  <c r="AD50" i="179" a="1"/>
  <c r="AD50" i="179" s="1"/>
  <c r="AD54" i="179" a="1"/>
  <c r="AD54" i="179" s="1"/>
  <c r="AD44" i="179" a="1"/>
  <c r="AD44" i="179" s="1"/>
  <c r="AD36" i="179" a="1"/>
  <c r="AD36" i="179" s="1"/>
  <c r="AD28" i="179" a="1"/>
  <c r="AD28" i="179" s="1"/>
  <c r="AD20" i="179" a="1"/>
  <c r="AD20" i="179" s="1"/>
  <c r="AD12" i="179" a="1"/>
  <c r="AD12" i="179" s="1"/>
  <c r="AD48" i="179" a="1"/>
  <c r="AD48" i="179" s="1"/>
  <c r="AD43" i="179" a="1"/>
  <c r="AD43" i="179" s="1"/>
  <c r="AD31" i="179" a="1"/>
  <c r="AD31" i="179" s="1"/>
  <c r="AD23" i="179" a="1"/>
  <c r="AD23" i="179" s="1"/>
  <c r="AD15" i="179" a="1"/>
  <c r="AD15" i="179" s="1"/>
  <c r="AD10" i="179" a="1"/>
  <c r="AD10" i="179" s="1"/>
  <c r="AD42" i="179" a="1"/>
  <c r="AD42" i="179" s="1"/>
  <c r="AD34" i="179" a="1"/>
  <c r="AD34" i="179" s="1"/>
  <c r="AD26" i="179" a="1"/>
  <c r="AD26" i="179" s="1"/>
  <c r="AD18" i="179" a="1"/>
  <c r="AD18" i="179" s="1"/>
  <c r="AD13" i="179" a="1"/>
  <c r="AD13" i="179" s="1"/>
  <c r="AD47" i="179" a="1"/>
  <c r="AD47" i="179" s="1"/>
  <c r="AD37" i="179" a="1"/>
  <c r="AD37" i="179" s="1"/>
  <c r="AD29" i="179" a="1"/>
  <c r="AD29" i="179" s="1"/>
  <c r="AD21" i="179" a="1"/>
  <c r="AD21" i="179" s="1"/>
  <c r="AD41" i="179" a="1"/>
  <c r="AD41" i="179" s="1"/>
  <c r="AD32" i="179" a="1"/>
  <c r="AD32" i="179" s="1"/>
  <c r="AD24" i="179" a="1"/>
  <c r="AD24" i="179" s="1"/>
  <c r="AD16" i="179" a="1"/>
  <c r="AD16" i="179" s="1"/>
  <c r="AD46" i="179" a="1"/>
  <c r="AD46" i="179" s="1"/>
  <c r="AD40" i="179" a="1"/>
  <c r="AD40" i="179" s="1"/>
  <c r="AD38" i="179" a="1"/>
  <c r="AD38" i="179" s="1"/>
  <c r="AD35" i="179" a="1"/>
  <c r="AD35" i="179" s="1"/>
  <c r="AD27" i="179" a="1"/>
  <c r="AD27" i="179" s="1"/>
  <c r="AD19" i="179" a="1"/>
  <c r="AD19" i="179" s="1"/>
  <c r="AD11" i="179" a="1"/>
  <c r="AD11" i="179" s="1"/>
  <c r="AD52" i="179" a="1"/>
  <c r="AD52" i="179" s="1"/>
  <c r="AD45" i="179" a="1"/>
  <c r="AD45" i="179" s="1"/>
  <c r="AD30" i="179" a="1"/>
  <c r="AD30" i="179" s="1"/>
  <c r="AD22" i="179" a="1"/>
  <c r="AD22" i="179" s="1"/>
  <c r="AD14" i="179" a="1"/>
  <c r="AD14" i="179" s="1"/>
  <c r="AD9" i="179" a="1"/>
  <c r="AD9" i="179" s="1"/>
  <c r="AD51" i="179" a="1"/>
  <c r="AD51" i="179" s="1"/>
  <c r="AD39" i="179" a="1"/>
  <c r="AD39" i="179" s="1"/>
  <c r="AD33" i="179" a="1"/>
  <c r="AD33" i="179" s="1"/>
  <c r="AD25" i="179" a="1"/>
  <c r="AD25" i="179" s="1"/>
  <c r="AD17" i="179" a="1"/>
  <c r="AD17" i="179" s="1"/>
  <c r="AI5" i="175"/>
  <c r="AQ5" i="175"/>
  <c r="AJ5" i="175"/>
  <c r="AL5" i="175"/>
  <c r="AF5" i="175"/>
  <c r="AM5" i="175"/>
  <c r="AP5" i="175"/>
  <c r="AN5" i="175"/>
  <c r="AG5" i="175"/>
  <c r="AO5" i="175"/>
  <c r="H2" i="174"/>
  <c r="AF1" i="175"/>
  <c r="AH5" i="175"/>
  <c r="E2" i="186"/>
  <c r="G4" i="192" s="1"/>
  <c r="I6" i="174"/>
  <c r="I6" i="176"/>
  <c r="J6" i="174"/>
  <c r="J6" i="176"/>
  <c r="R6" i="174"/>
  <c r="R6" i="176"/>
  <c r="Q6" i="174"/>
  <c r="Q6" i="176"/>
  <c r="L6" i="176"/>
  <c r="L6" i="174"/>
  <c r="N6" i="174"/>
  <c r="N6" i="176"/>
  <c r="H6" i="176"/>
  <c r="H6" i="174"/>
  <c r="O6" i="174"/>
  <c r="O6" i="176"/>
  <c r="P6" i="174"/>
  <c r="P6" i="176"/>
  <c r="S6" i="176"/>
  <c r="K6" i="176"/>
  <c r="G3" i="186"/>
  <c r="I5" i="192" s="1"/>
  <c r="S6" i="174"/>
  <c r="K6" i="174"/>
  <c r="H2" i="176"/>
  <c r="C2" i="186"/>
  <c r="E4" i="192" s="1"/>
  <c r="D2" i="186"/>
  <c r="F4" i="192" s="1"/>
  <c r="X253" i="179" l="1" a="1"/>
  <c r="X253" i="179" s="1"/>
  <c r="AB295" i="179" a="1"/>
  <c r="AB295" i="179" s="1"/>
  <c r="Q7" i="192"/>
  <c r="H9" i="191" s="1"/>
  <c r="Q19" i="192"/>
  <c r="Q46" i="192"/>
  <c r="Q9" i="192"/>
  <c r="Q23" i="192"/>
  <c r="Q24" i="192"/>
  <c r="H26" i="191" s="1"/>
  <c r="Q26" i="192"/>
  <c r="Q25" i="192"/>
  <c r="H27" i="191" s="1"/>
  <c r="Q15" i="192"/>
  <c r="Q34" i="192"/>
  <c r="Q22" i="192"/>
  <c r="Q21" i="192"/>
  <c r="H23" i="191" s="1"/>
  <c r="AA29" i="179" a="1"/>
  <c r="AA29" i="179" s="1"/>
  <c r="AA10" i="179" a="1"/>
  <c r="AA10" i="179" s="1"/>
  <c r="AA19" i="179" a="1"/>
  <c r="AA19" i="179" s="1"/>
  <c r="AA37" i="179" a="1"/>
  <c r="AA37" i="179" s="1"/>
  <c r="AA15" i="179" a="1"/>
  <c r="AA15" i="179" s="1"/>
  <c r="AA44" i="179" a="1"/>
  <c r="AA44" i="179" s="1"/>
  <c r="AA12" i="179" a="1"/>
  <c r="AA12" i="179" s="1"/>
  <c r="AA27" i="179" a="1"/>
  <c r="AA27" i="179" s="1"/>
  <c r="AA47" i="179" a="1"/>
  <c r="AA47" i="179" s="1"/>
  <c r="AA58" i="179" a="1"/>
  <c r="AA58" i="179" s="1"/>
  <c r="AA60" i="179" a="1"/>
  <c r="AA60" i="179" s="1"/>
  <c r="AA82" i="179" a="1"/>
  <c r="AA82" i="179" s="1"/>
  <c r="AA98" i="179" a="1"/>
  <c r="AA98" i="179" s="1"/>
  <c r="AA68" i="179" a="1"/>
  <c r="AA68" i="179" s="1"/>
  <c r="AA79" i="179" a="1"/>
  <c r="AA79" i="179" s="1"/>
  <c r="AA67" i="179" a="1"/>
  <c r="AA67" i="179" s="1"/>
  <c r="AA95" i="179" a="1"/>
  <c r="AA95" i="179" s="1"/>
  <c r="AA157" i="179" a="1"/>
  <c r="AA157" i="179" s="1"/>
  <c r="AA153" i="179" a="1"/>
  <c r="AA153" i="179" s="1"/>
  <c r="AA135" i="179" a="1"/>
  <c r="AA135" i="179" s="1"/>
  <c r="AA156" i="179" a="1"/>
  <c r="AA156" i="179" s="1"/>
  <c r="AA159" i="179" a="1"/>
  <c r="AA159" i="179" s="1"/>
  <c r="AA132" i="179" a="1"/>
  <c r="AA132" i="179" s="1"/>
  <c r="AA148" i="179" a="1"/>
  <c r="AA148" i="179" s="1"/>
  <c r="AA162" i="179" a="1"/>
  <c r="AA162" i="179" s="1"/>
  <c r="AA216" i="179" a="1"/>
  <c r="AA216" i="179" s="1"/>
  <c r="AA199" i="179" a="1"/>
  <c r="AA199" i="179" s="1"/>
  <c r="AA217" i="179" a="1"/>
  <c r="AA217" i="179" s="1"/>
  <c r="AA231" i="179" a="1"/>
  <c r="AA231" i="179" s="1"/>
  <c r="AA234" i="179" a="1"/>
  <c r="AA234" i="179" s="1"/>
  <c r="AA237" i="179" a="1"/>
  <c r="AA237" i="179" s="1"/>
  <c r="AA190" i="179" a="1"/>
  <c r="AA190" i="179" s="1"/>
  <c r="AA213" i="179" a="1"/>
  <c r="AA213" i="179" s="1"/>
  <c r="AA279" i="179" a="1"/>
  <c r="AA279" i="179" s="1"/>
  <c r="AA275" i="179" a="1"/>
  <c r="AA275" i="179" s="1"/>
  <c r="AA251" i="179" a="1"/>
  <c r="AA251" i="179" s="1"/>
  <c r="AA270" i="179" a="1"/>
  <c r="AA270" i="179" s="1"/>
  <c r="AA274" i="179" a="1"/>
  <c r="AA274" i="179" s="1"/>
  <c r="AA296" i="179" a="1"/>
  <c r="AA296" i="179" s="1"/>
  <c r="AA295" i="179" a="1"/>
  <c r="AA295" i="179" s="1"/>
  <c r="AA168" i="179" a="1"/>
  <c r="AA168" i="179" s="1"/>
  <c r="AA161" i="179" a="1"/>
  <c r="AA161" i="179" s="1"/>
  <c r="AA137" i="179" a="1"/>
  <c r="AA137" i="179" s="1"/>
  <c r="AA172" i="179" a="1"/>
  <c r="AA172" i="179" s="1"/>
  <c r="AA173" i="179" a="1"/>
  <c r="AA173" i="179" s="1"/>
  <c r="AA134" i="179" a="1"/>
  <c r="AA134" i="179" s="1"/>
  <c r="AA154" i="179" a="1"/>
  <c r="AA154" i="179" s="1"/>
  <c r="AA166" i="179" a="1"/>
  <c r="AA166" i="179" s="1"/>
  <c r="AA229" i="179" a="1"/>
  <c r="AA229" i="179" s="1"/>
  <c r="AA201" i="179" a="1"/>
  <c r="AA201" i="179" s="1"/>
  <c r="AA218" i="179" a="1"/>
  <c r="AA218" i="179" s="1"/>
  <c r="AA232" i="179" a="1"/>
  <c r="AA232" i="179" s="1"/>
  <c r="AA235" i="179" a="1"/>
  <c r="AA235" i="179" s="1"/>
  <c r="AA238" i="179" a="1"/>
  <c r="AA238" i="179" s="1"/>
  <c r="AA192" i="179" a="1"/>
  <c r="AA192" i="179" s="1"/>
  <c r="AA219" i="179" a="1"/>
  <c r="AA219" i="179" s="1"/>
  <c r="AA281" i="179" a="1"/>
  <c r="AA281" i="179" s="1"/>
  <c r="AA278" i="179" a="1"/>
  <c r="AA278" i="179" s="1"/>
  <c r="AA266" i="179" a="1"/>
  <c r="AA266" i="179" s="1"/>
  <c r="AA272" i="179" a="1"/>
  <c r="AA272" i="179" s="1"/>
  <c r="AA277" i="179" a="1"/>
  <c r="AA277" i="179" s="1"/>
  <c r="AA284" i="179" a="1"/>
  <c r="AA284" i="179" s="1"/>
  <c r="AA298" i="179" a="1"/>
  <c r="AA298" i="179" s="1"/>
  <c r="AA18" i="179" a="1"/>
  <c r="AA18" i="179" s="1"/>
  <c r="AA43" i="179" a="1"/>
  <c r="AA43" i="179" s="1"/>
  <c r="AA17" i="179" a="1"/>
  <c r="AA17" i="179" s="1"/>
  <c r="AA30" i="179" a="1"/>
  <c r="AA30" i="179" s="1"/>
  <c r="AA51" i="179" a="1"/>
  <c r="AA51" i="179" s="1"/>
  <c r="AA57" i="179" a="1"/>
  <c r="AA57" i="179" s="1"/>
  <c r="AA64" i="179" a="1"/>
  <c r="AA64" i="179" s="1"/>
  <c r="AA84" i="179" a="1"/>
  <c r="AA84" i="179" s="1"/>
  <c r="AA88" i="179" a="1"/>
  <c r="AA88" i="179" s="1"/>
  <c r="AA104" i="179" a="1"/>
  <c r="AA104" i="179" s="1"/>
  <c r="AA81" i="179" a="1"/>
  <c r="AA81" i="179" s="1"/>
  <c r="AA117" i="179" a="1"/>
  <c r="AA117" i="179" s="1"/>
  <c r="AA85" i="179" a="1"/>
  <c r="AA85" i="179" s="1"/>
  <c r="AA101" i="179" a="1"/>
  <c r="AA101" i="179" s="1"/>
  <c r="AA170" i="179" a="1"/>
  <c r="AA170" i="179" s="1"/>
  <c r="AA177" i="179" a="1"/>
  <c r="AA177" i="179" s="1"/>
  <c r="AA141" i="179" a="1"/>
  <c r="AA141" i="179" s="1"/>
  <c r="AA118" i="179" a="1"/>
  <c r="AA118" i="179" s="1"/>
  <c r="AA122" i="179" a="1"/>
  <c r="AA122" i="179" s="1"/>
  <c r="AA138" i="179" a="1"/>
  <c r="AA138" i="179" s="1"/>
  <c r="AA164" i="179" a="1"/>
  <c r="AA164" i="179" s="1"/>
  <c r="AA179" i="179" a="1"/>
  <c r="AA179" i="179" s="1"/>
  <c r="AA241" i="179" a="1"/>
  <c r="AA241" i="179" s="1"/>
  <c r="AA205" i="179" a="1"/>
  <c r="AA205" i="179" s="1"/>
  <c r="AA222" i="179" a="1"/>
  <c r="AA222" i="179" s="1"/>
  <c r="AA186" i="179" a="1"/>
  <c r="AA186" i="179" s="1"/>
  <c r="AA191" i="179" a="1"/>
  <c r="AA191" i="179" s="1"/>
  <c r="AA242" i="179" a="1"/>
  <c r="AA242" i="179" s="1"/>
  <c r="AA200" i="179" a="1"/>
  <c r="AA200" i="179" s="1"/>
  <c r="AA223" i="179" a="1"/>
  <c r="AA223" i="179" s="1"/>
  <c r="AA257" i="179" a="1"/>
  <c r="AA257" i="179" s="1"/>
  <c r="AA254" i="179" a="1"/>
  <c r="AA254" i="179" s="1"/>
  <c r="AA276" i="179" a="1"/>
  <c r="AA276" i="179" s="1"/>
  <c r="AA260" i="179" a="1"/>
  <c r="AA260" i="179" s="1"/>
  <c r="AA294" i="179" a="1"/>
  <c r="AA294" i="179" s="1"/>
  <c r="AA288" i="179" a="1"/>
  <c r="AA288" i="179" s="1"/>
  <c r="AA26" i="179" a="1"/>
  <c r="AA26" i="179" s="1"/>
  <c r="AA25" i="179" a="1"/>
  <c r="AA25" i="179" s="1"/>
  <c r="AA16" i="179" a="1"/>
  <c r="AA16" i="179" s="1"/>
  <c r="AA62" i="179" a="1"/>
  <c r="AA62" i="179" s="1"/>
  <c r="AA72" i="179" a="1"/>
  <c r="AA72" i="179" s="1"/>
  <c r="AA110" i="179" a="1"/>
  <c r="AA110" i="179" s="1"/>
  <c r="AA90" i="179" a="1"/>
  <c r="AA90" i="179" s="1"/>
  <c r="AA106" i="179" a="1"/>
  <c r="AA106" i="179" s="1"/>
  <c r="AA112" i="179" a="1"/>
  <c r="AA112" i="179" s="1"/>
  <c r="AA52" i="179" a="1"/>
  <c r="AA52" i="179" s="1"/>
  <c r="AA87" i="179" a="1"/>
  <c r="AA87" i="179" s="1"/>
  <c r="AA103" i="179" a="1"/>
  <c r="AA103" i="179" s="1"/>
  <c r="AA175" i="179" a="1"/>
  <c r="AA175" i="179" s="1"/>
  <c r="AA127" i="179" a="1"/>
  <c r="AA127" i="179" s="1"/>
  <c r="AA143" i="179" a="1"/>
  <c r="AA143" i="179" s="1"/>
  <c r="AA152" i="179" a="1"/>
  <c r="AA152" i="179" s="1"/>
  <c r="AA124" i="179" a="1"/>
  <c r="AA124" i="179" s="1"/>
  <c r="AA140" i="179" a="1"/>
  <c r="AA140" i="179" s="1"/>
  <c r="AA165" i="179" a="1"/>
  <c r="AA165" i="179" s="1"/>
  <c r="AA185" i="179" a="1"/>
  <c r="AA185" i="179" s="1"/>
  <c r="AA243" i="179" a="1"/>
  <c r="AA243" i="179" s="1"/>
  <c r="AA207" i="179" a="1"/>
  <c r="AA207" i="179" s="1"/>
  <c r="AA224" i="179" a="1"/>
  <c r="AA224" i="179" s="1"/>
  <c r="AA187" i="179" a="1"/>
  <c r="AA187" i="179" s="1"/>
  <c r="AA198" i="179" a="1"/>
  <c r="AA198" i="179" s="1"/>
  <c r="AA244" i="179" a="1"/>
  <c r="AA244" i="179" s="1"/>
  <c r="AA202" i="179" a="1"/>
  <c r="AA202" i="179" s="1"/>
  <c r="AA225" i="179" a="1"/>
  <c r="AA225" i="179" s="1"/>
  <c r="AA262" i="179" a="1"/>
  <c r="AA262" i="179" s="1"/>
  <c r="AA256" i="179" a="1"/>
  <c r="AA256" i="179" s="1"/>
  <c r="AA282" i="179" a="1"/>
  <c r="AA282" i="179" s="1"/>
  <c r="AA253" i="179" a="1"/>
  <c r="AA253" i="179" s="1"/>
  <c r="AA299" i="179" a="1"/>
  <c r="AA299" i="179" s="1"/>
  <c r="AA292" i="179" a="1"/>
  <c r="AA292" i="179" s="1"/>
  <c r="AA20" i="179" a="1"/>
  <c r="AA20" i="179" s="1"/>
  <c r="AA38" i="179" a="1"/>
  <c r="AA38" i="179" s="1"/>
  <c r="AA34" i="179" a="1"/>
  <c r="AA34" i="179" s="1"/>
  <c r="AA28" i="179" a="1"/>
  <c r="AA28" i="179" s="1"/>
  <c r="AA33" i="179" a="1"/>
  <c r="AA33" i="179" s="1"/>
  <c r="AA40" i="179" a="1"/>
  <c r="AA40" i="179" s="1"/>
  <c r="AA24" i="179" a="1"/>
  <c r="AA24" i="179" s="1"/>
  <c r="AA76" i="179" a="1"/>
  <c r="AA76" i="179" s="1"/>
  <c r="AA75" i="179" a="1"/>
  <c r="AA75" i="179" s="1"/>
  <c r="AA50" i="179" a="1"/>
  <c r="AA50" i="179" s="1"/>
  <c r="AA92" i="179" a="1"/>
  <c r="AA92" i="179" s="1"/>
  <c r="AA108" i="179" a="1"/>
  <c r="AA108" i="179" s="1"/>
  <c r="AA115" i="179" a="1"/>
  <c r="AA115" i="179" s="1"/>
  <c r="AA54" i="179" a="1"/>
  <c r="AA54" i="179" s="1"/>
  <c r="AA89" i="179" a="1"/>
  <c r="AA89" i="179" s="1"/>
  <c r="AA105" i="179" a="1"/>
  <c r="AA105" i="179" s="1"/>
  <c r="AA180" i="179" a="1"/>
  <c r="AA180" i="179" s="1"/>
  <c r="AA129" i="179" a="1"/>
  <c r="AA129" i="179" s="1"/>
  <c r="AA145" i="179" a="1"/>
  <c r="AA145" i="179" s="1"/>
  <c r="AA155" i="179" a="1"/>
  <c r="AA155" i="179" s="1"/>
  <c r="AA126" i="179" a="1"/>
  <c r="AA126" i="179" s="1"/>
  <c r="AA142" i="179" a="1"/>
  <c r="AA142" i="179" s="1"/>
  <c r="AA178" i="179" a="1"/>
  <c r="AA178" i="179" s="1"/>
  <c r="AA183" i="179" a="1"/>
  <c r="AA183" i="179" s="1"/>
  <c r="AA245" i="179" a="1"/>
  <c r="AA245" i="179" s="1"/>
  <c r="AA209" i="179" a="1"/>
  <c r="AA209" i="179" s="1"/>
  <c r="AA226" i="179" a="1"/>
  <c r="AA226" i="179" s="1"/>
  <c r="AA188" i="179" a="1"/>
  <c r="AA188" i="179" s="1"/>
  <c r="AA210" i="179" a="1"/>
  <c r="AA210" i="179" s="1"/>
  <c r="AA247" i="179" a="1"/>
  <c r="AA247" i="179" s="1"/>
  <c r="AA204" i="179" a="1"/>
  <c r="AA204" i="179" s="1"/>
  <c r="AA227" i="179" a="1"/>
  <c r="AA227" i="179" s="1"/>
  <c r="AA264" i="179" a="1"/>
  <c r="AA264" i="179" s="1"/>
  <c r="AA268" i="179" a="1"/>
  <c r="AA268" i="179" s="1"/>
  <c r="AA300" i="179" a="1"/>
  <c r="AA300" i="179" s="1"/>
  <c r="AA255" i="179" a="1"/>
  <c r="AA255" i="179" s="1"/>
  <c r="AA289" i="179" a="1"/>
  <c r="AA289" i="179" s="1"/>
  <c r="AA286" i="179" a="1"/>
  <c r="AA286" i="179" s="1"/>
  <c r="AA21" i="179" a="1"/>
  <c r="AA21" i="179" s="1"/>
  <c r="AA48" i="179" a="1"/>
  <c r="AA48" i="179" s="1"/>
  <c r="AA36" i="179" a="1"/>
  <c r="AA36" i="179" s="1"/>
  <c r="AA45" i="179" a="1"/>
  <c r="AA45" i="179" s="1"/>
  <c r="AA11" i="179" a="1"/>
  <c r="AA11" i="179" s="1"/>
  <c r="AA32" i="179" a="1"/>
  <c r="AA32" i="179" s="1"/>
  <c r="AA78" i="179" a="1"/>
  <c r="AA78" i="179" s="1"/>
  <c r="AA114" i="179" a="1"/>
  <c r="AA114" i="179" s="1"/>
  <c r="AA66" i="179" a="1"/>
  <c r="AA66" i="179" s="1"/>
  <c r="AA94" i="179" a="1"/>
  <c r="AA94" i="179" s="1"/>
  <c r="AA119" i="179" a="1"/>
  <c r="AA119" i="179" s="1"/>
  <c r="AA120" i="179" a="1"/>
  <c r="AA120" i="179" s="1"/>
  <c r="AA116" i="179" a="1"/>
  <c r="AA116" i="179" s="1"/>
  <c r="AA91" i="179" a="1"/>
  <c r="AA91" i="179" s="1"/>
  <c r="AA107" i="179" a="1"/>
  <c r="AA107" i="179" s="1"/>
  <c r="AA181" i="179" a="1"/>
  <c r="AA181" i="179" s="1"/>
  <c r="AA131" i="179" a="1"/>
  <c r="AA131" i="179" s="1"/>
  <c r="AA147" i="179" a="1"/>
  <c r="AA147" i="179" s="1"/>
  <c r="AA174" i="179" a="1"/>
  <c r="AA174" i="179" s="1"/>
  <c r="AA128" i="179" a="1"/>
  <c r="AA128" i="179" s="1"/>
  <c r="AA144" i="179" a="1"/>
  <c r="AA144" i="179" s="1"/>
  <c r="AA151" i="179" a="1"/>
  <c r="AA151" i="179" s="1"/>
  <c r="AA194" i="179" a="1"/>
  <c r="AA194" i="179" s="1"/>
  <c r="AA246" i="179" a="1"/>
  <c r="AA246" i="179" s="1"/>
  <c r="AA211" i="179" a="1"/>
  <c r="AA211" i="179" s="1"/>
  <c r="AA228" i="179" a="1"/>
  <c r="AA228" i="179" s="1"/>
  <c r="AA197" i="179" a="1"/>
  <c r="AA197" i="179" s="1"/>
  <c r="AA215" i="179" a="1"/>
  <c r="AA215" i="179" s="1"/>
  <c r="AA248" i="179" a="1"/>
  <c r="AA248" i="179" s="1"/>
  <c r="AA206" i="179" a="1"/>
  <c r="AA206" i="179" s="1"/>
  <c r="AA249" i="179" a="1"/>
  <c r="AA249" i="179" s="1"/>
  <c r="AA269" i="179" a="1"/>
  <c r="AA269" i="179" s="1"/>
  <c r="AA297" i="179" a="1"/>
  <c r="AA297" i="179" s="1"/>
  <c r="AA261" i="179" a="1"/>
  <c r="AA261" i="179" s="1"/>
  <c r="AA258" i="179" a="1"/>
  <c r="AA258" i="179" s="1"/>
  <c r="AA290" i="179" a="1"/>
  <c r="AA290" i="179" s="1"/>
  <c r="AA291" i="179" a="1"/>
  <c r="AA291" i="179" s="1"/>
  <c r="AA39" i="179" a="1"/>
  <c r="AA39" i="179" s="1"/>
  <c r="AA49" i="179" a="1"/>
  <c r="AA49" i="179" s="1"/>
  <c r="AA41" i="179" a="1"/>
  <c r="AA41" i="179" s="1"/>
  <c r="AA121" i="179" a="1"/>
  <c r="AA121" i="179" s="1"/>
  <c r="AA59" i="179" a="1"/>
  <c r="AA59" i="179" s="1"/>
  <c r="AA71" i="179" a="1"/>
  <c r="AA71" i="179" s="1"/>
  <c r="AA96" i="179" a="1"/>
  <c r="AA96" i="179" s="1"/>
  <c r="AA123" i="179" a="1"/>
  <c r="AA123" i="179" s="1"/>
  <c r="AA70" i="179" a="1"/>
  <c r="AA70" i="179" s="1"/>
  <c r="AA125" i="179" a="1"/>
  <c r="AA125" i="179" s="1"/>
  <c r="AA93" i="179" a="1"/>
  <c r="AA93" i="179" s="1"/>
  <c r="AA111" i="179" a="1"/>
  <c r="AA111" i="179" s="1"/>
  <c r="AA182" i="179" a="1"/>
  <c r="AA182" i="179" s="1"/>
  <c r="AA133" i="179" a="1"/>
  <c r="AA133" i="179" s="1"/>
  <c r="AA150" i="179" a="1"/>
  <c r="AA150" i="179" s="1"/>
  <c r="AA149" i="179" a="1"/>
  <c r="AA149" i="179" s="1"/>
  <c r="AA130" i="179" a="1"/>
  <c r="AA130" i="179" s="1"/>
  <c r="AA146" i="179" a="1"/>
  <c r="AA146" i="179" s="1"/>
  <c r="AA158" i="179" a="1"/>
  <c r="AA158" i="179" s="1"/>
  <c r="AA195" i="179" a="1"/>
  <c r="AA195" i="179" s="1"/>
  <c r="AA196" i="179" a="1"/>
  <c r="AA196" i="179" s="1"/>
  <c r="AA214" i="179" a="1"/>
  <c r="AA214" i="179" s="1"/>
  <c r="AA230" i="179" a="1"/>
  <c r="AA230" i="179" s="1"/>
  <c r="AA212" i="179" a="1"/>
  <c r="AA212" i="179" s="1"/>
  <c r="AA236" i="179" a="1"/>
  <c r="AA236" i="179" s="1"/>
  <c r="AA184" i="179" a="1"/>
  <c r="AA184" i="179" s="1"/>
  <c r="AA208" i="179" a="1"/>
  <c r="AA208" i="179" s="1"/>
  <c r="AA267" i="179" a="1"/>
  <c r="AA267" i="179" s="1"/>
  <c r="AA271" i="179" a="1"/>
  <c r="AA271" i="179" s="1"/>
  <c r="AA250" i="179" a="1"/>
  <c r="AA250" i="179" s="1"/>
  <c r="AA263" i="179" a="1"/>
  <c r="AA263" i="179" s="1"/>
  <c r="AA265" i="179" a="1"/>
  <c r="AA265" i="179" s="1"/>
  <c r="AA293" i="179" a="1"/>
  <c r="AA293" i="179" s="1"/>
  <c r="AB46" i="179" a="1"/>
  <c r="AB46" i="179" s="1"/>
  <c r="AB13" i="179" a="1"/>
  <c r="AB13" i="179" s="1"/>
  <c r="AB15" i="179" a="1"/>
  <c r="AB15" i="179" s="1"/>
  <c r="AB36" i="179" a="1"/>
  <c r="AB36" i="179" s="1"/>
  <c r="AB14" i="179" a="1"/>
  <c r="AB14" i="179" s="1"/>
  <c r="AB87" i="179" a="1"/>
  <c r="AB87" i="179" s="1"/>
  <c r="AB103" i="179" a="1"/>
  <c r="AB103" i="179" s="1"/>
  <c r="AB78" i="179" a="1"/>
  <c r="AB78" i="179" s="1"/>
  <c r="AB58" i="179" a="1"/>
  <c r="AB58" i="179" s="1"/>
  <c r="AB59" i="179" a="1"/>
  <c r="AB59" i="179" s="1"/>
  <c r="AB92" i="179" a="1"/>
  <c r="AB92" i="179" s="1"/>
  <c r="AB108" i="179" a="1"/>
  <c r="AB108" i="179" s="1"/>
  <c r="AB82" i="179" a="1"/>
  <c r="AB82" i="179" s="1"/>
  <c r="AB109" i="179" a="1"/>
  <c r="AB109" i="179" s="1"/>
  <c r="AB163" i="179" a="1"/>
  <c r="AB163" i="179" s="1"/>
  <c r="AB179" i="179" a="1"/>
  <c r="AB179" i="179" s="1"/>
  <c r="AB181" i="179" a="1"/>
  <c r="AB181" i="179" s="1"/>
  <c r="AB135" i="179" a="1"/>
  <c r="AB135" i="179" s="1"/>
  <c r="AB156" i="179" a="1"/>
  <c r="AB156" i="179" s="1"/>
  <c r="AB174" i="179" a="1"/>
  <c r="AB174" i="179" s="1"/>
  <c r="AB142" i="179" a="1"/>
  <c r="AB142" i="179" s="1"/>
  <c r="AB190" i="179" a="1"/>
  <c r="AB190" i="179" s="1"/>
  <c r="AB213" i="179" a="1"/>
  <c r="AB213" i="179" s="1"/>
  <c r="AB253" i="179" a="1"/>
  <c r="AB253" i="179" s="1"/>
  <c r="AB245" i="179" a="1"/>
  <c r="AB245" i="179" s="1"/>
  <c r="AB211" i="179" a="1"/>
  <c r="AB211" i="179" s="1"/>
  <c r="AB228" i="179" a="1"/>
  <c r="AB228" i="179" s="1"/>
  <c r="AB187" i="179" a="1"/>
  <c r="AB187" i="179" s="1"/>
  <c r="AB198" i="179" a="1"/>
  <c r="AB198" i="179" s="1"/>
  <c r="AB244" i="179" a="1"/>
  <c r="AB244" i="179" s="1"/>
  <c r="AB277" i="179" a="1"/>
  <c r="AB277" i="179" s="1"/>
  <c r="AB271" i="179" a="1"/>
  <c r="AB271" i="179" s="1"/>
  <c r="AB251" i="179" a="1"/>
  <c r="AB251" i="179" s="1"/>
  <c r="AB276" i="179" a="1"/>
  <c r="AB276" i="179" s="1"/>
  <c r="AB278" i="179" a="1"/>
  <c r="AB278" i="179" s="1"/>
  <c r="AB292" i="179" a="1"/>
  <c r="AB292" i="179" s="1"/>
  <c r="AB47" i="179" a="1"/>
  <c r="AB47" i="179" s="1"/>
  <c r="AB21" i="179" a="1"/>
  <c r="AB21" i="179" s="1"/>
  <c r="AB23" i="179" a="1"/>
  <c r="AB23" i="179" s="1"/>
  <c r="AB39" i="179" a="1"/>
  <c r="AB39" i="179" s="1"/>
  <c r="AB22" i="179" a="1"/>
  <c r="AB22" i="179" s="1"/>
  <c r="AB89" i="179" a="1"/>
  <c r="AB89" i="179" s="1"/>
  <c r="AB105" i="179" a="1"/>
  <c r="AB105" i="179" s="1"/>
  <c r="AB56" i="179" a="1"/>
  <c r="AB56" i="179" s="1"/>
  <c r="AB60" i="179" a="1"/>
  <c r="AB60" i="179" s="1"/>
  <c r="AB65" i="179" a="1"/>
  <c r="AB65" i="179" s="1"/>
  <c r="AB94" i="179" a="1"/>
  <c r="AB94" i="179" s="1"/>
  <c r="AB118" i="179" a="1"/>
  <c r="AB118" i="179" s="1"/>
  <c r="AB112" i="179" a="1"/>
  <c r="AB112" i="179" s="1"/>
  <c r="AB117" i="179" a="1"/>
  <c r="AB117" i="179" s="1"/>
  <c r="AB165" i="179" a="1"/>
  <c r="AB165" i="179" s="1"/>
  <c r="AB180" i="179" a="1"/>
  <c r="AB180" i="179" s="1"/>
  <c r="AB121" i="179" a="1"/>
  <c r="AB121" i="179" s="1"/>
  <c r="AB137" i="179" a="1"/>
  <c r="AB137" i="179" s="1"/>
  <c r="AB171" i="179" a="1"/>
  <c r="AB171" i="179" s="1"/>
  <c r="AB176" i="179" a="1"/>
  <c r="AB176" i="179" s="1"/>
  <c r="AB144" i="179" a="1"/>
  <c r="AB144" i="179" s="1"/>
  <c r="AB192" i="179" a="1"/>
  <c r="AB192" i="179" s="1"/>
  <c r="AB219" i="179" a="1"/>
  <c r="AB219" i="179" s="1"/>
  <c r="AB183" i="179" a="1"/>
  <c r="AB183" i="179" s="1"/>
  <c r="AB196" i="179" a="1"/>
  <c r="AB196" i="179" s="1"/>
  <c r="AB214" i="179" a="1"/>
  <c r="AB214" i="179" s="1"/>
  <c r="AB230" i="179" a="1"/>
  <c r="AB230" i="179" s="1"/>
  <c r="AB188" i="179" a="1"/>
  <c r="AB188" i="179" s="1"/>
  <c r="AB210" i="179" a="1"/>
  <c r="AB210" i="179" s="1"/>
  <c r="AB247" i="179" a="1"/>
  <c r="AB247" i="179" s="1"/>
  <c r="AB279" i="179" a="1"/>
  <c r="AB279" i="179" s="1"/>
  <c r="AB275" i="179" a="1"/>
  <c r="AB275" i="179" s="1"/>
  <c r="AB266" i="179" a="1"/>
  <c r="AB266" i="179" s="1"/>
  <c r="AB299" i="179" a="1"/>
  <c r="AB299" i="179" s="1"/>
  <c r="AB281" i="179" a="1"/>
  <c r="AB281" i="179" s="1"/>
  <c r="AB286" i="179" a="1"/>
  <c r="AB286" i="179" s="1"/>
  <c r="AB10" i="179" a="1"/>
  <c r="AB10" i="179" s="1"/>
  <c r="AB53" i="179" a="1"/>
  <c r="AB53" i="179" s="1"/>
  <c r="AB29" i="179" a="1"/>
  <c r="AB29" i="179" s="1"/>
  <c r="AB30" i="179" a="1"/>
  <c r="AB30" i="179" s="1"/>
  <c r="AB91" i="179" a="1"/>
  <c r="AB91" i="179" s="1"/>
  <c r="AB107" i="179" a="1"/>
  <c r="AB107" i="179" s="1"/>
  <c r="AB57" i="179" a="1"/>
  <c r="AB57" i="179" s="1"/>
  <c r="AB64" i="179" a="1"/>
  <c r="AB64" i="179" s="1"/>
  <c r="AB74" i="179" a="1"/>
  <c r="AB74" i="179" s="1"/>
  <c r="AB96" i="179" a="1"/>
  <c r="AB96" i="179" s="1"/>
  <c r="AB119" i="179" a="1"/>
  <c r="AB119" i="179" s="1"/>
  <c r="AB115" i="179" a="1"/>
  <c r="AB115" i="179" s="1"/>
  <c r="AB54" i="179" a="1"/>
  <c r="AB54" i="179" s="1"/>
  <c r="AB166" i="179" a="1"/>
  <c r="AB166" i="179" s="1"/>
  <c r="AB182" i="179" a="1"/>
  <c r="AB182" i="179" s="1"/>
  <c r="AB123" i="179" a="1"/>
  <c r="AB123" i="179" s="1"/>
  <c r="AB139" i="179" a="1"/>
  <c r="AB139" i="179" s="1"/>
  <c r="AB172" i="179" a="1"/>
  <c r="AB172" i="179" s="1"/>
  <c r="AB130" i="179" a="1"/>
  <c r="AB130" i="179" s="1"/>
  <c r="AB146" i="179" a="1"/>
  <c r="AB146" i="179" s="1"/>
  <c r="AB193" i="179" a="1"/>
  <c r="AB193" i="179" s="1"/>
  <c r="AB221" i="179" a="1"/>
  <c r="AB221" i="179" s="1"/>
  <c r="AB195" i="179" a="1"/>
  <c r="AB195" i="179" s="1"/>
  <c r="AB199" i="179" a="1"/>
  <c r="AB199" i="179" s="1"/>
  <c r="AB217" i="179" a="1"/>
  <c r="AB217" i="179" s="1"/>
  <c r="AB231" i="179" a="1"/>
  <c r="AB231" i="179" s="1"/>
  <c r="AB197" i="179" a="1"/>
  <c r="AB197" i="179" s="1"/>
  <c r="AB215" i="179" a="1"/>
  <c r="AB215" i="179" s="1"/>
  <c r="AB248" i="179" a="1"/>
  <c r="AB248" i="179" s="1"/>
  <c r="AB280" i="179" a="1"/>
  <c r="AB280" i="179" s="1"/>
  <c r="AB249" i="179" a="1"/>
  <c r="AB249" i="179" s="1"/>
  <c r="AB268" i="179" a="1"/>
  <c r="AB268" i="179" s="1"/>
  <c r="AB259" i="179" a="1"/>
  <c r="AB259" i="179" s="1"/>
  <c r="AB290" i="179" a="1"/>
  <c r="AB290" i="179" s="1"/>
  <c r="AB287" i="179" a="1"/>
  <c r="AB287" i="179" s="1"/>
  <c r="AB49" i="179" a="1"/>
  <c r="AB49" i="179" s="1"/>
  <c r="AB11" i="179" a="1"/>
  <c r="AB11" i="179" s="1"/>
  <c r="AB16" i="179" a="1"/>
  <c r="AB16" i="179" s="1"/>
  <c r="AB37" i="179" a="1"/>
  <c r="AB37" i="179" s="1"/>
  <c r="AB43" i="179" a="1"/>
  <c r="AB43" i="179" s="1"/>
  <c r="AB9" i="179" a="1"/>
  <c r="AB9" i="179" s="1"/>
  <c r="AB38" i="179" a="1"/>
  <c r="AB38" i="179" s="1"/>
  <c r="AB93" i="179" a="1"/>
  <c r="AB93" i="179" s="1"/>
  <c r="AB111" i="179" a="1"/>
  <c r="AB111" i="179" s="1"/>
  <c r="AB61" i="179" a="1"/>
  <c r="AB61" i="179" s="1"/>
  <c r="AB72" i="179" a="1"/>
  <c r="AB72" i="179" s="1"/>
  <c r="AB83" i="179" a="1"/>
  <c r="AB83" i="179" s="1"/>
  <c r="AB98" i="179" a="1"/>
  <c r="AB98" i="179" s="1"/>
  <c r="AB128" i="179" a="1"/>
  <c r="AB128" i="179" s="1"/>
  <c r="AB120" i="179" a="1"/>
  <c r="AB120" i="179" s="1"/>
  <c r="AB70" i="179" a="1"/>
  <c r="AB70" i="179" s="1"/>
  <c r="AB178" i="179" a="1"/>
  <c r="AB178" i="179" s="1"/>
  <c r="AB153" i="179" a="1"/>
  <c r="AB153" i="179" s="1"/>
  <c r="AB125" i="179" a="1"/>
  <c r="AB125" i="179" s="1"/>
  <c r="AB141" i="179" a="1"/>
  <c r="AB141" i="179" s="1"/>
  <c r="AB177" i="179" a="1"/>
  <c r="AB177" i="179" s="1"/>
  <c r="AB132" i="179" a="1"/>
  <c r="AB132" i="179" s="1"/>
  <c r="AB148" i="179" a="1"/>
  <c r="AB148" i="179" s="1"/>
  <c r="AB200" i="179" a="1"/>
  <c r="AB200" i="179" s="1"/>
  <c r="AB223" i="179" a="1"/>
  <c r="AB223" i="179" s="1"/>
  <c r="AB216" i="179" a="1"/>
  <c r="AB216" i="179" s="1"/>
  <c r="AB201" i="179" a="1"/>
  <c r="AB201" i="179" s="1"/>
  <c r="AB218" i="179" a="1"/>
  <c r="AB218" i="179" s="1"/>
  <c r="AB246" i="179" a="1"/>
  <c r="AB246" i="179" s="1"/>
  <c r="AB212" i="179" a="1"/>
  <c r="AB212" i="179" s="1"/>
  <c r="AB236" i="179" a="1"/>
  <c r="AB236" i="179" s="1"/>
  <c r="AB255" i="179" a="1"/>
  <c r="AB255" i="179" s="1"/>
  <c r="AB298" i="179" a="1"/>
  <c r="AB298" i="179" s="1"/>
  <c r="AB252" i="179" a="1"/>
  <c r="AB252" i="179" s="1"/>
  <c r="AB261" i="179" a="1"/>
  <c r="AB261" i="179" s="1"/>
  <c r="AB260" i="179" a="1"/>
  <c r="AB260" i="179" s="1"/>
  <c r="AB293" i="179" a="1"/>
  <c r="AB293" i="179" s="1"/>
  <c r="AB285" i="179" a="1"/>
  <c r="AB285" i="179" s="1"/>
  <c r="AB31" i="179" a="1"/>
  <c r="AB31" i="179" s="1"/>
  <c r="AB19" i="179" a="1"/>
  <c r="AB19" i="179" s="1"/>
  <c r="AB24" i="179" a="1"/>
  <c r="AB24" i="179" s="1"/>
  <c r="AB18" i="179" a="1"/>
  <c r="AB18" i="179" s="1"/>
  <c r="AB44" i="179" a="1"/>
  <c r="AB44" i="179" s="1"/>
  <c r="AB17" i="179" a="1"/>
  <c r="AB17" i="179" s="1"/>
  <c r="AB40" i="179" a="1"/>
  <c r="AB40" i="179" s="1"/>
  <c r="AB95" i="179" a="1"/>
  <c r="AB95" i="179" s="1"/>
  <c r="AB124" i="179" a="1"/>
  <c r="AB124" i="179" s="1"/>
  <c r="AB62" i="179" a="1"/>
  <c r="AB62" i="179" s="1"/>
  <c r="AB75" i="179" a="1"/>
  <c r="AB75" i="179" s="1"/>
  <c r="AB84" i="179" a="1"/>
  <c r="AB84" i="179" s="1"/>
  <c r="AB100" i="179" a="1"/>
  <c r="AB100" i="179" s="1"/>
  <c r="AB66" i="179" a="1"/>
  <c r="AB66" i="179" s="1"/>
  <c r="AB122" i="179" a="1"/>
  <c r="AB122" i="179" s="1"/>
  <c r="AB113" i="179" a="1"/>
  <c r="AB113" i="179" s="1"/>
  <c r="AB162" i="179" a="1"/>
  <c r="AB162" i="179" s="1"/>
  <c r="AB157" i="179" a="1"/>
  <c r="AB157" i="179" s="1"/>
  <c r="AB127" i="179" a="1"/>
  <c r="AB127" i="179" s="1"/>
  <c r="AB143" i="179" a="1"/>
  <c r="AB143" i="179" s="1"/>
  <c r="AB160" i="179" a="1"/>
  <c r="AB160" i="179" s="1"/>
  <c r="AB134" i="179" a="1"/>
  <c r="AB134" i="179" s="1"/>
  <c r="AB149" i="179" a="1"/>
  <c r="AB149" i="179" s="1"/>
  <c r="AB202" i="179" a="1"/>
  <c r="AB202" i="179" s="1"/>
  <c r="AB225" i="179" a="1"/>
  <c r="AB225" i="179" s="1"/>
  <c r="AB229" i="179" a="1"/>
  <c r="AB229" i="179" s="1"/>
  <c r="AB203" i="179" a="1"/>
  <c r="AB203" i="179" s="1"/>
  <c r="AB220" i="179" a="1"/>
  <c r="AB220" i="179" s="1"/>
  <c r="AB185" i="179" a="1"/>
  <c r="AB185" i="179" s="1"/>
  <c r="AB234" i="179" a="1"/>
  <c r="AB234" i="179" s="1"/>
  <c r="AB237" i="179" a="1"/>
  <c r="AB237" i="179" s="1"/>
  <c r="AB258" i="179" a="1"/>
  <c r="AB258" i="179" s="1"/>
  <c r="AB257" i="179" a="1"/>
  <c r="AB257" i="179" s="1"/>
  <c r="AB254" i="179" a="1"/>
  <c r="AB254" i="179" s="1"/>
  <c r="AB263" i="179" a="1"/>
  <c r="AB263" i="179" s="1"/>
  <c r="AB282" i="179" a="1"/>
  <c r="AB282" i="179" s="1"/>
  <c r="AB296" i="179" a="1"/>
  <c r="AB296" i="179" s="1"/>
  <c r="AB291" i="179" a="1"/>
  <c r="AB291" i="179" s="1"/>
  <c r="AB86" i="179" a="1"/>
  <c r="AB86" i="179" s="1"/>
  <c r="AB102" i="179" a="1"/>
  <c r="AB102" i="179" s="1"/>
  <c r="AB71" i="179" a="1"/>
  <c r="AB71" i="179" s="1"/>
  <c r="AB68" i="179" a="1"/>
  <c r="AB68" i="179" s="1"/>
  <c r="AB116" i="179" a="1"/>
  <c r="AB116" i="179" s="1"/>
  <c r="AB167" i="179" a="1"/>
  <c r="AB167" i="179" s="1"/>
  <c r="AB161" i="179" a="1"/>
  <c r="AB161" i="179" s="1"/>
  <c r="AB129" i="179" a="1"/>
  <c r="AB129" i="179" s="1"/>
  <c r="AB145" i="179" a="1"/>
  <c r="AB145" i="179" s="1"/>
  <c r="AB152" i="179" a="1"/>
  <c r="AB152" i="179" s="1"/>
  <c r="AB136" i="179" a="1"/>
  <c r="AB136" i="179" s="1"/>
  <c r="AB154" i="179" a="1"/>
  <c r="AB154" i="179" s="1"/>
  <c r="AB204" i="179" a="1"/>
  <c r="AB204" i="179" s="1"/>
  <c r="AB227" i="179" a="1"/>
  <c r="AB227" i="179" s="1"/>
  <c r="AB239" i="179" a="1"/>
  <c r="AB239" i="179" s="1"/>
  <c r="AB205" i="179" a="1"/>
  <c r="AB205" i="179" s="1"/>
  <c r="AB222" i="179" a="1"/>
  <c r="AB222" i="179" s="1"/>
  <c r="AB232" i="179" a="1"/>
  <c r="AB232" i="179" s="1"/>
  <c r="AB235" i="179" a="1"/>
  <c r="AB235" i="179" s="1"/>
  <c r="AB238" i="179" a="1"/>
  <c r="AB238" i="179" s="1"/>
  <c r="AB265" i="179" a="1"/>
  <c r="AB265" i="179" s="1"/>
  <c r="AB262" i="179" a="1"/>
  <c r="AB262" i="179" s="1"/>
  <c r="AB256" i="179" a="1"/>
  <c r="AB256" i="179" s="1"/>
  <c r="AB270" i="179" a="1"/>
  <c r="AB270" i="179" s="1"/>
  <c r="AB297" i="179" a="1"/>
  <c r="AB297" i="179" s="1"/>
  <c r="AB284" i="179" a="1"/>
  <c r="AB284" i="179" s="1"/>
  <c r="Z295" i="179" a="1"/>
  <c r="Z295" i="179" s="1"/>
  <c r="Z298" i="179" a="1"/>
  <c r="Z298" i="179" s="1"/>
  <c r="Z282" i="179" a="1"/>
  <c r="Z282" i="179" s="1"/>
  <c r="X157" i="179" a="1"/>
  <c r="X157" i="179" s="1"/>
  <c r="X204" i="179" a="1"/>
  <c r="X204" i="179" s="1"/>
  <c r="X296" i="179" a="1"/>
  <c r="X296" i="179" s="1"/>
  <c r="X298" i="179" a="1"/>
  <c r="X298" i="179" s="1"/>
  <c r="X48" i="179" a="1"/>
  <c r="X48" i="179" s="1"/>
  <c r="X26" i="179" a="1"/>
  <c r="X26" i="179" s="1"/>
  <c r="X62" i="179" a="1"/>
  <c r="X62" i="179" s="1"/>
  <c r="X171" i="179" a="1"/>
  <c r="X171" i="179" s="1"/>
  <c r="X227" i="179" a="1"/>
  <c r="X227" i="179" s="1"/>
  <c r="X292" i="179" a="1"/>
  <c r="X292" i="179" s="1"/>
  <c r="X66" i="179" a="1"/>
  <c r="X66" i="179" s="1"/>
  <c r="X63" i="179" a="1"/>
  <c r="X63" i="179" s="1"/>
  <c r="X143" i="179" a="1"/>
  <c r="X143" i="179" s="1"/>
  <c r="X211" i="179" a="1"/>
  <c r="X211" i="179" s="1"/>
  <c r="Q27" i="192"/>
  <c r="H29" i="191" s="1"/>
  <c r="Q18" i="192"/>
  <c r="H20" i="191" s="1"/>
  <c r="X96" i="179" a="1"/>
  <c r="X96" i="179" s="1"/>
  <c r="X71" i="179" a="1"/>
  <c r="X71" i="179" s="1"/>
  <c r="X203" i="179" a="1"/>
  <c r="X203" i="179" s="1"/>
  <c r="X250" i="179" a="1"/>
  <c r="X250" i="179" s="1"/>
  <c r="Q17" i="192"/>
  <c r="H19" i="191" s="1"/>
  <c r="Q38" i="192"/>
  <c r="X118" i="179" a="1"/>
  <c r="X118" i="179" s="1"/>
  <c r="X154" i="179" a="1"/>
  <c r="X154" i="179" s="1"/>
  <c r="X224" i="179" a="1"/>
  <c r="X224" i="179" s="1"/>
  <c r="X260" i="179" a="1"/>
  <c r="X260" i="179" s="1"/>
  <c r="Q16" i="192"/>
  <c r="H18" i="191" s="1"/>
  <c r="Q14" i="192"/>
  <c r="H16" i="191" s="1"/>
  <c r="Q20" i="192"/>
  <c r="X28" i="179" a="1"/>
  <c r="X28" i="179" s="1"/>
  <c r="X123" i="179" a="1"/>
  <c r="X123" i="179" s="1"/>
  <c r="X130" i="179" a="1"/>
  <c r="X130" i="179" s="1"/>
  <c r="X234" i="179" a="1"/>
  <c r="X234" i="179" s="1"/>
  <c r="Q11" i="192"/>
  <c r="Q42" i="192"/>
  <c r="X38" i="179" a="1"/>
  <c r="X38" i="179" s="1"/>
  <c r="X69" i="179" a="1"/>
  <c r="X69" i="179" s="1"/>
  <c r="X146" i="179" a="1"/>
  <c r="X146" i="179" s="1"/>
  <c r="X212" i="179" a="1"/>
  <c r="X212" i="179" s="1"/>
  <c r="X289" i="179" a="1"/>
  <c r="X289" i="179" s="1"/>
  <c r="X27" i="179" a="1"/>
  <c r="X27" i="179" s="1"/>
  <c r="X75" i="179" a="1"/>
  <c r="X75" i="179" s="1"/>
  <c r="X158" i="179" a="1"/>
  <c r="X158" i="179" s="1"/>
  <c r="X238" i="179" a="1"/>
  <c r="X238" i="179" s="1"/>
  <c r="X283" i="179" a="1"/>
  <c r="X283" i="179" s="1"/>
  <c r="X36" i="179" a="1"/>
  <c r="X36" i="179" s="1"/>
  <c r="X11" i="179" a="1"/>
  <c r="X11" i="179" s="1"/>
  <c r="X35" i="179" a="1"/>
  <c r="X35" i="179" s="1"/>
  <c r="X13" i="179" a="1"/>
  <c r="X13" i="179" s="1"/>
  <c r="X34" i="179" a="1"/>
  <c r="X34" i="179" s="1"/>
  <c r="X82" i="179" a="1"/>
  <c r="X82" i="179" s="1"/>
  <c r="X98" i="179" a="1"/>
  <c r="X98" i="179" s="1"/>
  <c r="X68" i="179" a="1"/>
  <c r="X68" i="179" s="1"/>
  <c r="X79" i="179" a="1"/>
  <c r="X79" i="179" s="1"/>
  <c r="X73" i="179" a="1"/>
  <c r="X73" i="179" s="1"/>
  <c r="X85" i="179" a="1"/>
  <c r="X85" i="179" s="1"/>
  <c r="X101" i="179" a="1"/>
  <c r="X101" i="179" s="1"/>
  <c r="X72" i="179" a="1"/>
  <c r="X72" i="179" s="1"/>
  <c r="X64" i="179" a="1"/>
  <c r="X64" i="179" s="1"/>
  <c r="X84" i="179" a="1"/>
  <c r="X84" i="179" s="1"/>
  <c r="X159" i="179" a="1"/>
  <c r="X159" i="179" s="1"/>
  <c r="X132" i="179" a="1"/>
  <c r="X132" i="179" s="1"/>
  <c r="X148" i="179" a="1"/>
  <c r="X148" i="179" s="1"/>
  <c r="X162" i="179" a="1"/>
  <c r="X162" i="179" s="1"/>
  <c r="X168" i="179" a="1"/>
  <c r="X168" i="179" s="1"/>
  <c r="X177" i="179" a="1"/>
  <c r="X177" i="179" s="1"/>
  <c r="X145" i="179" a="1"/>
  <c r="X145" i="179" s="1"/>
  <c r="X205" i="179" a="1"/>
  <c r="X205" i="179" s="1"/>
  <c r="X226" i="179" a="1"/>
  <c r="X226" i="179" s="1"/>
  <c r="X252" i="179" a="1"/>
  <c r="X252" i="179" s="1"/>
  <c r="X215" i="179" a="1"/>
  <c r="X215" i="179" s="1"/>
  <c r="X240" i="179" a="1"/>
  <c r="X240" i="179" s="1"/>
  <c r="X206" i="179" a="1"/>
  <c r="X206" i="179" s="1"/>
  <c r="X249" i="179" a="1"/>
  <c r="X249" i="179" s="1"/>
  <c r="X229" i="179" a="1"/>
  <c r="X229" i="179" s="1"/>
  <c r="X254" i="179" a="1"/>
  <c r="X254" i="179" s="1"/>
  <c r="X261" i="179" a="1"/>
  <c r="X261" i="179" s="1"/>
  <c r="X255" i="179" a="1"/>
  <c r="X255" i="179" s="1"/>
  <c r="X257" i="179" a="1"/>
  <c r="X257" i="179" s="1"/>
  <c r="X273" i="179" a="1"/>
  <c r="X273" i="179" s="1"/>
  <c r="X282" i="179" a="1"/>
  <c r="X282" i="179" s="1"/>
  <c r="X293" i="179" a="1"/>
  <c r="X293" i="179" s="1"/>
  <c r="X40" i="179" a="1"/>
  <c r="X40" i="179" s="1"/>
  <c r="X9" i="179" a="1"/>
  <c r="X9" i="179" s="1"/>
  <c r="X41" i="179" a="1"/>
  <c r="X41" i="179" s="1"/>
  <c r="X21" i="179" a="1"/>
  <c r="X21" i="179" s="1"/>
  <c r="X50" i="179" a="1"/>
  <c r="X50" i="179" s="1"/>
  <c r="X83" i="179" a="1"/>
  <c r="X83" i="179" s="1"/>
  <c r="X100" i="179" a="1"/>
  <c r="X100" i="179" s="1"/>
  <c r="X70" i="179" a="1"/>
  <c r="X70" i="179" s="1"/>
  <c r="X113" i="179" a="1"/>
  <c r="X113" i="179" s="1"/>
  <c r="X76" i="179" a="1"/>
  <c r="X76" i="179" s="1"/>
  <c r="X87" i="179" a="1"/>
  <c r="X87" i="179" s="1"/>
  <c r="X103" i="179" a="1"/>
  <c r="X103" i="179" s="1"/>
  <c r="X74" i="179" a="1"/>
  <c r="X74" i="179" s="1"/>
  <c r="X110" i="179" a="1"/>
  <c r="X110" i="179" s="1"/>
  <c r="X149" i="179" a="1"/>
  <c r="X149" i="179" s="1"/>
  <c r="X173" i="179" a="1"/>
  <c r="X173" i="179" s="1"/>
  <c r="X134" i="179" a="1"/>
  <c r="X134" i="179" s="1"/>
  <c r="X151" i="179" a="1"/>
  <c r="X151" i="179" s="1"/>
  <c r="X166" i="179" a="1"/>
  <c r="X166" i="179" s="1"/>
  <c r="X169" i="179" a="1"/>
  <c r="X169" i="179" s="1"/>
  <c r="X131" i="179" a="1"/>
  <c r="X131" i="179" s="1"/>
  <c r="X147" i="179" a="1"/>
  <c r="X147" i="179" s="1"/>
  <c r="X207" i="179" a="1"/>
  <c r="X207" i="179" s="1"/>
  <c r="X228" i="179" a="1"/>
  <c r="X228" i="179" s="1"/>
  <c r="X184" i="179" a="1"/>
  <c r="X184" i="179" s="1"/>
  <c r="X235" i="179" a="1"/>
  <c r="X235" i="179" s="1"/>
  <c r="X242" i="179" a="1"/>
  <c r="X242" i="179" s="1"/>
  <c r="X208" i="179" a="1"/>
  <c r="X208" i="179" s="1"/>
  <c r="X194" i="179" a="1"/>
  <c r="X194" i="179" s="1"/>
  <c r="X230" i="179" a="1"/>
  <c r="X230" i="179" s="1"/>
  <c r="X256" i="179" a="1"/>
  <c r="X256" i="179" s="1"/>
  <c r="X263" i="179" a="1"/>
  <c r="X263" i="179" s="1"/>
  <c r="X258" i="179" a="1"/>
  <c r="X258" i="179" s="1"/>
  <c r="X262" i="179" a="1"/>
  <c r="X262" i="179" s="1"/>
  <c r="X278" i="179" a="1"/>
  <c r="X278" i="179" s="1"/>
  <c r="X285" i="179" a="1"/>
  <c r="X285" i="179" s="1"/>
  <c r="X44" i="179" a="1"/>
  <c r="X44" i="179" s="1"/>
  <c r="X14" i="179" a="1"/>
  <c r="X14" i="179" s="1"/>
  <c r="X16" i="179" a="1"/>
  <c r="X16" i="179" s="1"/>
  <c r="X29" i="179" a="1"/>
  <c r="X29" i="179" s="1"/>
  <c r="X15" i="179" a="1"/>
  <c r="X15" i="179" s="1"/>
  <c r="X86" i="179" a="1"/>
  <c r="X86" i="179" s="1"/>
  <c r="X102" i="179" a="1"/>
  <c r="X102" i="179" s="1"/>
  <c r="X77" i="179" a="1"/>
  <c r="X77" i="179" s="1"/>
  <c r="X117" i="179" a="1"/>
  <c r="X117" i="179" s="1"/>
  <c r="X111" i="179" a="1"/>
  <c r="X111" i="179" s="1"/>
  <c r="X89" i="179" a="1"/>
  <c r="X89" i="179" s="1"/>
  <c r="X105" i="179" a="1"/>
  <c r="X105" i="179" s="1"/>
  <c r="X78" i="179" a="1"/>
  <c r="X78" i="179" s="1"/>
  <c r="X121" i="179" a="1"/>
  <c r="X121" i="179" s="1"/>
  <c r="X152" i="179" a="1"/>
  <c r="X152" i="179" s="1"/>
  <c r="X175" i="179" a="1"/>
  <c r="X175" i="179" s="1"/>
  <c r="X136" i="179" a="1"/>
  <c r="X136" i="179" s="1"/>
  <c r="X163" i="179" a="1"/>
  <c r="X163" i="179" s="1"/>
  <c r="X167" i="179" a="1"/>
  <c r="X167" i="179" s="1"/>
  <c r="X170" i="179" a="1"/>
  <c r="X170" i="179" s="1"/>
  <c r="X133" i="179" a="1"/>
  <c r="X133" i="179" s="1"/>
  <c r="X156" i="179" a="1"/>
  <c r="X156" i="179" s="1"/>
  <c r="X209" i="179" a="1"/>
  <c r="X209" i="179" s="1"/>
  <c r="X231" i="179" a="1"/>
  <c r="X231" i="179" s="1"/>
  <c r="X187" i="179" a="1"/>
  <c r="X187" i="179" s="1"/>
  <c r="X236" i="179" a="1"/>
  <c r="X236" i="179" s="1"/>
  <c r="X244" i="179" a="1"/>
  <c r="X244" i="179" s="1"/>
  <c r="X213" i="179" a="1"/>
  <c r="X213" i="179" s="1"/>
  <c r="X195" i="179" a="1"/>
  <c r="X195" i="179" s="1"/>
  <c r="X239" i="179" a="1"/>
  <c r="X239" i="179" s="1"/>
  <c r="X268" i="179" a="1"/>
  <c r="X268" i="179" s="1"/>
  <c r="X270" i="179" a="1"/>
  <c r="X270" i="179" s="1"/>
  <c r="X267" i="179" a="1"/>
  <c r="X267" i="179" s="1"/>
  <c r="X264" i="179" a="1"/>
  <c r="X264" i="179" s="1"/>
  <c r="X290" i="179" a="1"/>
  <c r="X290" i="179" s="1"/>
  <c r="X294" i="179" a="1"/>
  <c r="X294" i="179" s="1"/>
  <c r="B11" i="182"/>
  <c r="H10" i="182"/>
  <c r="X45" i="179" a="1"/>
  <c r="X45" i="179" s="1"/>
  <c r="X22" i="179" a="1"/>
  <c r="X22" i="179" s="1"/>
  <c r="X24" i="179" a="1"/>
  <c r="X24" i="179" s="1"/>
  <c r="X37" i="179" a="1"/>
  <c r="X37" i="179" s="1"/>
  <c r="X23" i="179" a="1"/>
  <c r="X23" i="179" s="1"/>
  <c r="X88" i="179" a="1"/>
  <c r="X88" i="179" s="1"/>
  <c r="X104" i="179" a="1"/>
  <c r="X104" i="179" s="1"/>
  <c r="X80" i="179" a="1"/>
  <c r="X80" i="179" s="1"/>
  <c r="X127" i="179" a="1"/>
  <c r="X127" i="179" s="1"/>
  <c r="X116" i="179" a="1"/>
  <c r="X116" i="179" s="1"/>
  <c r="X91" i="179" a="1"/>
  <c r="X91" i="179" s="1"/>
  <c r="X107" i="179" a="1"/>
  <c r="X107" i="179" s="1"/>
  <c r="X114" i="179" a="1"/>
  <c r="X114" i="179" s="1"/>
  <c r="X55" i="179" a="1"/>
  <c r="X55" i="179" s="1"/>
  <c r="X155" i="179" a="1"/>
  <c r="X155" i="179" s="1"/>
  <c r="X122" i="179" a="1"/>
  <c r="X122" i="179" s="1"/>
  <c r="X138" i="179" a="1"/>
  <c r="X138" i="179" s="1"/>
  <c r="X164" i="179" a="1"/>
  <c r="X164" i="179" s="1"/>
  <c r="X179" i="179" a="1"/>
  <c r="X179" i="179" s="1"/>
  <c r="X180" i="179" a="1"/>
  <c r="X180" i="179" s="1"/>
  <c r="X135" i="179" a="1"/>
  <c r="X135" i="179" s="1"/>
  <c r="X172" i="179" a="1"/>
  <c r="X172" i="179" s="1"/>
  <c r="X217" i="179" a="1"/>
  <c r="X217" i="179" s="1"/>
  <c r="X232" i="179" a="1"/>
  <c r="X232" i="179" s="1"/>
  <c r="X188" i="179" a="1"/>
  <c r="X188" i="179" s="1"/>
  <c r="X190" i="179" a="1"/>
  <c r="X190" i="179" s="1"/>
  <c r="X247" i="179" a="1"/>
  <c r="X247" i="179" s="1"/>
  <c r="X219" i="179" a="1"/>
  <c r="X219" i="179" s="1"/>
  <c r="X214" i="179" a="1"/>
  <c r="X214" i="179" s="1"/>
  <c r="X241" i="179" a="1"/>
  <c r="X241" i="179" s="1"/>
  <c r="X286" i="179" a="1"/>
  <c r="X286" i="179" s="1"/>
  <c r="X272" i="179" a="1"/>
  <c r="X272" i="179" s="1"/>
  <c r="X274" i="179" a="1"/>
  <c r="X274" i="179" s="1"/>
  <c r="X271" i="179" a="1"/>
  <c r="X271" i="179" s="1"/>
  <c r="X284" i="179" a="1"/>
  <c r="X284" i="179" s="1"/>
  <c r="X297" i="179" a="1"/>
  <c r="X297" i="179" s="1"/>
  <c r="S10" i="179" a="1"/>
  <c r="S10" i="179" s="1"/>
  <c r="X17" i="179" a="1"/>
  <c r="X17" i="179" s="1"/>
  <c r="X30" i="179" a="1"/>
  <c r="X30" i="179" s="1"/>
  <c r="X32" i="179" a="1"/>
  <c r="X32" i="179" s="1"/>
  <c r="X43" i="179" a="1"/>
  <c r="X43" i="179" s="1"/>
  <c r="X31" i="179" a="1"/>
  <c r="X31" i="179" s="1"/>
  <c r="X90" i="179" a="1"/>
  <c r="X90" i="179" s="1"/>
  <c r="X106" i="179" a="1"/>
  <c r="X106" i="179" s="1"/>
  <c r="X81" i="179" a="1"/>
  <c r="X81" i="179" s="1"/>
  <c r="X52" i="179" a="1"/>
  <c r="X52" i="179" s="1"/>
  <c r="X120" i="179" a="1"/>
  <c r="X120" i="179" s="1"/>
  <c r="X93" i="179" a="1"/>
  <c r="X93" i="179" s="1"/>
  <c r="X125" i="179" a="1"/>
  <c r="X125" i="179" s="1"/>
  <c r="X49" i="179" a="1"/>
  <c r="X49" i="179" s="1"/>
  <c r="X59" i="179" a="1"/>
  <c r="X59" i="179" s="1"/>
  <c r="X160" i="179" a="1"/>
  <c r="X160" i="179" s="1"/>
  <c r="X124" i="179" a="1"/>
  <c r="X124" i="179" s="1"/>
  <c r="X140" i="179" a="1"/>
  <c r="X140" i="179" s="1"/>
  <c r="X165" i="179" a="1"/>
  <c r="X165" i="179" s="1"/>
  <c r="X182" i="179" a="1"/>
  <c r="X182" i="179" s="1"/>
  <c r="X181" i="179" a="1"/>
  <c r="X181" i="179" s="1"/>
  <c r="X137" i="179" a="1"/>
  <c r="X137" i="179" s="1"/>
  <c r="X185" i="179" a="1"/>
  <c r="X185" i="179" s="1"/>
  <c r="X218" i="179" a="1"/>
  <c r="X218" i="179" s="1"/>
  <c r="X186" i="179" a="1"/>
  <c r="X186" i="179" s="1"/>
  <c r="X189" i="179" a="1"/>
  <c r="X189" i="179" s="1"/>
  <c r="X192" i="179" a="1"/>
  <c r="X192" i="179" s="1"/>
  <c r="X193" i="179" a="1"/>
  <c r="X193" i="179" s="1"/>
  <c r="X221" i="179" a="1"/>
  <c r="X221" i="179" s="1"/>
  <c r="X216" i="179" a="1"/>
  <c r="X216" i="179" s="1"/>
  <c r="X243" i="179" a="1"/>
  <c r="X243" i="179" s="1"/>
  <c r="X266" i="179" a="1"/>
  <c r="X266" i="179" s="1"/>
  <c r="X291" i="179" a="1"/>
  <c r="X291" i="179" s="1"/>
  <c r="X277" i="179" a="1"/>
  <c r="X277" i="179" s="1"/>
  <c r="X275" i="179" a="1"/>
  <c r="X275" i="179" s="1"/>
  <c r="X287" i="179" a="1"/>
  <c r="X287" i="179" s="1"/>
  <c r="X300" i="179" a="1"/>
  <c r="X300" i="179" s="1"/>
  <c r="X12" i="179" a="1"/>
  <c r="X12" i="179" s="1"/>
  <c r="X25" i="179" a="1"/>
  <c r="X25" i="179" s="1"/>
  <c r="X46" i="179" a="1"/>
  <c r="X46" i="179" s="1"/>
  <c r="X42" i="179" a="1"/>
  <c r="X42" i="179" s="1"/>
  <c r="X10" i="179" a="1"/>
  <c r="X10" i="179" s="1"/>
  <c r="X39" i="179" a="1"/>
  <c r="X39" i="179" s="1"/>
  <c r="X92" i="179" a="1"/>
  <c r="X92" i="179" s="1"/>
  <c r="X108" i="179" a="1"/>
  <c r="X108" i="179" s="1"/>
  <c r="X109" i="179" a="1"/>
  <c r="X109" i="179" s="1"/>
  <c r="X53" i="179" a="1"/>
  <c r="X53" i="179" s="1"/>
  <c r="X56" i="179" a="1"/>
  <c r="X56" i="179" s="1"/>
  <c r="X95" i="179" a="1"/>
  <c r="X95" i="179" s="1"/>
  <c r="X129" i="179" a="1"/>
  <c r="X129" i="179" s="1"/>
  <c r="X58" i="179" a="1"/>
  <c r="X58" i="179" s="1"/>
  <c r="X60" i="179" a="1"/>
  <c r="X60" i="179" s="1"/>
  <c r="X174" i="179" a="1"/>
  <c r="X174" i="179" s="1"/>
  <c r="X126" i="179" a="1"/>
  <c r="X126" i="179" s="1"/>
  <c r="X142" i="179" a="1"/>
  <c r="X142" i="179" s="1"/>
  <c r="X178" i="179" a="1"/>
  <c r="X178" i="179" s="1"/>
  <c r="X183" i="179" a="1"/>
  <c r="X183" i="179" s="1"/>
  <c r="X150" i="179" a="1"/>
  <c r="X150" i="179" s="1"/>
  <c r="X139" i="179" a="1"/>
  <c r="X139" i="179" s="1"/>
  <c r="X199" i="179" a="1"/>
  <c r="X199" i="179" s="1"/>
  <c r="X220" i="179" a="1"/>
  <c r="X220" i="179" s="1"/>
  <c r="X197" i="179" a="1"/>
  <c r="X197" i="179" s="1"/>
  <c r="X191" i="179" a="1"/>
  <c r="X191" i="179" s="1"/>
  <c r="X198" i="179" a="1"/>
  <c r="X198" i="179" s="1"/>
  <c r="X200" i="179" a="1"/>
  <c r="X200" i="179" s="1"/>
  <c r="X223" i="179" a="1"/>
  <c r="X223" i="179" s="1"/>
  <c r="X251" i="179" a="1"/>
  <c r="X251" i="179" s="1"/>
  <c r="X245" i="179" a="1"/>
  <c r="X245" i="179" s="1"/>
  <c r="X276" i="179" a="1"/>
  <c r="X276" i="179" s="1"/>
  <c r="X259" i="179" a="1"/>
  <c r="X259" i="179" s="1"/>
  <c r="X269" i="179" a="1"/>
  <c r="X269" i="179" s="1"/>
  <c r="X279" i="179" a="1"/>
  <c r="X279" i="179" s="1"/>
  <c r="X288" i="179" a="1"/>
  <c r="X288" i="179" s="1"/>
  <c r="X299" i="179" a="1"/>
  <c r="X299" i="179" s="1"/>
  <c r="X20" i="179" a="1"/>
  <c r="X20" i="179" s="1"/>
  <c r="X33" i="179" a="1"/>
  <c r="X33" i="179" s="1"/>
  <c r="X19" i="179" a="1"/>
  <c r="X19" i="179" s="1"/>
  <c r="X47" i="179" a="1"/>
  <c r="X47" i="179" s="1"/>
  <c r="X18" i="179" a="1"/>
  <c r="X18" i="179" s="1"/>
  <c r="X51" i="179" a="1"/>
  <c r="X51" i="179" s="1"/>
  <c r="X94" i="179" a="1"/>
  <c r="X94" i="179" s="1"/>
  <c r="X112" i="179" a="1"/>
  <c r="X112" i="179" s="1"/>
  <c r="X115" i="179" a="1"/>
  <c r="X115" i="179" s="1"/>
  <c r="X54" i="179" a="1"/>
  <c r="X54" i="179" s="1"/>
  <c r="X67" i="179" a="1"/>
  <c r="X67" i="179" s="1"/>
  <c r="X97" i="179" a="1"/>
  <c r="X97" i="179" s="1"/>
  <c r="X57" i="179" a="1"/>
  <c r="X57" i="179" s="1"/>
  <c r="X61" i="179" a="1"/>
  <c r="X61" i="179" s="1"/>
  <c r="X65" i="179" a="1"/>
  <c r="X65" i="179" s="1"/>
  <c r="X176" i="179" a="1"/>
  <c r="X176" i="179" s="1"/>
  <c r="X128" i="179" a="1"/>
  <c r="X128" i="179" s="1"/>
  <c r="X144" i="179" a="1"/>
  <c r="X144" i="179" s="1"/>
  <c r="X119" i="179" a="1"/>
  <c r="X119" i="179" s="1"/>
  <c r="X153" i="179" a="1"/>
  <c r="X153" i="179" s="1"/>
  <c r="X161" i="179" a="1"/>
  <c r="X161" i="179" s="1"/>
  <c r="X141" i="179" a="1"/>
  <c r="X141" i="179" s="1"/>
  <c r="X201" i="179" a="1"/>
  <c r="X201" i="179" s="1"/>
  <c r="X222" i="179" a="1"/>
  <c r="X222" i="179" s="1"/>
  <c r="X233" i="179" a="1"/>
  <c r="X233" i="179" s="1"/>
  <c r="X210" i="179" a="1"/>
  <c r="X210" i="179" s="1"/>
  <c r="X237" i="179" a="1"/>
  <c r="X237" i="179" s="1"/>
  <c r="X202" i="179" a="1"/>
  <c r="X202" i="179" s="1"/>
  <c r="X225" i="179" a="1"/>
  <c r="X225" i="179" s="1"/>
  <c r="X196" i="179" a="1"/>
  <c r="X196" i="179" s="1"/>
  <c r="X246" i="179" a="1"/>
  <c r="X246" i="179" s="1"/>
  <c r="X248" i="179" a="1"/>
  <c r="X248" i="179" s="1"/>
  <c r="X265" i="179" a="1"/>
  <c r="X265" i="179" s="1"/>
  <c r="X280" i="179" a="1"/>
  <c r="X280" i="179" s="1"/>
  <c r="X281" i="179" a="1"/>
  <c r="X281" i="179" s="1"/>
  <c r="X295" i="179" a="1"/>
  <c r="X295" i="179" s="1"/>
  <c r="V63" i="179" a="1"/>
  <c r="V63" i="179" s="1"/>
  <c r="D31" i="187"/>
  <c r="D30" i="173" s="1"/>
  <c r="N31" i="187"/>
  <c r="N30" i="173" s="1"/>
  <c r="H31" i="187"/>
  <c r="H30" i="173" s="1"/>
  <c r="F31" i="187"/>
  <c r="F30" i="173" s="1"/>
  <c r="K31" i="187"/>
  <c r="K30" i="173" s="1"/>
  <c r="G31" i="187"/>
  <c r="G30" i="173" s="1"/>
  <c r="O31" i="187"/>
  <c r="O30" i="173" s="1"/>
  <c r="J31" i="187"/>
  <c r="J30" i="173" s="1"/>
  <c r="M31" i="187"/>
  <c r="M30" i="173" s="1"/>
  <c r="I31" i="187"/>
  <c r="I30" i="173" s="1"/>
  <c r="L31" i="187"/>
  <c r="L30" i="173" s="1"/>
  <c r="E6" i="192"/>
  <c r="F6" i="192"/>
  <c r="H22" i="191"/>
  <c r="H25" i="191"/>
  <c r="H28" i="191"/>
  <c r="H24" i="191"/>
  <c r="G6" i="192"/>
  <c r="H11" i="191"/>
  <c r="H21" i="191"/>
  <c r="H17" i="191"/>
  <c r="AF10" i="175"/>
  <c r="BG10" i="175" s="1"/>
  <c r="AF18" i="175"/>
  <c r="BG18" i="175" s="1"/>
  <c r="AF26" i="175"/>
  <c r="BG26" i="175" s="1"/>
  <c r="AF34" i="175"/>
  <c r="BG34" i="175" s="1"/>
  <c r="AF42" i="175"/>
  <c r="BG42" i="175" s="1"/>
  <c r="AF50" i="175"/>
  <c r="BG50" i="175" s="1"/>
  <c r="AF58" i="175"/>
  <c r="BG58" i="175" s="1"/>
  <c r="AF11" i="175"/>
  <c r="BG11" i="175" s="1"/>
  <c r="AF19" i="175"/>
  <c r="BG19" i="175" s="1"/>
  <c r="AF27" i="175"/>
  <c r="BG27" i="175" s="1"/>
  <c r="AF35" i="175"/>
  <c r="BG35" i="175" s="1"/>
  <c r="AF43" i="175"/>
  <c r="BG43" i="175" s="1"/>
  <c r="AF51" i="175"/>
  <c r="BG51" i="175" s="1"/>
  <c r="AF59" i="175"/>
  <c r="BG59" i="175" s="1"/>
  <c r="AF12" i="175"/>
  <c r="BG12" i="175" s="1"/>
  <c r="AF20" i="175"/>
  <c r="BG20" i="175" s="1"/>
  <c r="AF28" i="175"/>
  <c r="BG28" i="175" s="1"/>
  <c r="AF36" i="175"/>
  <c r="BG36" i="175" s="1"/>
  <c r="AF44" i="175"/>
  <c r="BG44" i="175" s="1"/>
  <c r="AF52" i="175"/>
  <c r="BG52" i="175" s="1"/>
  <c r="AF60" i="175"/>
  <c r="BG60" i="175" s="1"/>
  <c r="AF13" i="175"/>
  <c r="BG13" i="175" s="1"/>
  <c r="AF21" i="175"/>
  <c r="BG21" i="175" s="1"/>
  <c r="AF29" i="175"/>
  <c r="BG29" i="175" s="1"/>
  <c r="AF37" i="175"/>
  <c r="BG37" i="175" s="1"/>
  <c r="AF45" i="175"/>
  <c r="BG45" i="175" s="1"/>
  <c r="AF53" i="175"/>
  <c r="BG53" i="175" s="1"/>
  <c r="AF61" i="175"/>
  <c r="BG61" i="175" s="1"/>
  <c r="AF14" i="175"/>
  <c r="BG14" i="175" s="1"/>
  <c r="AF22" i="175"/>
  <c r="BG22" i="175" s="1"/>
  <c r="AF30" i="175"/>
  <c r="BG30" i="175" s="1"/>
  <c r="AF38" i="175"/>
  <c r="BG38" i="175" s="1"/>
  <c r="AF46" i="175"/>
  <c r="BG46" i="175" s="1"/>
  <c r="AF54" i="175"/>
  <c r="BG54" i="175" s="1"/>
  <c r="AF62" i="175"/>
  <c r="BG62" i="175" s="1"/>
  <c r="AF7" i="175"/>
  <c r="AF15" i="175"/>
  <c r="BG15" i="175" s="1"/>
  <c r="AF23" i="175"/>
  <c r="BG23" i="175" s="1"/>
  <c r="AF31" i="175"/>
  <c r="BG31" i="175" s="1"/>
  <c r="AF39" i="175"/>
  <c r="BG39" i="175" s="1"/>
  <c r="AF47" i="175"/>
  <c r="BG47" i="175" s="1"/>
  <c r="AF55" i="175"/>
  <c r="BG55" i="175" s="1"/>
  <c r="AF63" i="175"/>
  <c r="BG63" i="175" s="1"/>
  <c r="AF8" i="175"/>
  <c r="AF16" i="175"/>
  <c r="BG16" i="175" s="1"/>
  <c r="AF24" i="175"/>
  <c r="BG24" i="175" s="1"/>
  <c r="AF32" i="175"/>
  <c r="BG32" i="175" s="1"/>
  <c r="AF40" i="175"/>
  <c r="BG40" i="175" s="1"/>
  <c r="AF48" i="175"/>
  <c r="BG48" i="175" s="1"/>
  <c r="AF56" i="175"/>
  <c r="BG56" i="175" s="1"/>
  <c r="AF64" i="175"/>
  <c r="BG64" i="175" s="1"/>
  <c r="AF33" i="175"/>
  <c r="BG33" i="175" s="1"/>
  <c r="AF41" i="175"/>
  <c r="BG41" i="175" s="1"/>
  <c r="AF49" i="175"/>
  <c r="BG49" i="175" s="1"/>
  <c r="AF57" i="175"/>
  <c r="BG57" i="175" s="1"/>
  <c r="AF6" i="175"/>
  <c r="BG6" i="175" s="1"/>
  <c r="AF9" i="175"/>
  <c r="AF17" i="175"/>
  <c r="BG17" i="175" s="1"/>
  <c r="AF25" i="175"/>
  <c r="BG25" i="175" s="1"/>
  <c r="BF281" i="179" a="1"/>
  <c r="BF281" i="179" s="1"/>
  <c r="BF155" i="179" a="1"/>
  <c r="BF155" i="179" s="1"/>
  <c r="BF56" i="179" a="1"/>
  <c r="BF56" i="179" s="1"/>
  <c r="BF197" i="179" a="1"/>
  <c r="BF197" i="179" s="1"/>
  <c r="BF144" i="179" a="1"/>
  <c r="BF144" i="179" s="1"/>
  <c r="BF112" i="179" a="1"/>
  <c r="BF112" i="179" s="1"/>
  <c r="BF80" i="179" a="1"/>
  <c r="BF80" i="179" s="1"/>
  <c r="BF50" i="179" a="1"/>
  <c r="BF50" i="179" s="1"/>
  <c r="BF163" i="179" a="1"/>
  <c r="BF163" i="179" s="1"/>
  <c r="BF152" i="179" a="1"/>
  <c r="BF152" i="179" s="1"/>
  <c r="BF120" i="179" a="1"/>
  <c r="BF120" i="179" s="1"/>
  <c r="BF88" i="179" a="1"/>
  <c r="BF88" i="179" s="1"/>
  <c r="BF171" i="179" a="1"/>
  <c r="BF171" i="179" s="1"/>
  <c r="BF128" i="179" a="1"/>
  <c r="BF128" i="179" s="1"/>
  <c r="BF96" i="179" a="1"/>
  <c r="BF96" i="179" s="1"/>
  <c r="BF64" i="179" a="1"/>
  <c r="BF64" i="179" s="1"/>
  <c r="BF58" i="179" a="1"/>
  <c r="BF58" i="179" s="1"/>
  <c r="BF210" i="179" a="1"/>
  <c r="BF210" i="179" s="1"/>
  <c r="BF136" i="179" a="1"/>
  <c r="BF136" i="179" s="1"/>
  <c r="BF42" i="179" a="1"/>
  <c r="BF42" i="179" s="1"/>
  <c r="BF16" i="179" a="1"/>
  <c r="BF16" i="179" s="1"/>
  <c r="BF104" i="179" a="1"/>
  <c r="BF104" i="179" s="1"/>
  <c r="BF26" i="179" a="1"/>
  <c r="BF26" i="179" s="1"/>
  <c r="BF181" i="179" a="1"/>
  <c r="BF181" i="179" s="1"/>
  <c r="BF40" i="179" a="1"/>
  <c r="BF40" i="179" s="1"/>
  <c r="BF72" i="179" a="1"/>
  <c r="BF72" i="179" s="1"/>
  <c r="BF48" i="179" a="1"/>
  <c r="BF48" i="179" s="1"/>
  <c r="BF10" i="179" a="1"/>
  <c r="BF10" i="179" s="1"/>
  <c r="BF24" i="179" a="1"/>
  <c r="BF24" i="179" s="1"/>
  <c r="BF34" i="179" a="1"/>
  <c r="BF34" i="179" s="1"/>
  <c r="BF11" i="179" a="1"/>
  <c r="BF11" i="179" s="1"/>
  <c r="BF32" i="179" a="1"/>
  <c r="BF32" i="179" s="1"/>
  <c r="BF18" i="179" a="1"/>
  <c r="BF18" i="179" s="1"/>
  <c r="BF29" i="179" a="1"/>
  <c r="BF29" i="179" s="1"/>
  <c r="BF61" i="179" a="1"/>
  <c r="BF61" i="179" s="1"/>
  <c r="BF93" i="179" a="1"/>
  <c r="BF93" i="179" s="1"/>
  <c r="BF125" i="179" a="1"/>
  <c r="BF125" i="179" s="1"/>
  <c r="BF165" i="179" a="1"/>
  <c r="BF165" i="179" s="1"/>
  <c r="BF270" i="179" a="1"/>
  <c r="BF270" i="179" s="1"/>
  <c r="BF168" i="179" a="1"/>
  <c r="BF168" i="179" s="1"/>
  <c r="BF90" i="179" a="1"/>
  <c r="BF90" i="179" s="1"/>
  <c r="BF122" i="179" a="1"/>
  <c r="BF122" i="179" s="1"/>
  <c r="BF179" i="179" a="1"/>
  <c r="BF179" i="179" s="1"/>
  <c r="BF21" i="179" a="1"/>
  <c r="BF21" i="179" s="1"/>
  <c r="BF53" i="179" a="1"/>
  <c r="BF53" i="179" s="1"/>
  <c r="BF85" i="179" a="1"/>
  <c r="BF85" i="179" s="1"/>
  <c r="BF117" i="179" a="1"/>
  <c r="BF117" i="179" s="1"/>
  <c r="BF149" i="179" a="1"/>
  <c r="BF149" i="179" s="1"/>
  <c r="BF289" i="179" a="1"/>
  <c r="BF289" i="179" s="1"/>
  <c r="BF157" i="179" a="1"/>
  <c r="BF157" i="179" s="1"/>
  <c r="BF160" i="179" a="1"/>
  <c r="BF160" i="179" s="1"/>
  <c r="BF82" i="179" a="1"/>
  <c r="BF82" i="179" s="1"/>
  <c r="BF114" i="179" a="1"/>
  <c r="BF114" i="179" s="1"/>
  <c r="BF146" i="179" a="1"/>
  <c r="BF146" i="179" s="1"/>
  <c r="BF13" i="179" a="1"/>
  <c r="BF13" i="179" s="1"/>
  <c r="BF45" i="179" a="1"/>
  <c r="BF45" i="179" s="1"/>
  <c r="BF77" i="179" a="1"/>
  <c r="BF77" i="179" s="1"/>
  <c r="BF109" i="179" a="1"/>
  <c r="BF109" i="179" s="1"/>
  <c r="BF141" i="179" a="1"/>
  <c r="BF141" i="179" s="1"/>
  <c r="BF230" i="179" a="1"/>
  <c r="BF230" i="179" s="1"/>
  <c r="BF254" i="179" a="1"/>
  <c r="BF254" i="179" s="1"/>
  <c r="BF37" i="179" a="1"/>
  <c r="BF37" i="179" s="1"/>
  <c r="BF69" i="179" a="1"/>
  <c r="BF69" i="179" s="1"/>
  <c r="BF101" i="179" a="1"/>
  <c r="BF101" i="179" s="1"/>
  <c r="BF133" i="179" a="1"/>
  <c r="BF133" i="179" s="1"/>
  <c r="BF173" i="179" a="1"/>
  <c r="BF173" i="179" s="1"/>
  <c r="BF180" i="179" a="1"/>
  <c r="BF180" i="179" s="1"/>
  <c r="BF66" i="179" a="1"/>
  <c r="BF66" i="179" s="1"/>
  <c r="BF98" i="179" a="1"/>
  <c r="BF98" i="179" s="1"/>
  <c r="BF130" i="179" a="1"/>
  <c r="BF130" i="179" s="1"/>
  <c r="BF195" i="179" a="1"/>
  <c r="BF195" i="179" s="1"/>
  <c r="BF138" i="179" a="1"/>
  <c r="BF138" i="179" s="1"/>
  <c r="BF74" i="179" a="1"/>
  <c r="BF74" i="179" s="1"/>
  <c r="BF106" i="179" a="1"/>
  <c r="BF106" i="179" s="1"/>
  <c r="BF31" i="179" a="1"/>
  <c r="BF31" i="179" s="1"/>
  <c r="BF63" i="179" a="1"/>
  <c r="BF63" i="179" s="1"/>
  <c r="BF95" i="179" a="1"/>
  <c r="BF95" i="179" s="1"/>
  <c r="BF127" i="179" a="1"/>
  <c r="BF127" i="179" s="1"/>
  <c r="BF184" i="179" a="1"/>
  <c r="BF184" i="179" s="1"/>
  <c r="BF300" i="179" a="1"/>
  <c r="BF300" i="179" s="1"/>
  <c r="BF170" i="179" a="1"/>
  <c r="BF170" i="179" s="1"/>
  <c r="BF211" i="179" a="1"/>
  <c r="BF211" i="179" s="1"/>
  <c r="BF23" i="179" a="1"/>
  <c r="BF23" i="179" s="1"/>
  <c r="BF55" i="179" a="1"/>
  <c r="BF55" i="179" s="1"/>
  <c r="BF87" i="179" a="1"/>
  <c r="BF87" i="179" s="1"/>
  <c r="BF119" i="179" a="1"/>
  <c r="BF119" i="179" s="1"/>
  <c r="BF151" i="179" a="1"/>
  <c r="BF151" i="179" s="1"/>
  <c r="BF162" i="179" a="1"/>
  <c r="BF162" i="179" s="1"/>
  <c r="BF196" i="179" a="1"/>
  <c r="BF196" i="179" s="1"/>
  <c r="BF15" i="179" a="1"/>
  <c r="BF15" i="179" s="1"/>
  <c r="BF47" i="179" a="1"/>
  <c r="BF47" i="179" s="1"/>
  <c r="BF79" i="179" a="1"/>
  <c r="BF79" i="179" s="1"/>
  <c r="BF111" i="179" a="1"/>
  <c r="BF111" i="179" s="1"/>
  <c r="BF143" i="179" a="1"/>
  <c r="BF143" i="179" s="1"/>
  <c r="BF154" i="179" a="1"/>
  <c r="BF154" i="179" s="1"/>
  <c r="BF246" i="179" a="1"/>
  <c r="BF246" i="179" s="1"/>
  <c r="BF39" i="179" a="1"/>
  <c r="BF39" i="179" s="1"/>
  <c r="BF71" i="179" a="1"/>
  <c r="BF71" i="179" s="1"/>
  <c r="BF103" i="179" a="1"/>
  <c r="BF103" i="179" s="1"/>
  <c r="BF135" i="179" a="1"/>
  <c r="BF135" i="179" s="1"/>
  <c r="BF12" i="179" a="1"/>
  <c r="BF12" i="179" s="1"/>
  <c r="BF44" i="179" a="1"/>
  <c r="BF44" i="179" s="1"/>
  <c r="BF76" i="179" a="1"/>
  <c r="BF76" i="179" s="1"/>
  <c r="BF108" i="179" a="1"/>
  <c r="BF108" i="179" s="1"/>
  <c r="BF140" i="179" a="1"/>
  <c r="BF140" i="179" s="1"/>
  <c r="BF295" i="179" a="1"/>
  <c r="BF295" i="179" s="1"/>
  <c r="BF236" i="179" a="1"/>
  <c r="BF236" i="179" s="1"/>
  <c r="BF186" i="179" a="1"/>
  <c r="BF186" i="179" s="1"/>
  <c r="BF247" i="179" a="1"/>
  <c r="BF247" i="179" s="1"/>
  <c r="BF250" i="179" a="1"/>
  <c r="BF250" i="179" s="1"/>
  <c r="BF269" i="179" a="1"/>
  <c r="BF269" i="179" s="1"/>
  <c r="BF215" i="179" a="1"/>
  <c r="BF215" i="179" s="1"/>
  <c r="BF256" i="179" a="1"/>
  <c r="BF256" i="179" s="1"/>
  <c r="BF182" i="179" a="1"/>
  <c r="BF182" i="179" s="1"/>
  <c r="BF243" i="179" a="1"/>
  <c r="BF243" i="179" s="1"/>
  <c r="BF185" i="179" a="1"/>
  <c r="BF185" i="179" s="1"/>
  <c r="BF241" i="179" a="1"/>
  <c r="BF241" i="179" s="1"/>
  <c r="BF287" i="179" a="1"/>
  <c r="BF287" i="179" s="1"/>
  <c r="BF228" i="179" a="1"/>
  <c r="BF228" i="179" s="1"/>
  <c r="BF178" i="179" a="1"/>
  <c r="BF178" i="179" s="1"/>
  <c r="BF239" i="179" a="1"/>
  <c r="BF239" i="179" s="1"/>
  <c r="BF242" i="179" a="1"/>
  <c r="BF242" i="179" s="1"/>
  <c r="BF261" i="179" a="1"/>
  <c r="BF261" i="179" s="1"/>
  <c r="BF209" i="179" a="1"/>
  <c r="BF209" i="179" s="1"/>
  <c r="BF248" i="179" a="1"/>
  <c r="BF248" i="179" s="1"/>
  <c r="BF294" i="179" a="1"/>
  <c r="BF294" i="179" s="1"/>
  <c r="BF235" i="179" a="1"/>
  <c r="BF235" i="179" s="1"/>
  <c r="BF177" i="179" a="1"/>
  <c r="BF177" i="179" s="1"/>
  <c r="BF233" i="179" a="1"/>
  <c r="BF233" i="179" s="1"/>
  <c r="BF36" i="179" a="1"/>
  <c r="BF36" i="179" s="1"/>
  <c r="BF68" i="179" a="1"/>
  <c r="BF68" i="179" s="1"/>
  <c r="BF100" i="179" a="1"/>
  <c r="BF100" i="179" s="1"/>
  <c r="BF132" i="179" a="1"/>
  <c r="BF132" i="179" s="1"/>
  <c r="BF175" i="179" a="1"/>
  <c r="BF175" i="179" s="1"/>
  <c r="BF279" i="179" a="1"/>
  <c r="BF279" i="179" s="1"/>
  <c r="BF225" i="179" a="1"/>
  <c r="BF225" i="179" s="1"/>
  <c r="BF298" i="179" a="1"/>
  <c r="BF298" i="179" s="1"/>
  <c r="BF231" i="179" a="1"/>
  <c r="BF231" i="179" s="1"/>
  <c r="BF234" i="179" a="1"/>
  <c r="BF234" i="179" s="1"/>
  <c r="BF253" i="179" a="1"/>
  <c r="BF253" i="179" s="1"/>
  <c r="BF206" i="179" a="1"/>
  <c r="BF206" i="179" s="1"/>
  <c r="BF240" i="179" a="1"/>
  <c r="BF240" i="179" s="1"/>
  <c r="BF286" i="179" a="1"/>
  <c r="BF286" i="179" s="1"/>
  <c r="BF227" i="179" a="1"/>
  <c r="BF227" i="179" s="1"/>
  <c r="BF292" i="179" a="1"/>
  <c r="BF292" i="179" s="1"/>
  <c r="BF219" i="179" a="1"/>
  <c r="BF219" i="179" s="1"/>
  <c r="BF276" i="179" a="1"/>
  <c r="BF276" i="179" s="1"/>
  <c r="BF222" i="179" a="1"/>
  <c r="BF222" i="179" s="1"/>
  <c r="BF290" i="179" a="1"/>
  <c r="BF290" i="179" s="1"/>
  <c r="BF293" i="179" a="1"/>
  <c r="BF293" i="179" s="1"/>
  <c r="BF220" i="179" a="1"/>
  <c r="BF220" i="179" s="1"/>
  <c r="BF245" i="179" a="1"/>
  <c r="BF245" i="179" s="1"/>
  <c r="BF299" i="179" a="1"/>
  <c r="BF299" i="179" s="1"/>
  <c r="BF232" i="179" a="1"/>
  <c r="BF232" i="179" s="1"/>
  <c r="BF278" i="179" a="1"/>
  <c r="BF278" i="179" s="1"/>
  <c r="BF221" i="179" a="1"/>
  <c r="BF221" i="179" s="1"/>
  <c r="BF284" i="179" a="1"/>
  <c r="BF284" i="179" s="1"/>
  <c r="BF213" i="179" a="1"/>
  <c r="BF213" i="179" s="1"/>
  <c r="BF28" i="179" a="1"/>
  <c r="BF28" i="179" s="1"/>
  <c r="BF60" i="179" a="1"/>
  <c r="BF60" i="179" s="1"/>
  <c r="BF92" i="179" a="1"/>
  <c r="BF92" i="179" s="1"/>
  <c r="BF124" i="179" a="1"/>
  <c r="BF124" i="179" s="1"/>
  <c r="BF167" i="179" a="1"/>
  <c r="BF167" i="179" s="1"/>
  <c r="BF268" i="179" a="1"/>
  <c r="BF268" i="179" s="1"/>
  <c r="BF208" i="179" a="1"/>
  <c r="BF208" i="179" s="1"/>
  <c r="BF282" i="179" a="1"/>
  <c r="BF282" i="179" s="1"/>
  <c r="BF285" i="179" a="1"/>
  <c r="BF285" i="179" s="1"/>
  <c r="BF296" i="179" a="1"/>
  <c r="BF296" i="179" s="1"/>
  <c r="BF237" i="179" a="1"/>
  <c r="BF237" i="179" s="1"/>
  <c r="BF291" i="179" a="1"/>
  <c r="BF291" i="179" s="1"/>
  <c r="BF218" i="179" a="1"/>
  <c r="BF218" i="179" s="1"/>
  <c r="BF275" i="179" a="1"/>
  <c r="BF275" i="179" s="1"/>
  <c r="BF207" i="179" a="1"/>
  <c r="BF207" i="179" s="1"/>
  <c r="BF273" i="179" a="1"/>
  <c r="BF273" i="179" s="1"/>
  <c r="BF199" i="179" a="1"/>
  <c r="BF199" i="179" s="1"/>
  <c r="BF216" i="179" a="1"/>
  <c r="BF216" i="179" s="1"/>
  <c r="BF260" i="179" a="1"/>
  <c r="BF260" i="179" s="1"/>
  <c r="BF205" i="179" a="1"/>
  <c r="BF205" i="179" s="1"/>
  <c r="BF271" i="179" a="1"/>
  <c r="BF271" i="179" s="1"/>
  <c r="BF274" i="179" a="1"/>
  <c r="BF274" i="179" s="1"/>
  <c r="BF288" i="179" a="1"/>
  <c r="BF288" i="179" s="1"/>
  <c r="BF229" i="179" a="1"/>
  <c r="BF229" i="179" s="1"/>
  <c r="BF283" i="179" a="1"/>
  <c r="BF283" i="179" s="1"/>
  <c r="BF212" i="179" a="1"/>
  <c r="BF212" i="179" s="1"/>
  <c r="BF267" i="179" a="1"/>
  <c r="BF267" i="179" s="1"/>
  <c r="BF204" i="179" a="1"/>
  <c r="BF204" i="179" s="1"/>
  <c r="BF265" i="179" a="1"/>
  <c r="BF265" i="179" s="1"/>
  <c r="BF191" i="179" a="1"/>
  <c r="BF191" i="179" s="1"/>
  <c r="BF20" i="179" a="1"/>
  <c r="BF20" i="179" s="1"/>
  <c r="BF52" i="179" a="1"/>
  <c r="BF52" i="179" s="1"/>
  <c r="BF84" i="179" a="1"/>
  <c r="BF84" i="179" s="1"/>
  <c r="BF116" i="179" a="1"/>
  <c r="BF116" i="179" s="1"/>
  <c r="BF148" i="179" a="1"/>
  <c r="BF148" i="179" s="1"/>
  <c r="BF159" i="179" a="1"/>
  <c r="BF159" i="179" s="1"/>
  <c r="BF252" i="179" a="1"/>
  <c r="BF252" i="179" s="1"/>
  <c r="BF202" i="179" a="1"/>
  <c r="BF202" i="179" s="1"/>
  <c r="BF263" i="179" a="1"/>
  <c r="BF263" i="179" s="1"/>
  <c r="BF266" i="179" a="1"/>
  <c r="BF266" i="179" s="1"/>
  <c r="BF280" i="179" a="1"/>
  <c r="BF280" i="179" s="1"/>
  <c r="BF226" i="179" a="1"/>
  <c r="BF226" i="179" s="1"/>
  <c r="BF272" i="179" a="1"/>
  <c r="BF272" i="179" s="1"/>
  <c r="BF198" i="179" a="1"/>
  <c r="BF198" i="179" s="1"/>
  <c r="BF259" i="179" a="1"/>
  <c r="BF259" i="179" s="1"/>
  <c r="BF201" i="179" a="1"/>
  <c r="BF201" i="179" s="1"/>
  <c r="BF257" i="179" a="1"/>
  <c r="BF257" i="179" s="1"/>
  <c r="BF183" i="179" a="1"/>
  <c r="BF183" i="179" s="1"/>
  <c r="BF189" i="179" a="1"/>
  <c r="BF189" i="179" s="1"/>
  <c r="BF244" i="179" a="1"/>
  <c r="BF244" i="179" s="1"/>
  <c r="BF194" i="179" a="1"/>
  <c r="BF194" i="179" s="1"/>
  <c r="BF255" i="179" a="1"/>
  <c r="BF255" i="179" s="1"/>
  <c r="BF258" i="179" a="1"/>
  <c r="BF258" i="179" s="1"/>
  <c r="BF277" i="179" a="1"/>
  <c r="BF277" i="179" s="1"/>
  <c r="BF223" i="179" a="1"/>
  <c r="BF223" i="179" s="1"/>
  <c r="BF264" i="179" a="1"/>
  <c r="BF264" i="179" s="1"/>
  <c r="BF190" i="179" a="1"/>
  <c r="BF190" i="179" s="1"/>
  <c r="BF251" i="179" a="1"/>
  <c r="BF251" i="179" s="1"/>
  <c r="BF193" i="179" a="1"/>
  <c r="BF193" i="179" s="1"/>
  <c r="BF249" i="179" a="1"/>
  <c r="BF249" i="179" s="1"/>
  <c r="BF262" i="179" a="1"/>
  <c r="BF262" i="179" s="1"/>
  <c r="BF9" i="179" a="1"/>
  <c r="BF9" i="179" s="1"/>
  <c r="BF41" i="179" a="1"/>
  <c r="BF41" i="179" s="1"/>
  <c r="BF73" i="179" a="1"/>
  <c r="BF73" i="179" s="1"/>
  <c r="BF105" i="179" a="1"/>
  <c r="BF105" i="179" s="1"/>
  <c r="BF137" i="179" a="1"/>
  <c r="BF137" i="179" s="1"/>
  <c r="BF33" i="179" a="1"/>
  <c r="BF33" i="179" s="1"/>
  <c r="BF65" i="179" a="1"/>
  <c r="BF65" i="179" s="1"/>
  <c r="BF97" i="179" a="1"/>
  <c r="BF97" i="179" s="1"/>
  <c r="BF129" i="179" a="1"/>
  <c r="BF129" i="179" s="1"/>
  <c r="BF172" i="179" a="1"/>
  <c r="BF172" i="179" s="1"/>
  <c r="BF188" i="179" a="1"/>
  <c r="BF188" i="179" s="1"/>
  <c r="BF214" i="179" a="1"/>
  <c r="BF214" i="179" s="1"/>
  <c r="BF25" i="179" a="1"/>
  <c r="BF25" i="179" s="1"/>
  <c r="BF57" i="179" a="1"/>
  <c r="BF57" i="179" s="1"/>
  <c r="BF89" i="179" a="1"/>
  <c r="BF89" i="179" s="1"/>
  <c r="BF121" i="179" a="1"/>
  <c r="BF121" i="179" s="1"/>
  <c r="BF153" i="179" a="1"/>
  <c r="BF153" i="179" s="1"/>
  <c r="BF164" i="179" a="1"/>
  <c r="BF164" i="179" s="1"/>
  <c r="BF17" i="179" a="1"/>
  <c r="BF17" i="179" s="1"/>
  <c r="BF49" i="179" a="1"/>
  <c r="BF49" i="179" s="1"/>
  <c r="BF81" i="179" a="1"/>
  <c r="BF81" i="179" s="1"/>
  <c r="BF113" i="179" a="1"/>
  <c r="BF113" i="179" s="1"/>
  <c r="BF145" i="179" a="1"/>
  <c r="BF145" i="179" s="1"/>
  <c r="BF156" i="179" a="1"/>
  <c r="BF156" i="179" s="1"/>
  <c r="BF203" i="179" a="1"/>
  <c r="BF203" i="179" s="1"/>
  <c r="BF14" i="179" a="1"/>
  <c r="BF14" i="179" s="1"/>
  <c r="BF46" i="179" a="1"/>
  <c r="BF46" i="179" s="1"/>
  <c r="BF78" i="179" a="1"/>
  <c r="BF78" i="179" s="1"/>
  <c r="BF110" i="179" a="1"/>
  <c r="BF110" i="179" s="1"/>
  <c r="BF142" i="179" a="1"/>
  <c r="BF142" i="179" s="1"/>
  <c r="BF174" i="179" a="1"/>
  <c r="BF174" i="179" s="1"/>
  <c r="BF224" i="179" a="1"/>
  <c r="BF224" i="179" s="1"/>
  <c r="BF297" i="179" a="1"/>
  <c r="BF297" i="179" s="1"/>
  <c r="BF35" i="179" a="1"/>
  <c r="BF35" i="179" s="1"/>
  <c r="BF67" i="179" a="1"/>
  <c r="BF67" i="179" s="1"/>
  <c r="BF99" i="179" a="1"/>
  <c r="BF99" i="179" s="1"/>
  <c r="BF131" i="179" a="1"/>
  <c r="BF131" i="179" s="1"/>
  <c r="BF176" i="179" a="1"/>
  <c r="BF176" i="179" s="1"/>
  <c r="BF38" i="179" a="1"/>
  <c r="BF38" i="179" s="1"/>
  <c r="BF70" i="179" a="1"/>
  <c r="BF70" i="179" s="1"/>
  <c r="BF102" i="179" a="1"/>
  <c r="BF102" i="179" s="1"/>
  <c r="BF134" i="179" a="1"/>
  <c r="BF134" i="179" s="1"/>
  <c r="BF166" i="179" a="1"/>
  <c r="BF166" i="179" s="1"/>
  <c r="BF200" i="179" a="1"/>
  <c r="BF200" i="179" s="1"/>
  <c r="BF238" i="179" a="1"/>
  <c r="BF238" i="179" s="1"/>
  <c r="BF27" i="179" a="1"/>
  <c r="BF27" i="179" s="1"/>
  <c r="BF59" i="179" a="1"/>
  <c r="BF59" i="179" s="1"/>
  <c r="BF91" i="179" a="1"/>
  <c r="BF91" i="179" s="1"/>
  <c r="BF123" i="179" a="1"/>
  <c r="BF123" i="179" s="1"/>
  <c r="BF30" i="179" a="1"/>
  <c r="BF30" i="179" s="1"/>
  <c r="BF62" i="179" a="1"/>
  <c r="BF62" i="179" s="1"/>
  <c r="BF94" i="179" a="1"/>
  <c r="BF94" i="179" s="1"/>
  <c r="BF126" i="179" a="1"/>
  <c r="BF126" i="179" s="1"/>
  <c r="BF158" i="179" a="1"/>
  <c r="BF158" i="179" s="1"/>
  <c r="BF169" i="179" a="1"/>
  <c r="BF169" i="179" s="1"/>
  <c r="BF19" i="179" a="1"/>
  <c r="BF19" i="179" s="1"/>
  <c r="BF51" i="179" a="1"/>
  <c r="BF51" i="179" s="1"/>
  <c r="BF83" i="179" a="1"/>
  <c r="BF83" i="179" s="1"/>
  <c r="BF115" i="179" a="1"/>
  <c r="BF115" i="179" s="1"/>
  <c r="BF147" i="179" a="1"/>
  <c r="BF147" i="179" s="1"/>
  <c r="BF22" i="179" a="1"/>
  <c r="BF22" i="179" s="1"/>
  <c r="BF54" i="179" a="1"/>
  <c r="BF54" i="179" s="1"/>
  <c r="BF86" i="179" a="1"/>
  <c r="BF86" i="179" s="1"/>
  <c r="BF118" i="179" a="1"/>
  <c r="BF118" i="179" s="1"/>
  <c r="BF150" i="179" a="1"/>
  <c r="BF150" i="179" s="1"/>
  <c r="BF187" i="179" a="1"/>
  <c r="BF187" i="179" s="1"/>
  <c r="BF217" i="179" a="1"/>
  <c r="BF217" i="179" s="1"/>
  <c r="BF161" i="179" a="1"/>
  <c r="BF161" i="179" s="1"/>
  <c r="BF43" i="179" a="1"/>
  <c r="BF43" i="179" s="1"/>
  <c r="BF75" i="179" a="1"/>
  <c r="BF75" i="179" s="1"/>
  <c r="BF107" i="179" a="1"/>
  <c r="BF107" i="179" s="1"/>
  <c r="BF139" i="179" a="1"/>
  <c r="BF139" i="179" s="1"/>
  <c r="BF192" i="179" a="1"/>
  <c r="BF192" i="179" s="1"/>
  <c r="O153" i="173"/>
  <c r="O92" i="173"/>
  <c r="F12" i="187"/>
  <c r="F64" i="187" s="1"/>
  <c r="F120" i="187" s="1"/>
  <c r="F321" i="187" s="1"/>
  <c r="AZ7" i="179"/>
  <c r="AL7" i="179"/>
  <c r="U7" i="179"/>
  <c r="F2" i="173"/>
  <c r="AX262" i="179" a="1"/>
  <c r="AX262" i="179" s="1"/>
  <c r="AX136" i="179" a="1"/>
  <c r="AX136" i="179" s="1"/>
  <c r="AX104" i="179" a="1"/>
  <c r="AX104" i="179" s="1"/>
  <c r="AX72" i="179" a="1"/>
  <c r="AX72" i="179" s="1"/>
  <c r="AX155" i="179" a="1"/>
  <c r="AX155" i="179" s="1"/>
  <c r="AX56" i="179" a="1"/>
  <c r="AX56" i="179" s="1"/>
  <c r="AX144" i="179" a="1"/>
  <c r="AX144" i="179" s="1"/>
  <c r="AX112" i="179" a="1"/>
  <c r="AX112" i="179" s="1"/>
  <c r="AX163" i="179" a="1"/>
  <c r="AX163" i="179" s="1"/>
  <c r="AX189" i="179" a="1"/>
  <c r="AX189" i="179" s="1"/>
  <c r="AX152" i="179" a="1"/>
  <c r="AX152" i="179" s="1"/>
  <c r="AX120" i="179" a="1"/>
  <c r="AX120" i="179" s="1"/>
  <c r="AX88" i="179" a="1"/>
  <c r="AX88" i="179" s="1"/>
  <c r="AX171" i="179" a="1"/>
  <c r="AX171" i="179" s="1"/>
  <c r="AX128" i="179" a="1"/>
  <c r="AX128" i="179" s="1"/>
  <c r="AX96" i="179" a="1"/>
  <c r="AX96" i="179" s="1"/>
  <c r="AX64" i="179" a="1"/>
  <c r="AX64" i="179" s="1"/>
  <c r="AX50" i="179" a="1"/>
  <c r="AX50" i="179" s="1"/>
  <c r="AX34" i="179" a="1"/>
  <c r="AX34" i="179" s="1"/>
  <c r="AX48" i="179" a="1"/>
  <c r="AX48" i="179" s="1"/>
  <c r="AX32" i="179" a="1"/>
  <c r="AX32" i="179" s="1"/>
  <c r="AX58" i="179" a="1"/>
  <c r="AX58" i="179" s="1"/>
  <c r="AX16" i="179" a="1"/>
  <c r="AX16" i="179" s="1"/>
  <c r="AX13" i="179" a="1"/>
  <c r="AX13" i="179" s="1"/>
  <c r="AX42" i="179" a="1"/>
  <c r="AX42" i="179" s="1"/>
  <c r="AX10" i="179" a="1"/>
  <c r="AX10" i="179" s="1"/>
  <c r="AX26" i="179" a="1"/>
  <c r="AX26" i="179" s="1"/>
  <c r="AX80" i="179" a="1"/>
  <c r="AX80" i="179" s="1"/>
  <c r="AX18" i="179" a="1"/>
  <c r="AX18" i="179" s="1"/>
  <c r="AX40" i="179" a="1"/>
  <c r="AX40" i="179" s="1"/>
  <c r="AX24" i="179" a="1"/>
  <c r="AX24" i="179" s="1"/>
  <c r="AX11" i="179" a="1"/>
  <c r="AX11" i="179" s="1"/>
  <c r="AX168" i="179" a="1"/>
  <c r="AX168" i="179" s="1"/>
  <c r="AX270" i="179" a="1"/>
  <c r="AX270" i="179" s="1"/>
  <c r="AX90" i="179" a="1"/>
  <c r="AX90" i="179" s="1"/>
  <c r="AX122" i="179" a="1"/>
  <c r="AX122" i="179" s="1"/>
  <c r="AX154" i="179" a="1"/>
  <c r="AX154" i="179" s="1"/>
  <c r="AX21" i="179" a="1"/>
  <c r="AX21" i="179" s="1"/>
  <c r="AX53" i="179" a="1"/>
  <c r="AX53" i="179" s="1"/>
  <c r="AX85" i="179" a="1"/>
  <c r="AX85" i="179" s="1"/>
  <c r="AX117" i="179" a="1"/>
  <c r="AX117" i="179" s="1"/>
  <c r="AX149" i="179" a="1"/>
  <c r="AX149" i="179" s="1"/>
  <c r="AX211" i="179" a="1"/>
  <c r="AX211" i="179" s="1"/>
  <c r="AX157" i="179" a="1"/>
  <c r="AX157" i="179" s="1"/>
  <c r="AX289" i="179" a="1"/>
  <c r="AX289" i="179" s="1"/>
  <c r="AX160" i="179" a="1"/>
  <c r="AX160" i="179" s="1"/>
  <c r="AX188" i="179" a="1"/>
  <c r="AX188" i="179" s="1"/>
  <c r="AX82" i="179" a="1"/>
  <c r="AX82" i="179" s="1"/>
  <c r="AX114" i="179" a="1"/>
  <c r="AX114" i="179" s="1"/>
  <c r="AX146" i="179" a="1"/>
  <c r="AX146" i="179" s="1"/>
  <c r="AX45" i="179" a="1"/>
  <c r="AX45" i="179" s="1"/>
  <c r="AX77" i="179" a="1"/>
  <c r="AX77" i="179" s="1"/>
  <c r="AX109" i="179" a="1"/>
  <c r="AX109" i="179" s="1"/>
  <c r="AX141" i="179" a="1"/>
  <c r="AX141" i="179" s="1"/>
  <c r="AX230" i="179" a="1"/>
  <c r="AX230" i="179" s="1"/>
  <c r="AX74" i="179" a="1"/>
  <c r="AX74" i="179" s="1"/>
  <c r="AX106" i="179" a="1"/>
  <c r="AX106" i="179" s="1"/>
  <c r="AX138" i="179" a="1"/>
  <c r="AX138" i="179" s="1"/>
  <c r="AX187" i="179" a="1"/>
  <c r="AX187" i="179" s="1"/>
  <c r="AX216" i="179" a="1"/>
  <c r="AX216" i="179" s="1"/>
  <c r="AX176" i="179" a="1"/>
  <c r="AX176" i="179" s="1"/>
  <c r="AX66" i="179" a="1"/>
  <c r="AX66" i="179" s="1"/>
  <c r="AX98" i="179" a="1"/>
  <c r="AX98" i="179" s="1"/>
  <c r="AX130" i="179" a="1"/>
  <c r="AX130" i="179" s="1"/>
  <c r="AX246" i="179" a="1"/>
  <c r="AX246" i="179" s="1"/>
  <c r="AX29" i="179" a="1"/>
  <c r="AX29" i="179" s="1"/>
  <c r="AX61" i="179" a="1"/>
  <c r="AX61" i="179" s="1"/>
  <c r="AX93" i="179" a="1"/>
  <c r="AX93" i="179" s="1"/>
  <c r="AX125" i="179" a="1"/>
  <c r="AX125" i="179" s="1"/>
  <c r="AX165" i="179" a="1"/>
  <c r="AX165" i="179" s="1"/>
  <c r="AX37" i="179" a="1"/>
  <c r="AX37" i="179" s="1"/>
  <c r="AX133" i="179" a="1"/>
  <c r="AX133" i="179" s="1"/>
  <c r="AX173" i="179" a="1"/>
  <c r="AX173" i="179" s="1"/>
  <c r="AX69" i="179" a="1"/>
  <c r="AX69" i="179" s="1"/>
  <c r="AX31" i="179" a="1"/>
  <c r="AX31" i="179" s="1"/>
  <c r="AX63" i="179" a="1"/>
  <c r="AX63" i="179" s="1"/>
  <c r="AX95" i="179" a="1"/>
  <c r="AX95" i="179" s="1"/>
  <c r="AX127" i="179" a="1"/>
  <c r="AX127" i="179" s="1"/>
  <c r="AX281" i="179" a="1"/>
  <c r="AX281" i="179" s="1"/>
  <c r="AX170" i="179" a="1"/>
  <c r="AX170" i="179" s="1"/>
  <c r="AX23" i="179" a="1"/>
  <c r="AX23" i="179" s="1"/>
  <c r="AX55" i="179" a="1"/>
  <c r="AX55" i="179" s="1"/>
  <c r="AX87" i="179" a="1"/>
  <c r="AX87" i="179" s="1"/>
  <c r="AX119" i="179" a="1"/>
  <c r="AX119" i="179" s="1"/>
  <c r="AX151" i="179" a="1"/>
  <c r="AX151" i="179" s="1"/>
  <c r="AX162" i="179" a="1"/>
  <c r="AX162" i="179" s="1"/>
  <c r="AX101" i="179" a="1"/>
  <c r="AX101" i="179" s="1"/>
  <c r="AX15" i="179" a="1"/>
  <c r="AX15" i="179" s="1"/>
  <c r="AX47" i="179" a="1"/>
  <c r="AX47" i="179" s="1"/>
  <c r="AX79" i="179" a="1"/>
  <c r="AX79" i="179" s="1"/>
  <c r="AX111" i="179" a="1"/>
  <c r="AX111" i="179" s="1"/>
  <c r="AX143" i="179" a="1"/>
  <c r="AX143" i="179" s="1"/>
  <c r="AX192" i="179" a="1"/>
  <c r="AX192" i="179" s="1"/>
  <c r="AX227" i="179" a="1"/>
  <c r="AX227" i="179" s="1"/>
  <c r="AX39" i="179" a="1"/>
  <c r="AX39" i="179" s="1"/>
  <c r="AX71" i="179" a="1"/>
  <c r="AX71" i="179" s="1"/>
  <c r="AX103" i="179" a="1"/>
  <c r="AX103" i="179" s="1"/>
  <c r="AX135" i="179" a="1"/>
  <c r="AX135" i="179" s="1"/>
  <c r="AX200" i="179" a="1"/>
  <c r="AX200" i="179" s="1"/>
  <c r="AX224" i="179" a="1"/>
  <c r="AX224" i="179" s="1"/>
  <c r="AX295" i="179" a="1"/>
  <c r="AX295" i="179" s="1"/>
  <c r="AX236" i="179" a="1"/>
  <c r="AX236" i="179" s="1"/>
  <c r="AX186" i="179" a="1"/>
  <c r="AX186" i="179" s="1"/>
  <c r="AX247" i="179" a="1"/>
  <c r="AX247" i="179" s="1"/>
  <c r="AX250" i="179" a="1"/>
  <c r="AX250" i="179" s="1"/>
  <c r="AX277" i="179" a="1"/>
  <c r="AX277" i="179" s="1"/>
  <c r="AX223" i="179" a="1"/>
  <c r="AX223" i="179" s="1"/>
  <c r="AX264" i="179" a="1"/>
  <c r="AX264" i="179" s="1"/>
  <c r="AX198" i="179" a="1"/>
  <c r="AX198" i="179" s="1"/>
  <c r="AX251" i="179" a="1"/>
  <c r="AX251" i="179" s="1"/>
  <c r="AX185" i="179" a="1"/>
  <c r="AX185" i="179" s="1"/>
  <c r="AX249" i="179" a="1"/>
  <c r="AX249" i="179" s="1"/>
  <c r="AX36" i="179" a="1"/>
  <c r="AX36" i="179" s="1"/>
  <c r="AX68" i="179" a="1"/>
  <c r="AX68" i="179" s="1"/>
  <c r="AX100" i="179" a="1"/>
  <c r="AX100" i="179" s="1"/>
  <c r="AX132" i="179" a="1"/>
  <c r="AX132" i="179" s="1"/>
  <c r="AX175" i="179" a="1"/>
  <c r="AX175" i="179" s="1"/>
  <c r="AX287" i="179" a="1"/>
  <c r="AX287" i="179" s="1"/>
  <c r="AX228" i="179" a="1"/>
  <c r="AX228" i="179" s="1"/>
  <c r="AX178" i="179" a="1"/>
  <c r="AX178" i="179" s="1"/>
  <c r="AX239" i="179" a="1"/>
  <c r="AX239" i="179" s="1"/>
  <c r="AX242" i="179" a="1"/>
  <c r="AX242" i="179" s="1"/>
  <c r="AX269" i="179" a="1"/>
  <c r="AX269" i="179" s="1"/>
  <c r="AX209" i="179" a="1"/>
  <c r="AX209" i="179" s="1"/>
  <c r="AX256" i="179" a="1"/>
  <c r="AX256" i="179" s="1"/>
  <c r="AX190" i="179" a="1"/>
  <c r="AX190" i="179" s="1"/>
  <c r="AX243" i="179" a="1"/>
  <c r="AX243" i="179" s="1"/>
  <c r="AX177" i="179" a="1"/>
  <c r="AX177" i="179" s="1"/>
  <c r="AX241" i="179" a="1"/>
  <c r="AX241" i="179" s="1"/>
  <c r="AX197" i="179" a="1"/>
  <c r="AX197" i="179" s="1"/>
  <c r="AX279" i="179" a="1"/>
  <c r="AX279" i="179" s="1"/>
  <c r="AX225" i="179" a="1"/>
  <c r="AX225" i="179" s="1"/>
  <c r="AX298" i="179" a="1"/>
  <c r="AX298" i="179" s="1"/>
  <c r="AX231" i="179" a="1"/>
  <c r="AX231" i="179" s="1"/>
  <c r="AX234" i="179" a="1"/>
  <c r="AX234" i="179" s="1"/>
  <c r="AX261" i="179" a="1"/>
  <c r="AX261" i="179" s="1"/>
  <c r="AX206" i="179" a="1"/>
  <c r="AX206" i="179" s="1"/>
  <c r="AX248" i="179" a="1"/>
  <c r="AX248" i="179" s="1"/>
  <c r="AX182" i="179" a="1"/>
  <c r="AX182" i="179" s="1"/>
  <c r="AX235" i="179" a="1"/>
  <c r="AX235" i="179" s="1"/>
  <c r="AX300" i="179" a="1"/>
  <c r="AX300" i="179" s="1"/>
  <c r="AX233" i="179" a="1"/>
  <c r="AX233" i="179" s="1"/>
  <c r="AX28" i="179" a="1"/>
  <c r="AX28" i="179" s="1"/>
  <c r="AX60" i="179" a="1"/>
  <c r="AX60" i="179" s="1"/>
  <c r="AX92" i="179" a="1"/>
  <c r="AX92" i="179" s="1"/>
  <c r="AX124" i="179" a="1"/>
  <c r="AX124" i="179" s="1"/>
  <c r="AX167" i="179" a="1"/>
  <c r="AX167" i="179" s="1"/>
  <c r="AX276" i="179" a="1"/>
  <c r="AX276" i="179" s="1"/>
  <c r="AX222" i="179" a="1"/>
  <c r="AX222" i="179" s="1"/>
  <c r="AX290" i="179" a="1"/>
  <c r="AX290" i="179" s="1"/>
  <c r="AX293" i="179" a="1"/>
  <c r="AX293" i="179" s="1"/>
  <c r="AX220" i="179" a="1"/>
  <c r="AX220" i="179" s="1"/>
  <c r="AX253" i="179" a="1"/>
  <c r="AX253" i="179" s="1"/>
  <c r="AX203" i="179" a="1"/>
  <c r="AX203" i="179" s="1"/>
  <c r="AX240" i="179" a="1"/>
  <c r="AX240" i="179" s="1"/>
  <c r="AX294" i="179" a="1"/>
  <c r="AX294" i="179" s="1"/>
  <c r="AX221" i="179" a="1"/>
  <c r="AX221" i="179" s="1"/>
  <c r="AX292" i="179" a="1"/>
  <c r="AX292" i="179" s="1"/>
  <c r="AX219" i="179" a="1"/>
  <c r="AX219" i="179" s="1"/>
  <c r="AX181" i="179" a="1"/>
  <c r="AX181" i="179" s="1"/>
  <c r="AX268" i="179" a="1"/>
  <c r="AX268" i="179" s="1"/>
  <c r="AX208" i="179" a="1"/>
  <c r="AX208" i="179" s="1"/>
  <c r="AX282" i="179" a="1"/>
  <c r="AX282" i="179" s="1"/>
  <c r="AX285" i="179" a="1"/>
  <c r="AX285" i="179" s="1"/>
  <c r="AX214" i="179" a="1"/>
  <c r="AX214" i="179" s="1"/>
  <c r="AX245" i="179" a="1"/>
  <c r="AX245" i="179" s="1"/>
  <c r="AX299" i="179" a="1"/>
  <c r="AX299" i="179" s="1"/>
  <c r="AX232" i="179" a="1"/>
  <c r="AX232" i="179" s="1"/>
  <c r="AX286" i="179" a="1"/>
  <c r="AX286" i="179" s="1"/>
  <c r="AX207" i="179" a="1"/>
  <c r="AX207" i="179" s="1"/>
  <c r="AX284" i="179" a="1"/>
  <c r="AX284" i="179" s="1"/>
  <c r="AX213" i="179" a="1"/>
  <c r="AX213" i="179" s="1"/>
  <c r="AX20" i="179" a="1"/>
  <c r="AX20" i="179" s="1"/>
  <c r="AX52" i="179" a="1"/>
  <c r="AX52" i="179" s="1"/>
  <c r="AX84" i="179" a="1"/>
  <c r="AX84" i="179" s="1"/>
  <c r="AX116" i="179" a="1"/>
  <c r="AX116" i="179" s="1"/>
  <c r="AX148" i="179" a="1"/>
  <c r="AX148" i="179" s="1"/>
  <c r="AX159" i="179" a="1"/>
  <c r="AX159" i="179" s="1"/>
  <c r="AX260" i="179" a="1"/>
  <c r="AX260" i="179" s="1"/>
  <c r="AX205" i="179" a="1"/>
  <c r="AX205" i="179" s="1"/>
  <c r="AX271" i="179" a="1"/>
  <c r="AX271" i="179" s="1"/>
  <c r="AX274" i="179" a="1"/>
  <c r="AX274" i="179" s="1"/>
  <c r="AX296" i="179" a="1"/>
  <c r="AX296" i="179" s="1"/>
  <c r="AX237" i="179" a="1"/>
  <c r="AX237" i="179" s="1"/>
  <c r="AX291" i="179" a="1"/>
  <c r="AX291" i="179" s="1"/>
  <c r="AX218" i="179" a="1"/>
  <c r="AX218" i="179" s="1"/>
  <c r="AX275" i="179" a="1"/>
  <c r="AX275" i="179" s="1"/>
  <c r="AX204" i="179" a="1"/>
  <c r="AX204" i="179" s="1"/>
  <c r="AX273" i="179" a="1"/>
  <c r="AX273" i="179" s="1"/>
  <c r="AX199" i="179" a="1"/>
  <c r="AX199" i="179" s="1"/>
  <c r="AX252" i="179" a="1"/>
  <c r="AX252" i="179" s="1"/>
  <c r="AX202" i="179" a="1"/>
  <c r="AX202" i="179" s="1"/>
  <c r="AX263" i="179" a="1"/>
  <c r="AX263" i="179" s="1"/>
  <c r="AX266" i="179" a="1"/>
  <c r="AX266" i="179" s="1"/>
  <c r="AX288" i="179" a="1"/>
  <c r="AX288" i="179" s="1"/>
  <c r="AX229" i="179" a="1"/>
  <c r="AX229" i="179" s="1"/>
  <c r="AX283" i="179" a="1"/>
  <c r="AX283" i="179" s="1"/>
  <c r="AX215" i="179" a="1"/>
  <c r="AX215" i="179" s="1"/>
  <c r="AX267" i="179" a="1"/>
  <c r="AX267" i="179" s="1"/>
  <c r="AX201" i="179" a="1"/>
  <c r="AX201" i="179" s="1"/>
  <c r="AX265" i="179" a="1"/>
  <c r="AX265" i="179" s="1"/>
  <c r="AX191" i="179" a="1"/>
  <c r="AX191" i="179" s="1"/>
  <c r="AX12" i="179" a="1"/>
  <c r="AX12" i="179" s="1"/>
  <c r="AX44" i="179" a="1"/>
  <c r="AX44" i="179" s="1"/>
  <c r="AX76" i="179" a="1"/>
  <c r="AX76" i="179" s="1"/>
  <c r="AX108" i="179" a="1"/>
  <c r="AX108" i="179" s="1"/>
  <c r="AX140" i="179" a="1"/>
  <c r="AX140" i="179" s="1"/>
  <c r="AX244" i="179" a="1"/>
  <c r="AX244" i="179" s="1"/>
  <c r="AX194" i="179" a="1"/>
  <c r="AX194" i="179" s="1"/>
  <c r="AX255" i="179" a="1"/>
  <c r="AX255" i="179" s="1"/>
  <c r="AX258" i="179" a="1"/>
  <c r="AX258" i="179" s="1"/>
  <c r="AX280" i="179" a="1"/>
  <c r="AX280" i="179" s="1"/>
  <c r="AX226" i="179" a="1"/>
  <c r="AX226" i="179" s="1"/>
  <c r="AX272" i="179" a="1"/>
  <c r="AX272" i="179" s="1"/>
  <c r="AX212" i="179" a="1"/>
  <c r="AX212" i="179" s="1"/>
  <c r="AX259" i="179" a="1"/>
  <c r="AX259" i="179" s="1"/>
  <c r="AX193" i="179" a="1"/>
  <c r="AX193" i="179" s="1"/>
  <c r="AX257" i="179" a="1"/>
  <c r="AX257" i="179" s="1"/>
  <c r="AX183" i="179" a="1"/>
  <c r="AX183" i="179" s="1"/>
  <c r="AX9" i="179" a="1"/>
  <c r="AX9" i="179" s="1"/>
  <c r="AX41" i="179" a="1"/>
  <c r="AX41" i="179" s="1"/>
  <c r="AX73" i="179" a="1"/>
  <c r="AX73" i="179" s="1"/>
  <c r="AX105" i="179" a="1"/>
  <c r="AX105" i="179" s="1"/>
  <c r="AX137" i="179" a="1"/>
  <c r="AX137" i="179" s="1"/>
  <c r="AX180" i="179" a="1"/>
  <c r="AX180" i="179" s="1"/>
  <c r="AX33" i="179" a="1"/>
  <c r="AX33" i="179" s="1"/>
  <c r="AX65" i="179" a="1"/>
  <c r="AX65" i="179" s="1"/>
  <c r="AX97" i="179" a="1"/>
  <c r="AX97" i="179" s="1"/>
  <c r="AX129" i="179" a="1"/>
  <c r="AX129" i="179" s="1"/>
  <c r="AX172" i="179" a="1"/>
  <c r="AX172" i="179" s="1"/>
  <c r="AX210" i="179" a="1"/>
  <c r="AX210" i="179" s="1"/>
  <c r="AX297" i="179" a="1"/>
  <c r="AX297" i="179" s="1"/>
  <c r="AX25" i="179" a="1"/>
  <c r="AX25" i="179" s="1"/>
  <c r="AX57" i="179" a="1"/>
  <c r="AX57" i="179" s="1"/>
  <c r="AX89" i="179" a="1"/>
  <c r="AX89" i="179" s="1"/>
  <c r="AX121" i="179" a="1"/>
  <c r="AX121" i="179" s="1"/>
  <c r="AX153" i="179" a="1"/>
  <c r="AX153" i="179" s="1"/>
  <c r="AX164" i="179" a="1"/>
  <c r="AX164" i="179" s="1"/>
  <c r="AX217" i="179" a="1"/>
  <c r="AX217" i="179" s="1"/>
  <c r="AX17" i="179" a="1"/>
  <c r="AX17" i="179" s="1"/>
  <c r="AX49" i="179" a="1"/>
  <c r="AX49" i="179" s="1"/>
  <c r="AX81" i="179" a="1"/>
  <c r="AX81" i="179" s="1"/>
  <c r="AX113" i="179" a="1"/>
  <c r="AX113" i="179" s="1"/>
  <c r="AX145" i="179" a="1"/>
  <c r="AX145" i="179" s="1"/>
  <c r="AX156" i="179" a="1"/>
  <c r="AX156" i="179" s="1"/>
  <c r="AX196" i="179" a="1"/>
  <c r="AX196" i="179" s="1"/>
  <c r="AX238" i="179" a="1"/>
  <c r="AX238" i="179" s="1"/>
  <c r="AX35" i="179" a="1"/>
  <c r="AX35" i="179" s="1"/>
  <c r="AX67" i="179" a="1"/>
  <c r="AX67" i="179" s="1"/>
  <c r="AX99" i="179" a="1"/>
  <c r="AX99" i="179" s="1"/>
  <c r="AX131" i="179" a="1"/>
  <c r="AX131" i="179" s="1"/>
  <c r="AX38" i="179" a="1"/>
  <c r="AX38" i="179" s="1"/>
  <c r="AX70" i="179" a="1"/>
  <c r="AX70" i="179" s="1"/>
  <c r="AX102" i="179" a="1"/>
  <c r="AX102" i="179" s="1"/>
  <c r="AX134" i="179" a="1"/>
  <c r="AX134" i="179" s="1"/>
  <c r="AX195" i="179" a="1"/>
  <c r="AX195" i="179" s="1"/>
  <c r="AX166" i="179" a="1"/>
  <c r="AX166" i="179" s="1"/>
  <c r="AX27" i="179" a="1"/>
  <c r="AX27" i="179" s="1"/>
  <c r="AX59" i="179" a="1"/>
  <c r="AX59" i="179" s="1"/>
  <c r="AX91" i="179" a="1"/>
  <c r="AX91" i="179" s="1"/>
  <c r="AX123" i="179" a="1"/>
  <c r="AX123" i="179" s="1"/>
  <c r="AX254" i="179" a="1"/>
  <c r="AX254" i="179" s="1"/>
  <c r="AX30" i="179" a="1"/>
  <c r="AX30" i="179" s="1"/>
  <c r="AX62" i="179" a="1"/>
  <c r="AX62" i="179" s="1"/>
  <c r="AX94" i="179" a="1"/>
  <c r="AX94" i="179" s="1"/>
  <c r="AX126" i="179" a="1"/>
  <c r="AX126" i="179" s="1"/>
  <c r="AX179" i="179" a="1"/>
  <c r="AX179" i="179" s="1"/>
  <c r="AX158" i="179" a="1"/>
  <c r="AX158" i="179" s="1"/>
  <c r="AX169" i="179" a="1"/>
  <c r="AX169" i="179" s="1"/>
  <c r="AX19" i="179" a="1"/>
  <c r="AX19" i="179" s="1"/>
  <c r="AX51" i="179" a="1"/>
  <c r="AX51" i="179" s="1"/>
  <c r="AX83" i="179" a="1"/>
  <c r="AX83" i="179" s="1"/>
  <c r="AX115" i="179" a="1"/>
  <c r="AX115" i="179" s="1"/>
  <c r="AX147" i="179" a="1"/>
  <c r="AX147" i="179" s="1"/>
  <c r="AX184" i="179" a="1"/>
  <c r="AX184" i="179" s="1"/>
  <c r="AX22" i="179" a="1"/>
  <c r="AX22" i="179" s="1"/>
  <c r="AX54" i="179" a="1"/>
  <c r="AX54" i="179" s="1"/>
  <c r="AX86" i="179" a="1"/>
  <c r="AX86" i="179" s="1"/>
  <c r="AX118" i="179" a="1"/>
  <c r="AX118" i="179" s="1"/>
  <c r="AX150" i="179" a="1"/>
  <c r="AX150" i="179" s="1"/>
  <c r="AX161" i="179" a="1"/>
  <c r="AX161" i="179" s="1"/>
  <c r="AX43" i="179" a="1"/>
  <c r="AX43" i="179" s="1"/>
  <c r="AX75" i="179" a="1"/>
  <c r="AX75" i="179" s="1"/>
  <c r="AX107" i="179" a="1"/>
  <c r="AX107" i="179" s="1"/>
  <c r="AX139" i="179" a="1"/>
  <c r="AX139" i="179" s="1"/>
  <c r="AX14" i="179" a="1"/>
  <c r="AX14" i="179" s="1"/>
  <c r="AX46" i="179" a="1"/>
  <c r="AX46" i="179" s="1"/>
  <c r="AX78" i="179" a="1"/>
  <c r="AX78" i="179" s="1"/>
  <c r="AX110" i="179" a="1"/>
  <c r="AX110" i="179" s="1"/>
  <c r="AX142" i="179" a="1"/>
  <c r="AX142" i="179" s="1"/>
  <c r="AX278" i="179" a="1"/>
  <c r="AX278" i="179" s="1"/>
  <c r="AX174" i="179" a="1"/>
  <c r="AX174" i="179" s="1"/>
  <c r="J92" i="173"/>
  <c r="J153" i="173"/>
  <c r="N92" i="173"/>
  <c r="N153" i="173"/>
  <c r="AY292" i="179" a="1"/>
  <c r="AY292" i="179" s="1"/>
  <c r="AY166" i="179" a="1"/>
  <c r="AY166" i="179" s="1"/>
  <c r="AY51" i="179" a="1"/>
  <c r="AY51" i="179" s="1"/>
  <c r="AY123" i="179" a="1"/>
  <c r="AY123" i="179" s="1"/>
  <c r="AY91" i="179" a="1"/>
  <c r="AY91" i="179" s="1"/>
  <c r="AY61" i="179" a="1"/>
  <c r="AY61" i="179" s="1"/>
  <c r="AY174" i="179" a="1"/>
  <c r="AY174" i="179" s="1"/>
  <c r="AY131" i="179" a="1"/>
  <c r="AY131" i="179" s="1"/>
  <c r="AY99" i="179" a="1"/>
  <c r="AY99" i="179" s="1"/>
  <c r="AY67" i="179" a="1"/>
  <c r="AY67" i="179" s="1"/>
  <c r="AY59" i="179" a="1"/>
  <c r="AY59" i="179" s="1"/>
  <c r="AY213" i="179" a="1"/>
  <c r="AY213" i="179" s="1"/>
  <c r="AY139" i="179" a="1"/>
  <c r="AY139" i="179" s="1"/>
  <c r="AY107" i="179" a="1"/>
  <c r="AY107" i="179" s="1"/>
  <c r="AY75" i="179" a="1"/>
  <c r="AY75" i="179" s="1"/>
  <c r="AY53" i="179" a="1"/>
  <c r="AY53" i="179" s="1"/>
  <c r="AY184" i="179" a="1"/>
  <c r="AY184" i="179" s="1"/>
  <c r="AY158" i="179" a="1"/>
  <c r="AY158" i="179" s="1"/>
  <c r="AY115" i="179" a="1"/>
  <c r="AY115" i="179" s="1"/>
  <c r="AY37" i="179" a="1"/>
  <c r="AY37" i="179" s="1"/>
  <c r="AY27" i="179" a="1"/>
  <c r="AY27" i="179" s="1"/>
  <c r="AY13" i="179" a="1"/>
  <c r="AY13" i="179" s="1"/>
  <c r="AY209" i="179" a="1"/>
  <c r="AY209" i="179" s="1"/>
  <c r="AY21" i="179" a="1"/>
  <c r="AY21" i="179" s="1"/>
  <c r="AY83" i="179" a="1"/>
  <c r="AY83" i="179" s="1"/>
  <c r="AY35" i="179" a="1"/>
  <c r="AY35" i="179" s="1"/>
  <c r="AY147" i="179" a="1"/>
  <c r="AY147" i="179" s="1"/>
  <c r="AY43" i="179" a="1"/>
  <c r="AY43" i="179" s="1"/>
  <c r="AY19" i="179" a="1"/>
  <c r="AY19" i="179" s="1"/>
  <c r="AY11" i="179" a="1"/>
  <c r="AY11" i="179" s="1"/>
  <c r="AY14" i="179" a="1"/>
  <c r="AY14" i="179" s="1"/>
  <c r="AY45" i="179" a="1"/>
  <c r="AY45" i="179" s="1"/>
  <c r="AY29" i="179" a="1"/>
  <c r="AY29" i="179" s="1"/>
  <c r="AY40" i="179" a="1"/>
  <c r="AY40" i="179" s="1"/>
  <c r="AY72" i="179" a="1"/>
  <c r="AY72" i="179" s="1"/>
  <c r="AY104" i="179" a="1"/>
  <c r="AY104" i="179" s="1"/>
  <c r="AY136" i="179" a="1"/>
  <c r="AY136" i="179" s="1"/>
  <c r="AY183" i="179" a="1"/>
  <c r="AY183" i="179" s="1"/>
  <c r="AY176" i="179" a="1"/>
  <c r="AY176" i="179" s="1"/>
  <c r="AY284" i="179" a="1"/>
  <c r="AY284" i="179" s="1"/>
  <c r="AY69" i="179" a="1"/>
  <c r="AY69" i="179" s="1"/>
  <c r="AY101" i="179" a="1"/>
  <c r="AY101" i="179" s="1"/>
  <c r="AY133" i="179" a="1"/>
  <c r="AY133" i="179" s="1"/>
  <c r="AY203" i="179" a="1"/>
  <c r="AY203" i="179" s="1"/>
  <c r="AY32" i="179" a="1"/>
  <c r="AY32" i="179" s="1"/>
  <c r="AY64" i="179" a="1"/>
  <c r="AY64" i="179" s="1"/>
  <c r="AY96" i="179" a="1"/>
  <c r="AY96" i="179" s="1"/>
  <c r="AY128" i="179" a="1"/>
  <c r="AY128" i="179" s="1"/>
  <c r="AY168" i="179" a="1"/>
  <c r="AY168" i="179" s="1"/>
  <c r="AY182" i="179" a="1"/>
  <c r="AY182" i="179" s="1"/>
  <c r="AY171" i="179" a="1"/>
  <c r="AY171" i="179" s="1"/>
  <c r="AY93" i="179" a="1"/>
  <c r="AY93" i="179" s="1"/>
  <c r="AY125" i="179" a="1"/>
  <c r="AY125" i="179" s="1"/>
  <c r="AY24" i="179" a="1"/>
  <c r="AY24" i="179" s="1"/>
  <c r="AY56" i="179" a="1"/>
  <c r="AY56" i="179" s="1"/>
  <c r="AY88" i="179" a="1"/>
  <c r="AY88" i="179" s="1"/>
  <c r="AY120" i="179" a="1"/>
  <c r="AY120" i="179" s="1"/>
  <c r="AY152" i="179" a="1"/>
  <c r="AY152" i="179" s="1"/>
  <c r="AY160" i="179" a="1"/>
  <c r="AY160" i="179" s="1"/>
  <c r="AY16" i="179" a="1"/>
  <c r="AY16" i="179" s="1"/>
  <c r="AY48" i="179" a="1"/>
  <c r="AY48" i="179" s="1"/>
  <c r="AY80" i="179" a="1"/>
  <c r="AY80" i="179" s="1"/>
  <c r="AY112" i="179" a="1"/>
  <c r="AY112" i="179" s="1"/>
  <c r="AY144" i="179" a="1"/>
  <c r="AY144" i="179" s="1"/>
  <c r="AY155" i="179" a="1"/>
  <c r="AY155" i="179" s="1"/>
  <c r="AY206" i="179" a="1"/>
  <c r="AY206" i="179" s="1"/>
  <c r="AY265" i="179" a="1"/>
  <c r="AY265" i="179" s="1"/>
  <c r="AY77" i="179" a="1"/>
  <c r="AY77" i="179" s="1"/>
  <c r="AY109" i="179" a="1"/>
  <c r="AY109" i="179" s="1"/>
  <c r="AY141" i="179" a="1"/>
  <c r="AY141" i="179" s="1"/>
  <c r="AY149" i="179" a="1"/>
  <c r="AY149" i="179" s="1"/>
  <c r="AY85" i="179" a="1"/>
  <c r="AY85" i="179" s="1"/>
  <c r="AY163" i="179" a="1"/>
  <c r="AY163" i="179" s="1"/>
  <c r="AY241" i="179" a="1"/>
  <c r="AY241" i="179" s="1"/>
  <c r="AY117" i="179" a="1"/>
  <c r="AY117" i="179" s="1"/>
  <c r="AY157" i="179" a="1"/>
  <c r="AY157" i="179" s="1"/>
  <c r="AY10" i="179" a="1"/>
  <c r="AY10" i="179" s="1"/>
  <c r="AY42" i="179" a="1"/>
  <c r="AY42" i="179" s="1"/>
  <c r="AY74" i="179" a="1"/>
  <c r="AY74" i="179" s="1"/>
  <c r="AY106" i="179" a="1"/>
  <c r="AY106" i="179" s="1"/>
  <c r="AY138" i="179" a="1"/>
  <c r="AY138" i="179" s="1"/>
  <c r="AY187" i="179" a="1"/>
  <c r="AY187" i="179" s="1"/>
  <c r="AY34" i="179" a="1"/>
  <c r="AY34" i="179" s="1"/>
  <c r="AY66" i="179" a="1"/>
  <c r="AY66" i="179" s="1"/>
  <c r="AY98" i="179" a="1"/>
  <c r="AY98" i="179" s="1"/>
  <c r="AY130" i="179" a="1"/>
  <c r="AY130" i="179" s="1"/>
  <c r="AY214" i="179" a="1"/>
  <c r="AY214" i="179" s="1"/>
  <c r="AY173" i="179" a="1"/>
  <c r="AY173" i="179" s="1"/>
  <c r="AY26" i="179" a="1"/>
  <c r="AY26" i="179" s="1"/>
  <c r="AY58" i="179" a="1"/>
  <c r="AY58" i="179" s="1"/>
  <c r="AY90" i="179" a="1"/>
  <c r="AY90" i="179" s="1"/>
  <c r="AY122" i="179" a="1"/>
  <c r="AY122" i="179" s="1"/>
  <c r="AY154" i="179" a="1"/>
  <c r="AY154" i="179" s="1"/>
  <c r="AY165" i="179" a="1"/>
  <c r="AY165" i="179" s="1"/>
  <c r="AY18" i="179" a="1"/>
  <c r="AY18" i="179" s="1"/>
  <c r="AY50" i="179" a="1"/>
  <c r="AY50" i="179" s="1"/>
  <c r="AY82" i="179" a="1"/>
  <c r="AY82" i="179" s="1"/>
  <c r="AY114" i="179" a="1"/>
  <c r="AY114" i="179" s="1"/>
  <c r="AY146" i="179" a="1"/>
  <c r="AY146" i="179" s="1"/>
  <c r="AY23" i="179" a="1"/>
  <c r="AY23" i="179" s="1"/>
  <c r="AY55" i="179" a="1"/>
  <c r="AY55" i="179" s="1"/>
  <c r="AY87" i="179" a="1"/>
  <c r="AY87" i="179" s="1"/>
  <c r="AY119" i="179" a="1"/>
  <c r="AY119" i="179" s="1"/>
  <c r="AY151" i="179" a="1"/>
  <c r="AY151" i="179" s="1"/>
  <c r="AY162" i="179" a="1"/>
  <c r="AY162" i="179" s="1"/>
  <c r="AY192" i="179" a="1"/>
  <c r="AY192" i="179" s="1"/>
  <c r="AY15" i="179" a="1"/>
  <c r="AY15" i="179" s="1"/>
  <c r="AY47" i="179" a="1"/>
  <c r="AY47" i="179" s="1"/>
  <c r="AY79" i="179" a="1"/>
  <c r="AY79" i="179" s="1"/>
  <c r="AY111" i="179" a="1"/>
  <c r="AY111" i="179" s="1"/>
  <c r="AY143" i="179" a="1"/>
  <c r="AY143" i="179" s="1"/>
  <c r="AY257" i="179" a="1"/>
  <c r="AY257" i="179" s="1"/>
  <c r="AY39" i="179" a="1"/>
  <c r="AY39" i="179" s="1"/>
  <c r="AY71" i="179" a="1"/>
  <c r="AY71" i="179" s="1"/>
  <c r="AY103" i="179" a="1"/>
  <c r="AY103" i="179" s="1"/>
  <c r="AY135" i="179" a="1"/>
  <c r="AY135" i="179" s="1"/>
  <c r="AY200" i="179" a="1"/>
  <c r="AY200" i="179" s="1"/>
  <c r="AY31" i="179" a="1"/>
  <c r="AY31" i="179" s="1"/>
  <c r="AY63" i="179" a="1"/>
  <c r="AY63" i="179" s="1"/>
  <c r="AY95" i="179" a="1"/>
  <c r="AY95" i="179" s="1"/>
  <c r="AY127" i="179" a="1"/>
  <c r="AY127" i="179" s="1"/>
  <c r="AY170" i="179" a="1"/>
  <c r="AY170" i="179" s="1"/>
  <c r="AY219" i="179" a="1"/>
  <c r="AY219" i="179" s="1"/>
  <c r="AY271" i="179" a="1"/>
  <c r="AY271" i="179" s="1"/>
  <c r="AY197" i="179" a="1"/>
  <c r="AY197" i="179" s="1"/>
  <c r="AY250" i="179" a="1"/>
  <c r="AY250" i="179" s="1"/>
  <c r="AY261" i="179" a="1"/>
  <c r="AY261" i="179" s="1"/>
  <c r="AY291" i="179" a="1"/>
  <c r="AY291" i="179" s="1"/>
  <c r="AY218" i="179" a="1"/>
  <c r="AY218" i="179" s="1"/>
  <c r="AY259" i="179" a="1"/>
  <c r="AY259" i="179" s="1"/>
  <c r="AY201" i="179" a="1"/>
  <c r="AY201" i="179" s="1"/>
  <c r="AY278" i="179" a="1"/>
  <c r="AY278" i="179" s="1"/>
  <c r="AY216" i="179" a="1"/>
  <c r="AY216" i="179" s="1"/>
  <c r="AY276" i="179" a="1"/>
  <c r="AY276" i="179" s="1"/>
  <c r="AY222" i="179" a="1"/>
  <c r="AY222" i="179" s="1"/>
  <c r="AY20" i="179" a="1"/>
  <c r="AY20" i="179" s="1"/>
  <c r="AY52" i="179" a="1"/>
  <c r="AY52" i="179" s="1"/>
  <c r="AY84" i="179" a="1"/>
  <c r="AY84" i="179" s="1"/>
  <c r="AY116" i="179" a="1"/>
  <c r="AY116" i="179" s="1"/>
  <c r="AY148" i="179" a="1"/>
  <c r="AY148" i="179" s="1"/>
  <c r="AY159" i="179" a="1"/>
  <c r="AY159" i="179" s="1"/>
  <c r="AY263" i="179" a="1"/>
  <c r="AY263" i="179" s="1"/>
  <c r="AY189" i="179" a="1"/>
  <c r="AY189" i="179" s="1"/>
  <c r="AY242" i="179" a="1"/>
  <c r="AY242" i="179" s="1"/>
  <c r="AY253" i="179" a="1"/>
  <c r="AY253" i="179" s="1"/>
  <c r="AY283" i="179" a="1"/>
  <c r="AY283" i="179" s="1"/>
  <c r="AY215" i="179" a="1"/>
  <c r="AY215" i="179" s="1"/>
  <c r="AY251" i="179" a="1"/>
  <c r="AY251" i="179" s="1"/>
  <c r="AY193" i="179" a="1"/>
  <c r="AY193" i="179" s="1"/>
  <c r="AY270" i="179" a="1"/>
  <c r="AY270" i="179" s="1"/>
  <c r="AY210" i="179" a="1"/>
  <c r="AY210" i="179" s="1"/>
  <c r="AY268" i="179" a="1"/>
  <c r="AY268" i="179" s="1"/>
  <c r="AY208" i="179" a="1"/>
  <c r="AY208" i="179" s="1"/>
  <c r="AY255" i="179" a="1"/>
  <c r="AY255" i="179" s="1"/>
  <c r="AY181" i="179" a="1"/>
  <c r="AY181" i="179" s="1"/>
  <c r="AY234" i="179" a="1"/>
  <c r="AY234" i="179" s="1"/>
  <c r="AY245" i="179" a="1"/>
  <c r="AY245" i="179" s="1"/>
  <c r="AY272" i="179" a="1"/>
  <c r="AY272" i="179" s="1"/>
  <c r="AY212" i="179" a="1"/>
  <c r="AY212" i="179" s="1"/>
  <c r="AY243" i="179" a="1"/>
  <c r="AY243" i="179" s="1"/>
  <c r="AY185" i="179" a="1"/>
  <c r="AY185" i="179" s="1"/>
  <c r="AY262" i="179" a="1"/>
  <c r="AY262" i="179" s="1"/>
  <c r="AY196" i="179" a="1"/>
  <c r="AY196" i="179" s="1"/>
  <c r="AY260" i="179" a="1"/>
  <c r="AY260" i="179" s="1"/>
  <c r="AY205" i="179" a="1"/>
  <c r="AY205" i="179" s="1"/>
  <c r="AY12" i="179" a="1"/>
  <c r="AY12" i="179" s="1"/>
  <c r="AY44" i="179" a="1"/>
  <c r="AY44" i="179" s="1"/>
  <c r="AY76" i="179" a="1"/>
  <c r="AY76" i="179" s="1"/>
  <c r="AY108" i="179" a="1"/>
  <c r="AY108" i="179" s="1"/>
  <c r="AY140" i="179" a="1"/>
  <c r="AY140" i="179" s="1"/>
  <c r="AY247" i="179" a="1"/>
  <c r="AY247" i="179" s="1"/>
  <c r="AY293" i="179" a="1"/>
  <c r="AY293" i="179" s="1"/>
  <c r="AY296" i="179" a="1"/>
  <c r="AY296" i="179" s="1"/>
  <c r="AY237" i="179" a="1"/>
  <c r="AY237" i="179" s="1"/>
  <c r="AY264" i="179" a="1"/>
  <c r="AY264" i="179" s="1"/>
  <c r="AY198" i="179" a="1"/>
  <c r="AY198" i="179" s="1"/>
  <c r="AY235" i="179" a="1"/>
  <c r="AY235" i="179" s="1"/>
  <c r="AY177" i="179" a="1"/>
  <c r="AY177" i="179" s="1"/>
  <c r="AY254" i="179" a="1"/>
  <c r="AY254" i="179" s="1"/>
  <c r="AY188" i="179" a="1"/>
  <c r="AY188" i="179" s="1"/>
  <c r="AY252" i="179" a="1"/>
  <c r="AY252" i="179" s="1"/>
  <c r="AY202" i="179" a="1"/>
  <c r="AY202" i="179" s="1"/>
  <c r="AY191" i="179" a="1"/>
  <c r="AY191" i="179" s="1"/>
  <c r="AY239" i="179" a="1"/>
  <c r="AY239" i="179" s="1"/>
  <c r="AY285" i="179" a="1"/>
  <c r="AY285" i="179" s="1"/>
  <c r="AY288" i="179" a="1"/>
  <c r="AY288" i="179" s="1"/>
  <c r="AY229" i="179" a="1"/>
  <c r="AY229" i="179" s="1"/>
  <c r="AY256" i="179" a="1"/>
  <c r="AY256" i="179" s="1"/>
  <c r="AY294" i="179" a="1"/>
  <c r="AY294" i="179" s="1"/>
  <c r="AY227" i="179" a="1"/>
  <c r="AY227" i="179" s="1"/>
  <c r="AY300" i="179" a="1"/>
  <c r="AY300" i="179" s="1"/>
  <c r="AY246" i="179" a="1"/>
  <c r="AY246" i="179" s="1"/>
  <c r="AY180" i="179" a="1"/>
  <c r="AY180" i="179" s="1"/>
  <c r="AY244" i="179" a="1"/>
  <c r="AY244" i="179" s="1"/>
  <c r="AY194" i="179" a="1"/>
  <c r="AY194" i="179" s="1"/>
  <c r="AY36" i="179" a="1"/>
  <c r="AY36" i="179" s="1"/>
  <c r="AY68" i="179" a="1"/>
  <c r="AY68" i="179" s="1"/>
  <c r="AY100" i="179" a="1"/>
  <c r="AY100" i="179" s="1"/>
  <c r="AY132" i="179" a="1"/>
  <c r="AY132" i="179" s="1"/>
  <c r="AY175" i="179" a="1"/>
  <c r="AY175" i="179" s="1"/>
  <c r="AY298" i="179" a="1"/>
  <c r="AY298" i="179" s="1"/>
  <c r="AY231" i="179" a="1"/>
  <c r="AY231" i="179" s="1"/>
  <c r="AY274" i="179" a="1"/>
  <c r="AY274" i="179" s="1"/>
  <c r="AY280" i="179" a="1"/>
  <c r="AY280" i="179" s="1"/>
  <c r="AY226" i="179" a="1"/>
  <c r="AY226" i="179" s="1"/>
  <c r="AY248" i="179" a="1"/>
  <c r="AY248" i="179" s="1"/>
  <c r="AY286" i="179" a="1"/>
  <c r="AY286" i="179" s="1"/>
  <c r="AY221" i="179" a="1"/>
  <c r="AY221" i="179" s="1"/>
  <c r="AY297" i="179" a="1"/>
  <c r="AY297" i="179" s="1"/>
  <c r="AY238" i="179" a="1"/>
  <c r="AY238" i="179" s="1"/>
  <c r="AY295" i="179" a="1"/>
  <c r="AY295" i="179" s="1"/>
  <c r="AY236" i="179" a="1"/>
  <c r="AY236" i="179" s="1"/>
  <c r="AY186" i="179" a="1"/>
  <c r="AY186" i="179" s="1"/>
  <c r="AY233" i="179" a="1"/>
  <c r="AY233" i="179" s="1"/>
  <c r="AY290" i="179" a="1"/>
  <c r="AY290" i="179" s="1"/>
  <c r="AY217" i="179" a="1"/>
  <c r="AY217" i="179" s="1"/>
  <c r="AY266" i="179" a="1"/>
  <c r="AY266" i="179" s="1"/>
  <c r="AY277" i="179" a="1"/>
  <c r="AY277" i="179" s="1"/>
  <c r="AY223" i="179" a="1"/>
  <c r="AY223" i="179" s="1"/>
  <c r="AY240" i="179" a="1"/>
  <c r="AY240" i="179" s="1"/>
  <c r="AY275" i="179" a="1"/>
  <c r="AY275" i="179" s="1"/>
  <c r="AY207" i="179" a="1"/>
  <c r="AY207" i="179" s="1"/>
  <c r="AY289" i="179" a="1"/>
  <c r="AY289" i="179" s="1"/>
  <c r="AY230" i="179" a="1"/>
  <c r="AY230" i="179" s="1"/>
  <c r="AY287" i="179" a="1"/>
  <c r="AY287" i="179" s="1"/>
  <c r="AY228" i="179" a="1"/>
  <c r="AY228" i="179" s="1"/>
  <c r="AY178" i="179" a="1"/>
  <c r="AY178" i="179" s="1"/>
  <c r="AY28" i="179" a="1"/>
  <c r="AY28" i="179" s="1"/>
  <c r="AY60" i="179" a="1"/>
  <c r="AY60" i="179" s="1"/>
  <c r="AY92" i="179" a="1"/>
  <c r="AY92" i="179" s="1"/>
  <c r="AY124" i="179" a="1"/>
  <c r="AY124" i="179" s="1"/>
  <c r="AY167" i="179" a="1"/>
  <c r="AY167" i="179" s="1"/>
  <c r="AY282" i="179" a="1"/>
  <c r="AY282" i="179" s="1"/>
  <c r="AY211" i="179" a="1"/>
  <c r="AY211" i="179" s="1"/>
  <c r="AY258" i="179" a="1"/>
  <c r="AY258" i="179" s="1"/>
  <c r="AY269" i="179" a="1"/>
  <c r="AY269" i="179" s="1"/>
  <c r="AY299" i="179" a="1"/>
  <c r="AY299" i="179" s="1"/>
  <c r="AY232" i="179" a="1"/>
  <c r="AY232" i="179" s="1"/>
  <c r="AY267" i="179" a="1"/>
  <c r="AY267" i="179" s="1"/>
  <c r="AY204" i="179" a="1"/>
  <c r="AY204" i="179" s="1"/>
  <c r="AY281" i="179" a="1"/>
  <c r="AY281" i="179" s="1"/>
  <c r="AY224" i="179" a="1"/>
  <c r="AY224" i="179" s="1"/>
  <c r="AY279" i="179" a="1"/>
  <c r="AY279" i="179" s="1"/>
  <c r="AY225" i="179" a="1"/>
  <c r="AY225" i="179" s="1"/>
  <c r="AY25" i="179" a="1"/>
  <c r="AY25" i="179" s="1"/>
  <c r="AY57" i="179" a="1"/>
  <c r="AY57" i="179" s="1"/>
  <c r="AY89" i="179" a="1"/>
  <c r="AY89" i="179" s="1"/>
  <c r="AY121" i="179" a="1"/>
  <c r="AY121" i="179" s="1"/>
  <c r="AY153" i="179" a="1"/>
  <c r="AY153" i="179" s="1"/>
  <c r="AY195" i="179" a="1"/>
  <c r="AY195" i="179" s="1"/>
  <c r="AY164" i="179" a="1"/>
  <c r="AY164" i="179" s="1"/>
  <c r="AY46" i="179" a="1"/>
  <c r="AY46" i="179" s="1"/>
  <c r="AY78" i="179" a="1"/>
  <c r="AY78" i="179" s="1"/>
  <c r="AY110" i="179" a="1"/>
  <c r="AY110" i="179" s="1"/>
  <c r="AY142" i="179" a="1"/>
  <c r="AY142" i="179" s="1"/>
  <c r="AY249" i="179" a="1"/>
  <c r="AY249" i="179" s="1"/>
  <c r="AY17" i="179" a="1"/>
  <c r="AY17" i="179" s="1"/>
  <c r="AY49" i="179" a="1"/>
  <c r="AY49" i="179" s="1"/>
  <c r="AY81" i="179" a="1"/>
  <c r="AY81" i="179" s="1"/>
  <c r="AY113" i="179" a="1"/>
  <c r="AY113" i="179" s="1"/>
  <c r="AY145" i="179" a="1"/>
  <c r="AY145" i="179" s="1"/>
  <c r="AY179" i="179" a="1"/>
  <c r="AY179" i="179" s="1"/>
  <c r="AY199" i="179" a="1"/>
  <c r="AY199" i="179" s="1"/>
  <c r="AY156" i="179" a="1"/>
  <c r="AY156" i="179" s="1"/>
  <c r="AY38" i="179" a="1"/>
  <c r="AY38" i="179" s="1"/>
  <c r="AY70" i="179" a="1"/>
  <c r="AY70" i="179" s="1"/>
  <c r="AY102" i="179" a="1"/>
  <c r="AY102" i="179" s="1"/>
  <c r="AY134" i="179" a="1"/>
  <c r="AY134" i="179" s="1"/>
  <c r="AY9" i="179" a="1"/>
  <c r="AY9" i="179" s="1"/>
  <c r="AY41" i="179" a="1"/>
  <c r="AY41" i="179" s="1"/>
  <c r="AY73" i="179" a="1"/>
  <c r="AY73" i="179" s="1"/>
  <c r="AY105" i="179" a="1"/>
  <c r="AY105" i="179" s="1"/>
  <c r="AY137" i="179" a="1"/>
  <c r="AY137" i="179" s="1"/>
  <c r="AY169" i="179" a="1"/>
  <c r="AY169" i="179" s="1"/>
  <c r="AY30" i="179" a="1"/>
  <c r="AY30" i="179" s="1"/>
  <c r="AY62" i="179" a="1"/>
  <c r="AY62" i="179" s="1"/>
  <c r="AY94" i="179" a="1"/>
  <c r="AY94" i="179" s="1"/>
  <c r="AY126" i="179" a="1"/>
  <c r="AY126" i="179" s="1"/>
  <c r="AY33" i="179" a="1"/>
  <c r="AY33" i="179" s="1"/>
  <c r="AY65" i="179" a="1"/>
  <c r="AY65" i="179" s="1"/>
  <c r="AY97" i="179" a="1"/>
  <c r="AY97" i="179" s="1"/>
  <c r="AY129" i="179" a="1"/>
  <c r="AY129" i="179" s="1"/>
  <c r="AY273" i="179" a="1"/>
  <c r="AY273" i="179" s="1"/>
  <c r="AY161" i="179" a="1"/>
  <c r="AY161" i="179" s="1"/>
  <c r="AY172" i="179" a="1"/>
  <c r="AY172" i="179" s="1"/>
  <c r="AY190" i="179" a="1"/>
  <c r="AY190" i="179" s="1"/>
  <c r="AY22" i="179" a="1"/>
  <c r="AY22" i="179" s="1"/>
  <c r="AY54" i="179" a="1"/>
  <c r="AY54" i="179" s="1"/>
  <c r="AY86" i="179" a="1"/>
  <c r="AY86" i="179" s="1"/>
  <c r="AY118" i="179" a="1"/>
  <c r="AY118" i="179" s="1"/>
  <c r="AY150" i="179" a="1"/>
  <c r="AY150" i="179" s="1"/>
  <c r="AY220" i="179" a="1"/>
  <c r="AY220" i="179" s="1"/>
  <c r="I13" i="187"/>
  <c r="I65" i="187" s="1"/>
  <c r="AO4" i="179"/>
  <c r="I11" i="173"/>
  <c r="X4" i="179"/>
  <c r="I3" i="173"/>
  <c r="BC4" i="179"/>
  <c r="BA190" i="179" a="1"/>
  <c r="BA190" i="179" s="1"/>
  <c r="BA137" i="179" a="1"/>
  <c r="BA137" i="179" s="1"/>
  <c r="BA73" i="179" a="1"/>
  <c r="BA73" i="179" s="1"/>
  <c r="BA172" i="179" a="1"/>
  <c r="BA172" i="179" s="1"/>
  <c r="BA41" i="179" a="1"/>
  <c r="BA41" i="179" s="1"/>
  <c r="BA33" i="179" a="1"/>
  <c r="BA33" i="179" s="1"/>
  <c r="BA153" i="179" a="1"/>
  <c r="BA153" i="179" s="1"/>
  <c r="BA43" i="179" a="1"/>
  <c r="BA43" i="179" s="1"/>
  <c r="BA89" i="179" a="1"/>
  <c r="BA89" i="179" s="1"/>
  <c r="BA11" i="179" a="1"/>
  <c r="BA11" i="179" s="1"/>
  <c r="BA113" i="179" a="1"/>
  <c r="BA113" i="179" s="1"/>
  <c r="BA9" i="179" a="1"/>
  <c r="BA9" i="179" s="1"/>
  <c r="BA288" i="179" a="1"/>
  <c r="BA288" i="179" s="1"/>
  <c r="BA229" i="179" a="1"/>
  <c r="BA229" i="179" s="1"/>
  <c r="BA280" i="179" a="1"/>
  <c r="BA280" i="179" s="1"/>
  <c r="BA226" i="179" a="1"/>
  <c r="BA226" i="179" s="1"/>
  <c r="BA299" i="179" a="1"/>
  <c r="BA299" i="179" s="1"/>
  <c r="BA232" i="179" a="1"/>
  <c r="BA232" i="179" s="1"/>
  <c r="BA243" i="179" a="1"/>
  <c r="BA243" i="179" s="1"/>
  <c r="BA270" i="179" a="1"/>
  <c r="BA270" i="179" s="1"/>
  <c r="BA210" i="179" a="1"/>
  <c r="BA210" i="179" s="1"/>
  <c r="BA233" i="179" a="1"/>
  <c r="BA233" i="179" s="1"/>
  <c r="BA279" i="179" a="1"/>
  <c r="BA279" i="179" s="1"/>
  <c r="BA277" i="179" a="1"/>
  <c r="BA277" i="179" s="1"/>
  <c r="BA223" i="179" a="1"/>
  <c r="BA223" i="179" s="1"/>
  <c r="BA291" i="179" a="1"/>
  <c r="BA291" i="179" s="1"/>
  <c r="BA296" i="179" a="1"/>
  <c r="BA296" i="179" s="1"/>
  <c r="BA237" i="179" a="1"/>
  <c r="BA237" i="179" s="1"/>
  <c r="BA187" i="179" a="1"/>
  <c r="BA187" i="179" s="1"/>
  <c r="BA248" i="179" a="1"/>
  <c r="BA248" i="179" s="1"/>
  <c r="BA259" i="179" a="1"/>
  <c r="BA259" i="179" s="1"/>
  <c r="BA289" i="179" a="1"/>
  <c r="BA289" i="179" s="1"/>
  <c r="BA224" i="179" a="1"/>
  <c r="BA224" i="179" s="1"/>
  <c r="BA249" i="179" a="1"/>
  <c r="BA249" i="179" s="1"/>
  <c r="BA269" i="179" a="1"/>
  <c r="BA269" i="179" s="1"/>
  <c r="BA179" i="179" a="1"/>
  <c r="BA179" i="179" s="1"/>
  <c r="BA278" i="179" a="1"/>
  <c r="BA278" i="179" s="1"/>
  <c r="BA297" i="179" a="1"/>
  <c r="BA297" i="179" s="1"/>
  <c r="BA292" i="179" a="1"/>
  <c r="BA292" i="179" s="1"/>
  <c r="BA199" i="179" a="1"/>
  <c r="BA199" i="179" s="1"/>
  <c r="BA252" i="179" a="1"/>
  <c r="BA252" i="179" s="1"/>
  <c r="BA202" i="179" a="1"/>
  <c r="BA202" i="179" s="1"/>
  <c r="BA258" i="179" a="1"/>
  <c r="BA258" i="179" s="1"/>
  <c r="BA176" i="179" a="1"/>
  <c r="BA176" i="179" s="1"/>
  <c r="BA159" i="179" a="1"/>
  <c r="BA159" i="179" s="1"/>
  <c r="BA92" i="179" a="1"/>
  <c r="BA92" i="179" s="1"/>
  <c r="BA28" i="179" a="1"/>
  <c r="BA28" i="179" s="1"/>
  <c r="BA151" i="179" a="1"/>
  <c r="BA151" i="179" s="1"/>
  <c r="BA87" i="179" a="1"/>
  <c r="BA87" i="179" s="1"/>
  <c r="BA23" i="179" a="1"/>
  <c r="BA23" i="179" s="1"/>
  <c r="BA157" i="179" a="1"/>
  <c r="BA157" i="179" s="1"/>
  <c r="BA98" i="179" a="1"/>
  <c r="BA98" i="179" s="1"/>
  <c r="BA34" i="179" a="1"/>
  <c r="BA34" i="179" s="1"/>
  <c r="BA160" i="179" a="1"/>
  <c r="BA160" i="179" s="1"/>
  <c r="BA93" i="179" a="1"/>
  <c r="BA93" i="179" s="1"/>
  <c r="BA29" i="179" a="1"/>
  <c r="BA29" i="179" s="1"/>
  <c r="BA163" i="179" a="1"/>
  <c r="BA163" i="179" s="1"/>
  <c r="BA104" i="179" a="1"/>
  <c r="BA104" i="179" s="1"/>
  <c r="BA40" i="179" a="1"/>
  <c r="BA40" i="179" s="1"/>
  <c r="BA174" i="179" a="1"/>
  <c r="BA174" i="179" s="1"/>
  <c r="BA107" i="179" a="1"/>
  <c r="BA107" i="179" s="1"/>
  <c r="BA201" i="179" a="1"/>
  <c r="BA201" i="179" s="1"/>
  <c r="BA118" i="179" a="1"/>
  <c r="BA118" i="179" s="1"/>
  <c r="BA54" i="179" a="1"/>
  <c r="BA54" i="179" s="1"/>
  <c r="BA19" i="179" a="1"/>
  <c r="BA19" i="179" s="1"/>
  <c r="BA261" i="179" a="1"/>
  <c r="BA261" i="179" s="1"/>
  <c r="BA283" i="179" a="1"/>
  <c r="BA283" i="179" s="1"/>
  <c r="BA275" i="179" a="1"/>
  <c r="BA275" i="179" s="1"/>
  <c r="BA281" i="179" a="1"/>
  <c r="BA281" i="179" s="1"/>
  <c r="BA284" i="179" a="1"/>
  <c r="BA284" i="179" s="1"/>
  <c r="BA191" i="179" a="1"/>
  <c r="BA191" i="179" s="1"/>
  <c r="BA244" i="179" a="1"/>
  <c r="BA244" i="179" s="1"/>
  <c r="BA194" i="179" a="1"/>
  <c r="BA194" i="179" s="1"/>
  <c r="BA250" i="179" a="1"/>
  <c r="BA250" i="179" s="1"/>
  <c r="BA298" i="179" a="1"/>
  <c r="BA298" i="179" s="1"/>
  <c r="BA148" i="179" a="1"/>
  <c r="BA148" i="179" s="1"/>
  <c r="BA84" i="179" a="1"/>
  <c r="BA84" i="179" s="1"/>
  <c r="BA20" i="179" a="1"/>
  <c r="BA20" i="179" s="1"/>
  <c r="BA143" i="179" a="1"/>
  <c r="BA143" i="179" s="1"/>
  <c r="BA79" i="179" a="1"/>
  <c r="BA79" i="179" s="1"/>
  <c r="BA15" i="179" a="1"/>
  <c r="BA15" i="179" s="1"/>
  <c r="BA154" i="179" a="1"/>
  <c r="BA154" i="179" s="1"/>
  <c r="BA90" i="179" a="1"/>
  <c r="BA90" i="179" s="1"/>
  <c r="BA26" i="179" a="1"/>
  <c r="BA26" i="179" s="1"/>
  <c r="BA149" i="179" a="1"/>
  <c r="BA149" i="179" s="1"/>
  <c r="BA85" i="179" a="1"/>
  <c r="BA85" i="179" s="1"/>
  <c r="BA21" i="179" a="1"/>
  <c r="BA21" i="179" s="1"/>
  <c r="BA155" i="179" a="1"/>
  <c r="BA155" i="179" s="1"/>
  <c r="BA96" i="179" a="1"/>
  <c r="BA96" i="179" s="1"/>
  <c r="BA32" i="179" a="1"/>
  <c r="BA32" i="179" s="1"/>
  <c r="BA166" i="179" a="1"/>
  <c r="BA166" i="179" s="1"/>
  <c r="BA99" i="179" a="1"/>
  <c r="BA99" i="179" s="1"/>
  <c r="BA189" i="179" a="1"/>
  <c r="BA189" i="179" s="1"/>
  <c r="BA110" i="179" a="1"/>
  <c r="BA110" i="179" s="1"/>
  <c r="BA46" i="179" a="1"/>
  <c r="BA46" i="179" s="1"/>
  <c r="BA51" i="179" a="1"/>
  <c r="BA51" i="179" s="1"/>
  <c r="BA253" i="179" a="1"/>
  <c r="BA253" i="179" s="1"/>
  <c r="BA272" i="179" a="1"/>
  <c r="BA272" i="179" s="1"/>
  <c r="BA267" i="179" a="1"/>
  <c r="BA267" i="179" s="1"/>
  <c r="BA262" i="179" a="1"/>
  <c r="BA262" i="179" s="1"/>
  <c r="BA273" i="179" a="1"/>
  <c r="BA273" i="179" s="1"/>
  <c r="BA183" i="179" a="1"/>
  <c r="BA183" i="179" s="1"/>
  <c r="BA236" i="179" a="1"/>
  <c r="BA236" i="179" s="1"/>
  <c r="BA186" i="179" a="1"/>
  <c r="BA186" i="179" s="1"/>
  <c r="BA242" i="179" a="1"/>
  <c r="BA242" i="179" s="1"/>
  <c r="BA239" i="179" a="1"/>
  <c r="BA239" i="179" s="1"/>
  <c r="BA140" i="179" a="1"/>
  <c r="BA140" i="179" s="1"/>
  <c r="BA76" i="179" a="1"/>
  <c r="BA76" i="179" s="1"/>
  <c r="BA263" i="179" a="1"/>
  <c r="BA263" i="179" s="1"/>
  <c r="BA135" i="179" a="1"/>
  <c r="BA135" i="179" s="1"/>
  <c r="BA71" i="179" a="1"/>
  <c r="BA71" i="179" s="1"/>
  <c r="BA282" i="179" a="1"/>
  <c r="BA282" i="179" s="1"/>
  <c r="BA146" i="179" a="1"/>
  <c r="BA146" i="179" s="1"/>
  <c r="BA82" i="179" a="1"/>
  <c r="BA82" i="179" s="1"/>
  <c r="BA18" i="179" a="1"/>
  <c r="BA18" i="179" s="1"/>
  <c r="BA141" i="179" a="1"/>
  <c r="BA141" i="179" s="1"/>
  <c r="BA77" i="179" a="1"/>
  <c r="BA77" i="179" s="1"/>
  <c r="BA13" i="179" a="1"/>
  <c r="BA13" i="179" s="1"/>
  <c r="BA152" i="179" a="1"/>
  <c r="BA152" i="179" s="1"/>
  <c r="BA88" i="179" a="1"/>
  <c r="BA88" i="179" s="1"/>
  <c r="BA24" i="179" a="1"/>
  <c r="BA24" i="179" s="1"/>
  <c r="BA158" i="179" a="1"/>
  <c r="BA158" i="179" s="1"/>
  <c r="BA91" i="179" a="1"/>
  <c r="BA91" i="179" s="1"/>
  <c r="BA169" i="179" a="1"/>
  <c r="BA169" i="179" s="1"/>
  <c r="BA102" i="179" a="1"/>
  <c r="BA102" i="179" s="1"/>
  <c r="BA38" i="179" a="1"/>
  <c r="BA38" i="179" s="1"/>
  <c r="BA245" i="179" a="1"/>
  <c r="BA245" i="179" s="1"/>
  <c r="BA264" i="179" a="1"/>
  <c r="BA264" i="179" s="1"/>
  <c r="BA251" i="179" a="1"/>
  <c r="BA251" i="179" s="1"/>
  <c r="BA254" i="179" a="1"/>
  <c r="BA254" i="179" s="1"/>
  <c r="BA265" i="179" a="1"/>
  <c r="BA265" i="179" s="1"/>
  <c r="BA295" i="179" a="1"/>
  <c r="BA295" i="179" s="1"/>
  <c r="BA228" i="179" a="1"/>
  <c r="BA228" i="179" s="1"/>
  <c r="BA178" i="179" a="1"/>
  <c r="BA178" i="179" s="1"/>
  <c r="BA234" i="179" a="1"/>
  <c r="BA234" i="179" s="1"/>
  <c r="BA215" i="179" a="1"/>
  <c r="BA215" i="179" s="1"/>
  <c r="BA132" i="179" a="1"/>
  <c r="BA132" i="179" s="1"/>
  <c r="BA68" i="179" a="1"/>
  <c r="BA68" i="179" s="1"/>
  <c r="BA217" i="179" a="1"/>
  <c r="BA217" i="179" s="1"/>
  <c r="BA127" i="179" a="1"/>
  <c r="BA127" i="179" s="1"/>
  <c r="BA63" i="179" a="1"/>
  <c r="BA63" i="179" s="1"/>
  <c r="BA212" i="179" a="1"/>
  <c r="BA212" i="179" s="1"/>
  <c r="BA138" i="179" a="1"/>
  <c r="BA138" i="179" s="1"/>
  <c r="BA74" i="179" a="1"/>
  <c r="BA74" i="179" s="1"/>
  <c r="BA10" i="179" a="1"/>
  <c r="BA10" i="179" s="1"/>
  <c r="BA133" i="179" a="1"/>
  <c r="BA133" i="179" s="1"/>
  <c r="BA69" i="179" a="1"/>
  <c r="BA69" i="179" s="1"/>
  <c r="BA271" i="179" a="1"/>
  <c r="BA271" i="179" s="1"/>
  <c r="BA144" i="179" a="1"/>
  <c r="BA144" i="179" s="1"/>
  <c r="BA80" i="179" a="1"/>
  <c r="BA80" i="179" s="1"/>
  <c r="BA16" i="179" a="1"/>
  <c r="BA16" i="179" s="1"/>
  <c r="BA147" i="179" a="1"/>
  <c r="BA147" i="179" s="1"/>
  <c r="BA83" i="179" a="1"/>
  <c r="BA83" i="179" s="1"/>
  <c r="BA161" i="179" a="1"/>
  <c r="BA161" i="179" s="1"/>
  <c r="BA94" i="179" a="1"/>
  <c r="BA94" i="179" s="1"/>
  <c r="BA30" i="179" a="1"/>
  <c r="BA30" i="179" s="1"/>
  <c r="BA65" i="179" a="1"/>
  <c r="BA65" i="179" s="1"/>
  <c r="BA209" i="179" a="1"/>
  <c r="BA209" i="179" s="1"/>
  <c r="BA256" i="179" a="1"/>
  <c r="BA256" i="179" s="1"/>
  <c r="BA235" i="179" a="1"/>
  <c r="BA235" i="179" s="1"/>
  <c r="BA246" i="179" a="1"/>
  <c r="BA246" i="179" s="1"/>
  <c r="BA257" i="179" a="1"/>
  <c r="BA257" i="179" s="1"/>
  <c r="BA287" i="179" a="1"/>
  <c r="BA287" i="179" s="1"/>
  <c r="BA225" i="179" a="1"/>
  <c r="BA225" i="179" s="1"/>
  <c r="BA293" i="179" a="1"/>
  <c r="BA293" i="179" s="1"/>
  <c r="BA220" i="179" a="1"/>
  <c r="BA220" i="179" s="1"/>
  <c r="BA207" i="179" a="1"/>
  <c r="BA207" i="179" s="1"/>
  <c r="BA124" i="179" a="1"/>
  <c r="BA124" i="179" s="1"/>
  <c r="BA60" i="179" a="1"/>
  <c r="BA60" i="179" s="1"/>
  <c r="BA196" i="179" a="1"/>
  <c r="BA196" i="179" s="1"/>
  <c r="BA119" i="179" a="1"/>
  <c r="BA119" i="179" s="1"/>
  <c r="BA55" i="179" a="1"/>
  <c r="BA55" i="179" s="1"/>
  <c r="BA197" i="179" a="1"/>
  <c r="BA197" i="179" s="1"/>
  <c r="BA130" i="179" a="1"/>
  <c r="BA130" i="179" s="1"/>
  <c r="BA66" i="179" a="1"/>
  <c r="BA66" i="179" s="1"/>
  <c r="BA247" i="179" a="1"/>
  <c r="BA247" i="179" s="1"/>
  <c r="BA125" i="179" a="1"/>
  <c r="BA125" i="179" s="1"/>
  <c r="BA61" i="179" a="1"/>
  <c r="BA61" i="179" s="1"/>
  <c r="BA198" i="179" a="1"/>
  <c r="BA198" i="179" s="1"/>
  <c r="BA136" i="179" a="1"/>
  <c r="BA136" i="179" s="1"/>
  <c r="BA72" i="179" a="1"/>
  <c r="BA72" i="179" s="1"/>
  <c r="BA290" i="179" a="1"/>
  <c r="BA290" i="179" s="1"/>
  <c r="BA139" i="179" a="1"/>
  <c r="BA139" i="179" s="1"/>
  <c r="BA75" i="179" a="1"/>
  <c r="BA75" i="179" s="1"/>
  <c r="BA150" i="179" a="1"/>
  <c r="BA150" i="179" s="1"/>
  <c r="BA86" i="179" a="1"/>
  <c r="BA86" i="179" s="1"/>
  <c r="BA22" i="179" a="1"/>
  <c r="BA22" i="179" s="1"/>
  <c r="BA129" i="179" a="1"/>
  <c r="BA129" i="179" s="1"/>
  <c r="BA206" i="179" a="1"/>
  <c r="BA206" i="179" s="1"/>
  <c r="BA240" i="179" a="1"/>
  <c r="BA240" i="179" s="1"/>
  <c r="BA227" i="179" a="1"/>
  <c r="BA227" i="179" s="1"/>
  <c r="BA238" i="179" a="1"/>
  <c r="BA238" i="179" s="1"/>
  <c r="BA241" i="179" a="1"/>
  <c r="BA241" i="179" s="1"/>
  <c r="BA276" i="179" a="1"/>
  <c r="BA276" i="179" s="1"/>
  <c r="BA222" i="179" a="1"/>
  <c r="BA222" i="179" s="1"/>
  <c r="BA285" i="179" a="1"/>
  <c r="BA285" i="179" s="1"/>
  <c r="BA200" i="179" a="1"/>
  <c r="BA200" i="179" s="1"/>
  <c r="BA185" i="179" a="1"/>
  <c r="BA185" i="179" s="1"/>
  <c r="BA116" i="179" a="1"/>
  <c r="BA116" i="179" s="1"/>
  <c r="BA52" i="179" a="1"/>
  <c r="BA52" i="179" s="1"/>
  <c r="BA180" i="179" a="1"/>
  <c r="BA180" i="179" s="1"/>
  <c r="BA111" i="179" a="1"/>
  <c r="BA111" i="179" s="1"/>
  <c r="BA47" i="179" a="1"/>
  <c r="BA47" i="179" s="1"/>
  <c r="BA181" i="179" a="1"/>
  <c r="BA181" i="179" s="1"/>
  <c r="BA122" i="179" a="1"/>
  <c r="BA122" i="179" s="1"/>
  <c r="BA58" i="179" a="1"/>
  <c r="BA58" i="179" s="1"/>
  <c r="BA214" i="179" a="1"/>
  <c r="BA214" i="179" s="1"/>
  <c r="BA117" i="179" a="1"/>
  <c r="BA117" i="179" s="1"/>
  <c r="BA53" i="179" a="1"/>
  <c r="BA53" i="179" s="1"/>
  <c r="BA193" i="179" a="1"/>
  <c r="BA193" i="179" s="1"/>
  <c r="BA128" i="179" a="1"/>
  <c r="BA128" i="179" s="1"/>
  <c r="BA64" i="179" a="1"/>
  <c r="BA64" i="179" s="1"/>
  <c r="BA231" i="179" a="1"/>
  <c r="BA231" i="179" s="1"/>
  <c r="BA131" i="179" a="1"/>
  <c r="BA131" i="179" s="1"/>
  <c r="BA67" i="179" a="1"/>
  <c r="BA67" i="179" s="1"/>
  <c r="BA142" i="179" a="1"/>
  <c r="BA142" i="179" s="1"/>
  <c r="BA78" i="179" a="1"/>
  <c r="BA78" i="179" s="1"/>
  <c r="BA14" i="179" a="1"/>
  <c r="BA14" i="179" s="1"/>
  <c r="BA221" i="179" a="1"/>
  <c r="BA221" i="179" s="1"/>
  <c r="BA208" i="179" a="1"/>
  <c r="BA208" i="179" s="1"/>
  <c r="BA108" i="179" a="1"/>
  <c r="BA108" i="179" s="1"/>
  <c r="BA39" i="179" a="1"/>
  <c r="BA39" i="179" s="1"/>
  <c r="BA182" i="179" a="1"/>
  <c r="BA182" i="179" s="1"/>
  <c r="BA120" i="179" a="1"/>
  <c r="BA120" i="179" s="1"/>
  <c r="BA255" i="179" a="1"/>
  <c r="BA255" i="179" s="1"/>
  <c r="BA300" i="179" a="1"/>
  <c r="BA300" i="179" s="1"/>
  <c r="BA205" i="179" a="1"/>
  <c r="BA205" i="179" s="1"/>
  <c r="BA100" i="179" a="1"/>
  <c r="BA100" i="179" s="1"/>
  <c r="BA31" i="179" a="1"/>
  <c r="BA31" i="179" s="1"/>
  <c r="BA168" i="179" a="1"/>
  <c r="BA168" i="179" s="1"/>
  <c r="BA112" i="179" a="1"/>
  <c r="BA112" i="179" s="1"/>
  <c r="BA218" i="179" a="1"/>
  <c r="BA218" i="179" s="1"/>
  <c r="BA230" i="179" a="1"/>
  <c r="BA230" i="179" s="1"/>
  <c r="BA274" i="179" a="1"/>
  <c r="BA274" i="179" s="1"/>
  <c r="BA44" i="179" a="1"/>
  <c r="BA44" i="179" s="1"/>
  <c r="BA173" i="179" a="1"/>
  <c r="BA173" i="179" s="1"/>
  <c r="BA109" i="179" a="1"/>
  <c r="BA109" i="179" s="1"/>
  <c r="BA56" i="179" a="1"/>
  <c r="BA56" i="179" s="1"/>
  <c r="BA134" i="179" a="1"/>
  <c r="BA134" i="179" s="1"/>
  <c r="BA216" i="179" a="1"/>
  <c r="BA216" i="179" s="1"/>
  <c r="BA266" i="179" a="1"/>
  <c r="BA266" i="179" s="1"/>
  <c r="BA36" i="179" a="1"/>
  <c r="BA36" i="179" s="1"/>
  <c r="BA165" i="179" a="1"/>
  <c r="BA165" i="179" s="1"/>
  <c r="BA101" i="179" a="1"/>
  <c r="BA101" i="179" s="1"/>
  <c r="BA48" i="179" a="1"/>
  <c r="BA48" i="179" s="1"/>
  <c r="BA126" i="179" a="1"/>
  <c r="BA126" i="179" s="1"/>
  <c r="BA203" i="179" a="1"/>
  <c r="BA203" i="179" s="1"/>
  <c r="BA219" i="179" a="1"/>
  <c r="BA219" i="179" s="1"/>
  <c r="BA192" i="179" a="1"/>
  <c r="BA192" i="179" s="1"/>
  <c r="BA170" i="179" a="1"/>
  <c r="BA170" i="179" s="1"/>
  <c r="BA114" i="179" a="1"/>
  <c r="BA114" i="179" s="1"/>
  <c r="BA45" i="179" a="1"/>
  <c r="BA45" i="179" s="1"/>
  <c r="BA211" i="179" a="1"/>
  <c r="BA211" i="179" s="1"/>
  <c r="BA70" i="179" a="1"/>
  <c r="BA70" i="179" s="1"/>
  <c r="BA195" i="179" a="1"/>
  <c r="BA195" i="179" s="1"/>
  <c r="BA213" i="179" a="1"/>
  <c r="BA213" i="179" s="1"/>
  <c r="BA184" i="179" a="1"/>
  <c r="BA184" i="179" s="1"/>
  <c r="BA162" i="179" a="1"/>
  <c r="BA162" i="179" s="1"/>
  <c r="BA106" i="179" a="1"/>
  <c r="BA106" i="179" s="1"/>
  <c r="BA37" i="179" a="1"/>
  <c r="BA37" i="179" s="1"/>
  <c r="BA188" i="179" a="1"/>
  <c r="BA188" i="179" s="1"/>
  <c r="BA62" i="179" a="1"/>
  <c r="BA62" i="179" s="1"/>
  <c r="BA294" i="179" a="1"/>
  <c r="BA294" i="179" s="1"/>
  <c r="BA268" i="179" a="1"/>
  <c r="BA268" i="179" s="1"/>
  <c r="BA175" i="179" a="1"/>
  <c r="BA175" i="179" s="1"/>
  <c r="BA103" i="179" a="1"/>
  <c r="BA103" i="179" s="1"/>
  <c r="BA50" i="179" a="1"/>
  <c r="BA50" i="179" s="1"/>
  <c r="BA177" i="179" a="1"/>
  <c r="BA177" i="179" s="1"/>
  <c r="BA123" i="179" a="1"/>
  <c r="BA123" i="179" s="1"/>
  <c r="BA286" i="179" a="1"/>
  <c r="BA286" i="179" s="1"/>
  <c r="BA260" i="179" a="1"/>
  <c r="BA260" i="179" s="1"/>
  <c r="BA167" i="179" a="1"/>
  <c r="BA167" i="179" s="1"/>
  <c r="BA95" i="179" a="1"/>
  <c r="BA95" i="179" s="1"/>
  <c r="BA42" i="179" a="1"/>
  <c r="BA42" i="179" s="1"/>
  <c r="BA171" i="179" a="1"/>
  <c r="BA171" i="179" s="1"/>
  <c r="BA115" i="179" a="1"/>
  <c r="BA115" i="179" s="1"/>
  <c r="BA105" i="179" a="1"/>
  <c r="BA105" i="179" s="1"/>
  <c r="BA49" i="179" a="1"/>
  <c r="BA49" i="179" s="1"/>
  <c r="BA17" i="179" a="1"/>
  <c r="BA17" i="179" s="1"/>
  <c r="BA164" i="179" a="1"/>
  <c r="BA164" i="179" s="1"/>
  <c r="BA27" i="179" a="1"/>
  <c r="BA27" i="179" s="1"/>
  <c r="BA81" i="179" a="1"/>
  <c r="BA81" i="179" s="1"/>
  <c r="BA59" i="179" a="1"/>
  <c r="BA59" i="179" s="1"/>
  <c r="BA145" i="179" a="1"/>
  <c r="BA145" i="179" s="1"/>
  <c r="BA12" i="179" a="1"/>
  <c r="BA12" i="179" s="1"/>
  <c r="BA204" i="179" a="1"/>
  <c r="BA204" i="179" s="1"/>
  <c r="BA57" i="179" a="1"/>
  <c r="BA57" i="179" s="1"/>
  <c r="BA25" i="179" a="1"/>
  <c r="BA25" i="179" s="1"/>
  <c r="BA97" i="179" a="1"/>
  <c r="BA97" i="179" s="1"/>
  <c r="BA35" i="179" a="1"/>
  <c r="BA35" i="179" s="1"/>
  <c r="BA121" i="179" a="1"/>
  <c r="BA121" i="179" s="1"/>
  <c r="BA156" i="179" a="1"/>
  <c r="BA156" i="179" s="1"/>
  <c r="D92" i="173"/>
  <c r="D153" i="173"/>
  <c r="BE251" i="179" a="1"/>
  <c r="BE251" i="179" s="1"/>
  <c r="BE202" i="179" a="1"/>
  <c r="BE202" i="179" s="1"/>
  <c r="BE61" i="179" a="1"/>
  <c r="BE61" i="179" s="1"/>
  <c r="BE133" i="179" a="1"/>
  <c r="BE133" i="179" s="1"/>
  <c r="BE101" i="179" a="1"/>
  <c r="BE101" i="179" s="1"/>
  <c r="BE69" i="179" a="1"/>
  <c r="BE69" i="179" s="1"/>
  <c r="BE141" i="179" a="1"/>
  <c r="BE141" i="179" s="1"/>
  <c r="BE109" i="179" a="1"/>
  <c r="BE109" i="179" s="1"/>
  <c r="BE77" i="179" a="1"/>
  <c r="BE77" i="179" s="1"/>
  <c r="BE160" i="179" a="1"/>
  <c r="BE160" i="179" s="1"/>
  <c r="BE53" i="179" a="1"/>
  <c r="BE53" i="179" s="1"/>
  <c r="BE186" i="179" a="1"/>
  <c r="BE186" i="179" s="1"/>
  <c r="BE149" i="179" a="1"/>
  <c r="BE149" i="179" s="1"/>
  <c r="BE117" i="179" a="1"/>
  <c r="BE117" i="179" s="1"/>
  <c r="BE85" i="179" a="1"/>
  <c r="BE85" i="179" s="1"/>
  <c r="BE168" i="179" a="1"/>
  <c r="BE168" i="179" s="1"/>
  <c r="BE23" i="179" a="1"/>
  <c r="BE23" i="179" s="1"/>
  <c r="BE21" i="179" a="1"/>
  <c r="BE21" i="179" s="1"/>
  <c r="BE10" i="179" a="1"/>
  <c r="BE10" i="179" s="1"/>
  <c r="BE47" i="179" a="1"/>
  <c r="BE47" i="179" s="1"/>
  <c r="BE31" i="179" a="1"/>
  <c r="BE31" i="179" s="1"/>
  <c r="BE93" i="179" a="1"/>
  <c r="BE93" i="179" s="1"/>
  <c r="BE55" i="179" a="1"/>
  <c r="BE55" i="179" s="1"/>
  <c r="BE15" i="179" a="1"/>
  <c r="BE15" i="179" s="1"/>
  <c r="BE45" i="179" a="1"/>
  <c r="BE45" i="179" s="1"/>
  <c r="BE29" i="179" a="1"/>
  <c r="BE29" i="179" s="1"/>
  <c r="BE39" i="179" a="1"/>
  <c r="BE39" i="179" s="1"/>
  <c r="BE13" i="179" a="1"/>
  <c r="BE13" i="179" s="1"/>
  <c r="BE37" i="179" a="1"/>
  <c r="BE37" i="179" s="1"/>
  <c r="BE125" i="179" a="1"/>
  <c r="BE125" i="179" s="1"/>
  <c r="BE18" i="179" a="1"/>
  <c r="BE18" i="179" s="1"/>
  <c r="BE50" i="179" a="1"/>
  <c r="BE50" i="179" s="1"/>
  <c r="BE82" i="179" a="1"/>
  <c r="BE82" i="179" s="1"/>
  <c r="BE114" i="179" a="1"/>
  <c r="BE114" i="179" s="1"/>
  <c r="BE146" i="179" a="1"/>
  <c r="BE146" i="179" s="1"/>
  <c r="BE207" i="179" a="1"/>
  <c r="BE207" i="179" s="1"/>
  <c r="BE157" i="179" a="1"/>
  <c r="BE157" i="179" s="1"/>
  <c r="BE185" i="179" a="1"/>
  <c r="BE185" i="179" s="1"/>
  <c r="BE79" i="179" a="1"/>
  <c r="BE79" i="179" s="1"/>
  <c r="BE111" i="179" a="1"/>
  <c r="BE111" i="179" s="1"/>
  <c r="BE143" i="179" a="1"/>
  <c r="BE143" i="179" s="1"/>
  <c r="BE275" i="179" a="1"/>
  <c r="BE275" i="179" s="1"/>
  <c r="BE42" i="179" a="1"/>
  <c r="BE42" i="179" s="1"/>
  <c r="BE74" i="179" a="1"/>
  <c r="BE74" i="179" s="1"/>
  <c r="BE106" i="179" a="1"/>
  <c r="BE106" i="179" s="1"/>
  <c r="BE138" i="179" a="1"/>
  <c r="BE138" i="179" s="1"/>
  <c r="BE204" i="179" a="1"/>
  <c r="BE204" i="179" s="1"/>
  <c r="BE294" i="179" a="1"/>
  <c r="BE294" i="179" s="1"/>
  <c r="BE71" i="179" a="1"/>
  <c r="BE71" i="179" s="1"/>
  <c r="BE103" i="179" a="1"/>
  <c r="BE103" i="179" s="1"/>
  <c r="BE135" i="179" a="1"/>
  <c r="BE135" i="179" s="1"/>
  <c r="BE184" i="179" a="1"/>
  <c r="BE184" i="179" s="1"/>
  <c r="BE34" i="179" a="1"/>
  <c r="BE34" i="179" s="1"/>
  <c r="BE66" i="179" a="1"/>
  <c r="BE66" i="179" s="1"/>
  <c r="BE98" i="179" a="1"/>
  <c r="BE98" i="179" s="1"/>
  <c r="BE130" i="179" a="1"/>
  <c r="BE130" i="179" s="1"/>
  <c r="BE170" i="179" a="1"/>
  <c r="BE170" i="179" s="1"/>
  <c r="BE26" i="179" a="1"/>
  <c r="BE26" i="179" s="1"/>
  <c r="BE58" i="179" a="1"/>
  <c r="BE58" i="179" s="1"/>
  <c r="BE90" i="179" a="1"/>
  <c r="BE90" i="179" s="1"/>
  <c r="BE122" i="179" a="1"/>
  <c r="BE122" i="179" s="1"/>
  <c r="BE154" i="179" a="1"/>
  <c r="BE154" i="179" s="1"/>
  <c r="BE162" i="179" a="1"/>
  <c r="BE162" i="179" s="1"/>
  <c r="BE259" i="179" a="1"/>
  <c r="BE259" i="179" s="1"/>
  <c r="BE165" i="179" a="1"/>
  <c r="BE165" i="179" s="1"/>
  <c r="BE87" i="179" a="1"/>
  <c r="BE87" i="179" s="1"/>
  <c r="BE119" i="179" a="1"/>
  <c r="BE119" i="179" s="1"/>
  <c r="BE151" i="179" a="1"/>
  <c r="BE151" i="179" s="1"/>
  <c r="BE235" i="179" a="1"/>
  <c r="BE235" i="179" s="1"/>
  <c r="BE63" i="179" a="1"/>
  <c r="BE63" i="179" s="1"/>
  <c r="BE95" i="179" a="1"/>
  <c r="BE95" i="179" s="1"/>
  <c r="BE173" i="179" a="1"/>
  <c r="BE173" i="179" s="1"/>
  <c r="BE167" i="179" a="1"/>
  <c r="BE167" i="179" s="1"/>
  <c r="BE201" i="179" a="1"/>
  <c r="BE201" i="179" s="1"/>
  <c r="BE241" i="179" a="1"/>
  <c r="BE241" i="179" s="1"/>
  <c r="BE287" i="179" a="1"/>
  <c r="BE287" i="179" s="1"/>
  <c r="BE228" i="179" a="1"/>
  <c r="BE228" i="179" s="1"/>
  <c r="BE247" i="179" a="1"/>
  <c r="BE247" i="179" s="1"/>
  <c r="BE274" i="179" a="1"/>
  <c r="BE274" i="179" s="1"/>
  <c r="BE296" i="179" a="1"/>
  <c r="BE296" i="179" s="1"/>
  <c r="BE237" i="179" a="1"/>
  <c r="BE237" i="179" s="1"/>
  <c r="BE195" i="179" a="1"/>
  <c r="BE195" i="179" s="1"/>
  <c r="BE256" i="179" a="1"/>
  <c r="BE256" i="179" s="1"/>
  <c r="BE182" i="179" a="1"/>
  <c r="BE182" i="179" s="1"/>
  <c r="BE246" i="179" a="1"/>
  <c r="BE246" i="179" s="1"/>
  <c r="BE180" i="179" a="1"/>
  <c r="BE180" i="179" s="1"/>
  <c r="BE20" i="179" a="1"/>
  <c r="BE20" i="179" s="1"/>
  <c r="BE52" i="179" a="1"/>
  <c r="BE52" i="179" s="1"/>
  <c r="BE84" i="179" a="1"/>
  <c r="BE84" i="179" s="1"/>
  <c r="BE116" i="179" a="1"/>
  <c r="BE116" i="179" s="1"/>
  <c r="BE148" i="179" a="1"/>
  <c r="BE148" i="179" s="1"/>
  <c r="BE233" i="179" a="1"/>
  <c r="BE233" i="179" s="1"/>
  <c r="BE279" i="179" a="1"/>
  <c r="BE279" i="179" s="1"/>
  <c r="BE225" i="179" a="1"/>
  <c r="BE225" i="179" s="1"/>
  <c r="BE239" i="179" a="1"/>
  <c r="BE239" i="179" s="1"/>
  <c r="BE266" i="179" a="1"/>
  <c r="BE266" i="179" s="1"/>
  <c r="BE288" i="179" a="1"/>
  <c r="BE288" i="179" s="1"/>
  <c r="BE229" i="179" a="1"/>
  <c r="BE229" i="179" s="1"/>
  <c r="BE187" i="179" a="1"/>
  <c r="BE187" i="179" s="1"/>
  <c r="BE248" i="179" a="1"/>
  <c r="BE248" i="179" s="1"/>
  <c r="BE300" i="179" a="1"/>
  <c r="BE300" i="179" s="1"/>
  <c r="BE238" i="179" a="1"/>
  <c r="BE238" i="179" s="1"/>
  <c r="BE159" i="179" a="1"/>
  <c r="BE159" i="179" s="1"/>
  <c r="BE292" i="179" a="1"/>
  <c r="BE292" i="179" s="1"/>
  <c r="BE219" i="179" a="1"/>
  <c r="BE219" i="179" s="1"/>
  <c r="BE276" i="179" a="1"/>
  <c r="BE276" i="179" s="1"/>
  <c r="BE298" i="179" a="1"/>
  <c r="BE298" i="179" s="1"/>
  <c r="BE231" i="179" a="1"/>
  <c r="BE231" i="179" s="1"/>
  <c r="BE258" i="179" a="1"/>
  <c r="BE258" i="179" s="1"/>
  <c r="BE280" i="179" a="1"/>
  <c r="BE280" i="179" s="1"/>
  <c r="BE226" i="179" a="1"/>
  <c r="BE226" i="179" s="1"/>
  <c r="BE179" i="179" a="1"/>
  <c r="BE179" i="179" s="1"/>
  <c r="BE240" i="179" a="1"/>
  <c r="BE240" i="179" s="1"/>
  <c r="BE297" i="179" a="1"/>
  <c r="BE297" i="179" s="1"/>
  <c r="BE230" i="179" a="1"/>
  <c r="BE230" i="179" s="1"/>
  <c r="BE12" i="179" a="1"/>
  <c r="BE12" i="179" s="1"/>
  <c r="BE44" i="179" a="1"/>
  <c r="BE44" i="179" s="1"/>
  <c r="BE76" i="179" a="1"/>
  <c r="BE76" i="179" s="1"/>
  <c r="BE108" i="179" a="1"/>
  <c r="BE108" i="179" s="1"/>
  <c r="BE140" i="179" a="1"/>
  <c r="BE140" i="179" s="1"/>
  <c r="BE189" i="179" a="1"/>
  <c r="BE189" i="179" s="1"/>
  <c r="BE284" i="179" a="1"/>
  <c r="BE284" i="179" s="1"/>
  <c r="BE213" i="179" a="1"/>
  <c r="BE213" i="179" s="1"/>
  <c r="BE268" i="179" a="1"/>
  <c r="BE268" i="179" s="1"/>
  <c r="BE290" i="179" a="1"/>
  <c r="BE290" i="179" s="1"/>
  <c r="BE217" i="179" a="1"/>
  <c r="BE217" i="179" s="1"/>
  <c r="BE250" i="179" a="1"/>
  <c r="BE250" i="179" s="1"/>
  <c r="BE277" i="179" a="1"/>
  <c r="BE277" i="179" s="1"/>
  <c r="BE223" i="179" a="1"/>
  <c r="BE223" i="179" s="1"/>
  <c r="BE299" i="179" a="1"/>
  <c r="BE299" i="179" s="1"/>
  <c r="BE232" i="179" a="1"/>
  <c r="BE232" i="179" s="1"/>
  <c r="BE289" i="179" a="1"/>
  <c r="BE289" i="179" s="1"/>
  <c r="BE224" i="179" a="1"/>
  <c r="BE224" i="179" s="1"/>
  <c r="BE273" i="179" a="1"/>
  <c r="BE273" i="179" s="1"/>
  <c r="BE199" i="179" a="1"/>
  <c r="BE199" i="179" s="1"/>
  <c r="BE260" i="179" a="1"/>
  <c r="BE260" i="179" s="1"/>
  <c r="BE282" i="179" a="1"/>
  <c r="BE282" i="179" s="1"/>
  <c r="BE214" i="179" a="1"/>
  <c r="BE214" i="179" s="1"/>
  <c r="BE242" i="179" a="1"/>
  <c r="BE242" i="179" s="1"/>
  <c r="BE269" i="179" a="1"/>
  <c r="BE269" i="179" s="1"/>
  <c r="BE215" i="179" a="1"/>
  <c r="BE215" i="179" s="1"/>
  <c r="BE291" i="179" a="1"/>
  <c r="BE291" i="179" s="1"/>
  <c r="BE218" i="179" a="1"/>
  <c r="BE218" i="179" s="1"/>
  <c r="BE281" i="179" a="1"/>
  <c r="BE281" i="179" s="1"/>
  <c r="BE216" i="179" a="1"/>
  <c r="BE216" i="179" s="1"/>
  <c r="BE36" i="179" a="1"/>
  <c r="BE36" i="179" s="1"/>
  <c r="BE68" i="179" a="1"/>
  <c r="BE68" i="179" s="1"/>
  <c r="BE100" i="179" a="1"/>
  <c r="BE100" i="179" s="1"/>
  <c r="BE132" i="179" a="1"/>
  <c r="BE132" i="179" s="1"/>
  <c r="BE265" i="179" a="1"/>
  <c r="BE265" i="179" s="1"/>
  <c r="BE191" i="179" a="1"/>
  <c r="BE191" i="179" s="1"/>
  <c r="BE252" i="179" a="1"/>
  <c r="BE252" i="179" s="1"/>
  <c r="BE271" i="179" a="1"/>
  <c r="BE271" i="179" s="1"/>
  <c r="BE211" i="179" a="1"/>
  <c r="BE211" i="179" s="1"/>
  <c r="BE234" i="179" a="1"/>
  <c r="BE234" i="179" s="1"/>
  <c r="BE261" i="179" a="1"/>
  <c r="BE261" i="179" s="1"/>
  <c r="BE209" i="179" a="1"/>
  <c r="BE209" i="179" s="1"/>
  <c r="BE283" i="179" a="1"/>
  <c r="BE283" i="179" s="1"/>
  <c r="BE212" i="179" a="1"/>
  <c r="BE212" i="179" s="1"/>
  <c r="BE270" i="179" a="1"/>
  <c r="BE270" i="179" s="1"/>
  <c r="BE210" i="179" a="1"/>
  <c r="BE210" i="179" s="1"/>
  <c r="BE127" i="179" a="1"/>
  <c r="BE127" i="179" s="1"/>
  <c r="BE175" i="179" a="1"/>
  <c r="BE175" i="179" s="1"/>
  <c r="BE257" i="179" a="1"/>
  <c r="BE257" i="179" s="1"/>
  <c r="BE183" i="179" a="1"/>
  <c r="BE183" i="179" s="1"/>
  <c r="BE244" i="179" a="1"/>
  <c r="BE244" i="179" s="1"/>
  <c r="BE263" i="179" a="1"/>
  <c r="BE263" i="179" s="1"/>
  <c r="BE293" i="179" a="1"/>
  <c r="BE293" i="179" s="1"/>
  <c r="BE220" i="179" a="1"/>
  <c r="BE220" i="179" s="1"/>
  <c r="BE253" i="179" a="1"/>
  <c r="BE253" i="179" s="1"/>
  <c r="BE206" i="179" a="1"/>
  <c r="BE206" i="179" s="1"/>
  <c r="BE272" i="179" a="1"/>
  <c r="BE272" i="179" s="1"/>
  <c r="BE198" i="179" a="1"/>
  <c r="BE198" i="179" s="1"/>
  <c r="BE262" i="179" a="1"/>
  <c r="BE262" i="179" s="1"/>
  <c r="BE196" i="179" a="1"/>
  <c r="BE196" i="179" s="1"/>
  <c r="BE28" i="179" a="1"/>
  <c r="BE28" i="179" s="1"/>
  <c r="BE60" i="179" a="1"/>
  <c r="BE60" i="179" s="1"/>
  <c r="BE92" i="179" a="1"/>
  <c r="BE92" i="179" s="1"/>
  <c r="BE124" i="179" a="1"/>
  <c r="BE124" i="179" s="1"/>
  <c r="BE249" i="179" a="1"/>
  <c r="BE249" i="179" s="1"/>
  <c r="BE295" i="179" a="1"/>
  <c r="BE295" i="179" s="1"/>
  <c r="BE236" i="179" a="1"/>
  <c r="BE236" i="179" s="1"/>
  <c r="BE255" i="179" a="1"/>
  <c r="BE255" i="179" s="1"/>
  <c r="BE285" i="179" a="1"/>
  <c r="BE285" i="179" s="1"/>
  <c r="BE200" i="179" a="1"/>
  <c r="BE200" i="179" s="1"/>
  <c r="BE245" i="179" a="1"/>
  <c r="BE245" i="179" s="1"/>
  <c r="BE203" i="179" a="1"/>
  <c r="BE203" i="179" s="1"/>
  <c r="BE264" i="179" a="1"/>
  <c r="BE264" i="179" s="1"/>
  <c r="BE190" i="179" a="1"/>
  <c r="BE190" i="179" s="1"/>
  <c r="BE254" i="179" a="1"/>
  <c r="BE254" i="179" s="1"/>
  <c r="BE188" i="179" a="1"/>
  <c r="BE188" i="179" s="1"/>
  <c r="BE33" i="179" a="1"/>
  <c r="BE33" i="179" s="1"/>
  <c r="BE65" i="179" a="1"/>
  <c r="BE65" i="179" s="1"/>
  <c r="BE97" i="179" a="1"/>
  <c r="BE97" i="179" s="1"/>
  <c r="BE129" i="179" a="1"/>
  <c r="BE129" i="179" s="1"/>
  <c r="BE172" i="179" a="1"/>
  <c r="BE172" i="179" s="1"/>
  <c r="BE194" i="179" a="1"/>
  <c r="BE194" i="179" s="1"/>
  <c r="BE227" i="179" a="1"/>
  <c r="BE227" i="179" s="1"/>
  <c r="BE25" i="179" a="1"/>
  <c r="BE25" i="179" s="1"/>
  <c r="BE57" i="179" a="1"/>
  <c r="BE57" i="179" s="1"/>
  <c r="BE89" i="179" a="1"/>
  <c r="BE89" i="179" s="1"/>
  <c r="BE121" i="179" a="1"/>
  <c r="BE121" i="179" s="1"/>
  <c r="BE153" i="179" a="1"/>
  <c r="BE153" i="179" s="1"/>
  <c r="BE164" i="179" a="1"/>
  <c r="BE164" i="179" s="1"/>
  <c r="BE178" i="179" a="1"/>
  <c r="BE178" i="179" s="1"/>
  <c r="BE17" i="179" a="1"/>
  <c r="BE17" i="179" s="1"/>
  <c r="BE49" i="179" a="1"/>
  <c r="BE49" i="179" s="1"/>
  <c r="BE81" i="179" a="1"/>
  <c r="BE81" i="179" s="1"/>
  <c r="BE113" i="179" a="1"/>
  <c r="BE113" i="179" s="1"/>
  <c r="BE145" i="179" a="1"/>
  <c r="BE145" i="179" s="1"/>
  <c r="BE156" i="179" a="1"/>
  <c r="BE156" i="179" s="1"/>
  <c r="BE286" i="179" a="1"/>
  <c r="BE286" i="179" s="1"/>
  <c r="BE9" i="179" a="1"/>
  <c r="BE9" i="179" s="1"/>
  <c r="BE41" i="179" a="1"/>
  <c r="BE41" i="179" s="1"/>
  <c r="BE73" i="179" a="1"/>
  <c r="BE73" i="179" s="1"/>
  <c r="BE105" i="179" a="1"/>
  <c r="BE105" i="179" s="1"/>
  <c r="BE137" i="179" a="1"/>
  <c r="BE137" i="179" s="1"/>
  <c r="BE221" i="179" a="1"/>
  <c r="BE221" i="179" s="1"/>
  <c r="BE30" i="179" a="1"/>
  <c r="BE30" i="179" s="1"/>
  <c r="BE62" i="179" a="1"/>
  <c r="BE62" i="179" s="1"/>
  <c r="BE94" i="179" a="1"/>
  <c r="BE94" i="179" s="1"/>
  <c r="BE126" i="179" a="1"/>
  <c r="BE126" i="179" s="1"/>
  <c r="BE169" i="179" a="1"/>
  <c r="BE169" i="179" s="1"/>
  <c r="BE267" i="179" a="1"/>
  <c r="BE267" i="179" s="1"/>
  <c r="BE22" i="179" a="1"/>
  <c r="BE22" i="179" s="1"/>
  <c r="BE54" i="179" a="1"/>
  <c r="BE54" i="179" s="1"/>
  <c r="BE86" i="179" a="1"/>
  <c r="BE86" i="179" s="1"/>
  <c r="BE118" i="179" a="1"/>
  <c r="BE118" i="179" s="1"/>
  <c r="BE150" i="179" a="1"/>
  <c r="BE150" i="179" s="1"/>
  <c r="BE161" i="179" a="1"/>
  <c r="BE161" i="179" s="1"/>
  <c r="BE14" i="179" a="1"/>
  <c r="BE14" i="179" s="1"/>
  <c r="BE46" i="179" a="1"/>
  <c r="BE46" i="179" s="1"/>
  <c r="BE78" i="179" a="1"/>
  <c r="BE78" i="179" s="1"/>
  <c r="BE110" i="179" a="1"/>
  <c r="BE110" i="179" s="1"/>
  <c r="BE142" i="179" a="1"/>
  <c r="BE142" i="179" s="1"/>
  <c r="BE193" i="179" a="1"/>
  <c r="BE193" i="179" s="1"/>
  <c r="BE38" i="179" a="1"/>
  <c r="BE38" i="179" s="1"/>
  <c r="BE70" i="179" a="1"/>
  <c r="BE70" i="179" s="1"/>
  <c r="BE102" i="179" a="1"/>
  <c r="BE102" i="179" s="1"/>
  <c r="BE134" i="179" a="1"/>
  <c r="BE134" i="179" s="1"/>
  <c r="BE177" i="179" a="1"/>
  <c r="BE177" i="179" s="1"/>
  <c r="BE35" i="179" a="1"/>
  <c r="BE35" i="179" s="1"/>
  <c r="BE67" i="179" a="1"/>
  <c r="BE67" i="179" s="1"/>
  <c r="BE99" i="179" a="1"/>
  <c r="BE99" i="179" s="1"/>
  <c r="BE131" i="179" a="1"/>
  <c r="BE131" i="179" s="1"/>
  <c r="BE192" i="179" a="1"/>
  <c r="BE192" i="179" s="1"/>
  <c r="BE163" i="179" a="1"/>
  <c r="BE163" i="179" s="1"/>
  <c r="BE222" i="179" a="1"/>
  <c r="BE222" i="179" s="1"/>
  <c r="BE174" i="179" a="1"/>
  <c r="BE174" i="179" s="1"/>
  <c r="BE24" i="179" a="1"/>
  <c r="BE24" i="179" s="1"/>
  <c r="BE56" i="179" a="1"/>
  <c r="BE56" i="179" s="1"/>
  <c r="BE88" i="179" a="1"/>
  <c r="BE88" i="179" s="1"/>
  <c r="BE120" i="179" a="1"/>
  <c r="BE120" i="179" s="1"/>
  <c r="BE152" i="179" a="1"/>
  <c r="BE152" i="179" s="1"/>
  <c r="BE197" i="179" a="1"/>
  <c r="BE197" i="179" s="1"/>
  <c r="BE27" i="179" a="1"/>
  <c r="BE27" i="179" s="1"/>
  <c r="BE59" i="179" a="1"/>
  <c r="BE59" i="179" s="1"/>
  <c r="BE91" i="179" a="1"/>
  <c r="BE91" i="179" s="1"/>
  <c r="BE123" i="179" a="1"/>
  <c r="BE123" i="179" s="1"/>
  <c r="BE176" i="179" a="1"/>
  <c r="BE176" i="179" s="1"/>
  <c r="BE155" i="179" a="1"/>
  <c r="BE155" i="179" s="1"/>
  <c r="BE166" i="179" a="1"/>
  <c r="BE166" i="179" s="1"/>
  <c r="BE16" i="179" a="1"/>
  <c r="BE16" i="179" s="1"/>
  <c r="BE48" i="179" a="1"/>
  <c r="BE48" i="179" s="1"/>
  <c r="BE80" i="179" a="1"/>
  <c r="BE80" i="179" s="1"/>
  <c r="BE112" i="179" a="1"/>
  <c r="BE112" i="179" s="1"/>
  <c r="BE144" i="179" a="1"/>
  <c r="BE144" i="179" s="1"/>
  <c r="BE181" i="179" a="1"/>
  <c r="BE181" i="179" s="1"/>
  <c r="BE19" i="179" a="1"/>
  <c r="BE19" i="179" s="1"/>
  <c r="BE51" i="179" a="1"/>
  <c r="BE51" i="179" s="1"/>
  <c r="BE83" i="179" a="1"/>
  <c r="BE83" i="179" s="1"/>
  <c r="BE115" i="179" a="1"/>
  <c r="BE115" i="179" s="1"/>
  <c r="BE147" i="179" a="1"/>
  <c r="BE147" i="179" s="1"/>
  <c r="BE243" i="179" a="1"/>
  <c r="BE243" i="179" s="1"/>
  <c r="BE278" i="179" a="1"/>
  <c r="BE278" i="179" s="1"/>
  <c r="BE158" i="179" a="1"/>
  <c r="BE158" i="179" s="1"/>
  <c r="BE40" i="179" a="1"/>
  <c r="BE40" i="179" s="1"/>
  <c r="BE72" i="179" a="1"/>
  <c r="BE72" i="179" s="1"/>
  <c r="BE104" i="179" a="1"/>
  <c r="BE104" i="179" s="1"/>
  <c r="BE136" i="179" a="1"/>
  <c r="BE136" i="179" s="1"/>
  <c r="BE205" i="179" a="1"/>
  <c r="BE205" i="179" s="1"/>
  <c r="BE11" i="179" a="1"/>
  <c r="BE11" i="179" s="1"/>
  <c r="BE43" i="179" a="1"/>
  <c r="BE43" i="179" s="1"/>
  <c r="BE75" i="179" a="1"/>
  <c r="BE75" i="179" s="1"/>
  <c r="BE107" i="179" a="1"/>
  <c r="BE107" i="179" s="1"/>
  <c r="BE139" i="179" a="1"/>
  <c r="BE139" i="179" s="1"/>
  <c r="BE208" i="179" a="1"/>
  <c r="BE208" i="179" s="1"/>
  <c r="BE171" i="179" a="1"/>
  <c r="BE171" i="179" s="1"/>
  <c r="BE32" i="179" a="1"/>
  <c r="BE32" i="179" s="1"/>
  <c r="BE64" i="179" a="1"/>
  <c r="BE64" i="179" s="1"/>
  <c r="BE96" i="179" a="1"/>
  <c r="BE96" i="179" s="1"/>
  <c r="BE128" i="179" a="1"/>
  <c r="BE128" i="179" s="1"/>
  <c r="BC135" i="179" a="1"/>
  <c r="BC135" i="179" s="1"/>
  <c r="BC9" i="179" a="1"/>
  <c r="BC9" i="179" s="1"/>
  <c r="BC23" i="179" a="1"/>
  <c r="BC23" i="179" s="1"/>
  <c r="BC63" i="179" a="1"/>
  <c r="BC63" i="179" s="1"/>
  <c r="BC162" i="179" a="1"/>
  <c r="BC162" i="179" s="1"/>
  <c r="BC143" i="179" a="1"/>
  <c r="BC143" i="179" s="1"/>
  <c r="BC33" i="179" a="1"/>
  <c r="BC33" i="179" s="1"/>
  <c r="BC103" i="179" a="1"/>
  <c r="BC103" i="179" s="1"/>
  <c r="BC55" i="179" a="1"/>
  <c r="BC55" i="179" s="1"/>
  <c r="BC199" i="179" a="1"/>
  <c r="BC199" i="179" s="1"/>
  <c r="BC127" i="179" a="1"/>
  <c r="BC127" i="179" s="1"/>
  <c r="BC10" i="179" a="1"/>
  <c r="BC10" i="179" s="1"/>
  <c r="BC31" i="179" a="1"/>
  <c r="BC31" i="179" s="1"/>
  <c r="BC196" i="179" a="1"/>
  <c r="BC196" i="179" s="1"/>
  <c r="BC79" i="179" a="1"/>
  <c r="BC79" i="179" s="1"/>
  <c r="BC41" i="179" a="1"/>
  <c r="BC41" i="179" s="1"/>
  <c r="BC119" i="179" a="1"/>
  <c r="BC119" i="179" s="1"/>
  <c r="BC180" i="179" a="1"/>
  <c r="BC180" i="179" s="1"/>
  <c r="BC39" i="179" a="1"/>
  <c r="BC39" i="179" s="1"/>
  <c r="BC95" i="179" a="1"/>
  <c r="BC95" i="179" s="1"/>
  <c r="BC71" i="179" a="1"/>
  <c r="BC71" i="179" s="1"/>
  <c r="BC275" i="179" a="1"/>
  <c r="BC275" i="179" s="1"/>
  <c r="BC207" i="179" a="1"/>
  <c r="BC207" i="179" s="1"/>
  <c r="BC289" i="179" a="1"/>
  <c r="BC289" i="179" s="1"/>
  <c r="BC292" i="179" a="1"/>
  <c r="BC292" i="179" s="1"/>
  <c r="BC219" i="179" a="1"/>
  <c r="BC219" i="179" s="1"/>
  <c r="BC252" i="179" a="1"/>
  <c r="BC252" i="179" s="1"/>
  <c r="BC202" i="179" a="1"/>
  <c r="BC202" i="179" s="1"/>
  <c r="BC239" i="179" a="1"/>
  <c r="BC239" i="179" s="1"/>
  <c r="BC293" i="179" a="1"/>
  <c r="BC293" i="179" s="1"/>
  <c r="BC220" i="179" a="1"/>
  <c r="BC220" i="179" s="1"/>
  <c r="BC264" i="179" a="1"/>
  <c r="BC264" i="179" s="1"/>
  <c r="BC190" i="179" a="1"/>
  <c r="BC190" i="179" s="1"/>
  <c r="BC157" i="179" a="1"/>
  <c r="BC157" i="179" s="1"/>
  <c r="BC98" i="179" a="1"/>
  <c r="BC98" i="179" s="1"/>
  <c r="BC34" i="179" a="1"/>
  <c r="BC34" i="179" s="1"/>
  <c r="BC141" i="179" a="1"/>
  <c r="BC141" i="179" s="1"/>
  <c r="BC77" i="179" a="1"/>
  <c r="BC77" i="179" s="1"/>
  <c r="BC13" i="179" a="1"/>
  <c r="BC13" i="179" s="1"/>
  <c r="BC152" i="179" a="1"/>
  <c r="BC152" i="179" s="1"/>
  <c r="BC88" i="179" a="1"/>
  <c r="BC88" i="179" s="1"/>
  <c r="BC24" i="179" a="1"/>
  <c r="BC24" i="179" s="1"/>
  <c r="BC158" i="179" a="1"/>
  <c r="BC158" i="179" s="1"/>
  <c r="BC91" i="179" a="1"/>
  <c r="BC91" i="179" s="1"/>
  <c r="BC27" i="179" a="1"/>
  <c r="BC27" i="179" s="1"/>
  <c r="BC161" i="179" a="1"/>
  <c r="BC161" i="179" s="1"/>
  <c r="BC94" i="179" a="1"/>
  <c r="BC94" i="179" s="1"/>
  <c r="BC30" i="179" a="1"/>
  <c r="BC30" i="179" s="1"/>
  <c r="BC267" i="179" a="1"/>
  <c r="BC267" i="179" s="1"/>
  <c r="BC204" i="179" a="1"/>
  <c r="BC204" i="179" s="1"/>
  <c r="BC281" i="179" a="1"/>
  <c r="BC281" i="179" s="1"/>
  <c r="BC284" i="179" a="1"/>
  <c r="BC284" i="179" s="1"/>
  <c r="BC213" i="179" a="1"/>
  <c r="BC213" i="179" s="1"/>
  <c r="BC244" i="179" a="1"/>
  <c r="BC244" i="179" s="1"/>
  <c r="BC298" i="179" a="1"/>
  <c r="BC298" i="179" s="1"/>
  <c r="BC231" i="179" a="1"/>
  <c r="BC231" i="179" s="1"/>
  <c r="BC285" i="179" a="1"/>
  <c r="BC285" i="179" s="1"/>
  <c r="BC200" i="179" a="1"/>
  <c r="BC200" i="179" s="1"/>
  <c r="BC256" i="179" a="1"/>
  <c r="BC256" i="179" s="1"/>
  <c r="BC182" i="179" a="1"/>
  <c r="BC182" i="179" s="1"/>
  <c r="BC154" i="179" a="1"/>
  <c r="BC154" i="179" s="1"/>
  <c r="BC90" i="179" a="1"/>
  <c r="BC90" i="179" s="1"/>
  <c r="BC26" i="179" a="1"/>
  <c r="BC26" i="179" s="1"/>
  <c r="BC133" i="179" a="1"/>
  <c r="BC133" i="179" s="1"/>
  <c r="BC69" i="179" a="1"/>
  <c r="BC69" i="179" s="1"/>
  <c r="BC277" i="179" a="1"/>
  <c r="BC277" i="179" s="1"/>
  <c r="BC144" i="179" a="1"/>
  <c r="BC144" i="179" s="1"/>
  <c r="BC80" i="179" a="1"/>
  <c r="BC80" i="179" s="1"/>
  <c r="BC16" i="179" a="1"/>
  <c r="BC16" i="179" s="1"/>
  <c r="BC147" i="179" a="1"/>
  <c r="BC147" i="179" s="1"/>
  <c r="BC83" i="179" a="1"/>
  <c r="BC83" i="179" s="1"/>
  <c r="BC19" i="179" a="1"/>
  <c r="BC19" i="179" s="1"/>
  <c r="BC150" i="179" a="1"/>
  <c r="BC150" i="179" s="1"/>
  <c r="BC86" i="179" a="1"/>
  <c r="BC86" i="179" s="1"/>
  <c r="BC22" i="179" a="1"/>
  <c r="BC22" i="179" s="1"/>
  <c r="BC172" i="179" a="1"/>
  <c r="BC172" i="179" s="1"/>
  <c r="BC113" i="179" a="1"/>
  <c r="BC113" i="179" s="1"/>
  <c r="BC195" i="179" a="1"/>
  <c r="BC195" i="179" s="1"/>
  <c r="BC124" i="179" a="1"/>
  <c r="BC124" i="179" s="1"/>
  <c r="BC60" i="179" a="1"/>
  <c r="BC60" i="179" s="1"/>
  <c r="BC259" i="179" a="1"/>
  <c r="BC259" i="179" s="1"/>
  <c r="BC201" i="179" a="1"/>
  <c r="BC201" i="179" s="1"/>
  <c r="BC270" i="179" a="1"/>
  <c r="BC270" i="179" s="1"/>
  <c r="BC273" i="179" a="1"/>
  <c r="BC273" i="179" s="1"/>
  <c r="BC295" i="179" a="1"/>
  <c r="BC295" i="179" s="1"/>
  <c r="BC236" i="179" a="1"/>
  <c r="BC236" i="179" s="1"/>
  <c r="BC290" i="179" a="1"/>
  <c r="BC290" i="179" s="1"/>
  <c r="BC217" i="179" a="1"/>
  <c r="BC217" i="179" s="1"/>
  <c r="BC274" i="179" a="1"/>
  <c r="BC274" i="179" s="1"/>
  <c r="BC192" i="179" a="1"/>
  <c r="BC192" i="179" s="1"/>
  <c r="BC248" i="179" a="1"/>
  <c r="BC248" i="179" s="1"/>
  <c r="BC288" i="179" a="1"/>
  <c r="BC288" i="179" s="1"/>
  <c r="BC146" i="179" a="1"/>
  <c r="BC146" i="179" s="1"/>
  <c r="BC82" i="179" a="1"/>
  <c r="BC82" i="179" s="1"/>
  <c r="BC18" i="179" a="1"/>
  <c r="BC18" i="179" s="1"/>
  <c r="BC125" i="179" a="1"/>
  <c r="BC125" i="179" s="1"/>
  <c r="BC61" i="179" a="1"/>
  <c r="BC61" i="179" s="1"/>
  <c r="BC224" i="179" a="1"/>
  <c r="BC224" i="179" s="1"/>
  <c r="BC136" i="179" a="1"/>
  <c r="BC136" i="179" s="1"/>
  <c r="BC72" i="179" a="1"/>
  <c r="BC72" i="179" s="1"/>
  <c r="BC296" i="179" a="1"/>
  <c r="BC296" i="179" s="1"/>
  <c r="BC139" i="179" a="1"/>
  <c r="BC139" i="179" s="1"/>
  <c r="BC75" i="179" a="1"/>
  <c r="BC75" i="179" s="1"/>
  <c r="BC11" i="179" a="1"/>
  <c r="BC11" i="179" s="1"/>
  <c r="BC142" i="179" a="1"/>
  <c r="BC142" i="179" s="1"/>
  <c r="BC78" i="179" a="1"/>
  <c r="BC78" i="179" s="1"/>
  <c r="BC14" i="179" a="1"/>
  <c r="BC14" i="179" s="1"/>
  <c r="BC164" i="179" a="1"/>
  <c r="BC164" i="179" s="1"/>
  <c r="BC105" i="179" a="1"/>
  <c r="BC105" i="179" s="1"/>
  <c r="BC179" i="179" a="1"/>
  <c r="BC179" i="179" s="1"/>
  <c r="BC116" i="179" a="1"/>
  <c r="BC116" i="179" s="1"/>
  <c r="BC52" i="179" a="1"/>
  <c r="BC52" i="179" s="1"/>
  <c r="BC49" i="179" a="1"/>
  <c r="BC49" i="179" s="1"/>
  <c r="BC251" i="179" a="1"/>
  <c r="BC251" i="179" s="1"/>
  <c r="BC193" i="179" a="1"/>
  <c r="BC193" i="179" s="1"/>
  <c r="BC262" i="179" a="1"/>
  <c r="BC262" i="179" s="1"/>
  <c r="BC265" i="179" a="1"/>
  <c r="BC265" i="179" s="1"/>
  <c r="BC287" i="179" a="1"/>
  <c r="BC287" i="179" s="1"/>
  <c r="BC228" i="179" a="1"/>
  <c r="BC228" i="179" s="1"/>
  <c r="BC282" i="179" a="1"/>
  <c r="BC282" i="179" s="1"/>
  <c r="BC214" i="179" a="1"/>
  <c r="BC214" i="179" s="1"/>
  <c r="BC266" i="179" a="1"/>
  <c r="BC266" i="179" s="1"/>
  <c r="BC184" i="179" a="1"/>
  <c r="BC184" i="179" s="1"/>
  <c r="BC240" i="179" a="1"/>
  <c r="BC240" i="179" s="1"/>
  <c r="BC229" i="179" a="1"/>
  <c r="BC229" i="179" s="1"/>
  <c r="BC138" i="179" a="1"/>
  <c r="BC138" i="179" s="1"/>
  <c r="BC74" i="179" a="1"/>
  <c r="BC74" i="179" s="1"/>
  <c r="BC253" i="179" a="1"/>
  <c r="BC253" i="179" s="1"/>
  <c r="BC117" i="179" a="1"/>
  <c r="BC117" i="179" s="1"/>
  <c r="BC53" i="179" a="1"/>
  <c r="BC53" i="179" s="1"/>
  <c r="BC187" i="179" a="1"/>
  <c r="BC187" i="179" s="1"/>
  <c r="BC128" i="179" a="1"/>
  <c r="BC128" i="179" s="1"/>
  <c r="BC64" i="179" a="1"/>
  <c r="BC64" i="179" s="1"/>
  <c r="BC237" i="179" a="1"/>
  <c r="BC237" i="179" s="1"/>
  <c r="BC131" i="179" a="1"/>
  <c r="BC131" i="179" s="1"/>
  <c r="BC67" i="179" a="1"/>
  <c r="BC67" i="179" s="1"/>
  <c r="BC261" i="179" a="1"/>
  <c r="BC261" i="179" s="1"/>
  <c r="BC134" i="179" a="1"/>
  <c r="BC134" i="179" s="1"/>
  <c r="BC70" i="179" a="1"/>
  <c r="BC70" i="179" s="1"/>
  <c r="BC280" i="179" a="1"/>
  <c r="BC280" i="179" s="1"/>
  <c r="BC156" i="179" a="1"/>
  <c r="BC156" i="179" s="1"/>
  <c r="BC97" i="179" a="1"/>
  <c r="BC97" i="179" s="1"/>
  <c r="BC175" i="179" a="1"/>
  <c r="BC175" i="179" s="1"/>
  <c r="BC108" i="179" a="1"/>
  <c r="BC108" i="179" s="1"/>
  <c r="BC44" i="179" a="1"/>
  <c r="BC44" i="179" s="1"/>
  <c r="BC17" i="179" a="1"/>
  <c r="BC17" i="179" s="1"/>
  <c r="BC294" i="179" a="1"/>
  <c r="BC294" i="179" s="1"/>
  <c r="BC235" i="179" a="1"/>
  <c r="BC235" i="179" s="1"/>
  <c r="BC177" i="179" a="1"/>
  <c r="BC177" i="179" s="1"/>
  <c r="BC246" i="179" a="1"/>
  <c r="BC246" i="179" s="1"/>
  <c r="BC249" i="179" a="1"/>
  <c r="BC249" i="179" s="1"/>
  <c r="BC276" i="179" a="1"/>
  <c r="BC276" i="179" s="1"/>
  <c r="BC222" i="179" a="1"/>
  <c r="BC222" i="179" s="1"/>
  <c r="BC263" i="179" a="1"/>
  <c r="BC263" i="179" s="1"/>
  <c r="BC197" i="179" a="1"/>
  <c r="BC197" i="179" s="1"/>
  <c r="BC250" i="179" a="1"/>
  <c r="BC250" i="179" s="1"/>
  <c r="BC291" i="179" a="1"/>
  <c r="BC291" i="179" s="1"/>
  <c r="BC218" i="179" a="1"/>
  <c r="BC218" i="179" s="1"/>
  <c r="BC191" i="179" a="1"/>
  <c r="BC191" i="179" s="1"/>
  <c r="BC122" i="179" a="1"/>
  <c r="BC122" i="179" s="1"/>
  <c r="BC58" i="179" a="1"/>
  <c r="BC58" i="179" s="1"/>
  <c r="BC168" i="179" a="1"/>
  <c r="BC168" i="179" s="1"/>
  <c r="BC101" i="179" a="1"/>
  <c r="BC101" i="179" s="1"/>
  <c r="BC37" i="179" a="1"/>
  <c r="BC37" i="179" s="1"/>
  <c r="BC171" i="179" a="1"/>
  <c r="BC171" i="179" s="1"/>
  <c r="BC112" i="179" a="1"/>
  <c r="BC112" i="179" s="1"/>
  <c r="BC48" i="179" a="1"/>
  <c r="BC48" i="179" s="1"/>
  <c r="BC188" i="179" a="1"/>
  <c r="BC188" i="179" s="1"/>
  <c r="BC115" i="179" a="1"/>
  <c r="BC115" i="179" s="1"/>
  <c r="BC51" i="179" a="1"/>
  <c r="BC51" i="179" s="1"/>
  <c r="BC206" i="179" a="1"/>
  <c r="BC206" i="179" s="1"/>
  <c r="BC118" i="179" a="1"/>
  <c r="BC118" i="179" s="1"/>
  <c r="BC54" i="179" a="1"/>
  <c r="BC54" i="179" s="1"/>
  <c r="BC223" i="179" a="1"/>
  <c r="BC223" i="179" s="1"/>
  <c r="BC145" i="179" a="1"/>
  <c r="BC145" i="179" s="1"/>
  <c r="BC81" i="179" a="1"/>
  <c r="BC81" i="179" s="1"/>
  <c r="BC159" i="179" a="1"/>
  <c r="BC159" i="179" s="1"/>
  <c r="BC92" i="179" a="1"/>
  <c r="BC92" i="179" s="1"/>
  <c r="BC28" i="179" a="1"/>
  <c r="BC28" i="179" s="1"/>
  <c r="BC286" i="179" a="1"/>
  <c r="BC286" i="179" s="1"/>
  <c r="BC227" i="179" a="1"/>
  <c r="BC227" i="179" s="1"/>
  <c r="BC300" i="179" a="1"/>
  <c r="BC300" i="179" s="1"/>
  <c r="BC238" i="179" a="1"/>
  <c r="BC238" i="179" s="1"/>
  <c r="BC241" i="179" a="1"/>
  <c r="BC241" i="179" s="1"/>
  <c r="BC268" i="179" a="1"/>
  <c r="BC268" i="179" s="1"/>
  <c r="BC208" i="179" a="1"/>
  <c r="BC208" i="179" s="1"/>
  <c r="BC255" i="179" a="1"/>
  <c r="BC255" i="179" s="1"/>
  <c r="BC189" i="179" a="1"/>
  <c r="BC189" i="179" s="1"/>
  <c r="BC242" i="179" a="1"/>
  <c r="BC242" i="179" s="1"/>
  <c r="BC283" i="179" a="1"/>
  <c r="BC283" i="179" s="1"/>
  <c r="BC212" i="179" a="1"/>
  <c r="BC212" i="179" s="1"/>
  <c r="BC173" i="179" a="1"/>
  <c r="BC173" i="179" s="1"/>
  <c r="BC114" i="179" a="1"/>
  <c r="BC114" i="179" s="1"/>
  <c r="BC50" i="179" a="1"/>
  <c r="BC50" i="179" s="1"/>
  <c r="BC160" i="179" a="1"/>
  <c r="BC160" i="179" s="1"/>
  <c r="BC93" i="179" a="1"/>
  <c r="BC93" i="179" s="1"/>
  <c r="BC29" i="179" a="1"/>
  <c r="BC29" i="179" s="1"/>
  <c r="BC163" i="179" a="1"/>
  <c r="BC163" i="179" s="1"/>
  <c r="BC104" i="179" a="1"/>
  <c r="BC104" i="179" s="1"/>
  <c r="BC40" i="179" a="1"/>
  <c r="BC40" i="179" s="1"/>
  <c r="BC174" i="179" a="1"/>
  <c r="BC174" i="179" s="1"/>
  <c r="BC107" i="179" a="1"/>
  <c r="BC107" i="179" s="1"/>
  <c r="BC43" i="179" a="1"/>
  <c r="BC43" i="179" s="1"/>
  <c r="BC183" i="179" a="1"/>
  <c r="BC183" i="179" s="1"/>
  <c r="BC110" i="179" a="1"/>
  <c r="BC110" i="179" s="1"/>
  <c r="BC46" i="179" a="1"/>
  <c r="BC46" i="179" s="1"/>
  <c r="BC209" i="179" a="1"/>
  <c r="BC209" i="179" s="1"/>
  <c r="BC137" i="179" a="1"/>
  <c r="BC137" i="179" s="1"/>
  <c r="BC73" i="179" a="1"/>
  <c r="BC73" i="179" s="1"/>
  <c r="BC148" i="179" a="1"/>
  <c r="BC148" i="179" s="1"/>
  <c r="BC84" i="179" a="1"/>
  <c r="BC84" i="179" s="1"/>
  <c r="BC20" i="179" a="1"/>
  <c r="BC20" i="179" s="1"/>
  <c r="BC278" i="179" a="1"/>
  <c r="BC278" i="179" s="1"/>
  <c r="BC221" i="179" a="1"/>
  <c r="BC221" i="179" s="1"/>
  <c r="BC297" i="179" a="1"/>
  <c r="BC297" i="179" s="1"/>
  <c r="BC230" i="179" a="1"/>
  <c r="BC230" i="179" s="1"/>
  <c r="BC233" i="179" a="1"/>
  <c r="BC233" i="179" s="1"/>
  <c r="BC260" i="179" a="1"/>
  <c r="BC260" i="179" s="1"/>
  <c r="BC205" i="179" a="1"/>
  <c r="BC205" i="179" s="1"/>
  <c r="BC247" i="179" a="1"/>
  <c r="BC247" i="179" s="1"/>
  <c r="BC181" i="179" a="1"/>
  <c r="BC181" i="179" s="1"/>
  <c r="BC234" i="179" a="1"/>
  <c r="BC234" i="179" s="1"/>
  <c r="BC272" i="179" a="1"/>
  <c r="BC272" i="179" s="1"/>
  <c r="BC198" i="179" a="1"/>
  <c r="BC198" i="179" s="1"/>
  <c r="BC165" i="179" a="1"/>
  <c r="BC165" i="179" s="1"/>
  <c r="BC106" i="179" a="1"/>
  <c r="BC106" i="179" s="1"/>
  <c r="BC42" i="179" a="1"/>
  <c r="BC42" i="179" s="1"/>
  <c r="BC149" i="179" a="1"/>
  <c r="BC149" i="179" s="1"/>
  <c r="BC85" i="179" a="1"/>
  <c r="BC85" i="179" s="1"/>
  <c r="BC21" i="179" a="1"/>
  <c r="BC21" i="179" s="1"/>
  <c r="BC155" i="179" a="1"/>
  <c r="BC155" i="179" s="1"/>
  <c r="BC96" i="179" a="1"/>
  <c r="BC96" i="179" s="1"/>
  <c r="BC32" i="179" a="1"/>
  <c r="BC32" i="179" s="1"/>
  <c r="BC166" i="179" a="1"/>
  <c r="BC166" i="179" s="1"/>
  <c r="BC99" i="179" a="1"/>
  <c r="BC99" i="179" s="1"/>
  <c r="BC35" i="179" a="1"/>
  <c r="BC35" i="179" s="1"/>
  <c r="BC169" i="179" a="1"/>
  <c r="BC169" i="179" s="1"/>
  <c r="BC102" i="179" a="1"/>
  <c r="BC102" i="179" s="1"/>
  <c r="BC38" i="179" a="1"/>
  <c r="BC38" i="179" s="1"/>
  <c r="BC194" i="179" a="1"/>
  <c r="BC194" i="179" s="1"/>
  <c r="BC129" i="179" a="1"/>
  <c r="BC129" i="179" s="1"/>
  <c r="BC65" i="179" a="1"/>
  <c r="BC65" i="179" s="1"/>
  <c r="BC140" i="179" a="1"/>
  <c r="BC140" i="179" s="1"/>
  <c r="BC76" i="179" a="1"/>
  <c r="BC76" i="179" s="1"/>
  <c r="BC269" i="179" a="1"/>
  <c r="BC269" i="179" s="1"/>
  <c r="BC279" i="179" a="1"/>
  <c r="BC279" i="179" s="1"/>
  <c r="BC130" i="179" a="1"/>
  <c r="BC130" i="179" s="1"/>
  <c r="BC203" i="179" a="1"/>
  <c r="BC203" i="179" s="1"/>
  <c r="BC153" i="179" a="1"/>
  <c r="BC153" i="179" s="1"/>
  <c r="BC36" i="179" a="1"/>
  <c r="BC36" i="179" s="1"/>
  <c r="BC225" i="179" a="1"/>
  <c r="BC225" i="179" s="1"/>
  <c r="BC66" i="179" a="1"/>
  <c r="BC66" i="179" s="1"/>
  <c r="BC123" i="179" a="1"/>
  <c r="BC123" i="179" s="1"/>
  <c r="BC121" i="179" a="1"/>
  <c r="BC121" i="179" s="1"/>
  <c r="BC215" i="179" a="1"/>
  <c r="BC215" i="179" s="1"/>
  <c r="BC271" i="179" a="1"/>
  <c r="BC271" i="179" s="1"/>
  <c r="BC186" i="179" a="1"/>
  <c r="BC186" i="179" s="1"/>
  <c r="BC59" i="179" a="1"/>
  <c r="BC59" i="179" s="1"/>
  <c r="BC89" i="179" a="1"/>
  <c r="BC89" i="179" s="1"/>
  <c r="BC211" i="179" a="1"/>
  <c r="BC211" i="179" s="1"/>
  <c r="BC109" i="179" a="1"/>
  <c r="BC109" i="179" s="1"/>
  <c r="BC216" i="179" a="1"/>
  <c r="BC216" i="179" s="1"/>
  <c r="BC245" i="179" a="1"/>
  <c r="BC245" i="179" s="1"/>
  <c r="BC243" i="179" a="1"/>
  <c r="BC243" i="179" s="1"/>
  <c r="BC258" i="179" a="1"/>
  <c r="BC258" i="179" s="1"/>
  <c r="BC45" i="179" a="1"/>
  <c r="BC45" i="179" s="1"/>
  <c r="BC126" i="179" a="1"/>
  <c r="BC126" i="179" s="1"/>
  <c r="BC167" i="179" a="1"/>
  <c r="BC167" i="179" s="1"/>
  <c r="BC185" i="179" a="1"/>
  <c r="BC185" i="179" s="1"/>
  <c r="BC299" i="179" a="1"/>
  <c r="BC299" i="179" s="1"/>
  <c r="BC176" i="179" a="1"/>
  <c r="BC176" i="179" s="1"/>
  <c r="BC62" i="179" a="1"/>
  <c r="BC62" i="179" s="1"/>
  <c r="BC132" i="179" a="1"/>
  <c r="BC132" i="179" s="1"/>
  <c r="BC254" i="179" a="1"/>
  <c r="BC254" i="179" s="1"/>
  <c r="BC232" i="179" a="1"/>
  <c r="BC232" i="179" s="1"/>
  <c r="BC120" i="179" a="1"/>
  <c r="BC120" i="179" s="1"/>
  <c r="BC226" i="179" a="1"/>
  <c r="BC226" i="179" s="1"/>
  <c r="BC100" i="179" a="1"/>
  <c r="BC100" i="179" s="1"/>
  <c r="BC257" i="179" a="1"/>
  <c r="BC257" i="179" s="1"/>
  <c r="BC210" i="179" a="1"/>
  <c r="BC210" i="179" s="1"/>
  <c r="BC56" i="179" a="1"/>
  <c r="BC56" i="179" s="1"/>
  <c r="BC178" i="179" a="1"/>
  <c r="BC178" i="179" s="1"/>
  <c r="BC68" i="179" a="1"/>
  <c r="BC68" i="179" s="1"/>
  <c r="BC87" i="179" a="1"/>
  <c r="BC87" i="179" s="1"/>
  <c r="BC170" i="179" a="1"/>
  <c r="BC170" i="179" s="1"/>
  <c r="BC47" i="179" a="1"/>
  <c r="BC47" i="179" s="1"/>
  <c r="BC111" i="179" a="1"/>
  <c r="BC111" i="179" s="1"/>
  <c r="BC15" i="179" a="1"/>
  <c r="BC15" i="179" s="1"/>
  <c r="BC12" i="179" a="1"/>
  <c r="BC12" i="179" s="1"/>
  <c r="BC151" i="179" a="1"/>
  <c r="BC151" i="179" s="1"/>
  <c r="BC25" i="179" a="1"/>
  <c r="BC25" i="179" s="1"/>
  <c r="BC57" i="179" a="1"/>
  <c r="BC57" i="179" s="1"/>
  <c r="G153" i="173"/>
  <c r="G92" i="173"/>
  <c r="M92" i="173"/>
  <c r="M153" i="173"/>
  <c r="BI153" i="179" a="1"/>
  <c r="BI153" i="179" s="1"/>
  <c r="BI73" i="179" a="1"/>
  <c r="BI73" i="179" s="1"/>
  <c r="BI113" i="179" a="1"/>
  <c r="BI113" i="179" s="1"/>
  <c r="BI25" i="179" a="1"/>
  <c r="BI25" i="179" s="1"/>
  <c r="BI156" i="179" a="1"/>
  <c r="BI156" i="179" s="1"/>
  <c r="BI35" i="179" a="1"/>
  <c r="BI35" i="179" s="1"/>
  <c r="BI57" i="179" a="1"/>
  <c r="BI57" i="179" s="1"/>
  <c r="BI137" i="179" a="1"/>
  <c r="BI137" i="179" s="1"/>
  <c r="BI12" i="179" a="1"/>
  <c r="BI12" i="179" s="1"/>
  <c r="BI33" i="179" a="1"/>
  <c r="BI33" i="179" s="1"/>
  <c r="BI172" i="179" a="1"/>
  <c r="BI172" i="179" s="1"/>
  <c r="BI97" i="179" a="1"/>
  <c r="BI97" i="179" s="1"/>
  <c r="BI89" i="179" a="1"/>
  <c r="BI89" i="179" s="1"/>
  <c r="BI43" i="179" a="1"/>
  <c r="BI43" i="179" s="1"/>
  <c r="BI280" i="179" a="1"/>
  <c r="BI280" i="179" s="1"/>
  <c r="BI226" i="179" a="1"/>
  <c r="BI226" i="179" s="1"/>
  <c r="BI291" i="179" a="1"/>
  <c r="BI291" i="179" s="1"/>
  <c r="BI294" i="179" a="1"/>
  <c r="BI294" i="179" s="1"/>
  <c r="BI235" i="179" a="1"/>
  <c r="BI235" i="179" s="1"/>
  <c r="BI270" i="179" a="1"/>
  <c r="BI270" i="179" s="1"/>
  <c r="BI292" i="179" a="1"/>
  <c r="BI292" i="179" s="1"/>
  <c r="BI219" i="179" a="1"/>
  <c r="BI219" i="179" s="1"/>
  <c r="BI276" i="179" a="1"/>
  <c r="BI276" i="179" s="1"/>
  <c r="BI222" i="179" a="1"/>
  <c r="BI222" i="179" s="1"/>
  <c r="BI285" i="179" a="1"/>
  <c r="BI285" i="179" s="1"/>
  <c r="BI206" i="179" a="1"/>
  <c r="BI206" i="179" s="1"/>
  <c r="BI193" i="179" a="1"/>
  <c r="BI193" i="179" s="1"/>
  <c r="BI124" i="179" a="1"/>
  <c r="BI124" i="179" s="1"/>
  <c r="BI60" i="179" a="1"/>
  <c r="BI60" i="179" s="1"/>
  <c r="BI198" i="179" a="1"/>
  <c r="BI198" i="179" s="1"/>
  <c r="BI127" i="179" a="1"/>
  <c r="BI127" i="179" s="1"/>
  <c r="BI63" i="179" a="1"/>
  <c r="BI63" i="179" s="1"/>
  <c r="BI189" i="179" a="1"/>
  <c r="BI189" i="179" s="1"/>
  <c r="BI114" i="179" a="1"/>
  <c r="BI114" i="179" s="1"/>
  <c r="BI50" i="179" a="1"/>
  <c r="BI50" i="179" s="1"/>
  <c r="BI201" i="179" a="1"/>
  <c r="BI201" i="179" s="1"/>
  <c r="BI117" i="179" a="1"/>
  <c r="BI117" i="179" s="1"/>
  <c r="BI53" i="179" a="1"/>
  <c r="BI53" i="179" s="1"/>
  <c r="BI218" i="179" a="1"/>
  <c r="BI218" i="179" s="1"/>
  <c r="BI136" i="179" a="1"/>
  <c r="BI136" i="179" s="1"/>
  <c r="BI72" i="179" a="1"/>
  <c r="BI72" i="179" s="1"/>
  <c r="BI255" i="179" a="1"/>
  <c r="BI255" i="179" s="1"/>
  <c r="BI139" i="179" a="1"/>
  <c r="BI139" i="179" s="1"/>
  <c r="BI75" i="179" a="1"/>
  <c r="BI75" i="179" s="1"/>
  <c r="BI134" i="179" a="1"/>
  <c r="BI134" i="179" s="1"/>
  <c r="BI70" i="179" a="1"/>
  <c r="BI70" i="179" s="1"/>
  <c r="BI298" i="179" a="1"/>
  <c r="BI298" i="179" s="1"/>
  <c r="BI277" i="179" a="1"/>
  <c r="BI277" i="179" s="1"/>
  <c r="BI223" i="179" a="1"/>
  <c r="BI223" i="179" s="1"/>
  <c r="BI283" i="179" a="1"/>
  <c r="BI283" i="179" s="1"/>
  <c r="BI286" i="179" a="1"/>
  <c r="BI286" i="179" s="1"/>
  <c r="BI227" i="179" a="1"/>
  <c r="BI227" i="179" s="1"/>
  <c r="BI262" i="179" a="1"/>
  <c r="BI262" i="179" s="1"/>
  <c r="BI284" i="179" a="1"/>
  <c r="BI284" i="179" s="1"/>
  <c r="BI213" i="179" a="1"/>
  <c r="BI213" i="179" s="1"/>
  <c r="BI268" i="179" a="1"/>
  <c r="BI268" i="179" s="1"/>
  <c r="BI208" i="179" a="1"/>
  <c r="BI208" i="179" s="1"/>
  <c r="BI274" i="179" a="1"/>
  <c r="BI274" i="179" s="1"/>
  <c r="BI203" i="179" a="1"/>
  <c r="BI203" i="179" s="1"/>
  <c r="BI177" i="179" a="1"/>
  <c r="BI177" i="179" s="1"/>
  <c r="BI116" i="179" a="1"/>
  <c r="BI116" i="179" s="1"/>
  <c r="BI52" i="179" a="1"/>
  <c r="BI52" i="179" s="1"/>
  <c r="BI188" i="179" a="1"/>
  <c r="BI188" i="179" s="1"/>
  <c r="BI119" i="179" a="1"/>
  <c r="BI119" i="179" s="1"/>
  <c r="BI55" i="179" a="1"/>
  <c r="BI55" i="179" s="1"/>
  <c r="BI173" i="179" a="1"/>
  <c r="BI173" i="179" s="1"/>
  <c r="BI106" i="179" a="1"/>
  <c r="BI106" i="179" s="1"/>
  <c r="BI42" i="179" a="1"/>
  <c r="BI42" i="179" s="1"/>
  <c r="BI190" i="179" a="1"/>
  <c r="BI190" i="179" s="1"/>
  <c r="BI109" i="179" a="1"/>
  <c r="BI109" i="179" s="1"/>
  <c r="BI45" i="179" a="1"/>
  <c r="BI45" i="179" s="1"/>
  <c r="BI204" i="179" a="1"/>
  <c r="BI204" i="179" s="1"/>
  <c r="BI128" i="179" a="1"/>
  <c r="BI128" i="179" s="1"/>
  <c r="BI64" i="179" a="1"/>
  <c r="BI64" i="179" s="1"/>
  <c r="BI207" i="179" a="1"/>
  <c r="BI207" i="179" s="1"/>
  <c r="BI131" i="179" a="1"/>
  <c r="BI131" i="179" s="1"/>
  <c r="BI67" i="179" a="1"/>
  <c r="BI67" i="179" s="1"/>
  <c r="BI126" i="179" a="1"/>
  <c r="BI126" i="179" s="1"/>
  <c r="BI62" i="179" a="1"/>
  <c r="BI62" i="179" s="1"/>
  <c r="BI239" i="179" a="1"/>
  <c r="BI239" i="179" s="1"/>
  <c r="BI269" i="179" a="1"/>
  <c r="BI269" i="179" s="1"/>
  <c r="BI215" i="179" a="1"/>
  <c r="BI215" i="179" s="1"/>
  <c r="BI272" i="179" a="1"/>
  <c r="BI272" i="179" s="1"/>
  <c r="BI278" i="179" a="1"/>
  <c r="BI278" i="179" s="1"/>
  <c r="BI224" i="179" a="1"/>
  <c r="BI224" i="179" s="1"/>
  <c r="BI254" i="179" a="1"/>
  <c r="BI254" i="179" s="1"/>
  <c r="BI273" i="179" a="1"/>
  <c r="BI273" i="179" s="1"/>
  <c r="BI199" i="179" a="1"/>
  <c r="BI199" i="179" s="1"/>
  <c r="BI260" i="179" a="1"/>
  <c r="BI260" i="179" s="1"/>
  <c r="BI205" i="179" a="1"/>
  <c r="BI205" i="179" s="1"/>
  <c r="BI266" i="179" a="1"/>
  <c r="BI266" i="179" s="1"/>
  <c r="BI200" i="179" a="1"/>
  <c r="BI200" i="179" s="1"/>
  <c r="BI175" i="179" a="1"/>
  <c r="BI175" i="179" s="1"/>
  <c r="BI108" i="179" a="1"/>
  <c r="BI108" i="179" s="1"/>
  <c r="BI44" i="179" a="1"/>
  <c r="BI44" i="179" s="1"/>
  <c r="BI170" i="179" a="1"/>
  <c r="BI170" i="179" s="1"/>
  <c r="BI111" i="179" a="1"/>
  <c r="BI111" i="179" s="1"/>
  <c r="BI47" i="179" a="1"/>
  <c r="BI47" i="179" s="1"/>
  <c r="BI165" i="179" a="1"/>
  <c r="BI165" i="179" s="1"/>
  <c r="BI98" i="179" a="1"/>
  <c r="BI98" i="179" s="1"/>
  <c r="BI34" i="179" a="1"/>
  <c r="BI34" i="179" s="1"/>
  <c r="BI168" i="179" a="1"/>
  <c r="BI168" i="179" s="1"/>
  <c r="BI101" i="179" a="1"/>
  <c r="BI101" i="179" s="1"/>
  <c r="BI37" i="179" a="1"/>
  <c r="BI37" i="179" s="1"/>
  <c r="BI185" i="179" a="1"/>
  <c r="BI185" i="179" s="1"/>
  <c r="BI120" i="179" a="1"/>
  <c r="BI120" i="179" s="1"/>
  <c r="BI56" i="179" a="1"/>
  <c r="BI56" i="179" s="1"/>
  <c r="BI196" i="179" a="1"/>
  <c r="BI196" i="179" s="1"/>
  <c r="BI123" i="179" a="1"/>
  <c r="BI123" i="179" s="1"/>
  <c r="BI197" i="179" a="1"/>
  <c r="BI197" i="179" s="1"/>
  <c r="BI118" i="179" a="1"/>
  <c r="BI118" i="179" s="1"/>
  <c r="BI54" i="179" a="1"/>
  <c r="BI54" i="179" s="1"/>
  <c r="BI217" i="179" a="1"/>
  <c r="BI217" i="179" s="1"/>
  <c r="BI261" i="179" a="1"/>
  <c r="BI261" i="179" s="1"/>
  <c r="BI209" i="179" a="1"/>
  <c r="BI209" i="179" s="1"/>
  <c r="BI264" i="179" a="1"/>
  <c r="BI264" i="179" s="1"/>
  <c r="BI275" i="179" a="1"/>
  <c r="BI275" i="179" s="1"/>
  <c r="BI221" i="179" a="1"/>
  <c r="BI221" i="179" s="1"/>
  <c r="BI246" i="179" a="1"/>
  <c r="BI246" i="179" s="1"/>
  <c r="BI265" i="179" a="1"/>
  <c r="BI265" i="179" s="1"/>
  <c r="BI191" i="179" a="1"/>
  <c r="BI191" i="179" s="1"/>
  <c r="BI252" i="179" a="1"/>
  <c r="BI252" i="179" s="1"/>
  <c r="BI202" i="179" a="1"/>
  <c r="BI202" i="179" s="1"/>
  <c r="BI258" i="179" a="1"/>
  <c r="BI258" i="179" s="1"/>
  <c r="BI192" i="179" a="1"/>
  <c r="BI192" i="179" s="1"/>
  <c r="BI167" i="179" a="1"/>
  <c r="BI167" i="179" s="1"/>
  <c r="BI100" i="179" a="1"/>
  <c r="BI100" i="179" s="1"/>
  <c r="BI36" i="179" a="1"/>
  <c r="BI36" i="179" s="1"/>
  <c r="BI162" i="179" a="1"/>
  <c r="BI162" i="179" s="1"/>
  <c r="BI103" i="179" a="1"/>
  <c r="BI103" i="179" s="1"/>
  <c r="BI39" i="179" a="1"/>
  <c r="BI39" i="179" s="1"/>
  <c r="BI157" i="179" a="1"/>
  <c r="BI157" i="179" s="1"/>
  <c r="BI90" i="179" a="1"/>
  <c r="BI90" i="179" s="1"/>
  <c r="BI26" i="179" a="1"/>
  <c r="BI26" i="179" s="1"/>
  <c r="BI160" i="179" a="1"/>
  <c r="BI160" i="179" s="1"/>
  <c r="BI93" i="179" a="1"/>
  <c r="BI93" i="179" s="1"/>
  <c r="BI29" i="179" a="1"/>
  <c r="BI29" i="179" s="1"/>
  <c r="BI171" i="179" a="1"/>
  <c r="BI171" i="179" s="1"/>
  <c r="BI112" i="179" a="1"/>
  <c r="BI112" i="179" s="1"/>
  <c r="BI48" i="179" a="1"/>
  <c r="BI48" i="179" s="1"/>
  <c r="BI180" i="179" a="1"/>
  <c r="BI180" i="179" s="1"/>
  <c r="BI115" i="179" a="1"/>
  <c r="BI115" i="179" s="1"/>
  <c r="BI181" i="179" a="1"/>
  <c r="BI181" i="179" s="1"/>
  <c r="BI110" i="179" a="1"/>
  <c r="BI110" i="179" s="1"/>
  <c r="BI46" i="179" a="1"/>
  <c r="BI46" i="179" s="1"/>
  <c r="BI253" i="179" a="1"/>
  <c r="BI253" i="179" s="1"/>
  <c r="BI195" i="179" a="1"/>
  <c r="BI195" i="179" s="1"/>
  <c r="BI256" i="179" a="1"/>
  <c r="BI256" i="179" s="1"/>
  <c r="BI267" i="179" a="1"/>
  <c r="BI267" i="179" s="1"/>
  <c r="BI300" i="179" a="1"/>
  <c r="BI300" i="179" s="1"/>
  <c r="BI238" i="179" a="1"/>
  <c r="BI238" i="179" s="1"/>
  <c r="BI257" i="179" a="1"/>
  <c r="BI257" i="179" s="1"/>
  <c r="BI183" i="179" a="1"/>
  <c r="BI183" i="179" s="1"/>
  <c r="BI244" i="179" a="1"/>
  <c r="BI244" i="179" s="1"/>
  <c r="BI194" i="179" a="1"/>
  <c r="BI194" i="179" s="1"/>
  <c r="BI250" i="179" a="1"/>
  <c r="BI250" i="179" s="1"/>
  <c r="BI184" i="179" a="1"/>
  <c r="BI184" i="179" s="1"/>
  <c r="BI159" i="179" a="1"/>
  <c r="BI159" i="179" s="1"/>
  <c r="BI92" i="179" a="1"/>
  <c r="BI92" i="179" s="1"/>
  <c r="BI28" i="179" a="1"/>
  <c r="BI28" i="179" s="1"/>
  <c r="BI154" i="179" a="1"/>
  <c r="BI154" i="179" s="1"/>
  <c r="BI95" i="179" a="1"/>
  <c r="BI95" i="179" s="1"/>
  <c r="BI31" i="179" a="1"/>
  <c r="BI31" i="179" s="1"/>
  <c r="BI146" i="179" a="1"/>
  <c r="BI146" i="179" s="1"/>
  <c r="BI82" i="179" a="1"/>
  <c r="BI82" i="179" s="1"/>
  <c r="BI18" i="179" a="1"/>
  <c r="BI18" i="179" s="1"/>
  <c r="BI149" i="179" a="1"/>
  <c r="BI149" i="179" s="1"/>
  <c r="BI85" i="179" a="1"/>
  <c r="BI85" i="179" s="1"/>
  <c r="BI21" i="179" a="1"/>
  <c r="BI21" i="179" s="1"/>
  <c r="BI163" i="179" a="1"/>
  <c r="BI163" i="179" s="1"/>
  <c r="BI104" i="179" a="1"/>
  <c r="BI104" i="179" s="1"/>
  <c r="BI40" i="179" a="1"/>
  <c r="BI40" i="179" s="1"/>
  <c r="BI174" i="179" a="1"/>
  <c r="BI174" i="179" s="1"/>
  <c r="BI107" i="179" a="1"/>
  <c r="BI107" i="179" s="1"/>
  <c r="BI169" i="179" a="1"/>
  <c r="BI169" i="179" s="1"/>
  <c r="BI102" i="179" a="1"/>
  <c r="BI102" i="179" s="1"/>
  <c r="BI38" i="179" a="1"/>
  <c r="BI38" i="179" s="1"/>
  <c r="BI245" i="179" a="1"/>
  <c r="BI245" i="179" s="1"/>
  <c r="BI187" i="179" a="1"/>
  <c r="BI187" i="179" s="1"/>
  <c r="BI248" i="179" a="1"/>
  <c r="BI248" i="179" s="1"/>
  <c r="BI259" i="179" a="1"/>
  <c r="BI259" i="179" s="1"/>
  <c r="BI297" i="179" a="1"/>
  <c r="BI297" i="179" s="1"/>
  <c r="BI230" i="179" a="1"/>
  <c r="BI230" i="179" s="1"/>
  <c r="BI249" i="179" a="1"/>
  <c r="BI249" i="179" s="1"/>
  <c r="BI295" i="179" a="1"/>
  <c r="BI295" i="179" s="1"/>
  <c r="BI236" i="179" a="1"/>
  <c r="BI236" i="179" s="1"/>
  <c r="BI186" i="179" a="1"/>
  <c r="BI186" i="179" s="1"/>
  <c r="BI242" i="179" a="1"/>
  <c r="BI242" i="179" s="1"/>
  <c r="BI176" i="179" a="1"/>
  <c r="BI176" i="179" s="1"/>
  <c r="BI148" i="179" a="1"/>
  <c r="BI148" i="179" s="1"/>
  <c r="BI84" i="179" a="1"/>
  <c r="BI84" i="179" s="1"/>
  <c r="BI20" i="179" a="1"/>
  <c r="BI20" i="179" s="1"/>
  <c r="BI151" i="179" a="1"/>
  <c r="BI151" i="179" s="1"/>
  <c r="BI87" i="179" a="1"/>
  <c r="BI87" i="179" s="1"/>
  <c r="BI23" i="179" a="1"/>
  <c r="BI23" i="179" s="1"/>
  <c r="BI138" i="179" a="1"/>
  <c r="BI138" i="179" s="1"/>
  <c r="BI74" i="179" a="1"/>
  <c r="BI74" i="179" s="1"/>
  <c r="BI10" i="179" a="1"/>
  <c r="BI10" i="179" s="1"/>
  <c r="BI141" i="179" a="1"/>
  <c r="BI141" i="179" s="1"/>
  <c r="BI77" i="179" a="1"/>
  <c r="BI77" i="179" s="1"/>
  <c r="BI13" i="179" a="1"/>
  <c r="BI13" i="179" s="1"/>
  <c r="BI155" i="179" a="1"/>
  <c r="BI155" i="179" s="1"/>
  <c r="BI96" i="179" a="1"/>
  <c r="BI96" i="179" s="1"/>
  <c r="BI32" i="179" a="1"/>
  <c r="BI32" i="179" s="1"/>
  <c r="BI166" i="179" a="1"/>
  <c r="BI166" i="179" s="1"/>
  <c r="BI99" i="179" a="1"/>
  <c r="BI99" i="179" s="1"/>
  <c r="BI161" i="179" a="1"/>
  <c r="BI161" i="179" s="1"/>
  <c r="BI94" i="179" a="1"/>
  <c r="BI94" i="179" s="1"/>
  <c r="BI30" i="179" a="1"/>
  <c r="BI30" i="179" s="1"/>
  <c r="BI237" i="179" a="1"/>
  <c r="BI237" i="179" s="1"/>
  <c r="BI289" i="179" a="1"/>
  <c r="BI289" i="179" s="1"/>
  <c r="BI228" i="179" a="1"/>
  <c r="BI228" i="179" s="1"/>
  <c r="BI140" i="179" a="1"/>
  <c r="BI140" i="179" s="1"/>
  <c r="BI79" i="179" a="1"/>
  <c r="BI79" i="179" s="1"/>
  <c r="BI271" i="179" a="1"/>
  <c r="BI271" i="179" s="1"/>
  <c r="BI152" i="179" a="1"/>
  <c r="BI152" i="179" s="1"/>
  <c r="BI91" i="179" a="1"/>
  <c r="BI91" i="179" s="1"/>
  <c r="BI229" i="179" a="1"/>
  <c r="BI229" i="179" s="1"/>
  <c r="BI281" i="179" a="1"/>
  <c r="BI281" i="179" s="1"/>
  <c r="BI225" i="179" a="1"/>
  <c r="BI225" i="179" s="1"/>
  <c r="BI132" i="179" a="1"/>
  <c r="BI132" i="179" s="1"/>
  <c r="BI71" i="179" a="1"/>
  <c r="BI71" i="179" s="1"/>
  <c r="BI211" i="179" a="1"/>
  <c r="BI211" i="179" s="1"/>
  <c r="BI144" i="179" a="1"/>
  <c r="BI144" i="179" s="1"/>
  <c r="BI83" i="179" a="1"/>
  <c r="BI83" i="179" s="1"/>
  <c r="BI179" i="179" a="1"/>
  <c r="BI179" i="179" s="1"/>
  <c r="BI216" i="179" a="1"/>
  <c r="BI216" i="179" s="1"/>
  <c r="BI178" i="179" a="1"/>
  <c r="BI178" i="179" s="1"/>
  <c r="BI76" i="179" a="1"/>
  <c r="BI76" i="179" s="1"/>
  <c r="BI15" i="179" a="1"/>
  <c r="BI15" i="179" s="1"/>
  <c r="BI133" i="179" a="1"/>
  <c r="BI133" i="179" s="1"/>
  <c r="BI88" i="179" a="1"/>
  <c r="BI88" i="179" s="1"/>
  <c r="BI150" i="179" a="1"/>
  <c r="BI150" i="179" s="1"/>
  <c r="BI299" i="179" a="1"/>
  <c r="BI299" i="179" s="1"/>
  <c r="BI210" i="179" a="1"/>
  <c r="BI210" i="179" s="1"/>
  <c r="BI293" i="179" a="1"/>
  <c r="BI293" i="179" s="1"/>
  <c r="BI68" i="179" a="1"/>
  <c r="BI68" i="179" s="1"/>
  <c r="BI247" i="179" a="1"/>
  <c r="BI247" i="179" s="1"/>
  <c r="BI125" i="179" a="1"/>
  <c r="BI125" i="179" s="1"/>
  <c r="BI80" i="179" a="1"/>
  <c r="BI80" i="179" s="1"/>
  <c r="BI142" i="179" a="1"/>
  <c r="BI142" i="179" s="1"/>
  <c r="BI240" i="179" a="1"/>
  <c r="BI240" i="179" s="1"/>
  <c r="BI241" i="179" a="1"/>
  <c r="BI241" i="179" s="1"/>
  <c r="BI234" i="179" a="1"/>
  <c r="BI234" i="179" s="1"/>
  <c r="BI282" i="179" a="1"/>
  <c r="BI282" i="179" s="1"/>
  <c r="BI130" i="179" a="1"/>
  <c r="BI130" i="179" s="1"/>
  <c r="BI69" i="179" a="1"/>
  <c r="BI69" i="179" s="1"/>
  <c r="BI24" i="179" a="1"/>
  <c r="BI24" i="179" s="1"/>
  <c r="BI86" i="179" a="1"/>
  <c r="BI86" i="179" s="1"/>
  <c r="BI232" i="179" a="1"/>
  <c r="BI232" i="179" s="1"/>
  <c r="BI233" i="179" a="1"/>
  <c r="BI233" i="179" s="1"/>
  <c r="BI220" i="179" a="1"/>
  <c r="BI220" i="179" s="1"/>
  <c r="BI214" i="179" a="1"/>
  <c r="BI214" i="179" s="1"/>
  <c r="BI122" i="179" a="1"/>
  <c r="BI122" i="179" s="1"/>
  <c r="BI61" i="179" a="1"/>
  <c r="BI61" i="179" s="1"/>
  <c r="BI16" i="179" a="1"/>
  <c r="BI16" i="179" s="1"/>
  <c r="BI78" i="179" a="1"/>
  <c r="BI78" i="179" s="1"/>
  <c r="BI296" i="179" a="1"/>
  <c r="BI296" i="179" s="1"/>
  <c r="BI251" i="179" a="1"/>
  <c r="BI251" i="179" s="1"/>
  <c r="BI287" i="179" a="1"/>
  <c r="BI287" i="179" s="1"/>
  <c r="BI263" i="179" a="1"/>
  <c r="BI263" i="179" s="1"/>
  <c r="BI143" i="179" a="1"/>
  <c r="BI143" i="179" s="1"/>
  <c r="BI66" i="179" a="1"/>
  <c r="BI66" i="179" s="1"/>
  <c r="BI290" i="179" a="1"/>
  <c r="BI290" i="179" s="1"/>
  <c r="BI158" i="179" a="1"/>
  <c r="BI158" i="179" s="1"/>
  <c r="BI22" i="179" a="1"/>
  <c r="BI22" i="179" s="1"/>
  <c r="BI288" i="179" a="1"/>
  <c r="BI288" i="179" s="1"/>
  <c r="BI243" i="179" a="1"/>
  <c r="BI243" i="179" s="1"/>
  <c r="BI279" i="179" a="1"/>
  <c r="BI279" i="179" s="1"/>
  <c r="BI212" i="179" a="1"/>
  <c r="BI212" i="179" s="1"/>
  <c r="BI135" i="179" a="1"/>
  <c r="BI135" i="179" s="1"/>
  <c r="BI58" i="179" a="1"/>
  <c r="BI58" i="179" s="1"/>
  <c r="BI231" i="179" a="1"/>
  <c r="BI231" i="179" s="1"/>
  <c r="BI147" i="179" a="1"/>
  <c r="BI147" i="179" s="1"/>
  <c r="BI14" i="179" a="1"/>
  <c r="BI14" i="179" s="1"/>
  <c r="BI41" i="179" a="1"/>
  <c r="BI41" i="179" s="1"/>
  <c r="BI11" i="179" a="1"/>
  <c r="BI11" i="179" s="1"/>
  <c r="BI129" i="179" a="1"/>
  <c r="BI129" i="179" s="1"/>
  <c r="BI65" i="179" a="1"/>
  <c r="BI65" i="179" s="1"/>
  <c r="BI164" i="179" a="1"/>
  <c r="BI164" i="179" s="1"/>
  <c r="BI182" i="179" a="1"/>
  <c r="BI182" i="179" s="1"/>
  <c r="BI19" i="179" a="1"/>
  <c r="BI19" i="179" s="1"/>
  <c r="BI51" i="179" a="1"/>
  <c r="BI51" i="179" s="1"/>
  <c r="BI105" i="179" a="1"/>
  <c r="BI105" i="179" s="1"/>
  <c r="BI145" i="179" a="1"/>
  <c r="BI145" i="179" s="1"/>
  <c r="BI27" i="179" a="1"/>
  <c r="BI27" i="179" s="1"/>
  <c r="BI81" i="179" a="1"/>
  <c r="BI81" i="179" s="1"/>
  <c r="BI9" i="179" a="1"/>
  <c r="BI9" i="179" s="1"/>
  <c r="BI121" i="179" a="1"/>
  <c r="BI121" i="179" s="1"/>
  <c r="BI59" i="179" a="1"/>
  <c r="BI59" i="179" s="1"/>
  <c r="BI17" i="179" a="1"/>
  <c r="BI17" i="179" s="1"/>
  <c r="BI49" i="179" a="1"/>
  <c r="BI49" i="179" s="1"/>
  <c r="F92" i="173"/>
  <c r="F153" i="173"/>
  <c r="E92" i="173"/>
  <c r="E153" i="173"/>
  <c r="E12" i="187"/>
  <c r="E64" i="187" s="1"/>
  <c r="E120" i="187" s="1"/>
  <c r="E321" i="187" s="1"/>
  <c r="AY7" i="179"/>
  <c r="AK7" i="179"/>
  <c r="T7" i="179"/>
  <c r="E2" i="173"/>
  <c r="BA7" i="179"/>
  <c r="V7" i="179"/>
  <c r="AM7" i="179"/>
  <c r="G2" i="173"/>
  <c r="K92" i="173"/>
  <c r="K153" i="173"/>
  <c r="H92" i="173"/>
  <c r="H153" i="173"/>
  <c r="BG257" i="179" a="1"/>
  <c r="BG257" i="179" s="1"/>
  <c r="BG176" i="179" a="1"/>
  <c r="BG176" i="179" s="1"/>
  <c r="BG123" i="179" a="1"/>
  <c r="BG123" i="179" s="1"/>
  <c r="BG91" i="179" a="1"/>
  <c r="BG91" i="179" s="1"/>
  <c r="BG174" i="179" a="1"/>
  <c r="BG174" i="179" s="1"/>
  <c r="BG192" i="179" a="1"/>
  <c r="BG192" i="179" s="1"/>
  <c r="BG131" i="179" a="1"/>
  <c r="BG131" i="179" s="1"/>
  <c r="BG99" i="179" a="1"/>
  <c r="BG99" i="179" s="1"/>
  <c r="BG59" i="179" a="1"/>
  <c r="BG59" i="179" s="1"/>
  <c r="BG53" i="179" a="1"/>
  <c r="BG53" i="179" s="1"/>
  <c r="BG139" i="179" a="1"/>
  <c r="BG139" i="179" s="1"/>
  <c r="BG107" i="179" a="1"/>
  <c r="BG107" i="179" s="1"/>
  <c r="BG75" i="179" a="1"/>
  <c r="BG75" i="179" s="1"/>
  <c r="BG158" i="179" a="1"/>
  <c r="BG158" i="179" s="1"/>
  <c r="BG147" i="179" a="1"/>
  <c r="BG147" i="179" s="1"/>
  <c r="BG115" i="179" a="1"/>
  <c r="BG115" i="179" s="1"/>
  <c r="BG83" i="179" a="1"/>
  <c r="BG83" i="179" s="1"/>
  <c r="BG67" i="179" a="1"/>
  <c r="BG67" i="179" s="1"/>
  <c r="BG43" i="179" a="1"/>
  <c r="BG43" i="179" s="1"/>
  <c r="BG37" i="179" a="1"/>
  <c r="BG37" i="179" s="1"/>
  <c r="BG45" i="179" a="1"/>
  <c r="BG45" i="179" s="1"/>
  <c r="BG35" i="179" a="1"/>
  <c r="BG35" i="179" s="1"/>
  <c r="BG29" i="179" a="1"/>
  <c r="BG29" i="179" s="1"/>
  <c r="BG166" i="179" a="1"/>
  <c r="BG166" i="179" s="1"/>
  <c r="BG19" i="179" a="1"/>
  <c r="BG19" i="179" s="1"/>
  <c r="BG14" i="179" a="1"/>
  <c r="BG14" i="179" s="1"/>
  <c r="BG11" i="179" a="1"/>
  <c r="BG11" i="179" s="1"/>
  <c r="BG51" i="179" a="1"/>
  <c r="BG51" i="179" s="1"/>
  <c r="BG13" i="179" a="1"/>
  <c r="BG13" i="179" s="1"/>
  <c r="BG21" i="179" a="1"/>
  <c r="BG21" i="179" s="1"/>
  <c r="BG61" i="179" a="1"/>
  <c r="BG61" i="179" s="1"/>
  <c r="BG27" i="179" a="1"/>
  <c r="BG27" i="179" s="1"/>
  <c r="BG155" i="179" a="1"/>
  <c r="BG155" i="179" s="1"/>
  <c r="BG77" i="179" a="1"/>
  <c r="BG77" i="179" s="1"/>
  <c r="BG109" i="179" a="1"/>
  <c r="BG109" i="179" s="1"/>
  <c r="BG141" i="179" a="1"/>
  <c r="BG141" i="179" s="1"/>
  <c r="BG199" i="179" a="1"/>
  <c r="BG199" i="179" s="1"/>
  <c r="BG40" i="179" a="1"/>
  <c r="BG40" i="179" s="1"/>
  <c r="BG72" i="179" a="1"/>
  <c r="BG72" i="179" s="1"/>
  <c r="BG104" i="179" a="1"/>
  <c r="BG104" i="179" s="1"/>
  <c r="BG136" i="179" a="1"/>
  <c r="BG136" i="179" s="1"/>
  <c r="BG284" i="179" a="1"/>
  <c r="BG284" i="179" s="1"/>
  <c r="BG69" i="179" a="1"/>
  <c r="BG69" i="179" s="1"/>
  <c r="BG101" i="179" a="1"/>
  <c r="BG101" i="179" s="1"/>
  <c r="BG133" i="179" a="1"/>
  <c r="BG133" i="179" s="1"/>
  <c r="BG32" i="179" a="1"/>
  <c r="BG32" i="179" s="1"/>
  <c r="BG64" i="179" a="1"/>
  <c r="BG64" i="179" s="1"/>
  <c r="BG96" i="179" a="1"/>
  <c r="BG96" i="179" s="1"/>
  <c r="BG128" i="179" a="1"/>
  <c r="BG128" i="179" s="1"/>
  <c r="BG220" i="179" a="1"/>
  <c r="BG220" i="179" s="1"/>
  <c r="BG168" i="179" a="1"/>
  <c r="BG168" i="179" s="1"/>
  <c r="BG213" i="179" a="1"/>
  <c r="BG213" i="179" s="1"/>
  <c r="BG171" i="179" a="1"/>
  <c r="BG171" i="179" s="1"/>
  <c r="BG191" i="179" a="1"/>
  <c r="BG191" i="179" s="1"/>
  <c r="BG93" i="179" a="1"/>
  <c r="BG93" i="179" s="1"/>
  <c r="BG125" i="179" a="1"/>
  <c r="BG125" i="179" s="1"/>
  <c r="BG163" i="179" a="1"/>
  <c r="BG163" i="179" s="1"/>
  <c r="BG85" i="179" a="1"/>
  <c r="BG85" i="179" s="1"/>
  <c r="BG117" i="179" a="1"/>
  <c r="BG117" i="179" s="1"/>
  <c r="BG149" i="179" a="1"/>
  <c r="BG149" i="179" s="1"/>
  <c r="BG190" i="179" a="1"/>
  <c r="BG190" i="179" s="1"/>
  <c r="BG16" i="179" a="1"/>
  <c r="BG16" i="179" s="1"/>
  <c r="BG48" i="179" a="1"/>
  <c r="BG48" i="179" s="1"/>
  <c r="BG80" i="179" a="1"/>
  <c r="BG80" i="179" s="1"/>
  <c r="BG112" i="179" a="1"/>
  <c r="BG112" i="179" s="1"/>
  <c r="BG144" i="179" a="1"/>
  <c r="BG144" i="179" s="1"/>
  <c r="BG265" i="179" a="1"/>
  <c r="BG265" i="179" s="1"/>
  <c r="BG24" i="179" a="1"/>
  <c r="BG24" i="179" s="1"/>
  <c r="BG120" i="179" a="1"/>
  <c r="BG120" i="179" s="1"/>
  <c r="BG160" i="179" a="1"/>
  <c r="BG160" i="179" s="1"/>
  <c r="BG56" i="179" a="1"/>
  <c r="BG56" i="179" s="1"/>
  <c r="BG152" i="179" a="1"/>
  <c r="BG152" i="179" s="1"/>
  <c r="BG249" i="179" a="1"/>
  <c r="BG249" i="179" s="1"/>
  <c r="BG88" i="179" a="1"/>
  <c r="BG88" i="179" s="1"/>
  <c r="BG18" i="179" a="1"/>
  <c r="BG18" i="179" s="1"/>
  <c r="BG50" i="179" a="1"/>
  <c r="BG50" i="179" s="1"/>
  <c r="BG82" i="179" a="1"/>
  <c r="BG82" i="179" s="1"/>
  <c r="BG114" i="179" a="1"/>
  <c r="BG114" i="179" s="1"/>
  <c r="BG146" i="179" a="1"/>
  <c r="BG146" i="179" s="1"/>
  <c r="BG179" i="179" a="1"/>
  <c r="BG179" i="179" s="1"/>
  <c r="BG157" i="179" a="1"/>
  <c r="BG157" i="179" s="1"/>
  <c r="BG209" i="179" a="1"/>
  <c r="BG209" i="179" s="1"/>
  <c r="BG10" i="179" a="1"/>
  <c r="BG10" i="179" s="1"/>
  <c r="BG42" i="179" a="1"/>
  <c r="BG42" i="179" s="1"/>
  <c r="BG74" i="179" a="1"/>
  <c r="BG74" i="179" s="1"/>
  <c r="BG106" i="179" a="1"/>
  <c r="BG106" i="179" s="1"/>
  <c r="BG138" i="179" a="1"/>
  <c r="BG138" i="179" s="1"/>
  <c r="BG34" i="179" a="1"/>
  <c r="BG34" i="179" s="1"/>
  <c r="BG66" i="179" a="1"/>
  <c r="BG66" i="179" s="1"/>
  <c r="BG98" i="179" a="1"/>
  <c r="BG98" i="179" s="1"/>
  <c r="BG130" i="179" a="1"/>
  <c r="BG130" i="179" s="1"/>
  <c r="BG173" i="179" a="1"/>
  <c r="BG173" i="179" s="1"/>
  <c r="BG241" i="179" a="1"/>
  <c r="BG241" i="179" s="1"/>
  <c r="BG26" i="179" a="1"/>
  <c r="BG26" i="179" s="1"/>
  <c r="BG58" i="179" a="1"/>
  <c r="BG58" i="179" s="1"/>
  <c r="BG90" i="179" a="1"/>
  <c r="BG90" i="179" s="1"/>
  <c r="BG122" i="179" a="1"/>
  <c r="BG122" i="179" s="1"/>
  <c r="BG195" i="179" a="1"/>
  <c r="BG195" i="179" s="1"/>
  <c r="BG165" i="179" a="1"/>
  <c r="BG165" i="179" s="1"/>
  <c r="BG23" i="179" a="1"/>
  <c r="BG23" i="179" s="1"/>
  <c r="BG55" i="179" a="1"/>
  <c r="BG55" i="179" s="1"/>
  <c r="BG87" i="179" a="1"/>
  <c r="BG87" i="179" s="1"/>
  <c r="BG119" i="179" a="1"/>
  <c r="BG119" i="179" s="1"/>
  <c r="BG151" i="179" a="1"/>
  <c r="BG151" i="179" s="1"/>
  <c r="BG162" i="179" a="1"/>
  <c r="BG162" i="179" s="1"/>
  <c r="BG15" i="179" a="1"/>
  <c r="BG15" i="179" s="1"/>
  <c r="BG47" i="179" a="1"/>
  <c r="BG47" i="179" s="1"/>
  <c r="BG79" i="179" a="1"/>
  <c r="BG79" i="179" s="1"/>
  <c r="BG111" i="179" a="1"/>
  <c r="BG111" i="179" s="1"/>
  <c r="BG143" i="179" a="1"/>
  <c r="BG143" i="179" s="1"/>
  <c r="BG154" i="179" a="1"/>
  <c r="BG154" i="179" s="1"/>
  <c r="BG39" i="179" a="1"/>
  <c r="BG39" i="179" s="1"/>
  <c r="BG71" i="179" a="1"/>
  <c r="BG71" i="179" s="1"/>
  <c r="BG103" i="179" a="1"/>
  <c r="BG103" i="179" s="1"/>
  <c r="BG135" i="179" a="1"/>
  <c r="BG135" i="179" s="1"/>
  <c r="BG184" i="179" a="1"/>
  <c r="BG184" i="179" s="1"/>
  <c r="BG31" i="179" a="1"/>
  <c r="BG31" i="179" s="1"/>
  <c r="BG63" i="179" a="1"/>
  <c r="BG63" i="179" s="1"/>
  <c r="BG95" i="179" a="1"/>
  <c r="BG95" i="179" s="1"/>
  <c r="BG127" i="179" a="1"/>
  <c r="BG127" i="179" s="1"/>
  <c r="BG170" i="179" a="1"/>
  <c r="BG170" i="179" s="1"/>
  <c r="BG28" i="179" a="1"/>
  <c r="BG28" i="179" s="1"/>
  <c r="BG60" i="179" a="1"/>
  <c r="BG60" i="179" s="1"/>
  <c r="BG92" i="179" a="1"/>
  <c r="BG92" i="179" s="1"/>
  <c r="BG124" i="179" a="1"/>
  <c r="BG124" i="179" s="1"/>
  <c r="BG167" i="179" a="1"/>
  <c r="BG167" i="179" s="1"/>
  <c r="BG206" i="179" a="1"/>
  <c r="BG206" i="179" s="1"/>
  <c r="BG290" i="179" a="1"/>
  <c r="BG290" i="179" s="1"/>
  <c r="BG217" i="179" a="1"/>
  <c r="BG217" i="179" s="1"/>
  <c r="BG274" i="179" a="1"/>
  <c r="BG274" i="179" s="1"/>
  <c r="BG280" i="179" a="1"/>
  <c r="BG280" i="179" s="1"/>
  <c r="BG226" i="179" a="1"/>
  <c r="BG226" i="179" s="1"/>
  <c r="BG256" i="179" a="1"/>
  <c r="BG256" i="179" s="1"/>
  <c r="BG286" i="179" a="1"/>
  <c r="BG286" i="179" s="1"/>
  <c r="BG227" i="179" a="1"/>
  <c r="BG227" i="179" s="1"/>
  <c r="BG177" i="179" a="1"/>
  <c r="BG177" i="179" s="1"/>
  <c r="BG246" i="179" a="1"/>
  <c r="BG246" i="179" s="1"/>
  <c r="BG295" i="179" a="1"/>
  <c r="BG295" i="179" s="1"/>
  <c r="BG236" i="179" a="1"/>
  <c r="BG236" i="179" s="1"/>
  <c r="BG186" i="179" a="1"/>
  <c r="BG186" i="179" s="1"/>
  <c r="BG282" i="179" a="1"/>
  <c r="BG282" i="179" s="1"/>
  <c r="BG214" i="179" a="1"/>
  <c r="BG214" i="179" s="1"/>
  <c r="BG266" i="179" a="1"/>
  <c r="BG266" i="179" s="1"/>
  <c r="BG277" i="179" a="1"/>
  <c r="BG277" i="179" s="1"/>
  <c r="BG223" i="179" a="1"/>
  <c r="BG223" i="179" s="1"/>
  <c r="BG248" i="179" a="1"/>
  <c r="BG248" i="179" s="1"/>
  <c r="BG278" i="179" a="1"/>
  <c r="BG278" i="179" s="1"/>
  <c r="BG224" i="179" a="1"/>
  <c r="BG224" i="179" s="1"/>
  <c r="BG300" i="179" a="1"/>
  <c r="BG300" i="179" s="1"/>
  <c r="BG238" i="179" a="1"/>
  <c r="BG238" i="179" s="1"/>
  <c r="BG287" i="179" a="1"/>
  <c r="BG287" i="179" s="1"/>
  <c r="BG228" i="179" a="1"/>
  <c r="BG228" i="179" s="1"/>
  <c r="BG178" i="179" a="1"/>
  <c r="BG178" i="179" s="1"/>
  <c r="BG20" i="179" a="1"/>
  <c r="BG20" i="179" s="1"/>
  <c r="BG52" i="179" a="1"/>
  <c r="BG52" i="179" s="1"/>
  <c r="BG84" i="179" a="1"/>
  <c r="BG84" i="179" s="1"/>
  <c r="BG116" i="179" a="1"/>
  <c r="BG116" i="179" s="1"/>
  <c r="BG148" i="179" a="1"/>
  <c r="BG148" i="179" s="1"/>
  <c r="BG159" i="179" a="1"/>
  <c r="BG159" i="179" s="1"/>
  <c r="BG183" i="179" a="1"/>
  <c r="BG183" i="179" s="1"/>
  <c r="BG271" i="179" a="1"/>
  <c r="BG271" i="179" s="1"/>
  <c r="BG211" i="179" a="1"/>
  <c r="BG211" i="179" s="1"/>
  <c r="BG258" i="179" a="1"/>
  <c r="BG258" i="179" s="1"/>
  <c r="BG269" i="179" a="1"/>
  <c r="BG269" i="179" s="1"/>
  <c r="BG215" i="179" a="1"/>
  <c r="BG215" i="179" s="1"/>
  <c r="BG240" i="179" a="1"/>
  <c r="BG240" i="179" s="1"/>
  <c r="BG275" i="179" a="1"/>
  <c r="BG275" i="179" s="1"/>
  <c r="BG221" i="179" a="1"/>
  <c r="BG221" i="179" s="1"/>
  <c r="BG297" i="179" a="1"/>
  <c r="BG297" i="179" s="1"/>
  <c r="BG230" i="179" a="1"/>
  <c r="BG230" i="179" s="1"/>
  <c r="BG279" i="179" a="1"/>
  <c r="BG279" i="179" s="1"/>
  <c r="BG225" i="179" a="1"/>
  <c r="BG225" i="179" s="1"/>
  <c r="BG263" i="179" a="1"/>
  <c r="BG263" i="179" s="1"/>
  <c r="BG197" i="179" a="1"/>
  <c r="BG197" i="179" s="1"/>
  <c r="BG250" i="179" a="1"/>
  <c r="BG250" i="179" s="1"/>
  <c r="BG261" i="179" a="1"/>
  <c r="BG261" i="179" s="1"/>
  <c r="BG299" i="179" a="1"/>
  <c r="BG299" i="179" s="1"/>
  <c r="BG232" i="179" a="1"/>
  <c r="BG232" i="179" s="1"/>
  <c r="BG267" i="179" a="1"/>
  <c r="BG267" i="179" s="1"/>
  <c r="BG207" i="179" a="1"/>
  <c r="BG207" i="179" s="1"/>
  <c r="BG289" i="179" a="1"/>
  <c r="BG289" i="179" s="1"/>
  <c r="BG216" i="179" a="1"/>
  <c r="BG216" i="179" s="1"/>
  <c r="BG276" i="179" a="1"/>
  <c r="BG276" i="179" s="1"/>
  <c r="BG222" i="179" a="1"/>
  <c r="BG222" i="179" s="1"/>
  <c r="BG12" i="179" a="1"/>
  <c r="BG12" i="179" s="1"/>
  <c r="BG44" i="179" a="1"/>
  <c r="BG44" i="179" s="1"/>
  <c r="BG76" i="179" a="1"/>
  <c r="BG76" i="179" s="1"/>
  <c r="BG108" i="179" a="1"/>
  <c r="BG108" i="179" s="1"/>
  <c r="BG140" i="179" a="1"/>
  <c r="BG140" i="179" s="1"/>
  <c r="BG255" i="179" a="1"/>
  <c r="BG255" i="179" s="1"/>
  <c r="BG189" i="179" a="1"/>
  <c r="BG189" i="179" s="1"/>
  <c r="BG242" i="179" a="1"/>
  <c r="BG242" i="179" s="1"/>
  <c r="BG253" i="179" a="1"/>
  <c r="BG253" i="179" s="1"/>
  <c r="BG291" i="179" a="1"/>
  <c r="BG291" i="179" s="1"/>
  <c r="BG218" i="179" a="1"/>
  <c r="BG218" i="179" s="1"/>
  <c r="BG259" i="179" a="1"/>
  <c r="BG259" i="179" s="1"/>
  <c r="BG204" i="179" a="1"/>
  <c r="BG204" i="179" s="1"/>
  <c r="BG281" i="179" a="1"/>
  <c r="BG281" i="179" s="1"/>
  <c r="BG210" i="179" a="1"/>
  <c r="BG210" i="179" s="1"/>
  <c r="BG268" i="179" a="1"/>
  <c r="BG268" i="179" s="1"/>
  <c r="BG208" i="179" a="1"/>
  <c r="BG208" i="179" s="1"/>
  <c r="BG247" i="179" a="1"/>
  <c r="BG247" i="179" s="1"/>
  <c r="BG181" i="179" a="1"/>
  <c r="BG181" i="179" s="1"/>
  <c r="BG234" i="179" a="1"/>
  <c r="BG234" i="179" s="1"/>
  <c r="BG245" i="179" a="1"/>
  <c r="BG245" i="179" s="1"/>
  <c r="BG283" i="179" a="1"/>
  <c r="BG283" i="179" s="1"/>
  <c r="BG212" i="179" a="1"/>
  <c r="BG212" i="179" s="1"/>
  <c r="BG251" i="179" a="1"/>
  <c r="BG251" i="179" s="1"/>
  <c r="BG201" i="179" a="1"/>
  <c r="BG201" i="179" s="1"/>
  <c r="BG270" i="179" a="1"/>
  <c r="BG270" i="179" s="1"/>
  <c r="BG196" i="179" a="1"/>
  <c r="BG196" i="179" s="1"/>
  <c r="BG260" i="179" a="1"/>
  <c r="BG260" i="179" s="1"/>
  <c r="BG205" i="179" a="1"/>
  <c r="BG205" i="179" s="1"/>
  <c r="BG36" i="179" a="1"/>
  <c r="BG36" i="179" s="1"/>
  <c r="BG68" i="179" a="1"/>
  <c r="BG68" i="179" s="1"/>
  <c r="BG100" i="179" a="1"/>
  <c r="BG100" i="179" s="1"/>
  <c r="BG132" i="179" a="1"/>
  <c r="BG132" i="179" s="1"/>
  <c r="BG175" i="179" a="1"/>
  <c r="BG175" i="179" s="1"/>
  <c r="BG239" i="179" a="1"/>
  <c r="BG239" i="179" s="1"/>
  <c r="BG293" i="179" a="1"/>
  <c r="BG293" i="179" s="1"/>
  <c r="BG296" i="179" a="1"/>
  <c r="BG296" i="179" s="1"/>
  <c r="BG237" i="179" a="1"/>
  <c r="BG237" i="179" s="1"/>
  <c r="BG272" i="179" a="1"/>
  <c r="BG272" i="179" s="1"/>
  <c r="BG198" i="179" a="1"/>
  <c r="BG198" i="179" s="1"/>
  <c r="BG243" i="179" a="1"/>
  <c r="BG243" i="179" s="1"/>
  <c r="BG193" i="179" a="1"/>
  <c r="BG193" i="179" s="1"/>
  <c r="BG262" i="179" a="1"/>
  <c r="BG262" i="179" s="1"/>
  <c r="BG188" i="179" a="1"/>
  <c r="BG188" i="179" s="1"/>
  <c r="BG252" i="179" a="1"/>
  <c r="BG252" i="179" s="1"/>
  <c r="BG202" i="179" a="1"/>
  <c r="BG202" i="179" s="1"/>
  <c r="BG298" i="179" a="1"/>
  <c r="BG298" i="179" s="1"/>
  <c r="BG231" i="179" a="1"/>
  <c r="BG231" i="179" s="1"/>
  <c r="BG285" i="179" a="1"/>
  <c r="BG285" i="179" s="1"/>
  <c r="BG288" i="179" a="1"/>
  <c r="BG288" i="179" s="1"/>
  <c r="BG229" i="179" a="1"/>
  <c r="BG229" i="179" s="1"/>
  <c r="BG264" i="179" a="1"/>
  <c r="BG264" i="179" s="1"/>
  <c r="BG294" i="179" a="1"/>
  <c r="BG294" i="179" s="1"/>
  <c r="BG235" i="179" a="1"/>
  <c r="BG235" i="179" s="1"/>
  <c r="BG185" i="179" a="1"/>
  <c r="BG185" i="179" s="1"/>
  <c r="BG254" i="179" a="1"/>
  <c r="BG254" i="179" s="1"/>
  <c r="BG180" i="179" a="1"/>
  <c r="BG180" i="179" s="1"/>
  <c r="BG244" i="179" a="1"/>
  <c r="BG244" i="179" s="1"/>
  <c r="BG194" i="179" a="1"/>
  <c r="BG194" i="179" s="1"/>
  <c r="BG172" i="179" a="1"/>
  <c r="BG172" i="179" s="1"/>
  <c r="BG219" i="179" a="1"/>
  <c r="BG219" i="179" s="1"/>
  <c r="BG292" i="179" a="1"/>
  <c r="BG292" i="179" s="1"/>
  <c r="BG22" i="179" a="1"/>
  <c r="BG22" i="179" s="1"/>
  <c r="BG54" i="179" a="1"/>
  <c r="BG54" i="179" s="1"/>
  <c r="BG86" i="179" a="1"/>
  <c r="BG86" i="179" s="1"/>
  <c r="BG118" i="179" a="1"/>
  <c r="BG118" i="179" s="1"/>
  <c r="BG150" i="179" a="1"/>
  <c r="BG150" i="179" s="1"/>
  <c r="BG25" i="179" a="1"/>
  <c r="BG25" i="179" s="1"/>
  <c r="BG57" i="179" a="1"/>
  <c r="BG57" i="179" s="1"/>
  <c r="BG89" i="179" a="1"/>
  <c r="BG89" i="179" s="1"/>
  <c r="BG121" i="179" a="1"/>
  <c r="BG121" i="179" s="1"/>
  <c r="BG153" i="179" a="1"/>
  <c r="BG153" i="179" s="1"/>
  <c r="BG164" i="179" a="1"/>
  <c r="BG164" i="179" s="1"/>
  <c r="BG233" i="179" a="1"/>
  <c r="BG233" i="179" s="1"/>
  <c r="BG46" i="179" a="1"/>
  <c r="BG46" i="179" s="1"/>
  <c r="BG78" i="179" a="1"/>
  <c r="BG78" i="179" s="1"/>
  <c r="BG110" i="179" a="1"/>
  <c r="BG110" i="179" s="1"/>
  <c r="BG142" i="179" a="1"/>
  <c r="BG142" i="179" s="1"/>
  <c r="BG17" i="179" a="1"/>
  <c r="BG17" i="179" s="1"/>
  <c r="BG49" i="179" a="1"/>
  <c r="BG49" i="179" s="1"/>
  <c r="BG81" i="179" a="1"/>
  <c r="BG81" i="179" s="1"/>
  <c r="BG113" i="179" a="1"/>
  <c r="BG113" i="179" s="1"/>
  <c r="BG145" i="179" a="1"/>
  <c r="BG145" i="179" s="1"/>
  <c r="BG200" i="179" a="1"/>
  <c r="BG200" i="179" s="1"/>
  <c r="BG273" i="179" a="1"/>
  <c r="BG273" i="179" s="1"/>
  <c r="BG156" i="179" a="1"/>
  <c r="BG156" i="179" s="1"/>
  <c r="BG203" i="179" a="1"/>
  <c r="BG203" i="179" s="1"/>
  <c r="BG38" i="179" a="1"/>
  <c r="BG38" i="179" s="1"/>
  <c r="BG70" i="179" a="1"/>
  <c r="BG70" i="179" s="1"/>
  <c r="BG102" i="179" a="1"/>
  <c r="BG102" i="179" s="1"/>
  <c r="BG134" i="179" a="1"/>
  <c r="BG134" i="179" s="1"/>
  <c r="BG9" i="179" a="1"/>
  <c r="BG9" i="179" s="1"/>
  <c r="BG41" i="179" a="1"/>
  <c r="BG41" i="179" s="1"/>
  <c r="BG73" i="179" a="1"/>
  <c r="BG73" i="179" s="1"/>
  <c r="BG105" i="179" a="1"/>
  <c r="BG105" i="179" s="1"/>
  <c r="BG137" i="179" a="1"/>
  <c r="BG137" i="179" s="1"/>
  <c r="BG182" i="179" a="1"/>
  <c r="BG182" i="179" s="1"/>
  <c r="BG169" i="179" a="1"/>
  <c r="BG169" i="179" s="1"/>
  <c r="BG30" i="179" a="1"/>
  <c r="BG30" i="179" s="1"/>
  <c r="BG62" i="179" a="1"/>
  <c r="BG62" i="179" s="1"/>
  <c r="BG94" i="179" a="1"/>
  <c r="BG94" i="179" s="1"/>
  <c r="BG126" i="179" a="1"/>
  <c r="BG126" i="179" s="1"/>
  <c r="BG187" i="179" a="1"/>
  <c r="BG187" i="179" s="1"/>
  <c r="BG33" i="179" a="1"/>
  <c r="BG33" i="179" s="1"/>
  <c r="BG65" i="179" a="1"/>
  <c r="BG65" i="179" s="1"/>
  <c r="BG97" i="179" a="1"/>
  <c r="BG97" i="179" s="1"/>
  <c r="BG129" i="179" a="1"/>
  <c r="BG129" i="179" s="1"/>
  <c r="BG161" i="179" a="1"/>
  <c r="BG161" i="179" s="1"/>
  <c r="BH118" i="179" a="1"/>
  <c r="BH118" i="179" s="1"/>
  <c r="BH258" i="179" a="1"/>
  <c r="BH258" i="179" s="1"/>
  <c r="BH192" i="179" a="1"/>
  <c r="BH192" i="179" s="1"/>
  <c r="BH261" i="179" a="1"/>
  <c r="BH261" i="179" s="1"/>
  <c r="BH283" i="179" a="1"/>
  <c r="BH283" i="179" s="1"/>
  <c r="BH212" i="179" a="1"/>
  <c r="BH212" i="179" s="1"/>
  <c r="BH243" i="179" a="1"/>
  <c r="BH243" i="179" s="1"/>
  <c r="BH300" i="179" a="1"/>
  <c r="BH300" i="179" s="1"/>
  <c r="BH238" i="179" a="1"/>
  <c r="BH238" i="179" s="1"/>
  <c r="BH284" i="179" a="1"/>
  <c r="BH284" i="179" s="1"/>
  <c r="BH213" i="179" a="1"/>
  <c r="BH213" i="179" s="1"/>
  <c r="BH263" i="179" a="1"/>
  <c r="BH263" i="179" s="1"/>
  <c r="BH197" i="179" a="1"/>
  <c r="BH197" i="179" s="1"/>
  <c r="BH156" i="179" a="1"/>
  <c r="BH156" i="179" s="1"/>
  <c r="BH97" i="179" a="1"/>
  <c r="BH97" i="179" s="1"/>
  <c r="BH33" i="179" a="1"/>
  <c r="BH33" i="179" s="1"/>
  <c r="BH167" i="179" a="1"/>
  <c r="BH167" i="179" s="1"/>
  <c r="BH100" i="179" a="1"/>
  <c r="BH100" i="179" s="1"/>
  <c r="BH36" i="179" a="1"/>
  <c r="BH36" i="179" s="1"/>
  <c r="BH170" i="179" a="1"/>
  <c r="BH170" i="179" s="1"/>
  <c r="BH111" i="179" a="1"/>
  <c r="BH111" i="179" s="1"/>
  <c r="BH47" i="179" a="1"/>
  <c r="BH47" i="179" s="1"/>
  <c r="BH179" i="179" a="1"/>
  <c r="BH179" i="179" s="1"/>
  <c r="BH114" i="179" a="1"/>
  <c r="BH114" i="179" s="1"/>
  <c r="BH50" i="179" a="1"/>
  <c r="BH50" i="179" s="1"/>
  <c r="BH223" i="179" a="1"/>
  <c r="BH223" i="179" s="1"/>
  <c r="BH117" i="179" a="1"/>
  <c r="BH117" i="179" s="1"/>
  <c r="BH53" i="179" a="1"/>
  <c r="BH53" i="179" s="1"/>
  <c r="BH171" i="179" a="1"/>
  <c r="BH171" i="179" s="1"/>
  <c r="BH112" i="179" a="1"/>
  <c r="BH112" i="179" s="1"/>
  <c r="BH225" i="179" a="1"/>
  <c r="BH225" i="179" s="1"/>
  <c r="BH139" i="179" a="1"/>
  <c r="BH139" i="179" s="1"/>
  <c r="BH75" i="179" a="1"/>
  <c r="BH75" i="179" s="1"/>
  <c r="BH244" i="179" a="1"/>
  <c r="BH244" i="179" s="1"/>
  <c r="BH78" i="179" a="1"/>
  <c r="BH78" i="179" s="1"/>
  <c r="BH38" i="179" a="1"/>
  <c r="BH38" i="179" s="1"/>
  <c r="BH250" i="179" a="1"/>
  <c r="BH250" i="179" s="1"/>
  <c r="BH184" i="179" a="1"/>
  <c r="BH184" i="179" s="1"/>
  <c r="BH253" i="179" a="1"/>
  <c r="BH253" i="179" s="1"/>
  <c r="BH272" i="179" a="1"/>
  <c r="BH272" i="179" s="1"/>
  <c r="BH294" i="179" a="1"/>
  <c r="BH294" i="179" s="1"/>
  <c r="BH235" i="179" a="1"/>
  <c r="BH235" i="179" s="1"/>
  <c r="BH297" i="179" a="1"/>
  <c r="BH297" i="179" s="1"/>
  <c r="BH230" i="179" a="1"/>
  <c r="BH230" i="179" s="1"/>
  <c r="BH273" i="179" a="1"/>
  <c r="BH273" i="179" s="1"/>
  <c r="BH199" i="179" a="1"/>
  <c r="BH199" i="179" s="1"/>
  <c r="BH255" i="179" a="1"/>
  <c r="BH255" i="179" s="1"/>
  <c r="BH189" i="179" a="1"/>
  <c r="BH189" i="179" s="1"/>
  <c r="BH153" i="179" a="1"/>
  <c r="BH153" i="179" s="1"/>
  <c r="BH89" i="179" a="1"/>
  <c r="BH89" i="179" s="1"/>
  <c r="BH25" i="179" a="1"/>
  <c r="BH25" i="179" s="1"/>
  <c r="BH159" i="179" a="1"/>
  <c r="BH159" i="179" s="1"/>
  <c r="BH92" i="179" a="1"/>
  <c r="BH92" i="179" s="1"/>
  <c r="BH28" i="179" a="1"/>
  <c r="BH28" i="179" s="1"/>
  <c r="BH162" i="179" a="1"/>
  <c r="BH162" i="179" s="1"/>
  <c r="BH103" i="179" a="1"/>
  <c r="BH103" i="179" s="1"/>
  <c r="BH39" i="179" a="1"/>
  <c r="BH39" i="179" s="1"/>
  <c r="BH173" i="179" a="1"/>
  <c r="BH173" i="179" s="1"/>
  <c r="BH106" i="179" a="1"/>
  <c r="BH106" i="179" s="1"/>
  <c r="BH42" i="179" a="1"/>
  <c r="BH42" i="179" s="1"/>
  <c r="BH190" i="179" a="1"/>
  <c r="BH190" i="179" s="1"/>
  <c r="BH109" i="179" a="1"/>
  <c r="BH109" i="179" s="1"/>
  <c r="BH45" i="179" a="1"/>
  <c r="BH45" i="179" s="1"/>
  <c r="BH163" i="179" a="1"/>
  <c r="BH163" i="179" s="1"/>
  <c r="BH104" i="179" a="1"/>
  <c r="BH104" i="179" s="1"/>
  <c r="BH215" i="179" a="1"/>
  <c r="BH215" i="179" s="1"/>
  <c r="BH131" i="179" a="1"/>
  <c r="BH131" i="179" s="1"/>
  <c r="BH67" i="179" a="1"/>
  <c r="BH67" i="179" s="1"/>
  <c r="BH222" i="179" a="1"/>
  <c r="BH222" i="179" s="1"/>
  <c r="BH30" i="179" a="1"/>
  <c r="BH30" i="179" s="1"/>
  <c r="BH242" i="179" a="1"/>
  <c r="BH242" i="179" s="1"/>
  <c r="BH176" i="179" a="1"/>
  <c r="BH176" i="179" s="1"/>
  <c r="BH245" i="179" a="1"/>
  <c r="BH245" i="179" s="1"/>
  <c r="BH264" i="179" a="1"/>
  <c r="BH264" i="179" s="1"/>
  <c r="BH286" i="179" a="1"/>
  <c r="BH286" i="179" s="1"/>
  <c r="BH227" i="179" a="1"/>
  <c r="BH227" i="179" s="1"/>
  <c r="BH289" i="179" a="1"/>
  <c r="BH289" i="179" s="1"/>
  <c r="BH216" i="179" a="1"/>
  <c r="BH216" i="179" s="1"/>
  <c r="BH265" i="179" a="1"/>
  <c r="BH265" i="179" s="1"/>
  <c r="BH191" i="179" a="1"/>
  <c r="BH191" i="179" s="1"/>
  <c r="BH247" i="179" a="1"/>
  <c r="BH247" i="179" s="1"/>
  <c r="BH181" i="179" a="1"/>
  <c r="BH181" i="179" s="1"/>
  <c r="BH145" i="179" a="1"/>
  <c r="BH145" i="179" s="1"/>
  <c r="BH81" i="179" a="1"/>
  <c r="BH81" i="179" s="1"/>
  <c r="BH17" i="179" a="1"/>
  <c r="BH17" i="179" s="1"/>
  <c r="BH148" i="179" a="1"/>
  <c r="BH148" i="179" s="1"/>
  <c r="BH84" i="179" a="1"/>
  <c r="BH84" i="179" s="1"/>
  <c r="BH20" i="179" a="1"/>
  <c r="BH20" i="179" s="1"/>
  <c r="BH154" i="179" a="1"/>
  <c r="BH154" i="179" s="1"/>
  <c r="BH95" i="179" a="1"/>
  <c r="BH95" i="179" s="1"/>
  <c r="BH31" i="179" a="1"/>
  <c r="BH31" i="179" s="1"/>
  <c r="BH165" i="179" a="1"/>
  <c r="BH165" i="179" s="1"/>
  <c r="BH98" i="179" a="1"/>
  <c r="BH98" i="179" s="1"/>
  <c r="BH34" i="179" a="1"/>
  <c r="BH34" i="179" s="1"/>
  <c r="BH168" i="179" a="1"/>
  <c r="BH168" i="179" s="1"/>
  <c r="BH101" i="179" a="1"/>
  <c r="BH101" i="179" s="1"/>
  <c r="BH161" i="179" a="1"/>
  <c r="BH161" i="179" s="1"/>
  <c r="BH187" i="179" a="1"/>
  <c r="BH187" i="179" s="1"/>
  <c r="BH234" i="179" a="1"/>
  <c r="BH234" i="179" s="1"/>
  <c r="BH296" i="179" a="1"/>
  <c r="BH296" i="179" s="1"/>
  <c r="BH237" i="179" a="1"/>
  <c r="BH237" i="179" s="1"/>
  <c r="BH256" i="179" a="1"/>
  <c r="BH256" i="179" s="1"/>
  <c r="BH278" i="179" a="1"/>
  <c r="BH278" i="179" s="1"/>
  <c r="BH224" i="179" a="1"/>
  <c r="BH224" i="179" s="1"/>
  <c r="BH281" i="179" a="1"/>
  <c r="BH281" i="179" s="1"/>
  <c r="BH210" i="179" a="1"/>
  <c r="BH210" i="179" s="1"/>
  <c r="BH257" i="179" a="1"/>
  <c r="BH257" i="179" s="1"/>
  <c r="BH183" i="179" a="1"/>
  <c r="BH183" i="179" s="1"/>
  <c r="BH239" i="179" a="1"/>
  <c r="BH239" i="179" s="1"/>
  <c r="BH268" i="179" a="1"/>
  <c r="BH268" i="179" s="1"/>
  <c r="BH137" i="179" a="1"/>
  <c r="BH137" i="179" s="1"/>
  <c r="BH73" i="179" a="1"/>
  <c r="BH73" i="179" s="1"/>
  <c r="BH287" i="179" a="1"/>
  <c r="BH287" i="179" s="1"/>
  <c r="BH140" i="179" a="1"/>
  <c r="BH140" i="179" s="1"/>
  <c r="BH76" i="179" a="1"/>
  <c r="BH76" i="179" s="1"/>
  <c r="BH12" i="179" a="1"/>
  <c r="BH12" i="179" s="1"/>
  <c r="BH151" i="179" a="1"/>
  <c r="BH151" i="179" s="1"/>
  <c r="BH87" i="179" a="1"/>
  <c r="BH87" i="179" s="1"/>
  <c r="BH23" i="179" a="1"/>
  <c r="BH23" i="179" s="1"/>
  <c r="BH157" i="179" a="1"/>
  <c r="BH157" i="179" s="1"/>
  <c r="BH90" i="179" a="1"/>
  <c r="BH90" i="179" s="1"/>
  <c r="BH26" i="179" a="1"/>
  <c r="BH26" i="179" s="1"/>
  <c r="BH160" i="179" a="1"/>
  <c r="BH160" i="179" s="1"/>
  <c r="BH93" i="179" a="1"/>
  <c r="BH93" i="179" s="1"/>
  <c r="BH29" i="179" a="1"/>
  <c r="BH29" i="179" s="1"/>
  <c r="BH152" i="179" a="1"/>
  <c r="BH152" i="179" s="1"/>
  <c r="BH88" i="179" a="1"/>
  <c r="BH88" i="179" s="1"/>
  <c r="BH186" i="179" a="1"/>
  <c r="BH186" i="179" s="1"/>
  <c r="BH115" i="179" a="1"/>
  <c r="BH115" i="179" s="1"/>
  <c r="BH51" i="179" a="1"/>
  <c r="BH51" i="179" s="1"/>
  <c r="BH102" i="179" a="1"/>
  <c r="BH102" i="179" s="1"/>
  <c r="BH40" i="179" a="1"/>
  <c r="BH40" i="179" s="1"/>
  <c r="BH285" i="179" a="1"/>
  <c r="BH285" i="179" s="1"/>
  <c r="BH206" i="179" a="1"/>
  <c r="BH206" i="179" s="1"/>
  <c r="BH280" i="179" a="1"/>
  <c r="BH280" i="179" s="1"/>
  <c r="BH226" i="179" a="1"/>
  <c r="BH226" i="179" s="1"/>
  <c r="BH240" i="179" a="1"/>
  <c r="BH240" i="179" s="1"/>
  <c r="BH267" i="179" a="1"/>
  <c r="BH267" i="179" s="1"/>
  <c r="BH207" i="179" a="1"/>
  <c r="BH207" i="179" s="1"/>
  <c r="BH262" i="179" a="1"/>
  <c r="BH262" i="179" s="1"/>
  <c r="BH188" i="179" a="1"/>
  <c r="BH188" i="179" s="1"/>
  <c r="BH241" i="179" a="1"/>
  <c r="BH241" i="179" s="1"/>
  <c r="BH290" i="179" a="1"/>
  <c r="BH290" i="179" s="1"/>
  <c r="BH217" i="179" a="1"/>
  <c r="BH217" i="179" s="1"/>
  <c r="BH182" i="179" a="1"/>
  <c r="BH182" i="179" s="1"/>
  <c r="BH121" i="179" a="1"/>
  <c r="BH121" i="179" s="1"/>
  <c r="BH57" i="179" a="1"/>
  <c r="BH57" i="179" s="1"/>
  <c r="BH193" i="179" a="1"/>
  <c r="BH193" i="179" s="1"/>
  <c r="BH124" i="179" a="1"/>
  <c r="BH124" i="179" s="1"/>
  <c r="BH60" i="179" a="1"/>
  <c r="BH60" i="179" s="1"/>
  <c r="BH198" i="179" a="1"/>
  <c r="BH198" i="179" s="1"/>
  <c r="BH135" i="179" a="1"/>
  <c r="BH135" i="179" s="1"/>
  <c r="BH71" i="179" a="1"/>
  <c r="BH71" i="179" s="1"/>
  <c r="BH276" i="179" a="1"/>
  <c r="BH276" i="179" s="1"/>
  <c r="BH138" i="179" a="1"/>
  <c r="BH138" i="179" s="1"/>
  <c r="BH74" i="179" a="1"/>
  <c r="BH74" i="179" s="1"/>
  <c r="BH10" i="179" a="1"/>
  <c r="BH10" i="179" s="1"/>
  <c r="BH141" i="179" a="1"/>
  <c r="BH141" i="179" s="1"/>
  <c r="BH77" i="179" a="1"/>
  <c r="BH77" i="179" s="1"/>
  <c r="BH13" i="179" a="1"/>
  <c r="BH13" i="179" s="1"/>
  <c r="BH136" i="179" a="1"/>
  <c r="BH136" i="179" s="1"/>
  <c r="BH72" i="179" a="1"/>
  <c r="BH72" i="179" s="1"/>
  <c r="BH166" i="179" a="1"/>
  <c r="BH166" i="179" s="1"/>
  <c r="BH99" i="179" a="1"/>
  <c r="BH99" i="179" s="1"/>
  <c r="BH35" i="179" a="1"/>
  <c r="BH35" i="179" s="1"/>
  <c r="BH274" i="179" a="1"/>
  <c r="BH274" i="179" s="1"/>
  <c r="BH203" i="179" a="1"/>
  <c r="BH203" i="179" s="1"/>
  <c r="BH277" i="179" a="1"/>
  <c r="BH277" i="179" s="1"/>
  <c r="BH299" i="179" a="1"/>
  <c r="BH299" i="179" s="1"/>
  <c r="BH232" i="179" a="1"/>
  <c r="BH232" i="179" s="1"/>
  <c r="BH259" i="179" a="1"/>
  <c r="BH259" i="179" s="1"/>
  <c r="BH204" i="179" a="1"/>
  <c r="BH204" i="179" s="1"/>
  <c r="BH254" i="179" a="1"/>
  <c r="BH254" i="179" s="1"/>
  <c r="BH180" i="179" a="1"/>
  <c r="BH180" i="179" s="1"/>
  <c r="BH233" i="179" a="1"/>
  <c r="BH233" i="179" s="1"/>
  <c r="BH282" i="179" a="1"/>
  <c r="BH282" i="179" s="1"/>
  <c r="BH214" i="179" a="1"/>
  <c r="BH214" i="179" s="1"/>
  <c r="BH172" i="179" a="1"/>
  <c r="BH172" i="179" s="1"/>
  <c r="BH113" i="179" a="1"/>
  <c r="BH113" i="179" s="1"/>
  <c r="BH49" i="179" a="1"/>
  <c r="BH49" i="179" s="1"/>
  <c r="BH177" i="179" a="1"/>
  <c r="BH177" i="179" s="1"/>
  <c r="BH116" i="179" a="1"/>
  <c r="BH116" i="179" s="1"/>
  <c r="BH52" i="179" a="1"/>
  <c r="BH52" i="179" s="1"/>
  <c r="BH194" i="179" a="1"/>
  <c r="BH194" i="179" s="1"/>
  <c r="BH127" i="179" a="1"/>
  <c r="BH127" i="179" s="1"/>
  <c r="BH63" i="179" a="1"/>
  <c r="BH63" i="179" s="1"/>
  <c r="BH209" i="179" a="1"/>
  <c r="BH209" i="179" s="1"/>
  <c r="BH130" i="179" a="1"/>
  <c r="BH130" i="179" s="1"/>
  <c r="BH66" i="179" a="1"/>
  <c r="BH66" i="179" s="1"/>
  <c r="BH295" i="179" a="1"/>
  <c r="BH295" i="179" s="1"/>
  <c r="BH133" i="179" a="1"/>
  <c r="BH133" i="179" s="1"/>
  <c r="BH69" i="179" a="1"/>
  <c r="BH69" i="179" s="1"/>
  <c r="BH260" i="179" a="1"/>
  <c r="BH260" i="179" s="1"/>
  <c r="BH142" i="179" a="1"/>
  <c r="BH142" i="179" s="1"/>
  <c r="BH266" i="179" a="1"/>
  <c r="BH266" i="179" s="1"/>
  <c r="BH200" i="179" a="1"/>
  <c r="BH200" i="179" s="1"/>
  <c r="BH269" i="179" a="1"/>
  <c r="BH269" i="179" s="1"/>
  <c r="BH291" i="179" a="1"/>
  <c r="BH291" i="179" s="1"/>
  <c r="BH218" i="179" a="1"/>
  <c r="BH218" i="179" s="1"/>
  <c r="BH251" i="179" a="1"/>
  <c r="BH251" i="179" s="1"/>
  <c r="BH201" i="179" a="1"/>
  <c r="BH201" i="179" s="1"/>
  <c r="BH246" i="179" a="1"/>
  <c r="BH246" i="179" s="1"/>
  <c r="BH292" i="179" a="1"/>
  <c r="BH292" i="179" s="1"/>
  <c r="BH219" i="179" a="1"/>
  <c r="BH219" i="179" s="1"/>
  <c r="BH271" i="179" a="1"/>
  <c r="BH271" i="179" s="1"/>
  <c r="BH211" i="179" a="1"/>
  <c r="BH211" i="179" s="1"/>
  <c r="BH164" i="179" a="1"/>
  <c r="BH164" i="179" s="1"/>
  <c r="BH105" i="179" a="1"/>
  <c r="BH105" i="179" s="1"/>
  <c r="BH41" i="179" a="1"/>
  <c r="BH41" i="179" s="1"/>
  <c r="BH175" i="179" a="1"/>
  <c r="BH175" i="179" s="1"/>
  <c r="BH108" i="179" a="1"/>
  <c r="BH108" i="179" s="1"/>
  <c r="BH44" i="179" a="1"/>
  <c r="BH44" i="179" s="1"/>
  <c r="BH178" i="179" a="1"/>
  <c r="BH178" i="179" s="1"/>
  <c r="BH119" i="179" a="1"/>
  <c r="BH119" i="179" s="1"/>
  <c r="BH55" i="179" a="1"/>
  <c r="BH55" i="179" s="1"/>
  <c r="BH195" i="179" a="1"/>
  <c r="BH195" i="179" s="1"/>
  <c r="BH122" i="179" a="1"/>
  <c r="BH122" i="179" s="1"/>
  <c r="BH58" i="179" a="1"/>
  <c r="BH58" i="179" s="1"/>
  <c r="BH236" i="179" a="1"/>
  <c r="BH236" i="179" s="1"/>
  <c r="BH125" i="179" a="1"/>
  <c r="BH125" i="179" s="1"/>
  <c r="BH61" i="179" a="1"/>
  <c r="BH61" i="179" s="1"/>
  <c r="BH185" i="179" a="1"/>
  <c r="BH185" i="179" s="1"/>
  <c r="BH120" i="179" a="1"/>
  <c r="BH120" i="179" s="1"/>
  <c r="BH279" i="179" a="1"/>
  <c r="BH279" i="179" s="1"/>
  <c r="BH147" i="179" a="1"/>
  <c r="BH147" i="179" s="1"/>
  <c r="BH83" i="179" a="1"/>
  <c r="BH83" i="179" s="1"/>
  <c r="BH19" i="179" a="1"/>
  <c r="BH19" i="179" s="1"/>
  <c r="BH288" i="179" a="1"/>
  <c r="BH288" i="179" s="1"/>
  <c r="BH298" i="179" a="1"/>
  <c r="BH298" i="179" s="1"/>
  <c r="BH252" i="179" a="1"/>
  <c r="BH252" i="179" s="1"/>
  <c r="BH85" i="179" a="1"/>
  <c r="BH85" i="179" s="1"/>
  <c r="BH64" i="179" a="1"/>
  <c r="BH64" i="179" s="1"/>
  <c r="BH43" i="179" a="1"/>
  <c r="BH43" i="179" s="1"/>
  <c r="BH229" i="179" a="1"/>
  <c r="BH229" i="179" s="1"/>
  <c r="BH231" i="179" a="1"/>
  <c r="BH231" i="179" s="1"/>
  <c r="BH143" i="179" a="1"/>
  <c r="BH143" i="179" s="1"/>
  <c r="BH37" i="179" a="1"/>
  <c r="BH37" i="179" s="1"/>
  <c r="BH202" i="179" a="1"/>
  <c r="BH202" i="179" s="1"/>
  <c r="BH27" i="179" a="1"/>
  <c r="BH27" i="179" s="1"/>
  <c r="BH248" i="179" a="1"/>
  <c r="BH248" i="179" s="1"/>
  <c r="BH208" i="179" a="1"/>
  <c r="BH208" i="179" s="1"/>
  <c r="BH79" i="179" a="1"/>
  <c r="BH79" i="179" s="1"/>
  <c r="BH21" i="179" a="1"/>
  <c r="BH21" i="179" s="1"/>
  <c r="BH174" i="179" a="1"/>
  <c r="BH174" i="179" s="1"/>
  <c r="BH275" i="179" a="1"/>
  <c r="BH275" i="179" s="1"/>
  <c r="BH129" i="179" a="1"/>
  <c r="BH129" i="179" s="1"/>
  <c r="BH15" i="179" a="1"/>
  <c r="BH15" i="179" s="1"/>
  <c r="BH155" i="179" a="1"/>
  <c r="BH155" i="179" s="1"/>
  <c r="BH158" i="179" a="1"/>
  <c r="BH158" i="179" s="1"/>
  <c r="BH221" i="179" a="1"/>
  <c r="BH221" i="179" s="1"/>
  <c r="BH65" i="179" a="1"/>
  <c r="BH65" i="179" s="1"/>
  <c r="BH146" i="179" a="1"/>
  <c r="BH146" i="179" s="1"/>
  <c r="BH144" i="179" a="1"/>
  <c r="BH144" i="179" s="1"/>
  <c r="BH123" i="179" a="1"/>
  <c r="BH123" i="179" s="1"/>
  <c r="BH293" i="179" a="1"/>
  <c r="BH293" i="179" s="1"/>
  <c r="BH196" i="179" a="1"/>
  <c r="BH196" i="179" s="1"/>
  <c r="BH132" i="179" a="1"/>
  <c r="BH132" i="179" s="1"/>
  <c r="BH18" i="179" a="1"/>
  <c r="BH18" i="179" s="1"/>
  <c r="BH96" i="179" a="1"/>
  <c r="BH96" i="179" s="1"/>
  <c r="BH91" i="179" a="1"/>
  <c r="BH91" i="179" s="1"/>
  <c r="BH220" i="179" a="1"/>
  <c r="BH220" i="179" s="1"/>
  <c r="BH249" i="179" a="1"/>
  <c r="BH249" i="179" s="1"/>
  <c r="BH68" i="179" a="1"/>
  <c r="BH68" i="179" s="1"/>
  <c r="BH149" i="179" a="1"/>
  <c r="BH149" i="179" s="1"/>
  <c r="BH80" i="179" a="1"/>
  <c r="BH80" i="179" s="1"/>
  <c r="BH59" i="179" a="1"/>
  <c r="BH59" i="179" s="1"/>
  <c r="BH270" i="179" a="1"/>
  <c r="BH270" i="179" s="1"/>
  <c r="BH228" i="179" a="1"/>
  <c r="BH228" i="179" s="1"/>
  <c r="BH82" i="179" a="1"/>
  <c r="BH82" i="179" s="1"/>
  <c r="BH128" i="179" a="1"/>
  <c r="BH128" i="179" s="1"/>
  <c r="BH107" i="179" a="1"/>
  <c r="BH107" i="179" s="1"/>
  <c r="BH94" i="179" a="1"/>
  <c r="BH94" i="179" s="1"/>
  <c r="BH48" i="179" a="1"/>
  <c r="BH48" i="179" s="1"/>
  <c r="BH16" i="179" a="1"/>
  <c r="BH16" i="179" s="1"/>
  <c r="BH11" i="179" a="1"/>
  <c r="BH11" i="179" s="1"/>
  <c r="BH70" i="179" a="1"/>
  <c r="BH70" i="179" s="1"/>
  <c r="BH14" i="179" a="1"/>
  <c r="BH14" i="179" s="1"/>
  <c r="BH134" i="179" a="1"/>
  <c r="BH134" i="179" s="1"/>
  <c r="BH46" i="179" a="1"/>
  <c r="BH46" i="179" s="1"/>
  <c r="BH24" i="179" a="1"/>
  <c r="BH24" i="179" s="1"/>
  <c r="BH169" i="179" a="1"/>
  <c r="BH169" i="179" s="1"/>
  <c r="BH9" i="179" a="1"/>
  <c r="BH9" i="179" s="1"/>
  <c r="BH110" i="179" a="1"/>
  <c r="BH110" i="179" s="1"/>
  <c r="BH56" i="179" a="1"/>
  <c r="BH56" i="179" s="1"/>
  <c r="BH22" i="179" a="1"/>
  <c r="BH22" i="179" s="1"/>
  <c r="BH150" i="179" a="1"/>
  <c r="BH150" i="179" s="1"/>
  <c r="BH32" i="179" a="1"/>
  <c r="BH32" i="179" s="1"/>
  <c r="BH86" i="179" a="1"/>
  <c r="BH86" i="179" s="1"/>
  <c r="BH205" i="179" a="1"/>
  <c r="BH205" i="179" s="1"/>
  <c r="BH54" i="179" a="1"/>
  <c r="BH54" i="179" s="1"/>
  <c r="BH62" i="179" a="1"/>
  <c r="BH62" i="179" s="1"/>
  <c r="BH126" i="179" a="1"/>
  <c r="BH126" i="179" s="1"/>
  <c r="AZ179" i="179" a="1"/>
  <c r="AZ179" i="179" s="1"/>
  <c r="AZ14" i="179" a="1"/>
  <c r="AZ14" i="179" s="1"/>
  <c r="AZ274" i="179" a="1"/>
  <c r="AZ274" i="179" s="1"/>
  <c r="AZ200" i="179" a="1"/>
  <c r="AZ200" i="179" s="1"/>
  <c r="AZ261" i="179" a="1"/>
  <c r="AZ261" i="179" s="1"/>
  <c r="AZ283" i="179" a="1"/>
  <c r="AZ283" i="179" s="1"/>
  <c r="AZ215" i="179" a="1"/>
  <c r="AZ215" i="179" s="1"/>
  <c r="AZ243" i="179" a="1"/>
  <c r="AZ243" i="179" s="1"/>
  <c r="AZ297" i="179" a="1"/>
  <c r="AZ297" i="179" s="1"/>
  <c r="AZ238" i="179" a="1"/>
  <c r="AZ238" i="179" s="1"/>
  <c r="AZ292" i="179" a="1"/>
  <c r="AZ292" i="179" s="1"/>
  <c r="AZ219" i="179" a="1"/>
  <c r="AZ219" i="179" s="1"/>
  <c r="AZ271" i="179" a="1"/>
  <c r="AZ271" i="179" s="1"/>
  <c r="AZ197" i="179" a="1"/>
  <c r="AZ197" i="179" s="1"/>
  <c r="AZ153" i="179" a="1"/>
  <c r="AZ153" i="179" s="1"/>
  <c r="AZ89" i="179" a="1"/>
  <c r="AZ89" i="179" s="1"/>
  <c r="AZ25" i="179" a="1"/>
  <c r="AZ25" i="179" s="1"/>
  <c r="AZ159" i="179" a="1"/>
  <c r="AZ159" i="179" s="1"/>
  <c r="AZ92" i="179" a="1"/>
  <c r="AZ92" i="179" s="1"/>
  <c r="AZ28" i="179" a="1"/>
  <c r="AZ28" i="179" s="1"/>
  <c r="AZ162" i="179" a="1"/>
  <c r="AZ162" i="179" s="1"/>
  <c r="AZ95" i="179" a="1"/>
  <c r="AZ95" i="179" s="1"/>
  <c r="AZ31" i="179" a="1"/>
  <c r="AZ31" i="179" s="1"/>
  <c r="AZ157" i="179" a="1"/>
  <c r="AZ157" i="179" s="1"/>
  <c r="AZ98" i="179" a="1"/>
  <c r="AZ98" i="179" s="1"/>
  <c r="AZ34" i="179" a="1"/>
  <c r="AZ34" i="179" s="1"/>
  <c r="AZ168" i="179" a="1"/>
  <c r="AZ168" i="179" s="1"/>
  <c r="AZ101" i="179" a="1"/>
  <c r="AZ101" i="179" s="1"/>
  <c r="AZ37" i="179" a="1"/>
  <c r="AZ37" i="179" s="1"/>
  <c r="AZ193" i="179" a="1"/>
  <c r="AZ193" i="179" s="1"/>
  <c r="AZ128" i="179" a="1"/>
  <c r="AZ128" i="179" s="1"/>
  <c r="AZ64" i="179" a="1"/>
  <c r="AZ64" i="179" s="1"/>
  <c r="AZ158" i="179" a="1"/>
  <c r="AZ158" i="179" s="1"/>
  <c r="AZ91" i="179" a="1"/>
  <c r="AZ91" i="179" s="1"/>
  <c r="AZ27" i="179" a="1"/>
  <c r="AZ27" i="179" s="1"/>
  <c r="AZ142" i="179" a="1"/>
  <c r="AZ142" i="179" s="1"/>
  <c r="AZ16" i="179" a="1"/>
  <c r="AZ16" i="179" s="1"/>
  <c r="AZ266" i="179" a="1"/>
  <c r="AZ266" i="179" s="1"/>
  <c r="AZ192" i="179" a="1"/>
  <c r="AZ192" i="179" s="1"/>
  <c r="AZ253" i="179" a="1"/>
  <c r="AZ253" i="179" s="1"/>
  <c r="AZ272" i="179" a="1"/>
  <c r="AZ272" i="179" s="1"/>
  <c r="AZ212" i="179" a="1"/>
  <c r="AZ212" i="179" s="1"/>
  <c r="AZ235" i="179" a="1"/>
  <c r="AZ235" i="179" s="1"/>
  <c r="AZ289" i="179" a="1"/>
  <c r="AZ289" i="179" s="1"/>
  <c r="AZ230" i="179" a="1"/>
  <c r="AZ230" i="179" s="1"/>
  <c r="AZ284" i="179" a="1"/>
  <c r="AZ284" i="179" s="1"/>
  <c r="AZ213" i="179" a="1"/>
  <c r="AZ213" i="179" s="1"/>
  <c r="AZ263" i="179" a="1"/>
  <c r="AZ263" i="179" s="1"/>
  <c r="AZ189" i="179" a="1"/>
  <c r="AZ189" i="179" s="1"/>
  <c r="AZ145" i="179" a="1"/>
  <c r="AZ145" i="179" s="1"/>
  <c r="AZ81" i="179" a="1"/>
  <c r="AZ81" i="179" s="1"/>
  <c r="AZ17" i="179" a="1"/>
  <c r="AZ17" i="179" s="1"/>
  <c r="AZ148" i="179" a="1"/>
  <c r="AZ148" i="179" s="1"/>
  <c r="AZ84" i="179" a="1"/>
  <c r="AZ84" i="179" s="1"/>
  <c r="AZ20" i="179" a="1"/>
  <c r="AZ20" i="179" s="1"/>
  <c r="AZ151" i="179" a="1"/>
  <c r="AZ151" i="179" s="1"/>
  <c r="AZ87" i="179" a="1"/>
  <c r="AZ87" i="179" s="1"/>
  <c r="AZ23" i="179" a="1"/>
  <c r="AZ23" i="179" s="1"/>
  <c r="AZ154" i="179" a="1"/>
  <c r="AZ154" i="179" s="1"/>
  <c r="AZ90" i="179" a="1"/>
  <c r="AZ90" i="179" s="1"/>
  <c r="AZ26" i="179" a="1"/>
  <c r="AZ26" i="179" s="1"/>
  <c r="AZ160" i="179" a="1"/>
  <c r="AZ160" i="179" s="1"/>
  <c r="AZ93" i="179" a="1"/>
  <c r="AZ93" i="179" s="1"/>
  <c r="AZ29" i="179" a="1"/>
  <c r="AZ29" i="179" s="1"/>
  <c r="AZ177" i="179" a="1"/>
  <c r="AZ177" i="179" s="1"/>
  <c r="AZ120" i="179" a="1"/>
  <c r="AZ120" i="179" s="1"/>
  <c r="AZ260" i="179" a="1"/>
  <c r="AZ260" i="179" s="1"/>
  <c r="AZ147" i="179" a="1"/>
  <c r="AZ147" i="179" s="1"/>
  <c r="AZ83" i="179" a="1"/>
  <c r="AZ83" i="179" s="1"/>
  <c r="AZ19" i="179" a="1"/>
  <c r="AZ19" i="179" s="1"/>
  <c r="AZ258" i="179" a="1"/>
  <c r="AZ258" i="179" s="1"/>
  <c r="AZ184" i="179" a="1"/>
  <c r="AZ184" i="179" s="1"/>
  <c r="AZ245" i="179" a="1"/>
  <c r="AZ245" i="179" s="1"/>
  <c r="AZ264" i="179" a="1"/>
  <c r="AZ264" i="179" s="1"/>
  <c r="AZ294" i="179" a="1"/>
  <c r="AZ294" i="179" s="1"/>
  <c r="AZ227" i="179" a="1"/>
  <c r="AZ227" i="179" s="1"/>
  <c r="AZ281" i="179" a="1"/>
  <c r="AZ281" i="179" s="1"/>
  <c r="AZ224" i="179" a="1"/>
  <c r="AZ224" i="179" s="1"/>
  <c r="AZ273" i="179" a="1"/>
  <c r="AZ273" i="179" s="1"/>
  <c r="AZ199" i="179" a="1"/>
  <c r="AZ199" i="179" s="1"/>
  <c r="AZ255" i="179" a="1"/>
  <c r="AZ255" i="179" s="1"/>
  <c r="AZ181" i="179" a="1"/>
  <c r="AZ181" i="179" s="1"/>
  <c r="AZ137" i="179" a="1"/>
  <c r="AZ137" i="179" s="1"/>
  <c r="AZ73" i="179" a="1"/>
  <c r="AZ73" i="179" s="1"/>
  <c r="AZ268" i="179" a="1"/>
  <c r="AZ268" i="179" s="1"/>
  <c r="AZ140" i="179" a="1"/>
  <c r="AZ140" i="179" s="1"/>
  <c r="AZ76" i="179" a="1"/>
  <c r="AZ76" i="179" s="1"/>
  <c r="AZ12" i="179" a="1"/>
  <c r="AZ12" i="179" s="1"/>
  <c r="AZ143" i="179" a="1"/>
  <c r="AZ143" i="179" s="1"/>
  <c r="AZ79" i="179" a="1"/>
  <c r="AZ79" i="179" s="1"/>
  <c r="AZ15" i="179" a="1"/>
  <c r="AZ15" i="179" s="1"/>
  <c r="AZ146" i="179" a="1"/>
  <c r="AZ146" i="179" s="1"/>
  <c r="AZ82" i="179" a="1"/>
  <c r="AZ82" i="179" s="1"/>
  <c r="AZ18" i="179" a="1"/>
  <c r="AZ18" i="179" s="1"/>
  <c r="AZ149" i="179" a="1"/>
  <c r="AZ149" i="179" s="1"/>
  <c r="AZ85" i="179" a="1"/>
  <c r="AZ85" i="179" s="1"/>
  <c r="AZ21" i="179" a="1"/>
  <c r="AZ21" i="179" s="1"/>
  <c r="AZ171" i="179" a="1"/>
  <c r="AZ171" i="179" s="1"/>
  <c r="AZ112" i="179" a="1"/>
  <c r="AZ112" i="179" s="1"/>
  <c r="AZ223" i="179" a="1"/>
  <c r="AZ223" i="179" s="1"/>
  <c r="AZ139" i="179" a="1"/>
  <c r="AZ139" i="179" s="1"/>
  <c r="AZ75" i="179" a="1"/>
  <c r="AZ75" i="179" s="1"/>
  <c r="AZ279" i="179" a="1"/>
  <c r="AZ279" i="179" s="1"/>
  <c r="AZ78" i="179" a="1"/>
  <c r="AZ78" i="179" s="1"/>
  <c r="AZ46" i="179" a="1"/>
  <c r="AZ46" i="179" s="1"/>
  <c r="AZ250" i="179" a="1"/>
  <c r="AZ250" i="179" s="1"/>
  <c r="AZ296" i="179" a="1"/>
  <c r="AZ296" i="179" s="1"/>
  <c r="AZ237" i="179" a="1"/>
  <c r="AZ237" i="179" s="1"/>
  <c r="AZ256" i="179" a="1"/>
  <c r="AZ256" i="179" s="1"/>
  <c r="AZ286" i="179" a="1"/>
  <c r="AZ286" i="179" s="1"/>
  <c r="AZ221" i="179" a="1"/>
  <c r="AZ221" i="179" s="1"/>
  <c r="AZ278" i="179" a="1"/>
  <c r="AZ278" i="179" s="1"/>
  <c r="AZ216" i="179" a="1"/>
  <c r="AZ216" i="179" s="1"/>
  <c r="AZ265" i="179" a="1"/>
  <c r="AZ265" i="179" s="1"/>
  <c r="AZ191" i="179" a="1"/>
  <c r="AZ191" i="179" s="1"/>
  <c r="AZ247" i="179" a="1"/>
  <c r="AZ247" i="179" s="1"/>
  <c r="AZ244" i="179" a="1"/>
  <c r="AZ244" i="179" s="1"/>
  <c r="AZ129" i="179" a="1"/>
  <c r="AZ129" i="179" s="1"/>
  <c r="AZ65" i="179" a="1"/>
  <c r="AZ65" i="179" s="1"/>
  <c r="AZ222" i="179" a="1"/>
  <c r="AZ222" i="179" s="1"/>
  <c r="AZ132" i="179" a="1"/>
  <c r="AZ132" i="179" s="1"/>
  <c r="AZ68" i="179" a="1"/>
  <c r="AZ68" i="179" s="1"/>
  <c r="AZ287" i="179" a="1"/>
  <c r="AZ287" i="179" s="1"/>
  <c r="AZ135" i="179" a="1"/>
  <c r="AZ135" i="179" s="1"/>
  <c r="AZ71" i="179" a="1"/>
  <c r="AZ71" i="179" s="1"/>
  <c r="AZ252" i="179" a="1"/>
  <c r="AZ252" i="179" s="1"/>
  <c r="AZ138" i="179" a="1"/>
  <c r="AZ138" i="179" s="1"/>
  <c r="AZ74" i="179" a="1"/>
  <c r="AZ74" i="179" s="1"/>
  <c r="AZ10" i="179" a="1"/>
  <c r="AZ10" i="179" s="1"/>
  <c r="AZ141" i="179" a="1"/>
  <c r="AZ141" i="179" s="1"/>
  <c r="AZ77" i="179" a="1"/>
  <c r="AZ77" i="179" s="1"/>
  <c r="AZ13" i="179" a="1"/>
  <c r="AZ13" i="179" s="1"/>
  <c r="AZ163" i="179" a="1"/>
  <c r="AZ163" i="179" s="1"/>
  <c r="AZ104" i="179" a="1"/>
  <c r="AZ104" i="179" s="1"/>
  <c r="AZ209" i="179" a="1"/>
  <c r="AZ209" i="179" s="1"/>
  <c r="AZ131" i="179" a="1"/>
  <c r="AZ131" i="179" s="1"/>
  <c r="AZ67" i="179" a="1"/>
  <c r="AZ67" i="179" s="1"/>
  <c r="AZ225" i="179" a="1"/>
  <c r="AZ225" i="179" s="1"/>
  <c r="AZ9" i="179" a="1"/>
  <c r="AZ9" i="179" s="1"/>
  <c r="AZ118" i="179" a="1"/>
  <c r="AZ118" i="179" s="1"/>
  <c r="AZ234" i="179" a="1"/>
  <c r="AZ234" i="179" s="1"/>
  <c r="AZ280" i="179" a="1"/>
  <c r="AZ280" i="179" s="1"/>
  <c r="AZ226" i="179" a="1"/>
  <c r="AZ226" i="179" s="1"/>
  <c r="AZ240" i="179" a="1"/>
  <c r="AZ240" i="179" s="1"/>
  <c r="AZ267" i="179" a="1"/>
  <c r="AZ267" i="179" s="1"/>
  <c r="AZ204" i="179" a="1"/>
  <c r="AZ204" i="179" s="1"/>
  <c r="AZ262" i="179" a="1"/>
  <c r="AZ262" i="179" s="1"/>
  <c r="AZ196" i="179" a="1"/>
  <c r="AZ196" i="179" s="1"/>
  <c r="AZ249" i="179" a="1"/>
  <c r="AZ249" i="179" s="1"/>
  <c r="AZ298" i="179" a="1"/>
  <c r="AZ298" i="179" s="1"/>
  <c r="AZ231" i="179" a="1"/>
  <c r="AZ231" i="179" s="1"/>
  <c r="AZ172" i="179" a="1"/>
  <c r="AZ172" i="179" s="1"/>
  <c r="AZ113" i="179" a="1"/>
  <c r="AZ113" i="179" s="1"/>
  <c r="AZ49" i="179" a="1"/>
  <c r="AZ49" i="179" s="1"/>
  <c r="AZ185" i="179" a="1"/>
  <c r="AZ185" i="179" s="1"/>
  <c r="AZ116" i="179" a="1"/>
  <c r="AZ116" i="179" s="1"/>
  <c r="AZ52" i="179" a="1"/>
  <c r="AZ52" i="179" s="1"/>
  <c r="AZ205" i="179" a="1"/>
  <c r="AZ205" i="179" s="1"/>
  <c r="AZ119" i="179" a="1"/>
  <c r="AZ119" i="179" s="1"/>
  <c r="AZ55" i="179" a="1"/>
  <c r="AZ55" i="179" s="1"/>
  <c r="AZ187" i="179" a="1"/>
  <c r="AZ187" i="179" s="1"/>
  <c r="AZ122" i="179" a="1"/>
  <c r="AZ122" i="179" s="1"/>
  <c r="AZ58" i="179" a="1"/>
  <c r="AZ58" i="179" s="1"/>
  <c r="AZ203" i="179" a="1"/>
  <c r="AZ203" i="179" s="1"/>
  <c r="AZ125" i="179" a="1"/>
  <c r="AZ125" i="179" s="1"/>
  <c r="AZ61" i="179" a="1"/>
  <c r="AZ61" i="179" s="1"/>
  <c r="AZ236" i="179" a="1"/>
  <c r="AZ236" i="179" s="1"/>
  <c r="AZ152" i="179" a="1"/>
  <c r="AZ152" i="179" s="1"/>
  <c r="AZ88" i="179" a="1"/>
  <c r="AZ88" i="179" s="1"/>
  <c r="AZ178" i="179" a="1"/>
  <c r="AZ178" i="179" s="1"/>
  <c r="AZ115" i="179" a="1"/>
  <c r="AZ115" i="179" s="1"/>
  <c r="AZ51" i="179" a="1"/>
  <c r="AZ51" i="179" s="1"/>
  <c r="AZ293" i="179" a="1"/>
  <c r="AZ293" i="179" s="1"/>
  <c r="AZ220" i="179" a="1"/>
  <c r="AZ220" i="179" s="1"/>
  <c r="AZ277" i="179" a="1"/>
  <c r="AZ277" i="179" s="1"/>
  <c r="AZ299" i="179" a="1"/>
  <c r="AZ299" i="179" s="1"/>
  <c r="AZ232" i="179" a="1"/>
  <c r="AZ232" i="179" s="1"/>
  <c r="AZ259" i="179" a="1"/>
  <c r="AZ259" i="179" s="1"/>
  <c r="AZ201" i="179" a="1"/>
  <c r="AZ201" i="179" s="1"/>
  <c r="AZ254" i="179" a="1"/>
  <c r="AZ254" i="179" s="1"/>
  <c r="AZ188" i="179" a="1"/>
  <c r="AZ188" i="179" s="1"/>
  <c r="AZ241" i="179" a="1"/>
  <c r="AZ241" i="179" s="1"/>
  <c r="AZ290" i="179" a="1"/>
  <c r="AZ290" i="179" s="1"/>
  <c r="AZ217" i="179" a="1"/>
  <c r="AZ217" i="179" s="1"/>
  <c r="AZ164" i="179" a="1"/>
  <c r="AZ164" i="179" s="1"/>
  <c r="AZ105" i="179" a="1"/>
  <c r="AZ105" i="179" s="1"/>
  <c r="AZ41" i="179" a="1"/>
  <c r="AZ41" i="179" s="1"/>
  <c r="AZ175" i="179" a="1"/>
  <c r="AZ175" i="179" s="1"/>
  <c r="AZ108" i="179" a="1"/>
  <c r="AZ108" i="179" s="1"/>
  <c r="AZ44" i="179" a="1"/>
  <c r="AZ44" i="179" s="1"/>
  <c r="AZ186" i="179" a="1"/>
  <c r="AZ186" i="179" s="1"/>
  <c r="AZ111" i="179" a="1"/>
  <c r="AZ111" i="179" s="1"/>
  <c r="AZ47" i="179" a="1"/>
  <c r="AZ47" i="179" s="1"/>
  <c r="AZ173" i="179" a="1"/>
  <c r="AZ173" i="179" s="1"/>
  <c r="AZ114" i="179" a="1"/>
  <c r="AZ114" i="179" s="1"/>
  <c r="AZ50" i="179" a="1"/>
  <c r="AZ50" i="179" s="1"/>
  <c r="AZ182" i="179" a="1"/>
  <c r="AZ182" i="179" s="1"/>
  <c r="AZ117" i="179" a="1"/>
  <c r="AZ117" i="179" s="1"/>
  <c r="AZ53" i="179" a="1"/>
  <c r="AZ53" i="179" s="1"/>
  <c r="AZ206" i="179" a="1"/>
  <c r="AZ206" i="179" s="1"/>
  <c r="AZ144" i="179" a="1"/>
  <c r="AZ144" i="179" s="1"/>
  <c r="AZ80" i="179" a="1"/>
  <c r="AZ80" i="179" s="1"/>
  <c r="AZ174" i="179" a="1"/>
  <c r="AZ174" i="179" s="1"/>
  <c r="AZ107" i="179" a="1"/>
  <c r="AZ107" i="179" s="1"/>
  <c r="AZ43" i="179" a="1"/>
  <c r="AZ43" i="179" s="1"/>
  <c r="AZ48" i="179" a="1"/>
  <c r="AZ48" i="179" s="1"/>
  <c r="AZ94" i="179" a="1"/>
  <c r="AZ94" i="179" s="1"/>
  <c r="AZ285" i="179" a="1"/>
  <c r="AZ285" i="179" s="1"/>
  <c r="AZ214" i="179" a="1"/>
  <c r="AZ214" i="179" s="1"/>
  <c r="AZ269" i="179" a="1"/>
  <c r="AZ269" i="179" s="1"/>
  <c r="AZ291" i="179" a="1"/>
  <c r="AZ291" i="179" s="1"/>
  <c r="AZ218" i="179" a="1"/>
  <c r="AZ218" i="179" s="1"/>
  <c r="AZ251" i="179" a="1"/>
  <c r="AZ251" i="179" s="1"/>
  <c r="AZ300" i="179" a="1"/>
  <c r="AZ300" i="179" s="1"/>
  <c r="AZ246" i="179" a="1"/>
  <c r="AZ246" i="179" s="1"/>
  <c r="AZ180" i="179" a="1"/>
  <c r="AZ180" i="179" s="1"/>
  <c r="AZ233" i="179" a="1"/>
  <c r="AZ233" i="179" s="1"/>
  <c r="AZ282" i="179" a="1"/>
  <c r="AZ282" i="179" s="1"/>
  <c r="AZ211" i="179" a="1"/>
  <c r="AZ211" i="179" s="1"/>
  <c r="AZ156" i="179" a="1"/>
  <c r="AZ156" i="179" s="1"/>
  <c r="AZ97" i="179" a="1"/>
  <c r="AZ97" i="179" s="1"/>
  <c r="AZ33" i="179" a="1"/>
  <c r="AZ33" i="179" s="1"/>
  <c r="AZ167" i="179" a="1"/>
  <c r="AZ167" i="179" s="1"/>
  <c r="AZ100" i="179" a="1"/>
  <c r="AZ100" i="179" s="1"/>
  <c r="AZ36" i="179" a="1"/>
  <c r="AZ36" i="179" s="1"/>
  <c r="AZ170" i="179" a="1"/>
  <c r="AZ170" i="179" s="1"/>
  <c r="AZ103" i="179" a="1"/>
  <c r="AZ103" i="179" s="1"/>
  <c r="AZ39" i="179" a="1"/>
  <c r="AZ39" i="179" s="1"/>
  <c r="AZ165" i="179" a="1"/>
  <c r="AZ165" i="179" s="1"/>
  <c r="AZ106" i="179" a="1"/>
  <c r="AZ106" i="179" s="1"/>
  <c r="AZ42" i="179" a="1"/>
  <c r="AZ42" i="179" s="1"/>
  <c r="AZ176" i="179" a="1"/>
  <c r="AZ176" i="179" s="1"/>
  <c r="AZ109" i="179" a="1"/>
  <c r="AZ109" i="179" s="1"/>
  <c r="AZ45" i="179" a="1"/>
  <c r="AZ45" i="179" s="1"/>
  <c r="AZ198" i="179" a="1"/>
  <c r="AZ198" i="179" s="1"/>
  <c r="AZ136" i="179" a="1"/>
  <c r="AZ136" i="179" s="1"/>
  <c r="AZ72" i="179" a="1"/>
  <c r="AZ72" i="179" s="1"/>
  <c r="AZ166" i="179" a="1"/>
  <c r="AZ166" i="179" s="1"/>
  <c r="AZ99" i="179" a="1"/>
  <c r="AZ99" i="179" s="1"/>
  <c r="AZ35" i="179" a="1"/>
  <c r="AZ35" i="179" s="1"/>
  <c r="AZ229" i="179" a="1"/>
  <c r="AZ229" i="179" s="1"/>
  <c r="AZ239" i="179" a="1"/>
  <c r="AZ239" i="179" s="1"/>
  <c r="AZ127" i="179" a="1"/>
  <c r="AZ127" i="179" s="1"/>
  <c r="AZ295" i="179" a="1"/>
  <c r="AZ295" i="179" s="1"/>
  <c r="AZ248" i="179" a="1"/>
  <c r="AZ248" i="179" s="1"/>
  <c r="AZ190" i="179" a="1"/>
  <c r="AZ190" i="179" s="1"/>
  <c r="AZ63" i="179" a="1"/>
  <c r="AZ63" i="179" s="1"/>
  <c r="AZ155" i="179" a="1"/>
  <c r="AZ155" i="179" s="1"/>
  <c r="AZ275" i="179" a="1"/>
  <c r="AZ275" i="179" s="1"/>
  <c r="AZ121" i="179" a="1"/>
  <c r="AZ121" i="179" s="1"/>
  <c r="AZ208" i="179" a="1"/>
  <c r="AZ208" i="179" s="1"/>
  <c r="AZ96" i="179" a="1"/>
  <c r="AZ96" i="179" s="1"/>
  <c r="AZ207" i="179" a="1"/>
  <c r="AZ207" i="179" s="1"/>
  <c r="AZ57" i="179" a="1"/>
  <c r="AZ57" i="179" s="1"/>
  <c r="AZ130" i="179" a="1"/>
  <c r="AZ130" i="179" s="1"/>
  <c r="AZ194" i="179" a="1"/>
  <c r="AZ194" i="179" s="1"/>
  <c r="AZ270" i="179" a="1"/>
  <c r="AZ270" i="179" s="1"/>
  <c r="AZ202" i="179" a="1"/>
  <c r="AZ202" i="179" s="1"/>
  <c r="AZ66" i="179" a="1"/>
  <c r="AZ66" i="179" s="1"/>
  <c r="AZ123" i="179" a="1"/>
  <c r="AZ123" i="179" s="1"/>
  <c r="AZ38" i="179" a="1"/>
  <c r="AZ38" i="179" s="1"/>
  <c r="AZ242" i="179" a="1"/>
  <c r="AZ242" i="179" s="1"/>
  <c r="AZ257" i="179" a="1"/>
  <c r="AZ257" i="179" s="1"/>
  <c r="AZ60" i="179" a="1"/>
  <c r="AZ60" i="179" s="1"/>
  <c r="AZ133" i="179" a="1"/>
  <c r="AZ133" i="179" s="1"/>
  <c r="AZ288" i="179" a="1"/>
  <c r="AZ288" i="179" s="1"/>
  <c r="AZ183" i="179" a="1"/>
  <c r="AZ183" i="179" s="1"/>
  <c r="AZ228" i="179" a="1"/>
  <c r="AZ228" i="179" s="1"/>
  <c r="AZ69" i="179" a="1"/>
  <c r="AZ69" i="179" s="1"/>
  <c r="AZ276" i="179" a="1"/>
  <c r="AZ276" i="179" s="1"/>
  <c r="AZ59" i="179" a="1"/>
  <c r="AZ59" i="179" s="1"/>
  <c r="AZ210" i="179" a="1"/>
  <c r="AZ210" i="179" s="1"/>
  <c r="AZ124" i="179" a="1"/>
  <c r="AZ124" i="179" s="1"/>
  <c r="AZ24" i="179" a="1"/>
  <c r="AZ24" i="179" s="1"/>
  <c r="AZ70" i="179" a="1"/>
  <c r="AZ70" i="179" s="1"/>
  <c r="AZ56" i="179" a="1"/>
  <c r="AZ56" i="179" s="1"/>
  <c r="AZ134" i="179" a="1"/>
  <c r="AZ134" i="179" s="1"/>
  <c r="AZ110" i="179" a="1"/>
  <c r="AZ110" i="179" s="1"/>
  <c r="AZ22" i="179" a="1"/>
  <c r="AZ22" i="179" s="1"/>
  <c r="AZ169" i="179" a="1"/>
  <c r="AZ169" i="179" s="1"/>
  <c r="AZ54" i="179" a="1"/>
  <c r="AZ54" i="179" s="1"/>
  <c r="AZ150" i="179" a="1"/>
  <c r="AZ150" i="179" s="1"/>
  <c r="AZ32" i="179" a="1"/>
  <c r="AZ32" i="179" s="1"/>
  <c r="AZ86" i="179" a="1"/>
  <c r="AZ86" i="179" s="1"/>
  <c r="AZ161" i="179" a="1"/>
  <c r="AZ161" i="179" s="1"/>
  <c r="AZ62" i="179" a="1"/>
  <c r="AZ62" i="179" s="1"/>
  <c r="AZ195" i="179" a="1"/>
  <c r="AZ195" i="179" s="1"/>
  <c r="AZ30" i="179" a="1"/>
  <c r="AZ30" i="179" s="1"/>
  <c r="AZ102" i="179" a="1"/>
  <c r="AZ102" i="179" s="1"/>
  <c r="AZ40" i="179" a="1"/>
  <c r="AZ40" i="179" s="1"/>
  <c r="AZ126" i="179" a="1"/>
  <c r="AZ126" i="179" s="1"/>
  <c r="AZ11" i="179" a="1"/>
  <c r="AZ11" i="179" s="1"/>
  <c r="L92" i="173"/>
  <c r="L153" i="173"/>
  <c r="BD218" i="179" a="1"/>
  <c r="BD218" i="179" s="1"/>
  <c r="BD146" i="179" a="1"/>
  <c r="BD146" i="179" s="1"/>
  <c r="BD114" i="179" a="1"/>
  <c r="BD114" i="179" s="1"/>
  <c r="BD82" i="179" a="1"/>
  <c r="BD82" i="179" s="1"/>
  <c r="BD165" i="179" a="1"/>
  <c r="BD165" i="179" s="1"/>
  <c r="BD154" i="179" a="1"/>
  <c r="BD154" i="179" s="1"/>
  <c r="BD122" i="179" a="1"/>
  <c r="BD122" i="179" s="1"/>
  <c r="BD90" i="179" a="1"/>
  <c r="BD90" i="179" s="1"/>
  <c r="BD191" i="179" a="1"/>
  <c r="BD191" i="179" s="1"/>
  <c r="BD173" i="179" a="1"/>
  <c r="BD173" i="179" s="1"/>
  <c r="BD130" i="179" a="1"/>
  <c r="BD130" i="179" s="1"/>
  <c r="BD98" i="179" a="1"/>
  <c r="BD98" i="179" s="1"/>
  <c r="BD66" i="179" a="1"/>
  <c r="BD66" i="179" s="1"/>
  <c r="BD138" i="179" a="1"/>
  <c r="BD138" i="179" s="1"/>
  <c r="BD106" i="179" a="1"/>
  <c r="BD106" i="179" s="1"/>
  <c r="BD74" i="179" a="1"/>
  <c r="BD74" i="179" s="1"/>
  <c r="BD58" i="179" a="1"/>
  <c r="BD58" i="179" s="1"/>
  <c r="BD60" i="179" a="1"/>
  <c r="BD60" i="179" s="1"/>
  <c r="BD42" i="179" a="1"/>
  <c r="BD42" i="179" s="1"/>
  <c r="BD36" i="179" a="1"/>
  <c r="BD36" i="179" s="1"/>
  <c r="BD10" i="179" a="1"/>
  <c r="BD10" i="179" s="1"/>
  <c r="BD26" i="179" a="1"/>
  <c r="BD26" i="179" s="1"/>
  <c r="BD20" i="179" a="1"/>
  <c r="BD20" i="179" s="1"/>
  <c r="BD12" i="179" a="1"/>
  <c r="BD12" i="179" s="1"/>
  <c r="BD52" i="179" a="1"/>
  <c r="BD52" i="179" s="1"/>
  <c r="BD157" i="179" a="1"/>
  <c r="BD157" i="179" s="1"/>
  <c r="BD50" i="179" a="1"/>
  <c r="BD50" i="179" s="1"/>
  <c r="BD44" i="179" a="1"/>
  <c r="BD44" i="179" s="1"/>
  <c r="BD34" i="179" a="1"/>
  <c r="BD34" i="179" s="1"/>
  <c r="BD28" i="179" a="1"/>
  <c r="BD28" i="179" s="1"/>
  <c r="BD13" i="179" a="1"/>
  <c r="BD13" i="179" s="1"/>
  <c r="BD18" i="179" a="1"/>
  <c r="BD18" i="179" s="1"/>
  <c r="BD264" i="179" a="1"/>
  <c r="BD264" i="179" s="1"/>
  <c r="BD68" i="179" a="1"/>
  <c r="BD68" i="179" s="1"/>
  <c r="BD100" i="179" a="1"/>
  <c r="BD100" i="179" s="1"/>
  <c r="BD132" i="179" a="1"/>
  <c r="BD132" i="179" s="1"/>
  <c r="BD254" i="179" a="1"/>
  <c r="BD254" i="179" s="1"/>
  <c r="BD188" i="179" a="1"/>
  <c r="BD188" i="179" s="1"/>
  <c r="BD241" i="179" a="1"/>
  <c r="BD241" i="179" s="1"/>
  <c r="BD252" i="179" a="1"/>
  <c r="BD252" i="179" s="1"/>
  <c r="BD282" i="179" a="1"/>
  <c r="BD282" i="179" s="1"/>
  <c r="BD214" i="179" a="1"/>
  <c r="BD214" i="179" s="1"/>
  <c r="BD242" i="179" a="1"/>
  <c r="BD242" i="179" s="1"/>
  <c r="BD288" i="179" a="1"/>
  <c r="BD288" i="179" s="1"/>
  <c r="BD229" i="179" a="1"/>
  <c r="BD229" i="179" s="1"/>
  <c r="BD187" i="179" a="1"/>
  <c r="BD187" i="179" s="1"/>
  <c r="BD251" i="179" a="1"/>
  <c r="BD251" i="179" s="1"/>
  <c r="BD193" i="179" a="1"/>
  <c r="BD193" i="179" s="1"/>
  <c r="BD31" i="179" a="1"/>
  <c r="BD31" i="179" s="1"/>
  <c r="BD63" i="179" a="1"/>
  <c r="BD63" i="179" s="1"/>
  <c r="BD95" i="179" a="1"/>
  <c r="BD95" i="179" s="1"/>
  <c r="BD127" i="179" a="1"/>
  <c r="BD127" i="179" s="1"/>
  <c r="BD167" i="179" a="1"/>
  <c r="BD167" i="179" s="1"/>
  <c r="BD246" i="179" a="1"/>
  <c r="BD246" i="179" s="1"/>
  <c r="BD180" i="179" a="1"/>
  <c r="BD180" i="179" s="1"/>
  <c r="BD233" i="179" a="1"/>
  <c r="BD233" i="179" s="1"/>
  <c r="BD244" i="179" a="1"/>
  <c r="BD244" i="179" s="1"/>
  <c r="BD271" i="179" a="1"/>
  <c r="BD271" i="179" s="1"/>
  <c r="BD211" i="179" a="1"/>
  <c r="BD211" i="179" s="1"/>
  <c r="BD234" i="179" a="1"/>
  <c r="BD234" i="179" s="1"/>
  <c r="BD280" i="179" a="1"/>
  <c r="BD280" i="179" s="1"/>
  <c r="BD226" i="179" a="1"/>
  <c r="BD226" i="179" s="1"/>
  <c r="BD179" i="179" a="1"/>
  <c r="BD179" i="179" s="1"/>
  <c r="BD243" i="179" a="1"/>
  <c r="BD243" i="179" s="1"/>
  <c r="BD185" i="179" a="1"/>
  <c r="BD185" i="179" s="1"/>
  <c r="BD170" i="179" a="1"/>
  <c r="BD170" i="179" s="1"/>
  <c r="BD213" i="179" a="1"/>
  <c r="BD213" i="179" s="1"/>
  <c r="BD92" i="179" a="1"/>
  <c r="BD92" i="179" s="1"/>
  <c r="BD124" i="179" a="1"/>
  <c r="BD124" i="179" s="1"/>
  <c r="BD300" i="179" a="1"/>
  <c r="BD300" i="179" s="1"/>
  <c r="BD238" i="179" a="1"/>
  <c r="BD238" i="179" s="1"/>
  <c r="BD292" i="179" a="1"/>
  <c r="BD292" i="179" s="1"/>
  <c r="BD295" i="179" a="1"/>
  <c r="BD295" i="179" s="1"/>
  <c r="BD236" i="179" a="1"/>
  <c r="BD236" i="179" s="1"/>
  <c r="BD263" i="179" a="1"/>
  <c r="BD263" i="179" s="1"/>
  <c r="BD293" i="179" a="1"/>
  <c r="BD293" i="179" s="1"/>
  <c r="BD220" i="179" a="1"/>
  <c r="BD220" i="179" s="1"/>
  <c r="BD277" i="179" a="1"/>
  <c r="BD277" i="179" s="1"/>
  <c r="BD223" i="179" a="1"/>
  <c r="BD223" i="179" s="1"/>
  <c r="BD294" i="179" a="1"/>
  <c r="BD294" i="179" s="1"/>
  <c r="BD235" i="179" a="1"/>
  <c r="BD235" i="179" s="1"/>
  <c r="BD177" i="179" a="1"/>
  <c r="BD177" i="179" s="1"/>
  <c r="BD23" i="179" a="1"/>
  <c r="BD23" i="179" s="1"/>
  <c r="BD55" i="179" a="1"/>
  <c r="BD55" i="179" s="1"/>
  <c r="BD87" i="179" a="1"/>
  <c r="BD87" i="179" s="1"/>
  <c r="BD119" i="179" a="1"/>
  <c r="BD119" i="179" s="1"/>
  <c r="BD151" i="179" a="1"/>
  <c r="BD151" i="179" s="1"/>
  <c r="BD190" i="179" a="1"/>
  <c r="BD190" i="179" s="1"/>
  <c r="BD159" i="179" a="1"/>
  <c r="BD159" i="179" s="1"/>
  <c r="BD297" i="179" a="1"/>
  <c r="BD297" i="179" s="1"/>
  <c r="BD230" i="179" a="1"/>
  <c r="BD230" i="179" s="1"/>
  <c r="BD284" i="179" a="1"/>
  <c r="BD284" i="179" s="1"/>
  <c r="BD287" i="179" a="1"/>
  <c r="BD287" i="179" s="1"/>
  <c r="BD228" i="179" a="1"/>
  <c r="BD228" i="179" s="1"/>
  <c r="BD255" i="179" a="1"/>
  <c r="BD255" i="179" s="1"/>
  <c r="BD285" i="179" a="1"/>
  <c r="BD285" i="179" s="1"/>
  <c r="BD200" i="179" a="1"/>
  <c r="BD200" i="179" s="1"/>
  <c r="BD269" i="179" a="1"/>
  <c r="BD269" i="179" s="1"/>
  <c r="BD215" i="179" a="1"/>
  <c r="BD215" i="179" s="1"/>
  <c r="BD286" i="179" a="1"/>
  <c r="BD286" i="179" s="1"/>
  <c r="BD227" i="179" a="1"/>
  <c r="BD227" i="179" s="1"/>
  <c r="BD162" i="179" a="1"/>
  <c r="BD162" i="179" s="1"/>
  <c r="BD299" i="179" a="1"/>
  <c r="BD299" i="179" s="1"/>
  <c r="BD84" i="179" a="1"/>
  <c r="BD84" i="179" s="1"/>
  <c r="BD116" i="179" a="1"/>
  <c r="BD116" i="179" s="1"/>
  <c r="BD148" i="179" a="1"/>
  <c r="BD148" i="179" s="1"/>
  <c r="BD289" i="179" a="1"/>
  <c r="BD289" i="179" s="1"/>
  <c r="BD224" i="179" a="1"/>
  <c r="BD224" i="179" s="1"/>
  <c r="BD273" i="179" a="1"/>
  <c r="BD273" i="179" s="1"/>
  <c r="BD279" i="179" a="1"/>
  <c r="BD279" i="179" s="1"/>
  <c r="BD225" i="179" a="1"/>
  <c r="BD225" i="179" s="1"/>
  <c r="BD247" i="179" a="1"/>
  <c r="BD247" i="179" s="1"/>
  <c r="BD274" i="179" a="1"/>
  <c r="BD274" i="179" s="1"/>
  <c r="BD192" i="179" a="1"/>
  <c r="BD192" i="179" s="1"/>
  <c r="BD261" i="179" a="1"/>
  <c r="BD261" i="179" s="1"/>
  <c r="BD209" i="179" a="1"/>
  <c r="BD209" i="179" s="1"/>
  <c r="BD278" i="179" a="1"/>
  <c r="BD278" i="179" s="1"/>
  <c r="BD221" i="179" a="1"/>
  <c r="BD221" i="179" s="1"/>
  <c r="BD199" i="179" a="1"/>
  <c r="BD199" i="179" s="1"/>
  <c r="BD240" i="179" a="1"/>
  <c r="BD240" i="179" s="1"/>
  <c r="BD76" i="179" a="1"/>
  <c r="BD76" i="179" s="1"/>
  <c r="BD108" i="179" a="1"/>
  <c r="BD108" i="179" s="1"/>
  <c r="BD140" i="179" a="1"/>
  <c r="BD140" i="179" s="1"/>
  <c r="BD270" i="179" a="1"/>
  <c r="BD270" i="179" s="1"/>
  <c r="BD210" i="179" a="1"/>
  <c r="BD210" i="179" s="1"/>
  <c r="BD257" i="179" a="1"/>
  <c r="BD257" i="179" s="1"/>
  <c r="BD268" i="179" a="1"/>
  <c r="BD268" i="179" s="1"/>
  <c r="BD39" i="179" a="1"/>
  <c r="BD39" i="179" s="1"/>
  <c r="BD71" i="179" a="1"/>
  <c r="BD71" i="179" s="1"/>
  <c r="BD103" i="179" a="1"/>
  <c r="BD103" i="179" s="1"/>
  <c r="BD135" i="179" a="1"/>
  <c r="BD135" i="179" s="1"/>
  <c r="BD175" i="179" a="1"/>
  <c r="BD175" i="179" s="1"/>
  <c r="BD262" i="179" a="1"/>
  <c r="BD262" i="179" s="1"/>
  <c r="BD196" i="179" a="1"/>
  <c r="BD196" i="179" s="1"/>
  <c r="BD249" i="179" a="1"/>
  <c r="BD249" i="179" s="1"/>
  <c r="BD260" i="179" a="1"/>
  <c r="BD260" i="179" s="1"/>
  <c r="BD290" i="179" a="1"/>
  <c r="BD290" i="179" s="1"/>
  <c r="BD217" i="179" a="1"/>
  <c r="BD217" i="179" s="1"/>
  <c r="BD250" i="179" a="1"/>
  <c r="BD250" i="179" s="1"/>
  <c r="BD296" i="179" a="1"/>
  <c r="BD296" i="179" s="1"/>
  <c r="BD237" i="179" a="1"/>
  <c r="BD237" i="179" s="1"/>
  <c r="BD195" i="179" a="1"/>
  <c r="BD195" i="179" s="1"/>
  <c r="BD259" i="179" a="1"/>
  <c r="BD259" i="179" s="1"/>
  <c r="BD201" i="179" a="1"/>
  <c r="BD201" i="179" s="1"/>
  <c r="BD111" i="179" a="1"/>
  <c r="BD111" i="179" s="1"/>
  <c r="BD265" i="179" a="1"/>
  <c r="BD265" i="179" s="1"/>
  <c r="BD184" i="179" a="1"/>
  <c r="BD184" i="179" s="1"/>
  <c r="BD207" i="179" a="1"/>
  <c r="BD207" i="179" s="1"/>
  <c r="BD276" i="179" a="1"/>
  <c r="BD276" i="179" s="1"/>
  <c r="BD176" i="179" a="1"/>
  <c r="BD176" i="179" s="1"/>
  <c r="BD204" i="179" a="1"/>
  <c r="BD204" i="179" s="1"/>
  <c r="BD47" i="179" a="1"/>
  <c r="BD47" i="179" s="1"/>
  <c r="BD222" i="179" a="1"/>
  <c r="BD222" i="179" s="1"/>
  <c r="BD253" i="179" a="1"/>
  <c r="BD253" i="179" s="1"/>
  <c r="BD143" i="179" a="1"/>
  <c r="BD143" i="179" s="1"/>
  <c r="BD298" i="179" a="1"/>
  <c r="BD298" i="179" s="1"/>
  <c r="BD245" i="179" a="1"/>
  <c r="BD245" i="179" s="1"/>
  <c r="BD189" i="179" a="1"/>
  <c r="BD189" i="179" s="1"/>
  <c r="BD239" i="179" a="1"/>
  <c r="BD239" i="179" s="1"/>
  <c r="BD206" i="179" a="1"/>
  <c r="BD206" i="179" s="1"/>
  <c r="BD79" i="179" a="1"/>
  <c r="BD79" i="179" s="1"/>
  <c r="BD231" i="179" a="1"/>
  <c r="BD231" i="179" s="1"/>
  <c r="BD203" i="179" a="1"/>
  <c r="BD203" i="179" s="1"/>
  <c r="BD281" i="179" a="1"/>
  <c r="BD281" i="179" s="1"/>
  <c r="BD266" i="179" a="1"/>
  <c r="BD266" i="179" s="1"/>
  <c r="BD275" i="179" a="1"/>
  <c r="BD275" i="179" s="1"/>
  <c r="BD258" i="179" a="1"/>
  <c r="BD258" i="179" s="1"/>
  <c r="BD9" i="179" a="1"/>
  <c r="BD9" i="179" s="1"/>
  <c r="BD41" i="179" a="1"/>
  <c r="BD41" i="179" s="1"/>
  <c r="BD73" i="179" a="1"/>
  <c r="BD73" i="179" s="1"/>
  <c r="BD105" i="179" a="1"/>
  <c r="BD105" i="179" s="1"/>
  <c r="BD137" i="179" a="1"/>
  <c r="BD137" i="179" s="1"/>
  <c r="BD267" i="179" a="1"/>
  <c r="BD267" i="179" s="1"/>
  <c r="BD33" i="179" a="1"/>
  <c r="BD33" i="179" s="1"/>
  <c r="BD65" i="179" a="1"/>
  <c r="BD65" i="179" s="1"/>
  <c r="BD97" i="179" a="1"/>
  <c r="BD97" i="179" s="1"/>
  <c r="BD129" i="179" a="1"/>
  <c r="BD129" i="179" s="1"/>
  <c r="BD15" i="179" a="1"/>
  <c r="BD15" i="179" s="1"/>
  <c r="BD172" i="179" a="1"/>
  <c r="BD172" i="179" s="1"/>
  <c r="BD25" i="179" a="1"/>
  <c r="BD25" i="179" s="1"/>
  <c r="BD57" i="179" a="1"/>
  <c r="BD57" i="179" s="1"/>
  <c r="BD89" i="179" a="1"/>
  <c r="BD89" i="179" s="1"/>
  <c r="BD121" i="179" a="1"/>
  <c r="BD121" i="179" s="1"/>
  <c r="BD153" i="179" a="1"/>
  <c r="BD153" i="179" s="1"/>
  <c r="BD164" i="179" a="1"/>
  <c r="BD164" i="179" s="1"/>
  <c r="BD194" i="179" a="1"/>
  <c r="BD194" i="179" s="1"/>
  <c r="BD17" i="179" a="1"/>
  <c r="BD17" i="179" s="1"/>
  <c r="BD49" i="179" a="1"/>
  <c r="BD49" i="179" s="1"/>
  <c r="BD81" i="179" a="1"/>
  <c r="BD81" i="179" s="1"/>
  <c r="BD113" i="179" a="1"/>
  <c r="BD113" i="179" s="1"/>
  <c r="BD145" i="179" a="1"/>
  <c r="BD145" i="179" s="1"/>
  <c r="BD216" i="179" a="1"/>
  <c r="BD216" i="179" s="1"/>
  <c r="BD156" i="179" a="1"/>
  <c r="BD156" i="179" s="1"/>
  <c r="BD178" i="179" a="1"/>
  <c r="BD178" i="179" s="1"/>
  <c r="BD256" i="179" a="1"/>
  <c r="BD256" i="179" s="1"/>
  <c r="BD14" i="179" a="1"/>
  <c r="BD14" i="179" s="1"/>
  <c r="BD46" i="179" a="1"/>
  <c r="BD46" i="179" s="1"/>
  <c r="BD78" i="179" a="1"/>
  <c r="BD78" i="179" s="1"/>
  <c r="BD110" i="179" a="1"/>
  <c r="BD110" i="179" s="1"/>
  <c r="BD142" i="179" a="1"/>
  <c r="BD142" i="179" s="1"/>
  <c r="BD232" i="179" a="1"/>
  <c r="BD232" i="179" s="1"/>
  <c r="BD38" i="179" a="1"/>
  <c r="BD38" i="179" s="1"/>
  <c r="BD70" i="179" a="1"/>
  <c r="BD70" i="179" s="1"/>
  <c r="BD102" i="179" a="1"/>
  <c r="BD102" i="179" s="1"/>
  <c r="BD134" i="179" a="1"/>
  <c r="BD134" i="179" s="1"/>
  <c r="BD198" i="179" a="1"/>
  <c r="BD198" i="179" s="1"/>
  <c r="BD30" i="179" a="1"/>
  <c r="BD30" i="179" s="1"/>
  <c r="BD62" i="179" a="1"/>
  <c r="BD62" i="179" s="1"/>
  <c r="BD94" i="179" a="1"/>
  <c r="BD94" i="179" s="1"/>
  <c r="BD126" i="179" a="1"/>
  <c r="BD126" i="179" s="1"/>
  <c r="BD169" i="179" a="1"/>
  <c r="BD169" i="179" s="1"/>
  <c r="BD183" i="179" a="1"/>
  <c r="BD183" i="179" s="1"/>
  <c r="BD291" i="179" a="1"/>
  <c r="BD291" i="179" s="1"/>
  <c r="BD22" i="179" a="1"/>
  <c r="BD22" i="179" s="1"/>
  <c r="BD54" i="179" a="1"/>
  <c r="BD54" i="179" s="1"/>
  <c r="BD86" i="179" a="1"/>
  <c r="BD86" i="179" s="1"/>
  <c r="BD118" i="179" a="1"/>
  <c r="BD118" i="179" s="1"/>
  <c r="BD150" i="179" a="1"/>
  <c r="BD150" i="179" s="1"/>
  <c r="BD161" i="179" a="1"/>
  <c r="BD161" i="179" s="1"/>
  <c r="BD19" i="179" a="1"/>
  <c r="BD19" i="179" s="1"/>
  <c r="BD51" i="179" a="1"/>
  <c r="BD51" i="179" s="1"/>
  <c r="BD83" i="179" a="1"/>
  <c r="BD83" i="179" s="1"/>
  <c r="BD115" i="179" a="1"/>
  <c r="BD115" i="179" s="1"/>
  <c r="BD147" i="179" a="1"/>
  <c r="BD147" i="179" s="1"/>
  <c r="BD158" i="179" a="1"/>
  <c r="BD158" i="179" s="1"/>
  <c r="BD182" i="179" a="1"/>
  <c r="BD182" i="179" s="1"/>
  <c r="BD208" i="179" a="1"/>
  <c r="BD208" i="179" s="1"/>
  <c r="BD11" i="179" a="1"/>
  <c r="BD11" i="179" s="1"/>
  <c r="BD43" i="179" a="1"/>
  <c r="BD43" i="179" s="1"/>
  <c r="BD75" i="179" a="1"/>
  <c r="BD75" i="179" s="1"/>
  <c r="BD107" i="179" a="1"/>
  <c r="BD107" i="179" s="1"/>
  <c r="BD139" i="179" a="1"/>
  <c r="BD139" i="179" s="1"/>
  <c r="BD272" i="179" a="1"/>
  <c r="BD272" i="179" s="1"/>
  <c r="BD35" i="179" a="1"/>
  <c r="BD35" i="179" s="1"/>
  <c r="BD67" i="179" a="1"/>
  <c r="BD67" i="179" s="1"/>
  <c r="BD99" i="179" a="1"/>
  <c r="BD99" i="179" s="1"/>
  <c r="BD131" i="179" a="1"/>
  <c r="BD131" i="179" s="1"/>
  <c r="BD174" i="179" a="1"/>
  <c r="BD174" i="179" s="1"/>
  <c r="BD219" i="179" a="1"/>
  <c r="BD219" i="179" s="1"/>
  <c r="BD27" i="179" a="1"/>
  <c r="BD27" i="179" s="1"/>
  <c r="BD59" i="179" a="1"/>
  <c r="BD59" i="179" s="1"/>
  <c r="BD91" i="179" a="1"/>
  <c r="BD91" i="179" s="1"/>
  <c r="BD123" i="179" a="1"/>
  <c r="BD123" i="179" s="1"/>
  <c r="BD166" i="179" a="1"/>
  <c r="BD166" i="179" s="1"/>
  <c r="BD163" i="179" a="1"/>
  <c r="BD163" i="179" s="1"/>
  <c r="BD45" i="179" a="1"/>
  <c r="BD45" i="179" s="1"/>
  <c r="BD77" i="179" a="1"/>
  <c r="BD77" i="179" s="1"/>
  <c r="BD109" i="179" a="1"/>
  <c r="BD109" i="179" s="1"/>
  <c r="BD141" i="179" a="1"/>
  <c r="BD141" i="179" s="1"/>
  <c r="BD16" i="179" a="1"/>
  <c r="BD16" i="179" s="1"/>
  <c r="BD48" i="179" a="1"/>
  <c r="BD48" i="179" s="1"/>
  <c r="BD80" i="179" a="1"/>
  <c r="BD80" i="179" s="1"/>
  <c r="BD112" i="179" a="1"/>
  <c r="BD112" i="179" s="1"/>
  <c r="BD144" i="179" a="1"/>
  <c r="BD144" i="179" s="1"/>
  <c r="BD155" i="179" a="1"/>
  <c r="BD155" i="179" s="1"/>
  <c r="BD197" i="179" a="1"/>
  <c r="BD197" i="179" s="1"/>
  <c r="BD37" i="179" a="1"/>
  <c r="BD37" i="179" s="1"/>
  <c r="BD69" i="179" a="1"/>
  <c r="BD69" i="179" s="1"/>
  <c r="BD101" i="179" a="1"/>
  <c r="BD101" i="179" s="1"/>
  <c r="BD133" i="179" a="1"/>
  <c r="BD133" i="179" s="1"/>
  <c r="BD40" i="179" a="1"/>
  <c r="BD40" i="179" s="1"/>
  <c r="BD72" i="179" a="1"/>
  <c r="BD72" i="179" s="1"/>
  <c r="BD104" i="179" a="1"/>
  <c r="BD104" i="179" s="1"/>
  <c r="BD136" i="179" a="1"/>
  <c r="BD136" i="179" s="1"/>
  <c r="BD168" i="179" a="1"/>
  <c r="BD168" i="179" s="1"/>
  <c r="BD181" i="179" a="1"/>
  <c r="BD181" i="179" s="1"/>
  <c r="BD29" i="179" a="1"/>
  <c r="BD29" i="179" s="1"/>
  <c r="BD61" i="179" a="1"/>
  <c r="BD61" i="179" s="1"/>
  <c r="BD93" i="179" a="1"/>
  <c r="BD93" i="179" s="1"/>
  <c r="BD125" i="179" a="1"/>
  <c r="BD125" i="179" s="1"/>
  <c r="BD202" i="179" a="1"/>
  <c r="BD202" i="179" s="1"/>
  <c r="BD32" i="179" a="1"/>
  <c r="BD32" i="179" s="1"/>
  <c r="BD64" i="179" a="1"/>
  <c r="BD64" i="179" s="1"/>
  <c r="BD96" i="179" a="1"/>
  <c r="BD96" i="179" s="1"/>
  <c r="BD128" i="179" a="1"/>
  <c r="BD128" i="179" s="1"/>
  <c r="BD205" i="179" a="1"/>
  <c r="BD205" i="179" s="1"/>
  <c r="BD248" i="179" a="1"/>
  <c r="BD248" i="179" s="1"/>
  <c r="BD160" i="179" a="1"/>
  <c r="BD160" i="179" s="1"/>
  <c r="BD186" i="179" a="1"/>
  <c r="BD186" i="179" s="1"/>
  <c r="BD283" i="179" a="1"/>
  <c r="BD283" i="179" s="1"/>
  <c r="BD171" i="179" a="1"/>
  <c r="BD171" i="179" s="1"/>
  <c r="BD21" i="179" a="1"/>
  <c r="BD21" i="179" s="1"/>
  <c r="BD53" i="179" a="1"/>
  <c r="BD53" i="179" s="1"/>
  <c r="BD85" i="179" a="1"/>
  <c r="BD85" i="179" s="1"/>
  <c r="BD117" i="179" a="1"/>
  <c r="BD117" i="179" s="1"/>
  <c r="BD149" i="179" a="1"/>
  <c r="BD149" i="179" s="1"/>
  <c r="BD24" i="179" a="1"/>
  <c r="BD24" i="179" s="1"/>
  <c r="BD56" i="179" a="1"/>
  <c r="BD56" i="179" s="1"/>
  <c r="BD88" i="179" a="1"/>
  <c r="BD88" i="179" s="1"/>
  <c r="BD120" i="179" a="1"/>
  <c r="BD120" i="179" s="1"/>
  <c r="BD152" i="179" a="1"/>
  <c r="BD152" i="179" s="1"/>
  <c r="BD212" i="179" a="1"/>
  <c r="BD212" i="179" s="1"/>
  <c r="BB159" i="179" a="1"/>
  <c r="BB159" i="179" s="1"/>
  <c r="BB28" i="179" a="1"/>
  <c r="BB28" i="179" s="1"/>
  <c r="BB36" i="179" a="1"/>
  <c r="BB36" i="179" s="1"/>
  <c r="BB68" i="179" a="1"/>
  <c r="BB68" i="179" s="1"/>
  <c r="BB167" i="179" a="1"/>
  <c r="BB167" i="179" s="1"/>
  <c r="BB148" i="179" a="1"/>
  <c r="BB148" i="179" s="1"/>
  <c r="BB108" i="179" a="1"/>
  <c r="BB108" i="179" s="1"/>
  <c r="BB14" i="179" a="1"/>
  <c r="BB14" i="179" s="1"/>
  <c r="BB84" i="179" a="1"/>
  <c r="BB84" i="179" s="1"/>
  <c r="BB60" i="179" a="1"/>
  <c r="BB60" i="179" s="1"/>
  <c r="BB132" i="179" a="1"/>
  <c r="BB132" i="179" s="1"/>
  <c r="BB38" i="179" a="1"/>
  <c r="BB38" i="179" s="1"/>
  <c r="BB46" i="179" a="1"/>
  <c r="BB46" i="179" s="1"/>
  <c r="BB9" i="179" a="1"/>
  <c r="BB9" i="179" s="1"/>
  <c r="BB124" i="179" a="1"/>
  <c r="BB124" i="179" s="1"/>
  <c r="BB299" i="179" a="1"/>
  <c r="BB299" i="179" s="1"/>
  <c r="BB232" i="179" a="1"/>
  <c r="BB232" i="179" s="1"/>
  <c r="BB286" i="179" a="1"/>
  <c r="BB286" i="179" s="1"/>
  <c r="BB227" i="179" a="1"/>
  <c r="BB227" i="179" s="1"/>
  <c r="BB246" i="179" a="1"/>
  <c r="BB246" i="179" s="1"/>
  <c r="BB265" i="179" a="1"/>
  <c r="BB265" i="179" s="1"/>
  <c r="BB295" i="179" a="1"/>
  <c r="BB295" i="179" s="1"/>
  <c r="BB236" i="179" a="1"/>
  <c r="BB236" i="179" s="1"/>
  <c r="BB44" i="179" a="1"/>
  <c r="BB44" i="179" s="1"/>
  <c r="BB283" i="179" a="1"/>
  <c r="BB283" i="179" s="1"/>
  <c r="BB215" i="179" a="1"/>
  <c r="BB215" i="179" s="1"/>
  <c r="BB275" i="179" a="1"/>
  <c r="BB275" i="179" s="1"/>
  <c r="BB297" i="179" a="1"/>
  <c r="BB297" i="179" s="1"/>
  <c r="BB230" i="179" a="1"/>
  <c r="BB230" i="179" s="1"/>
  <c r="BB249" i="179" a="1"/>
  <c r="BB249" i="179" s="1"/>
  <c r="BB279" i="179" a="1"/>
  <c r="BB279" i="179" s="1"/>
  <c r="BB225" i="179" a="1"/>
  <c r="BB225" i="179" s="1"/>
  <c r="BB298" i="179" a="1"/>
  <c r="BB298" i="179" s="1"/>
  <c r="BB231" i="179" a="1"/>
  <c r="BB231" i="179" s="1"/>
  <c r="BB288" i="179" a="1"/>
  <c r="BB288" i="179" s="1"/>
  <c r="BB264" i="179" a="1"/>
  <c r="BB264" i="179" s="1"/>
  <c r="BB198" i="179" a="1"/>
  <c r="BB198" i="179" s="1"/>
  <c r="BB259" i="179" a="1"/>
  <c r="BB259" i="179" s="1"/>
  <c r="BB281" i="179" a="1"/>
  <c r="BB281" i="179" s="1"/>
  <c r="BB216" i="179" a="1"/>
  <c r="BB216" i="179" s="1"/>
  <c r="BB272" i="179" a="1"/>
  <c r="BB272" i="179" s="1"/>
  <c r="BB294" i="179" a="1"/>
  <c r="BB294" i="179" s="1"/>
  <c r="BB270" i="179" a="1"/>
  <c r="BB270" i="179" s="1"/>
  <c r="BB257" i="179" a="1"/>
  <c r="BB257" i="179" s="1"/>
  <c r="BB268" i="179" a="1"/>
  <c r="BB268" i="179" s="1"/>
  <c r="BB202" i="179" a="1"/>
  <c r="BB202" i="179" s="1"/>
  <c r="BB255" i="179" a="1"/>
  <c r="BB255" i="179" s="1"/>
  <c r="BB181" i="179" a="1"/>
  <c r="BB181" i="179" s="1"/>
  <c r="BB237" i="179" a="1"/>
  <c r="BB237" i="179" s="1"/>
  <c r="BB187" i="179" a="1"/>
  <c r="BB187" i="179" s="1"/>
  <c r="BB151" i="179" a="1"/>
  <c r="BB151" i="179" s="1"/>
  <c r="BB87" i="179" a="1"/>
  <c r="BB87" i="179" s="1"/>
  <c r="BB23" i="179" a="1"/>
  <c r="BB23" i="179" s="1"/>
  <c r="BB154" i="179" a="1"/>
  <c r="BB154" i="179" s="1"/>
  <c r="BB90" i="179" a="1"/>
  <c r="BB90" i="179" s="1"/>
  <c r="BB26" i="179" a="1"/>
  <c r="BB26" i="179" s="1"/>
  <c r="BB141" i="179" a="1"/>
  <c r="BB141" i="179" s="1"/>
  <c r="BB77" i="179" a="1"/>
  <c r="BB77" i="179" s="1"/>
  <c r="BB13" i="179" a="1"/>
  <c r="BB13" i="179" s="1"/>
  <c r="BB152" i="179" a="1"/>
  <c r="BB152" i="179" s="1"/>
  <c r="BB88" i="179" a="1"/>
  <c r="BB88" i="179" s="1"/>
  <c r="BB24" i="179" a="1"/>
  <c r="BB24" i="179" s="1"/>
  <c r="BB147" i="179" a="1"/>
  <c r="BB147" i="179" s="1"/>
  <c r="BB83" i="179" a="1"/>
  <c r="BB83" i="179" s="1"/>
  <c r="BB19" i="179" a="1"/>
  <c r="BB19" i="179" s="1"/>
  <c r="BB142" i="179" a="1"/>
  <c r="BB142" i="179" s="1"/>
  <c r="BB78" i="179" a="1"/>
  <c r="BB78" i="179" s="1"/>
  <c r="BB156" i="179" a="1"/>
  <c r="BB156" i="179" s="1"/>
  <c r="BB97" i="179" a="1"/>
  <c r="BB97" i="179" s="1"/>
  <c r="BB33" i="179" a="1"/>
  <c r="BB33" i="179" s="1"/>
  <c r="BB256" i="179" a="1"/>
  <c r="BB256" i="179" s="1"/>
  <c r="BB278" i="179" a="1"/>
  <c r="BB278" i="179" s="1"/>
  <c r="BB262" i="179" a="1"/>
  <c r="BB262" i="179" s="1"/>
  <c r="BB241" i="179" a="1"/>
  <c r="BB241" i="179" s="1"/>
  <c r="BB260" i="179" a="1"/>
  <c r="BB260" i="179" s="1"/>
  <c r="BB194" i="179" a="1"/>
  <c r="BB194" i="179" s="1"/>
  <c r="BB247" i="179" a="1"/>
  <c r="BB247" i="179" s="1"/>
  <c r="BB296" i="179" a="1"/>
  <c r="BB296" i="179" s="1"/>
  <c r="BB229" i="179" a="1"/>
  <c r="BB229" i="179" s="1"/>
  <c r="BB179" i="179" a="1"/>
  <c r="BB179" i="179" s="1"/>
  <c r="BB143" i="179" a="1"/>
  <c r="BB143" i="179" s="1"/>
  <c r="BB79" i="179" a="1"/>
  <c r="BB79" i="179" s="1"/>
  <c r="BB15" i="179" a="1"/>
  <c r="BB15" i="179" s="1"/>
  <c r="BB146" i="179" a="1"/>
  <c r="BB146" i="179" s="1"/>
  <c r="BB82" i="179" a="1"/>
  <c r="BB82" i="179" s="1"/>
  <c r="BB18" i="179" a="1"/>
  <c r="BB18" i="179" s="1"/>
  <c r="BB133" i="179" a="1"/>
  <c r="BB133" i="179" s="1"/>
  <c r="BB69" i="179" a="1"/>
  <c r="BB69" i="179" s="1"/>
  <c r="BB242" i="179" a="1"/>
  <c r="BB242" i="179" s="1"/>
  <c r="BB144" i="179" a="1"/>
  <c r="BB144" i="179" s="1"/>
  <c r="BB80" i="179" a="1"/>
  <c r="BB80" i="179" s="1"/>
  <c r="BB16" i="179" a="1"/>
  <c r="BB16" i="179" s="1"/>
  <c r="BB139" i="179" a="1"/>
  <c r="BB139" i="179" s="1"/>
  <c r="BB75" i="179" a="1"/>
  <c r="BB75" i="179" s="1"/>
  <c r="BB11" i="179" a="1"/>
  <c r="BB11" i="179" s="1"/>
  <c r="BB134" i="179" a="1"/>
  <c r="BB134" i="179" s="1"/>
  <c r="BB70" i="179" a="1"/>
  <c r="BB70" i="179" s="1"/>
  <c r="BB153" i="179" a="1"/>
  <c r="BB153" i="179" s="1"/>
  <c r="BB89" i="179" a="1"/>
  <c r="BB89" i="179" s="1"/>
  <c r="BB25" i="179" a="1"/>
  <c r="BB25" i="179" s="1"/>
  <c r="BB100" i="179" a="1"/>
  <c r="BB100" i="179" s="1"/>
  <c r="BB248" i="179" a="1"/>
  <c r="BB248" i="179" s="1"/>
  <c r="BB267" i="179" a="1"/>
  <c r="BB267" i="179" s="1"/>
  <c r="BB254" i="179" a="1"/>
  <c r="BB254" i="179" s="1"/>
  <c r="BB233" i="179" a="1"/>
  <c r="BB233" i="179" s="1"/>
  <c r="BB252" i="179" a="1"/>
  <c r="BB252" i="179" s="1"/>
  <c r="BB186" i="179" a="1"/>
  <c r="BB186" i="179" s="1"/>
  <c r="BB239" i="179" a="1"/>
  <c r="BB239" i="179" s="1"/>
  <c r="BB280" i="179" a="1"/>
  <c r="BB280" i="179" s="1"/>
  <c r="BB226" i="179" a="1"/>
  <c r="BB226" i="179" s="1"/>
  <c r="BB293" i="179" a="1"/>
  <c r="BB293" i="179" s="1"/>
  <c r="BB135" i="179" a="1"/>
  <c r="BB135" i="179" s="1"/>
  <c r="BB71" i="179" a="1"/>
  <c r="BB71" i="179" s="1"/>
  <c r="BB258" i="179" a="1"/>
  <c r="BB258" i="179" s="1"/>
  <c r="BB138" i="179" a="1"/>
  <c r="BB138" i="179" s="1"/>
  <c r="BB74" i="179" a="1"/>
  <c r="BB74" i="179" s="1"/>
  <c r="BB10" i="179" a="1"/>
  <c r="BB10" i="179" s="1"/>
  <c r="BB125" i="179" a="1"/>
  <c r="BB125" i="179" s="1"/>
  <c r="BB61" i="179" a="1"/>
  <c r="BB61" i="179" s="1"/>
  <c r="BB193" i="179" a="1"/>
  <c r="BB193" i="179" s="1"/>
  <c r="BB136" i="179" a="1"/>
  <c r="BB136" i="179" s="1"/>
  <c r="BB72" i="179" a="1"/>
  <c r="BB72" i="179" s="1"/>
  <c r="BB266" i="179" a="1"/>
  <c r="BB266" i="179" s="1"/>
  <c r="BB131" i="179" a="1"/>
  <c r="BB131" i="179" s="1"/>
  <c r="BB67" i="179" a="1"/>
  <c r="BB67" i="179" s="1"/>
  <c r="BB285" i="179" a="1"/>
  <c r="BB285" i="179" s="1"/>
  <c r="BB126" i="179" a="1"/>
  <c r="BB126" i="179" s="1"/>
  <c r="BB62" i="179" a="1"/>
  <c r="BB62" i="179" s="1"/>
  <c r="BB145" i="179" a="1"/>
  <c r="BB145" i="179" s="1"/>
  <c r="BB81" i="179" a="1"/>
  <c r="BB81" i="179" s="1"/>
  <c r="BB17" i="179" a="1"/>
  <c r="BB17" i="179" s="1"/>
  <c r="BB240" i="179" a="1"/>
  <c r="BB240" i="179" s="1"/>
  <c r="BB251" i="179" a="1"/>
  <c r="BB251" i="179" s="1"/>
  <c r="BB238" i="179" a="1"/>
  <c r="BB238" i="179" s="1"/>
  <c r="BB219" i="179" a="1"/>
  <c r="BB219" i="179" s="1"/>
  <c r="BB244" i="179" a="1"/>
  <c r="BB244" i="179" s="1"/>
  <c r="BB178" i="179" a="1"/>
  <c r="BB178" i="179" s="1"/>
  <c r="BB217" i="179" a="1"/>
  <c r="BB217" i="179" s="1"/>
  <c r="BB277" i="179" a="1"/>
  <c r="BB277" i="179" s="1"/>
  <c r="BB223" i="179" a="1"/>
  <c r="BB223" i="179" s="1"/>
  <c r="BB234" i="179" a="1"/>
  <c r="BB234" i="179" s="1"/>
  <c r="BB127" i="179" a="1"/>
  <c r="BB127" i="179" s="1"/>
  <c r="BB63" i="179" a="1"/>
  <c r="BB63" i="179" s="1"/>
  <c r="BB210" i="179" a="1"/>
  <c r="BB210" i="179" s="1"/>
  <c r="BB130" i="179" a="1"/>
  <c r="BB130" i="179" s="1"/>
  <c r="BB66" i="179" a="1"/>
  <c r="BB66" i="179" s="1"/>
  <c r="BB200" i="179" a="1"/>
  <c r="BB200" i="179" s="1"/>
  <c r="BB117" i="179" a="1"/>
  <c r="BB117" i="179" s="1"/>
  <c r="BB53" i="179" a="1"/>
  <c r="BB53" i="179" s="1"/>
  <c r="BB177" i="179" a="1"/>
  <c r="BB177" i="179" s="1"/>
  <c r="BB128" i="179" a="1"/>
  <c r="BB128" i="179" s="1"/>
  <c r="BB64" i="179" a="1"/>
  <c r="BB64" i="179" s="1"/>
  <c r="BB221" i="179" a="1"/>
  <c r="BB221" i="179" s="1"/>
  <c r="BB123" i="179" a="1"/>
  <c r="BB123" i="179" s="1"/>
  <c r="BB59" i="179" a="1"/>
  <c r="BB59" i="179" s="1"/>
  <c r="BB201" i="179" a="1"/>
  <c r="BB201" i="179" s="1"/>
  <c r="BB118" i="179" a="1"/>
  <c r="BB118" i="179" s="1"/>
  <c r="BB250" i="179" a="1"/>
  <c r="BB250" i="179" s="1"/>
  <c r="BB137" i="179" a="1"/>
  <c r="BB137" i="179" s="1"/>
  <c r="BB73" i="179" a="1"/>
  <c r="BB73" i="179" s="1"/>
  <c r="BB274" i="179" a="1"/>
  <c r="BB274" i="179" s="1"/>
  <c r="BB218" i="179" a="1"/>
  <c r="BB218" i="179" s="1"/>
  <c r="BB243" i="179" a="1"/>
  <c r="BB243" i="179" s="1"/>
  <c r="BB224" i="179" a="1"/>
  <c r="BB224" i="179" s="1"/>
  <c r="BB213" i="179" a="1"/>
  <c r="BB213" i="179" s="1"/>
  <c r="BB228" i="179" a="1"/>
  <c r="BB228" i="179" s="1"/>
  <c r="BB290" i="179" a="1"/>
  <c r="BB290" i="179" s="1"/>
  <c r="BB214" i="179" a="1"/>
  <c r="BB214" i="179" s="1"/>
  <c r="BB269" i="179" a="1"/>
  <c r="BB269" i="179" s="1"/>
  <c r="BB209" i="179" a="1"/>
  <c r="BB209" i="179" s="1"/>
  <c r="BB196" i="179" a="1"/>
  <c r="BB196" i="179" s="1"/>
  <c r="BB119" i="179" a="1"/>
  <c r="BB119" i="179" s="1"/>
  <c r="BB55" i="179" a="1"/>
  <c r="BB55" i="179" s="1"/>
  <c r="BB191" i="179" a="1"/>
  <c r="BB191" i="179" s="1"/>
  <c r="BB122" i="179" a="1"/>
  <c r="BB122" i="179" s="1"/>
  <c r="BB58" i="179" a="1"/>
  <c r="BB58" i="179" s="1"/>
  <c r="BB192" i="179" a="1"/>
  <c r="BB192" i="179" s="1"/>
  <c r="BB109" i="179" a="1"/>
  <c r="BB109" i="179" s="1"/>
  <c r="BB45" i="179" a="1"/>
  <c r="BB45" i="179" s="1"/>
  <c r="BB176" i="179" a="1"/>
  <c r="BB176" i="179" s="1"/>
  <c r="BB120" i="179" a="1"/>
  <c r="BB120" i="179" s="1"/>
  <c r="BB56" i="179" a="1"/>
  <c r="BB56" i="179" s="1"/>
  <c r="BB188" i="179" a="1"/>
  <c r="BB188" i="179" s="1"/>
  <c r="BB115" i="179" a="1"/>
  <c r="BB115" i="179" s="1"/>
  <c r="BB51" i="179" a="1"/>
  <c r="BB51" i="179" s="1"/>
  <c r="BB183" i="179" a="1"/>
  <c r="BB183" i="179" s="1"/>
  <c r="BB110" i="179" a="1"/>
  <c r="BB110" i="179" s="1"/>
  <c r="BB204" i="179" a="1"/>
  <c r="BB204" i="179" s="1"/>
  <c r="BB129" i="179" a="1"/>
  <c r="BB129" i="179" s="1"/>
  <c r="BB65" i="179" a="1"/>
  <c r="BB65" i="179" s="1"/>
  <c r="BB220" i="179" a="1"/>
  <c r="BB220" i="179" s="1"/>
  <c r="BB212" i="179" a="1"/>
  <c r="BB212" i="179" s="1"/>
  <c r="BB235" i="179" a="1"/>
  <c r="BB235" i="179" s="1"/>
  <c r="BB292" i="179" a="1"/>
  <c r="BB292" i="179" s="1"/>
  <c r="BB199" i="179" a="1"/>
  <c r="BB199" i="179" s="1"/>
  <c r="BB222" i="179" a="1"/>
  <c r="BB222" i="179" s="1"/>
  <c r="BB282" i="179" a="1"/>
  <c r="BB282" i="179" s="1"/>
  <c r="BB211" i="179" a="1"/>
  <c r="BB211" i="179" s="1"/>
  <c r="BB261" i="179" a="1"/>
  <c r="BB261" i="179" s="1"/>
  <c r="BB206" i="179" a="1"/>
  <c r="BB206" i="179" s="1"/>
  <c r="BB180" i="179" a="1"/>
  <c r="BB180" i="179" s="1"/>
  <c r="BB111" i="179" a="1"/>
  <c r="BB111" i="179" s="1"/>
  <c r="BB47" i="179" a="1"/>
  <c r="BB47" i="179" s="1"/>
  <c r="BB173" i="179" a="1"/>
  <c r="BB173" i="179" s="1"/>
  <c r="BB114" i="179" a="1"/>
  <c r="BB114" i="179" s="1"/>
  <c r="BB50" i="179" a="1"/>
  <c r="BB50" i="179" s="1"/>
  <c r="BB168" i="179" a="1"/>
  <c r="BB168" i="179" s="1"/>
  <c r="BB101" i="179" a="1"/>
  <c r="BB101" i="179" s="1"/>
  <c r="BB37" i="179" a="1"/>
  <c r="BB37" i="179" s="1"/>
  <c r="BB171" i="179" a="1"/>
  <c r="BB171" i="179" s="1"/>
  <c r="BB112" i="179" a="1"/>
  <c r="BB112" i="179" s="1"/>
  <c r="BB48" i="179" a="1"/>
  <c r="BB48" i="179" s="1"/>
  <c r="BB174" i="179" a="1"/>
  <c r="BB174" i="179" s="1"/>
  <c r="BB107" i="179" a="1"/>
  <c r="BB107" i="179" s="1"/>
  <c r="BB43" i="179" a="1"/>
  <c r="BB43" i="179" s="1"/>
  <c r="BB169" i="179" a="1"/>
  <c r="BB169" i="179" s="1"/>
  <c r="BB102" i="179" a="1"/>
  <c r="BB102" i="179" s="1"/>
  <c r="BB184" i="179" a="1"/>
  <c r="BB184" i="179" s="1"/>
  <c r="BB121" i="179" a="1"/>
  <c r="BB121" i="179" s="1"/>
  <c r="BB57" i="179" a="1"/>
  <c r="BB57" i="179" s="1"/>
  <c r="BB190" i="179" a="1"/>
  <c r="BB190" i="179" s="1"/>
  <c r="BB300" i="179" a="1"/>
  <c r="BB300" i="179" s="1"/>
  <c r="BB284" i="179" a="1"/>
  <c r="BB284" i="179" s="1"/>
  <c r="BB287" i="179" a="1"/>
  <c r="BB287" i="179" s="1"/>
  <c r="BB208" i="179" a="1"/>
  <c r="BB208" i="179" s="1"/>
  <c r="BB271" i="179" a="1"/>
  <c r="BB271" i="179" s="1"/>
  <c r="BB197" i="179" a="1"/>
  <c r="BB197" i="179" s="1"/>
  <c r="BB253" i="179" a="1"/>
  <c r="BB253" i="179" s="1"/>
  <c r="BB203" i="179" a="1"/>
  <c r="BB203" i="179" s="1"/>
  <c r="BB170" i="179" a="1"/>
  <c r="BB170" i="179" s="1"/>
  <c r="BB103" i="179" a="1"/>
  <c r="BB103" i="179" s="1"/>
  <c r="BB39" i="179" a="1"/>
  <c r="BB39" i="179" s="1"/>
  <c r="BB165" i="179" a="1"/>
  <c r="BB165" i="179" s="1"/>
  <c r="BB106" i="179" a="1"/>
  <c r="BB106" i="179" s="1"/>
  <c r="BB42" i="179" a="1"/>
  <c r="BB42" i="179" s="1"/>
  <c r="BB160" i="179" a="1"/>
  <c r="BB160" i="179" s="1"/>
  <c r="BB93" i="179" a="1"/>
  <c r="BB93" i="179" s="1"/>
  <c r="BB29" i="179" a="1"/>
  <c r="BB29" i="179" s="1"/>
  <c r="BB163" i="179" a="1"/>
  <c r="BB163" i="179" s="1"/>
  <c r="BB104" i="179" a="1"/>
  <c r="BB104" i="179" s="1"/>
  <c r="BB40" i="179" a="1"/>
  <c r="BB40" i="179" s="1"/>
  <c r="BB166" i="179" a="1"/>
  <c r="BB166" i="179" s="1"/>
  <c r="BB99" i="179" a="1"/>
  <c r="BB99" i="179" s="1"/>
  <c r="BB35" i="179" a="1"/>
  <c r="BB35" i="179" s="1"/>
  <c r="BB161" i="179" a="1"/>
  <c r="BB161" i="179" s="1"/>
  <c r="BB94" i="179" a="1"/>
  <c r="BB94" i="179" s="1"/>
  <c r="BB172" i="179" a="1"/>
  <c r="BB172" i="179" s="1"/>
  <c r="BB113" i="179" a="1"/>
  <c r="BB113" i="179" s="1"/>
  <c r="BB49" i="179" a="1"/>
  <c r="BB49" i="179" s="1"/>
  <c r="BB291" i="179" a="1"/>
  <c r="BB291" i="179" s="1"/>
  <c r="BB182" i="179" a="1"/>
  <c r="BB182" i="179" s="1"/>
  <c r="BB289" i="179" a="1"/>
  <c r="BB289" i="179" s="1"/>
  <c r="BB273" i="179" a="1"/>
  <c r="BB273" i="179" s="1"/>
  <c r="BB276" i="179" a="1"/>
  <c r="BB276" i="179" s="1"/>
  <c r="BB205" i="179" a="1"/>
  <c r="BB205" i="179" s="1"/>
  <c r="BB263" i="179" a="1"/>
  <c r="BB263" i="179" s="1"/>
  <c r="BB189" i="179" a="1"/>
  <c r="BB189" i="179" s="1"/>
  <c r="BB245" i="179" a="1"/>
  <c r="BB245" i="179" s="1"/>
  <c r="BB195" i="179" a="1"/>
  <c r="BB195" i="179" s="1"/>
  <c r="BB162" i="179" a="1"/>
  <c r="BB162" i="179" s="1"/>
  <c r="BB95" i="179" a="1"/>
  <c r="BB95" i="179" s="1"/>
  <c r="BB31" i="179" a="1"/>
  <c r="BB31" i="179" s="1"/>
  <c r="BB157" i="179" a="1"/>
  <c r="BB157" i="179" s="1"/>
  <c r="BB98" i="179" a="1"/>
  <c r="BB98" i="179" s="1"/>
  <c r="BB34" i="179" a="1"/>
  <c r="BB34" i="179" s="1"/>
  <c r="BB149" i="179" a="1"/>
  <c r="BB149" i="179" s="1"/>
  <c r="BB85" i="179" a="1"/>
  <c r="BB85" i="179" s="1"/>
  <c r="BB21" i="179" a="1"/>
  <c r="BB21" i="179" s="1"/>
  <c r="BB155" i="179" a="1"/>
  <c r="BB155" i="179" s="1"/>
  <c r="BB96" i="179" a="1"/>
  <c r="BB96" i="179" s="1"/>
  <c r="BB32" i="179" a="1"/>
  <c r="BB32" i="179" s="1"/>
  <c r="BB158" i="179" a="1"/>
  <c r="BB158" i="179" s="1"/>
  <c r="BB91" i="179" a="1"/>
  <c r="BB91" i="179" s="1"/>
  <c r="BB27" i="179" a="1"/>
  <c r="BB27" i="179" s="1"/>
  <c r="BB150" i="179" a="1"/>
  <c r="BB150" i="179" s="1"/>
  <c r="BB86" i="179" a="1"/>
  <c r="BB86" i="179" s="1"/>
  <c r="BB164" i="179" a="1"/>
  <c r="BB164" i="179" s="1"/>
  <c r="BB105" i="179" a="1"/>
  <c r="BB105" i="179" s="1"/>
  <c r="BB41" i="179" a="1"/>
  <c r="BB41" i="179" s="1"/>
  <c r="BB76" i="179" a="1"/>
  <c r="BB76" i="179" s="1"/>
  <c r="BB54" i="179" a="1"/>
  <c r="BB54" i="179" s="1"/>
  <c r="BB140" i="179" a="1"/>
  <c r="BB140" i="179" s="1"/>
  <c r="BB22" i="179" a="1"/>
  <c r="BB22" i="179" s="1"/>
  <c r="BB20" i="179" a="1"/>
  <c r="BB20" i="179" s="1"/>
  <c r="BB30" i="179" a="1"/>
  <c r="BB30" i="179" s="1"/>
  <c r="BB92" i="179" a="1"/>
  <c r="BB92" i="179" s="1"/>
  <c r="BB185" i="179" a="1"/>
  <c r="BB185" i="179" s="1"/>
  <c r="BB175" i="179" a="1"/>
  <c r="BB175" i="179" s="1"/>
  <c r="BB207" i="179" a="1"/>
  <c r="BB207" i="179" s="1"/>
  <c r="BB52" i="179" a="1"/>
  <c r="BB52" i="179" s="1"/>
  <c r="BB12" i="179" a="1"/>
  <c r="BB12" i="179" s="1"/>
  <c r="BB116" i="179" a="1"/>
  <c r="BB116" i="179" s="1"/>
  <c r="M90" i="173"/>
  <c r="M151" i="173"/>
  <c r="J90" i="173"/>
  <c r="J151" i="173"/>
  <c r="I90" i="173"/>
  <c r="I151" i="173"/>
  <c r="H90" i="173"/>
  <c r="H151" i="173"/>
  <c r="O90" i="173"/>
  <c r="O151" i="173"/>
  <c r="L90" i="173"/>
  <c r="L151" i="173"/>
  <c r="K90" i="173"/>
  <c r="K151" i="173"/>
  <c r="G90" i="173"/>
  <c r="G151" i="173"/>
  <c r="N90" i="173"/>
  <c r="N151" i="173"/>
  <c r="D90" i="173"/>
  <c r="D151" i="173"/>
  <c r="F90" i="173"/>
  <c r="F151" i="173"/>
  <c r="E90" i="173"/>
  <c r="E151" i="173"/>
  <c r="D63" i="187"/>
  <c r="L63" i="187"/>
  <c r="G63" i="187"/>
  <c r="O63" i="187"/>
  <c r="J63" i="187"/>
  <c r="N63" i="187"/>
  <c r="M63" i="187"/>
  <c r="H63" i="187"/>
  <c r="I63" i="187"/>
  <c r="F63" i="187"/>
  <c r="K63" i="187"/>
  <c r="D64" i="187"/>
  <c r="D120" i="187" s="1"/>
  <c r="D321" i="187" s="1"/>
  <c r="G12" i="187"/>
  <c r="K2" i="176"/>
  <c r="AV5" i="175"/>
  <c r="BI5" i="175" s="1"/>
  <c r="BV5" i="175" s="1"/>
  <c r="CI5" i="175" s="1"/>
  <c r="T5" i="175"/>
  <c r="AK5" i="175"/>
  <c r="AH1" i="175"/>
  <c r="AG1" i="175"/>
  <c r="R1" i="175"/>
  <c r="BG1" i="175"/>
  <c r="BT1" i="175" s="1"/>
  <c r="AT1" i="175"/>
  <c r="BD5" i="175"/>
  <c r="BQ5" i="175" s="1"/>
  <c r="CD5" i="175" s="1"/>
  <c r="CQ5" i="175" s="1"/>
  <c r="AB5" i="175"/>
  <c r="R5" i="175"/>
  <c r="AT5" i="175"/>
  <c r="BG5" i="175" s="1"/>
  <c r="BT5" i="175" s="1"/>
  <c r="CG5" i="175" s="1"/>
  <c r="AX5" i="175"/>
  <c r="BK5" i="175" s="1"/>
  <c r="BX5" i="175" s="1"/>
  <c r="CK5" i="175" s="1"/>
  <c r="V5" i="175"/>
  <c r="U5" i="175"/>
  <c r="AW5" i="175"/>
  <c r="BJ5" i="175" s="1"/>
  <c r="BW5" i="175" s="1"/>
  <c r="CJ5" i="175" s="1"/>
  <c r="K2" i="174"/>
  <c r="AI1" i="175"/>
  <c r="BC5" i="175"/>
  <c r="BP5" i="175" s="1"/>
  <c r="CC5" i="175" s="1"/>
  <c r="CP5" i="175" s="1"/>
  <c r="AA5" i="175"/>
  <c r="AZ5" i="175"/>
  <c r="BM5" i="175" s="1"/>
  <c r="BZ5" i="175" s="1"/>
  <c r="CM5" i="175" s="1"/>
  <c r="X5" i="175"/>
  <c r="AU5" i="175"/>
  <c r="BH5" i="175" s="1"/>
  <c r="BU5" i="175" s="1"/>
  <c r="CH5" i="175" s="1"/>
  <c r="S5" i="175"/>
  <c r="BE5" i="175"/>
  <c r="BR5" i="175" s="1"/>
  <c r="CE5" i="175" s="1"/>
  <c r="CR5" i="175" s="1"/>
  <c r="AC5" i="175"/>
  <c r="BB5" i="175"/>
  <c r="BO5" i="175" s="1"/>
  <c r="CB5" i="175" s="1"/>
  <c r="CO5" i="175" s="1"/>
  <c r="Z5" i="175"/>
  <c r="BA5" i="175"/>
  <c r="BN5" i="175" s="1"/>
  <c r="CA5" i="175" s="1"/>
  <c r="CN5" i="175" s="1"/>
  <c r="Y5" i="175"/>
  <c r="M6" i="176"/>
  <c r="M6" i="174"/>
  <c r="J2" i="174"/>
  <c r="J2" i="176"/>
  <c r="I2" i="176"/>
  <c r="I2" i="174"/>
  <c r="B12" i="182" l="1"/>
  <c r="H11" i="182"/>
  <c r="F2" i="186"/>
  <c r="D307" i="187"/>
  <c r="E305" i="187" s="1"/>
  <c r="D251" i="187"/>
  <c r="D92" i="187" s="1"/>
  <c r="D123" i="173" s="1"/>
  <c r="D190" i="187"/>
  <c r="D79" i="187" s="1"/>
  <c r="D110" i="173" s="1"/>
  <c r="D107" i="187"/>
  <c r="D138" i="173" s="1"/>
  <c r="D300" i="187"/>
  <c r="D102" i="187" s="1"/>
  <c r="D133" i="173" s="1"/>
  <c r="D244" i="187"/>
  <c r="D91" i="187" s="1"/>
  <c r="D122" i="173" s="1"/>
  <c r="D293" i="187"/>
  <c r="D101" i="187" s="1"/>
  <c r="D132" i="173" s="1"/>
  <c r="D237" i="187"/>
  <c r="D90" i="187" s="1"/>
  <c r="D121" i="173" s="1"/>
  <c r="D176" i="187"/>
  <c r="D286" i="187"/>
  <c r="D100" i="187" s="1"/>
  <c r="D131" i="173" s="1"/>
  <c r="D169" i="187"/>
  <c r="D73" i="187" s="1"/>
  <c r="D103" i="173" s="1"/>
  <c r="D279" i="187"/>
  <c r="D96" i="187" s="1"/>
  <c r="D127" i="173" s="1"/>
  <c r="D74" i="187"/>
  <c r="D104" i="173" s="1"/>
  <c r="D272" i="187"/>
  <c r="D95" i="187" s="1"/>
  <c r="D126" i="173" s="1"/>
  <c r="D211" i="187"/>
  <c r="D82" i="187" s="1"/>
  <c r="D113" i="173" s="1"/>
  <c r="D265" i="187"/>
  <c r="D94" i="187" s="1"/>
  <c r="D125" i="173" s="1"/>
  <c r="D145" i="187"/>
  <c r="D70" i="187" s="1"/>
  <c r="D100" i="173" s="1"/>
  <c r="D258" i="187"/>
  <c r="D93" i="187" s="1"/>
  <c r="D124" i="173" s="1"/>
  <c r="D197" i="187"/>
  <c r="D80" i="187" s="1"/>
  <c r="D111" i="173" s="1"/>
  <c r="H30" i="191"/>
  <c r="H13" i="191"/>
  <c r="AI6" i="175"/>
  <c r="BJ6" i="175" s="1"/>
  <c r="AI9" i="175"/>
  <c r="AI13" i="175"/>
  <c r="BJ13" i="175" s="1"/>
  <c r="AI17" i="175"/>
  <c r="BJ17" i="175" s="1"/>
  <c r="AI8" i="175"/>
  <c r="AI18" i="175"/>
  <c r="BJ18" i="175" s="1"/>
  <c r="AI19" i="175"/>
  <c r="BJ19" i="175" s="1"/>
  <c r="AI21" i="175"/>
  <c r="BJ21" i="175" s="1"/>
  <c r="AI25" i="175"/>
  <c r="BJ25" i="175" s="1"/>
  <c r="AI24" i="175"/>
  <c r="BJ24" i="175" s="1"/>
  <c r="AI11" i="175"/>
  <c r="AI15" i="175"/>
  <c r="BJ15" i="175" s="1"/>
  <c r="AI23" i="175"/>
  <c r="BJ23" i="175" s="1"/>
  <c r="AI7" i="175"/>
  <c r="AI28" i="175"/>
  <c r="BJ28" i="175" s="1"/>
  <c r="AI16" i="175"/>
  <c r="BJ16" i="175" s="1"/>
  <c r="AI14" i="175"/>
  <c r="BJ14" i="175" s="1"/>
  <c r="AI27" i="175"/>
  <c r="BJ27" i="175" s="1"/>
  <c r="AI36" i="175"/>
  <c r="BJ36" i="175" s="1"/>
  <c r="AI29" i="175"/>
  <c r="BJ29" i="175" s="1"/>
  <c r="AI31" i="175"/>
  <c r="BJ31" i="175" s="1"/>
  <c r="AI32" i="175"/>
  <c r="BJ32" i="175" s="1"/>
  <c r="AI35" i="175"/>
  <c r="BJ35" i="175" s="1"/>
  <c r="AI30" i="175"/>
  <c r="BJ30" i="175" s="1"/>
  <c r="AI34" i="175"/>
  <c r="BJ34" i="175" s="1"/>
  <c r="AI12" i="175"/>
  <c r="BJ12" i="175" s="1"/>
  <c r="AI38" i="175"/>
  <c r="BJ38" i="175" s="1"/>
  <c r="AI39" i="175"/>
  <c r="BJ39" i="175" s="1"/>
  <c r="AI33" i="175"/>
  <c r="BJ33" i="175" s="1"/>
  <c r="AI37" i="175"/>
  <c r="BJ37" i="175" s="1"/>
  <c r="AI40" i="175"/>
  <c r="BJ40" i="175" s="1"/>
  <c r="AI44" i="175"/>
  <c r="BJ44" i="175" s="1"/>
  <c r="AI22" i="175"/>
  <c r="BJ22" i="175" s="1"/>
  <c r="AI41" i="175"/>
  <c r="BJ41" i="175" s="1"/>
  <c r="AI47" i="175"/>
  <c r="BJ47" i="175" s="1"/>
  <c r="AI10" i="175"/>
  <c r="BJ10" i="175" s="1"/>
  <c r="AI46" i="175"/>
  <c r="BJ46" i="175" s="1"/>
  <c r="AI49" i="175"/>
  <c r="BJ49" i="175" s="1"/>
  <c r="AI50" i="175"/>
  <c r="BJ50" i="175" s="1"/>
  <c r="AI20" i="175"/>
  <c r="BJ20" i="175" s="1"/>
  <c r="AI48" i="175"/>
  <c r="BJ48" i="175" s="1"/>
  <c r="AI54" i="175"/>
  <c r="BJ54" i="175" s="1"/>
  <c r="AI58" i="175"/>
  <c r="BJ58" i="175" s="1"/>
  <c r="AI62" i="175"/>
  <c r="BJ62" i="175" s="1"/>
  <c r="AI42" i="175"/>
  <c r="BJ42" i="175" s="1"/>
  <c r="AI45" i="175"/>
  <c r="BJ45" i="175" s="1"/>
  <c r="AI26" i="175"/>
  <c r="BJ26" i="175" s="1"/>
  <c r="AI43" i="175"/>
  <c r="BJ43" i="175" s="1"/>
  <c r="AI57" i="175"/>
  <c r="BJ57" i="175" s="1"/>
  <c r="AI63" i="175"/>
  <c r="BJ63" i="175" s="1"/>
  <c r="AI52" i="175"/>
  <c r="BJ52" i="175" s="1"/>
  <c r="AI53" i="175"/>
  <c r="BJ53" i="175" s="1"/>
  <c r="AI60" i="175"/>
  <c r="BJ60" i="175" s="1"/>
  <c r="AI51" i="175"/>
  <c r="BJ51" i="175" s="1"/>
  <c r="AI55" i="175"/>
  <c r="BJ55" i="175" s="1"/>
  <c r="AI64" i="175"/>
  <c r="BJ64" i="175" s="1"/>
  <c r="AI56" i="175"/>
  <c r="BJ56" i="175" s="1"/>
  <c r="AI59" i="175"/>
  <c r="BJ59" i="175" s="1"/>
  <c r="AI61" i="175"/>
  <c r="BJ61" i="175" s="1"/>
  <c r="AG58" i="175"/>
  <c r="BH58" i="175" s="1"/>
  <c r="AG50" i="175"/>
  <c r="BH50" i="175" s="1"/>
  <c r="AG42" i="175"/>
  <c r="BH42" i="175" s="1"/>
  <c r="AG34" i="175"/>
  <c r="BH34" i="175" s="1"/>
  <c r="AG26" i="175"/>
  <c r="BH26" i="175" s="1"/>
  <c r="AG18" i="175"/>
  <c r="BH18" i="175" s="1"/>
  <c r="AG10" i="175"/>
  <c r="BH10" i="175" s="1"/>
  <c r="AG57" i="175"/>
  <c r="BH57" i="175" s="1"/>
  <c r="AG49" i="175"/>
  <c r="BH49" i="175" s="1"/>
  <c r="AG41" i="175"/>
  <c r="BH41" i="175" s="1"/>
  <c r="AG33" i="175"/>
  <c r="BH33" i="175" s="1"/>
  <c r="AG25" i="175"/>
  <c r="BH25" i="175" s="1"/>
  <c r="AG17" i="175"/>
  <c r="BH17" i="175" s="1"/>
  <c r="AG9" i="175"/>
  <c r="AG64" i="175"/>
  <c r="BH64" i="175" s="1"/>
  <c r="AG56" i="175"/>
  <c r="BH56" i="175" s="1"/>
  <c r="AG48" i="175"/>
  <c r="BH48" i="175" s="1"/>
  <c r="AG40" i="175"/>
  <c r="BH40" i="175" s="1"/>
  <c r="AG32" i="175"/>
  <c r="BH32" i="175" s="1"/>
  <c r="AG24" i="175"/>
  <c r="BH24" i="175" s="1"/>
  <c r="AG16" i="175"/>
  <c r="BH16" i="175" s="1"/>
  <c r="AG8" i="175"/>
  <c r="AG63" i="175"/>
  <c r="BH63" i="175" s="1"/>
  <c r="AG55" i="175"/>
  <c r="BH55" i="175" s="1"/>
  <c r="AG47" i="175"/>
  <c r="BH47" i="175" s="1"/>
  <c r="AG39" i="175"/>
  <c r="BH39" i="175" s="1"/>
  <c r="AG31" i="175"/>
  <c r="BH31" i="175" s="1"/>
  <c r="AG23" i="175"/>
  <c r="BH23" i="175" s="1"/>
  <c r="AG15" i="175"/>
  <c r="BH15" i="175" s="1"/>
  <c r="AG7" i="175"/>
  <c r="AG62" i="175"/>
  <c r="BH62" i="175" s="1"/>
  <c r="AG54" i="175"/>
  <c r="BH54" i="175" s="1"/>
  <c r="AG46" i="175"/>
  <c r="BH46" i="175" s="1"/>
  <c r="AG38" i="175"/>
  <c r="BH38" i="175" s="1"/>
  <c r="AG30" i="175"/>
  <c r="BH30" i="175" s="1"/>
  <c r="AG22" i="175"/>
  <c r="BH22" i="175" s="1"/>
  <c r="AG14" i="175"/>
  <c r="BH14" i="175" s="1"/>
  <c r="AG6" i="175"/>
  <c r="BH6" i="175" s="1"/>
  <c r="AG61" i="175"/>
  <c r="BH61" i="175" s="1"/>
  <c r="AG53" i="175"/>
  <c r="BH53" i="175" s="1"/>
  <c r="AG45" i="175"/>
  <c r="BH45" i="175" s="1"/>
  <c r="AG37" i="175"/>
  <c r="BH37" i="175" s="1"/>
  <c r="AG29" i="175"/>
  <c r="BH29" i="175" s="1"/>
  <c r="AG21" i="175"/>
  <c r="BH21" i="175" s="1"/>
  <c r="AG13" i="175"/>
  <c r="BH13" i="175" s="1"/>
  <c r="AG60" i="175"/>
  <c r="BH60" i="175" s="1"/>
  <c r="AG52" i="175"/>
  <c r="BH52" i="175" s="1"/>
  <c r="AG44" i="175"/>
  <c r="BH44" i="175" s="1"/>
  <c r="AG36" i="175"/>
  <c r="BH36" i="175" s="1"/>
  <c r="AG28" i="175"/>
  <c r="BH28" i="175" s="1"/>
  <c r="AG20" i="175"/>
  <c r="BH20" i="175" s="1"/>
  <c r="AG12" i="175"/>
  <c r="BH12" i="175" s="1"/>
  <c r="AG43" i="175"/>
  <c r="BH43" i="175" s="1"/>
  <c r="AG35" i="175"/>
  <c r="BH35" i="175" s="1"/>
  <c r="AG27" i="175"/>
  <c r="BH27" i="175" s="1"/>
  <c r="AG19" i="175"/>
  <c r="BH19" i="175" s="1"/>
  <c r="AG11" i="175"/>
  <c r="BH11" i="175" s="1"/>
  <c r="AG59" i="175"/>
  <c r="BH59" i="175" s="1"/>
  <c r="AG51" i="175"/>
  <c r="BH51" i="175" s="1"/>
  <c r="AH6" i="175"/>
  <c r="BI6" i="175" s="1"/>
  <c r="AH10" i="175"/>
  <c r="BI10" i="175" s="1"/>
  <c r="AH8" i="175"/>
  <c r="AH12" i="175"/>
  <c r="BI12" i="175" s="1"/>
  <c r="AH16" i="175"/>
  <c r="BI16" i="175" s="1"/>
  <c r="AH7" i="175"/>
  <c r="AH11" i="175"/>
  <c r="BI11" i="175" s="1"/>
  <c r="AH15" i="175"/>
  <c r="BI15" i="175" s="1"/>
  <c r="AH19" i="175"/>
  <c r="BI19" i="175" s="1"/>
  <c r="AH13" i="175"/>
  <c r="BI13" i="175" s="1"/>
  <c r="AH9" i="175"/>
  <c r="AH20" i="175"/>
  <c r="BI20" i="175" s="1"/>
  <c r="AH14" i="175"/>
  <c r="BI14" i="175" s="1"/>
  <c r="AH28" i="175"/>
  <c r="BI28" i="175" s="1"/>
  <c r="AH32" i="175"/>
  <c r="BI32" i="175" s="1"/>
  <c r="AH24" i="175"/>
  <c r="BI24" i="175" s="1"/>
  <c r="AH29" i="175"/>
  <c r="BI29" i="175" s="1"/>
  <c r="AH31" i="175"/>
  <c r="BI31" i="175" s="1"/>
  <c r="AH35" i="175"/>
  <c r="BI35" i="175" s="1"/>
  <c r="AH17" i="175"/>
  <c r="BI17" i="175" s="1"/>
  <c r="AH40" i="175"/>
  <c r="BI40" i="175" s="1"/>
  <c r="AH23" i="175"/>
  <c r="BI23" i="175" s="1"/>
  <c r="AH38" i="175"/>
  <c r="BI38" i="175" s="1"/>
  <c r="AH26" i="175"/>
  <c r="BI26" i="175" s="1"/>
  <c r="AH36" i="175"/>
  <c r="BI36" i="175" s="1"/>
  <c r="AH18" i="175"/>
  <c r="BI18" i="175" s="1"/>
  <c r="AH30" i="175"/>
  <c r="BI30" i="175" s="1"/>
  <c r="AH44" i="175"/>
  <c r="BI44" i="175" s="1"/>
  <c r="AH48" i="175"/>
  <c r="BI48" i="175" s="1"/>
  <c r="AH52" i="175"/>
  <c r="BI52" i="175" s="1"/>
  <c r="AH34" i="175"/>
  <c r="BI34" i="175" s="1"/>
  <c r="AH21" i="175"/>
  <c r="BI21" i="175" s="1"/>
  <c r="AH22" i="175"/>
  <c r="BI22" i="175" s="1"/>
  <c r="AH33" i="175"/>
  <c r="BI33" i="175" s="1"/>
  <c r="AH46" i="175"/>
  <c r="BI46" i="175" s="1"/>
  <c r="AH49" i="175"/>
  <c r="BI49" i="175" s="1"/>
  <c r="AH50" i="175"/>
  <c r="BI50" i="175" s="1"/>
  <c r="AH51" i="175"/>
  <c r="BI51" i="175" s="1"/>
  <c r="AH55" i="175"/>
  <c r="BI55" i="175" s="1"/>
  <c r="AH59" i="175"/>
  <c r="BI59" i="175" s="1"/>
  <c r="AH25" i="175"/>
  <c r="BI25" i="175" s="1"/>
  <c r="AH27" i="175"/>
  <c r="BI27" i="175" s="1"/>
  <c r="AH54" i="175"/>
  <c r="BI54" i="175" s="1"/>
  <c r="AH39" i="175"/>
  <c r="BI39" i="175" s="1"/>
  <c r="AH42" i="175"/>
  <c r="BI42" i="175" s="1"/>
  <c r="AH45" i="175"/>
  <c r="BI45" i="175" s="1"/>
  <c r="AH53" i="175"/>
  <c r="BI53" i="175" s="1"/>
  <c r="AH57" i="175"/>
  <c r="BI57" i="175" s="1"/>
  <c r="AH61" i="175"/>
  <c r="BI61" i="175" s="1"/>
  <c r="AH41" i="175"/>
  <c r="BI41" i="175" s="1"/>
  <c r="AH43" i="175"/>
  <c r="BI43" i="175" s="1"/>
  <c r="AH47" i="175"/>
  <c r="BI47" i="175" s="1"/>
  <c r="AH37" i="175"/>
  <c r="BI37" i="175" s="1"/>
  <c r="AH56" i="175"/>
  <c r="BI56" i="175" s="1"/>
  <c r="AH60" i="175"/>
  <c r="BI60" i="175" s="1"/>
  <c r="AH64" i="175"/>
  <c r="BI64" i="175" s="1"/>
  <c r="AH63" i="175"/>
  <c r="BI63" i="175" s="1"/>
  <c r="AH62" i="175"/>
  <c r="BI62" i="175" s="1"/>
  <c r="AH58" i="175"/>
  <c r="BI58" i="175" s="1"/>
  <c r="CG1" i="175"/>
  <c r="I92" i="173"/>
  <c r="I153" i="173"/>
  <c r="G64" i="187"/>
  <c r="G120" i="187" s="1"/>
  <c r="G321" i="187" s="1"/>
  <c r="BJ1" i="175"/>
  <c r="BW1" i="175" s="1"/>
  <c r="CJ1" i="175" s="1"/>
  <c r="AW1" i="175"/>
  <c r="U1" i="175"/>
  <c r="S1" i="175"/>
  <c r="AU1" i="175"/>
  <c r="BH1" i="175"/>
  <c r="BU1" i="175" s="1"/>
  <c r="CH1" i="175" s="1"/>
  <c r="T1" i="175"/>
  <c r="AV1" i="175"/>
  <c r="BI1" i="175"/>
  <c r="BV1" i="175" s="1"/>
  <c r="CI1" i="175" s="1"/>
  <c r="AY5" i="175"/>
  <c r="BL5" i="175" s="1"/>
  <c r="BY5" i="175" s="1"/>
  <c r="CL5" i="175" s="1"/>
  <c r="W5" i="175"/>
  <c r="H4" i="192" l="1"/>
  <c r="H6" i="192" s="1"/>
  <c r="H2" i="173"/>
  <c r="L2" i="176"/>
  <c r="BB7" i="179"/>
  <c r="AN7" i="179"/>
  <c r="L2" i="174"/>
  <c r="W7" i="179"/>
  <c r="H12" i="187"/>
  <c r="H64" i="187" s="1"/>
  <c r="H120" i="187" s="1"/>
  <c r="H321" i="187" s="1"/>
  <c r="AJ1" i="175"/>
  <c r="B13" i="182"/>
  <c r="H12" i="182"/>
  <c r="G2" i="186"/>
  <c r="H32" i="191"/>
  <c r="H37" i="191" s="1"/>
  <c r="H42" i="191" s="1"/>
  <c r="H14" i="191"/>
  <c r="I4" i="192" l="1"/>
  <c r="I6" i="192" s="1"/>
  <c r="M2" i="176"/>
  <c r="I12" i="187"/>
  <c r="I64" i="187" s="1"/>
  <c r="I120" i="187" s="1"/>
  <c r="I321" i="187" s="1"/>
  <c r="M2" i="174"/>
  <c r="BC7" i="179"/>
  <c r="X7" i="179"/>
  <c r="AK1" i="175"/>
  <c r="I2" i="173"/>
  <c r="AO7" i="179"/>
  <c r="B14" i="182"/>
  <c r="H13" i="182"/>
  <c r="H2" i="186"/>
  <c r="AJ25" i="175"/>
  <c r="BK25" i="175" s="1"/>
  <c r="AJ60" i="175"/>
  <c r="BK60" i="175" s="1"/>
  <c r="AJ9" i="175"/>
  <c r="AJ10" i="175"/>
  <c r="AJ27" i="175"/>
  <c r="BK27" i="175" s="1"/>
  <c r="AJ41" i="175"/>
  <c r="BK41" i="175" s="1"/>
  <c r="AJ45" i="175"/>
  <c r="BK45" i="175" s="1"/>
  <c r="AJ52" i="175"/>
  <c r="BK52" i="175" s="1"/>
  <c r="AJ47" i="175"/>
  <c r="BK47" i="175" s="1"/>
  <c r="AJ17" i="175"/>
  <c r="BK17" i="175" s="1"/>
  <c r="AJ23" i="175"/>
  <c r="BK23" i="175" s="1"/>
  <c r="AJ31" i="175"/>
  <c r="BK31" i="175" s="1"/>
  <c r="AJ37" i="175"/>
  <c r="BK37" i="175" s="1"/>
  <c r="AJ40" i="175"/>
  <c r="BK40" i="175" s="1"/>
  <c r="AJ38" i="175"/>
  <c r="BK38" i="175" s="1"/>
  <c r="AJ57" i="175"/>
  <c r="BK57" i="175" s="1"/>
  <c r="AJ12" i="175"/>
  <c r="AJ18" i="175"/>
  <c r="BK18" i="175" s="1"/>
  <c r="AJ22" i="175"/>
  <c r="BK22" i="175" s="1"/>
  <c r="AJ34" i="175"/>
  <c r="BK34" i="175" s="1"/>
  <c r="AJ56" i="175"/>
  <c r="BK56" i="175" s="1"/>
  <c r="AJ48" i="175"/>
  <c r="BK48" i="175" s="1"/>
  <c r="AJ63" i="175"/>
  <c r="BK63" i="175" s="1"/>
  <c r="AX1" i="175"/>
  <c r="AJ7" i="175"/>
  <c r="AJ16" i="175"/>
  <c r="BK16" i="175" s="1"/>
  <c r="AJ21" i="175"/>
  <c r="BK21" i="175" s="1"/>
  <c r="AJ19" i="175"/>
  <c r="BK19" i="175" s="1"/>
  <c r="AJ46" i="175"/>
  <c r="BK46" i="175" s="1"/>
  <c r="AJ54" i="175"/>
  <c r="BK54" i="175" s="1"/>
  <c r="AJ11" i="175"/>
  <c r="AJ24" i="175"/>
  <c r="BK24" i="175" s="1"/>
  <c r="AJ42" i="175"/>
  <c r="BK42" i="175" s="1"/>
  <c r="AJ58" i="175"/>
  <c r="BK58" i="175" s="1"/>
  <c r="BK1" i="175"/>
  <c r="BX1" i="175" s="1"/>
  <c r="CK1" i="175" s="1"/>
  <c r="AJ6" i="175"/>
  <c r="BK6" i="175" s="1"/>
  <c r="AJ26" i="175"/>
  <c r="BK26" i="175" s="1"/>
  <c r="AJ43" i="175"/>
  <c r="BK43" i="175" s="1"/>
  <c r="AJ62" i="175"/>
  <c r="BK62" i="175" s="1"/>
  <c r="AJ36" i="175"/>
  <c r="BK36" i="175" s="1"/>
  <c r="AJ53" i="175"/>
  <c r="BK53" i="175" s="1"/>
  <c r="AJ20" i="175"/>
  <c r="BK20" i="175" s="1"/>
  <c r="AJ50" i="175"/>
  <c r="BK50" i="175" s="1"/>
  <c r="AJ14" i="175"/>
  <c r="BK14" i="175" s="1"/>
  <c r="AJ30" i="175"/>
  <c r="BK30" i="175" s="1"/>
  <c r="AJ13" i="175"/>
  <c r="BK13" i="175" s="1"/>
  <c r="AJ49" i="175"/>
  <c r="BK49" i="175" s="1"/>
  <c r="AJ39" i="175"/>
  <c r="BK39" i="175" s="1"/>
  <c r="AJ8" i="175"/>
  <c r="AJ32" i="175"/>
  <c r="BK32" i="175" s="1"/>
  <c r="AJ44" i="175"/>
  <c r="BK44" i="175" s="1"/>
  <c r="AJ61" i="175"/>
  <c r="BK61" i="175" s="1"/>
  <c r="V1" i="175"/>
  <c r="AJ33" i="175"/>
  <c r="BK33" i="175" s="1"/>
  <c r="AJ64" i="175"/>
  <c r="BK64" i="175" s="1"/>
  <c r="AJ29" i="175"/>
  <c r="BK29" i="175" s="1"/>
  <c r="AJ28" i="175"/>
  <c r="BK28" i="175" s="1"/>
  <c r="AJ15" i="175"/>
  <c r="BK15" i="175" s="1"/>
  <c r="AJ35" i="175"/>
  <c r="BK35" i="175" s="1"/>
  <c r="AJ51" i="175"/>
  <c r="BK51" i="175" s="1"/>
  <c r="AJ59" i="175"/>
  <c r="BK59" i="175" s="1"/>
  <c r="AJ55" i="175"/>
  <c r="BK55" i="175" s="1"/>
  <c r="C4" i="182"/>
  <c r="A2" i="176"/>
  <c r="D36" i="182"/>
  <c r="C36" i="182"/>
  <c r="C32" i="182"/>
  <c r="AE7" i="175"/>
  <c r="AE8" i="175"/>
  <c r="AE9" i="175"/>
  <c r="AE10" i="175"/>
  <c r="AE11" i="175"/>
  <c r="AE12" i="175"/>
  <c r="AE13" i="175"/>
  <c r="AE14" i="175"/>
  <c r="AE15" i="175"/>
  <c r="AE16" i="175"/>
  <c r="AE17" i="175"/>
  <c r="AE18" i="175"/>
  <c r="AE19" i="175"/>
  <c r="AE20" i="175"/>
  <c r="AE21" i="175"/>
  <c r="AE22" i="175"/>
  <c r="AE23" i="175"/>
  <c r="AE24" i="175"/>
  <c r="AE25" i="175"/>
  <c r="AE26" i="175"/>
  <c r="AE27" i="175"/>
  <c r="AE28" i="175"/>
  <c r="AE29" i="175"/>
  <c r="AE30" i="175"/>
  <c r="AE31" i="175"/>
  <c r="AE32" i="175"/>
  <c r="AE33" i="175"/>
  <c r="AE34" i="175"/>
  <c r="AE35" i="175"/>
  <c r="AE36" i="175"/>
  <c r="AE37" i="175"/>
  <c r="AE38" i="175"/>
  <c r="AE39" i="175"/>
  <c r="AE40" i="175"/>
  <c r="AE41" i="175"/>
  <c r="AE42" i="175"/>
  <c r="AE43" i="175"/>
  <c r="AE44" i="175"/>
  <c r="AE45" i="175"/>
  <c r="AE46" i="175"/>
  <c r="AE47" i="175"/>
  <c r="AE48" i="175"/>
  <c r="AE49" i="175"/>
  <c r="AE50" i="175"/>
  <c r="AE51" i="175"/>
  <c r="AE52" i="175"/>
  <c r="AE53" i="175"/>
  <c r="AE54" i="175"/>
  <c r="AE55" i="175"/>
  <c r="AE56" i="175"/>
  <c r="AE57" i="175"/>
  <c r="AE58" i="175"/>
  <c r="AE59" i="175"/>
  <c r="AE60" i="175"/>
  <c r="AE61" i="175"/>
  <c r="AE62" i="175"/>
  <c r="AE63" i="175"/>
  <c r="AE64" i="175"/>
  <c r="AE6" i="175"/>
  <c r="A1" i="175"/>
  <c r="A2" i="174"/>
  <c r="BJ6" i="179"/>
  <c r="T8" i="179"/>
  <c r="U8" i="179"/>
  <c r="V8" i="179"/>
  <c r="W8" i="179"/>
  <c r="Y8" i="179"/>
  <c r="Z8" i="179"/>
  <c r="AA8" i="179"/>
  <c r="AB8" i="179"/>
  <c r="AC8" i="179"/>
  <c r="AD8" i="179"/>
  <c r="S8" i="179"/>
  <c r="AK37" i="175" l="1"/>
  <c r="BL37" i="175" s="1"/>
  <c r="AK31" i="175"/>
  <c r="BL31" i="175" s="1"/>
  <c r="AK6" i="175"/>
  <c r="BL6" i="175" s="1"/>
  <c r="AK19" i="175"/>
  <c r="BL19" i="175" s="1"/>
  <c r="AK15" i="175"/>
  <c r="BL15" i="175" s="1"/>
  <c r="AK36" i="175"/>
  <c r="BL36" i="175" s="1"/>
  <c r="AK34" i="175"/>
  <c r="BL34" i="175" s="1"/>
  <c r="AK51" i="175"/>
  <c r="BL51" i="175" s="1"/>
  <c r="AK41" i="175"/>
  <c r="BL41" i="175" s="1"/>
  <c r="AK62" i="175"/>
  <c r="BL62" i="175" s="1"/>
  <c r="BL1" i="175"/>
  <c r="BY1" i="175" s="1"/>
  <c r="CL1" i="175" s="1"/>
  <c r="AK14" i="175"/>
  <c r="BL14" i="175" s="1"/>
  <c r="AK25" i="175"/>
  <c r="BL25" i="175" s="1"/>
  <c r="AK23" i="175"/>
  <c r="BL23" i="175" s="1"/>
  <c r="AK39" i="175"/>
  <c r="BL39" i="175" s="1"/>
  <c r="AK44" i="175"/>
  <c r="BL44" i="175" s="1"/>
  <c r="AK55" i="175"/>
  <c r="BL55" i="175" s="1"/>
  <c r="AK58" i="175"/>
  <c r="BL58" i="175" s="1"/>
  <c r="AK64" i="175"/>
  <c r="BL64" i="175" s="1"/>
  <c r="AY1" i="175"/>
  <c r="AK9" i="175"/>
  <c r="AK11" i="175"/>
  <c r="BL11" i="175" s="1"/>
  <c r="AK33" i="175"/>
  <c r="BL33" i="175" s="1"/>
  <c r="AK42" i="175"/>
  <c r="BL42" i="175" s="1"/>
  <c r="AK40" i="175"/>
  <c r="BL40" i="175" s="1"/>
  <c r="AK63" i="175"/>
  <c r="BL63" i="175" s="1"/>
  <c r="AK57" i="175"/>
  <c r="BL57" i="175" s="1"/>
  <c r="AK7" i="175"/>
  <c r="AK8" i="175"/>
  <c r="AK43" i="175"/>
  <c r="BL43" i="175" s="1"/>
  <c r="AK49" i="175"/>
  <c r="BL49" i="175" s="1"/>
  <c r="AK53" i="175"/>
  <c r="BL53" i="175" s="1"/>
  <c r="AK22" i="175"/>
  <c r="BL22" i="175" s="1"/>
  <c r="AK24" i="175"/>
  <c r="BL24" i="175" s="1"/>
  <c r="AK46" i="175"/>
  <c r="BL46" i="175" s="1"/>
  <c r="AK54" i="175"/>
  <c r="BL54" i="175" s="1"/>
  <c r="AK21" i="175"/>
  <c r="BL21" i="175" s="1"/>
  <c r="AK26" i="175"/>
  <c r="BL26" i="175" s="1"/>
  <c r="AK27" i="175"/>
  <c r="BL27" i="175" s="1"/>
  <c r="AK50" i="175"/>
  <c r="BL50" i="175" s="1"/>
  <c r="AK60" i="175"/>
  <c r="BL60" i="175" s="1"/>
  <c r="AK52" i="175"/>
  <c r="BL52" i="175" s="1"/>
  <c r="AK45" i="175"/>
  <c r="BL45" i="175" s="1"/>
  <c r="AK47" i="175"/>
  <c r="BL47" i="175" s="1"/>
  <c r="AK61" i="175"/>
  <c r="BL61" i="175" s="1"/>
  <c r="AK32" i="175"/>
  <c r="BL32" i="175" s="1"/>
  <c r="AK56" i="175"/>
  <c r="BL56" i="175" s="1"/>
  <c r="W1" i="175"/>
  <c r="AK17" i="175"/>
  <c r="BL17" i="175" s="1"/>
  <c r="AK29" i="175"/>
  <c r="BL29" i="175" s="1"/>
  <c r="AK12" i="175"/>
  <c r="AK30" i="175"/>
  <c r="BL30" i="175" s="1"/>
  <c r="AK59" i="175"/>
  <c r="BL59" i="175" s="1"/>
  <c r="AK38" i="175"/>
  <c r="BL38" i="175" s="1"/>
  <c r="AK13" i="175"/>
  <c r="BL13" i="175" s="1"/>
  <c r="AK16" i="175"/>
  <c r="BL16" i="175" s="1"/>
  <c r="AK10" i="175"/>
  <c r="BL10" i="175" s="1"/>
  <c r="AK48" i="175"/>
  <c r="BL48" i="175" s="1"/>
  <c r="AK20" i="175"/>
  <c r="BL20" i="175" s="1"/>
  <c r="AK28" i="175"/>
  <c r="BL28" i="175" s="1"/>
  <c r="AK35" i="175"/>
  <c r="BL35" i="175" s="1"/>
  <c r="AK18" i="175"/>
  <c r="BL18" i="175" s="1"/>
  <c r="J4" i="192"/>
  <c r="J6" i="192" s="1"/>
  <c r="BD7" i="179"/>
  <c r="AL1" i="175"/>
  <c r="J12" i="187"/>
  <c r="J64" i="187" s="1"/>
  <c r="J120" i="187" s="1"/>
  <c r="J321" i="187" s="1"/>
  <c r="N2" i="174"/>
  <c r="AP7" i="179"/>
  <c r="N2" i="176"/>
  <c r="J2" i="173"/>
  <c r="Y7" i="179"/>
  <c r="H14" i="182"/>
  <c r="B15" i="182"/>
  <c r="I2" i="186"/>
  <c r="BG9" i="175"/>
  <c r="BK10" i="175"/>
  <c r="BJ11" i="175"/>
  <c r="BL9" i="175"/>
  <c r="BK9" i="175"/>
  <c r="BK12" i="175"/>
  <c r="BI9" i="175"/>
  <c r="BH9" i="175"/>
  <c r="BK11" i="175"/>
  <c r="BL12" i="175"/>
  <c r="BJ9" i="175"/>
  <c r="C1" i="191"/>
  <c r="BJ299" i="179" a="1"/>
  <c r="BJ299" i="179" s="1"/>
  <c r="BJ291" i="179" a="1"/>
  <c r="BJ291" i="179" s="1"/>
  <c r="BJ283" i="179" a="1"/>
  <c r="BJ283" i="179" s="1"/>
  <c r="BJ272" i="179" a="1"/>
  <c r="BJ272" i="179" s="1"/>
  <c r="BJ264" i="179" a="1"/>
  <c r="BJ264" i="179" s="1"/>
  <c r="BJ256" i="179" a="1"/>
  <c r="BJ256" i="179" s="1"/>
  <c r="BJ248" i="179" a="1"/>
  <c r="BJ248" i="179" s="1"/>
  <c r="BJ240" i="179" a="1"/>
  <c r="BJ240" i="179" s="1"/>
  <c r="BJ232" i="179" a="1"/>
  <c r="BJ232" i="179" s="1"/>
  <c r="BJ218" i="179" a="1"/>
  <c r="BJ218" i="179" s="1"/>
  <c r="BJ212" i="179" a="1"/>
  <c r="BJ212" i="179" s="1"/>
  <c r="BJ198" i="179" a="1"/>
  <c r="BJ198" i="179" s="1"/>
  <c r="BJ190" i="179" a="1"/>
  <c r="BJ190" i="179" s="1"/>
  <c r="BJ182" i="179" a="1"/>
  <c r="BJ182" i="179" s="1"/>
  <c r="BJ294" i="179" a="1"/>
  <c r="BJ294" i="179" s="1"/>
  <c r="BJ286" i="179" a="1"/>
  <c r="BJ286" i="179" s="1"/>
  <c r="BJ278" i="179" a="1"/>
  <c r="BJ278" i="179" s="1"/>
  <c r="BJ275" i="179" a="1"/>
  <c r="BJ275" i="179" s="1"/>
  <c r="BJ267" i="179" a="1"/>
  <c r="BJ267" i="179" s="1"/>
  <c r="BJ259" i="179" a="1"/>
  <c r="BJ259" i="179" s="1"/>
  <c r="BJ251" i="179" a="1"/>
  <c r="BJ251" i="179" s="1"/>
  <c r="BJ243" i="179" a="1"/>
  <c r="BJ243" i="179" s="1"/>
  <c r="BJ235" i="179" a="1"/>
  <c r="BJ235" i="179" s="1"/>
  <c r="BJ227" i="179" a="1"/>
  <c r="BJ227" i="179" s="1"/>
  <c r="BJ300" i="179" a="1"/>
  <c r="BJ300" i="179" s="1"/>
  <c r="BJ297" i="179" a="1"/>
  <c r="BJ297" i="179" s="1"/>
  <c r="BJ289" i="179" a="1"/>
  <c r="BJ289" i="179" s="1"/>
  <c r="BJ281" i="179" a="1"/>
  <c r="BJ281" i="179" s="1"/>
  <c r="BJ270" i="179" a="1"/>
  <c r="BJ270" i="179" s="1"/>
  <c r="BJ262" i="179" a="1"/>
  <c r="BJ262" i="179" s="1"/>
  <c r="BJ254" i="179" a="1"/>
  <c r="BJ254" i="179" s="1"/>
  <c r="BJ246" i="179" a="1"/>
  <c r="BJ246" i="179" s="1"/>
  <c r="BJ238" i="179" a="1"/>
  <c r="BJ238" i="179" s="1"/>
  <c r="BJ230" i="179" a="1"/>
  <c r="BJ230" i="179" s="1"/>
  <c r="BJ216" i="179" a="1"/>
  <c r="BJ216" i="179" s="1"/>
  <c r="BJ210" i="179" a="1"/>
  <c r="BJ210" i="179" s="1"/>
  <c r="BJ292" i="179" a="1"/>
  <c r="BJ292" i="179" s="1"/>
  <c r="BJ284" i="179" a="1"/>
  <c r="BJ284" i="179" s="1"/>
  <c r="BJ273" i="179" a="1"/>
  <c r="BJ273" i="179" s="1"/>
  <c r="BJ265" i="179" a="1"/>
  <c r="BJ265" i="179" s="1"/>
  <c r="BJ257" i="179" a="1"/>
  <c r="BJ257" i="179" s="1"/>
  <c r="BJ249" i="179" a="1"/>
  <c r="BJ249" i="179" s="1"/>
  <c r="BJ241" i="179" a="1"/>
  <c r="BJ241" i="179" s="1"/>
  <c r="BJ233" i="179" a="1"/>
  <c r="BJ233" i="179" s="1"/>
  <c r="BJ219" i="179" a="1"/>
  <c r="BJ219" i="179" s="1"/>
  <c r="BJ213" i="179" a="1"/>
  <c r="BJ213" i="179" s="1"/>
  <c r="BJ199" i="179" a="1"/>
  <c r="BJ199" i="179" s="1"/>
  <c r="BJ295" i="179" a="1"/>
  <c r="BJ295" i="179" s="1"/>
  <c r="BJ287" i="179" a="1"/>
  <c r="BJ287" i="179" s="1"/>
  <c r="BJ279" i="179" a="1"/>
  <c r="BJ279" i="179" s="1"/>
  <c r="BJ276" i="179" a="1"/>
  <c r="BJ276" i="179" s="1"/>
  <c r="BJ268" i="179" a="1"/>
  <c r="BJ268" i="179" s="1"/>
  <c r="BJ260" i="179" a="1"/>
  <c r="BJ260" i="179" s="1"/>
  <c r="BJ252" i="179" a="1"/>
  <c r="BJ252" i="179" s="1"/>
  <c r="BJ244" i="179" a="1"/>
  <c r="BJ244" i="179" s="1"/>
  <c r="BJ236" i="179" a="1"/>
  <c r="BJ236" i="179" s="1"/>
  <c r="BJ228" i="179" a="1"/>
  <c r="BJ228" i="179" s="1"/>
  <c r="BJ225" i="179" a="1"/>
  <c r="BJ225" i="179" s="1"/>
  <c r="BJ222" i="179" a="1"/>
  <c r="BJ222" i="179" s="1"/>
  <c r="BJ208" i="179" a="1"/>
  <c r="BJ208" i="179" s="1"/>
  <c r="BJ205" i="179" a="1"/>
  <c r="BJ205" i="179" s="1"/>
  <c r="BJ202" i="179" a="1"/>
  <c r="BJ202" i="179" s="1"/>
  <c r="BJ194" i="179" a="1"/>
  <c r="BJ194" i="179" s="1"/>
  <c r="BJ186" i="179" a="1"/>
  <c r="BJ186" i="179" s="1"/>
  <c r="BJ178" i="179" a="1"/>
  <c r="BJ178" i="179" s="1"/>
  <c r="BJ298" i="179" a="1"/>
  <c r="BJ298" i="179" s="1"/>
  <c r="BJ290" i="179" a="1"/>
  <c r="BJ290" i="179" s="1"/>
  <c r="BJ282" i="179" a="1"/>
  <c r="BJ282" i="179" s="1"/>
  <c r="BJ271" i="179" a="1"/>
  <c r="BJ271" i="179" s="1"/>
  <c r="BJ263" i="179" a="1"/>
  <c r="BJ263" i="179" s="1"/>
  <c r="BJ255" i="179" a="1"/>
  <c r="BJ255" i="179" s="1"/>
  <c r="BJ247" i="179" a="1"/>
  <c r="BJ247" i="179" s="1"/>
  <c r="BJ239" i="179" a="1"/>
  <c r="BJ239" i="179" s="1"/>
  <c r="BJ231" i="179" a="1"/>
  <c r="BJ231" i="179" s="1"/>
  <c r="BJ217" i="179" a="1"/>
  <c r="BJ217" i="179" s="1"/>
  <c r="BJ214" i="179" a="1"/>
  <c r="BJ214" i="179" s="1"/>
  <c r="BJ211" i="179" a="1"/>
  <c r="BJ211" i="179" s="1"/>
  <c r="BJ197" i="179" a="1"/>
  <c r="BJ197" i="179" s="1"/>
  <c r="BJ189" i="179" a="1"/>
  <c r="BJ189" i="179" s="1"/>
  <c r="BJ181" i="179" a="1"/>
  <c r="BJ181" i="179" s="1"/>
  <c r="BJ296" i="179" a="1"/>
  <c r="BJ296" i="179" s="1"/>
  <c r="BJ288" i="179" a="1"/>
  <c r="BJ288" i="179" s="1"/>
  <c r="BJ280" i="179" a="1"/>
  <c r="BJ280" i="179" s="1"/>
  <c r="BJ277" i="179" a="1"/>
  <c r="BJ277" i="179" s="1"/>
  <c r="BJ269" i="179" a="1"/>
  <c r="BJ269" i="179" s="1"/>
  <c r="BJ261" i="179" a="1"/>
  <c r="BJ261" i="179" s="1"/>
  <c r="BJ253" i="179" a="1"/>
  <c r="BJ253" i="179" s="1"/>
  <c r="BJ245" i="179" a="1"/>
  <c r="BJ245" i="179" s="1"/>
  <c r="BJ237" i="179" a="1"/>
  <c r="BJ237" i="179" s="1"/>
  <c r="BJ229" i="179" a="1"/>
  <c r="BJ229" i="179" s="1"/>
  <c r="BJ226" i="179" a="1"/>
  <c r="BJ226" i="179" s="1"/>
  <c r="BJ223" i="179" a="1"/>
  <c r="BJ223" i="179" s="1"/>
  <c r="BJ215" i="179" a="1"/>
  <c r="BJ215" i="179" s="1"/>
  <c r="BJ209" i="179" a="1"/>
  <c r="BJ209" i="179" s="1"/>
  <c r="BJ195" i="179" a="1"/>
  <c r="BJ195" i="179" s="1"/>
  <c r="BJ187" i="179" a="1"/>
  <c r="BJ187" i="179" s="1"/>
  <c r="BJ179" i="179" a="1"/>
  <c r="BJ179" i="179" s="1"/>
  <c r="BJ258" i="179" a="1"/>
  <c r="BJ258" i="179" s="1"/>
  <c r="BJ224" i="179" a="1"/>
  <c r="BJ224" i="179" s="1"/>
  <c r="BJ203" i="179" a="1"/>
  <c r="BJ203" i="179" s="1"/>
  <c r="BJ188" i="179" a="1"/>
  <c r="BJ188" i="179" s="1"/>
  <c r="BJ170" i="179" a="1"/>
  <c r="BJ170" i="179" s="1"/>
  <c r="BJ162" i="179" a="1"/>
  <c r="BJ162" i="179" s="1"/>
  <c r="BJ154" i="179" a="1"/>
  <c r="BJ154" i="179" s="1"/>
  <c r="BJ151" i="179" a="1"/>
  <c r="BJ151" i="179" s="1"/>
  <c r="BJ143" i="179" a="1"/>
  <c r="BJ143" i="179" s="1"/>
  <c r="BJ135" i="179" a="1"/>
  <c r="BJ135" i="179" s="1"/>
  <c r="BJ127" i="179" a="1"/>
  <c r="BJ127" i="179" s="1"/>
  <c r="BJ119" i="179" a="1"/>
  <c r="BJ119" i="179" s="1"/>
  <c r="BJ111" i="179" a="1"/>
  <c r="BJ111" i="179" s="1"/>
  <c r="BJ103" i="179" a="1"/>
  <c r="BJ103" i="179" s="1"/>
  <c r="BJ95" i="179" a="1"/>
  <c r="BJ95" i="179" s="1"/>
  <c r="BJ87" i="179" a="1"/>
  <c r="BJ87" i="179" s="1"/>
  <c r="BJ79" i="179" a="1"/>
  <c r="BJ79" i="179" s="1"/>
  <c r="BJ71" i="179" a="1"/>
  <c r="BJ71" i="179" s="1"/>
  <c r="BJ63" i="179" a="1"/>
  <c r="BJ63" i="179" s="1"/>
  <c r="BJ55" i="179" a="1"/>
  <c r="BJ55" i="179" s="1"/>
  <c r="BJ47" i="179" a="1"/>
  <c r="BJ47" i="179" s="1"/>
  <c r="BJ39" i="179" a="1"/>
  <c r="BJ39" i="179" s="1"/>
  <c r="BJ31" i="179" a="1"/>
  <c r="BJ31" i="179" s="1"/>
  <c r="BJ23" i="179" a="1"/>
  <c r="BJ23" i="179" s="1"/>
  <c r="BJ15" i="179" a="1"/>
  <c r="BJ15" i="179" s="1"/>
  <c r="BJ206" i="179" a="1"/>
  <c r="BJ206" i="179" s="1"/>
  <c r="BJ183" i="179" a="1"/>
  <c r="BJ183" i="179" s="1"/>
  <c r="BJ173" i="179" a="1"/>
  <c r="BJ173" i="179" s="1"/>
  <c r="BJ165" i="179" a="1"/>
  <c r="BJ165" i="179" s="1"/>
  <c r="BJ157" i="179" a="1"/>
  <c r="BJ157" i="179" s="1"/>
  <c r="BJ146" i="179" a="1"/>
  <c r="BJ146" i="179" s="1"/>
  <c r="BJ138" i="179" a="1"/>
  <c r="BJ138" i="179" s="1"/>
  <c r="BJ130" i="179" a="1"/>
  <c r="BJ130" i="179" s="1"/>
  <c r="BJ122" i="179" a="1"/>
  <c r="BJ122" i="179" s="1"/>
  <c r="BJ114" i="179" a="1"/>
  <c r="BJ114" i="179" s="1"/>
  <c r="BJ106" i="179" a="1"/>
  <c r="BJ106" i="179" s="1"/>
  <c r="BJ98" i="179" a="1"/>
  <c r="BJ98" i="179" s="1"/>
  <c r="BJ90" i="179" a="1"/>
  <c r="BJ90" i="179" s="1"/>
  <c r="BJ82" i="179" a="1"/>
  <c r="BJ82" i="179" s="1"/>
  <c r="BJ74" i="179" a="1"/>
  <c r="BJ74" i="179" s="1"/>
  <c r="BJ66" i="179" a="1"/>
  <c r="BJ66" i="179" s="1"/>
  <c r="BJ58" i="179" a="1"/>
  <c r="BJ58" i="179" s="1"/>
  <c r="BJ50" i="179" a="1"/>
  <c r="BJ50" i="179" s="1"/>
  <c r="BJ42" i="179" a="1"/>
  <c r="BJ42" i="179" s="1"/>
  <c r="BJ34" i="179" a="1"/>
  <c r="BJ34" i="179" s="1"/>
  <c r="BJ26" i="179" a="1"/>
  <c r="BJ26" i="179" s="1"/>
  <c r="BJ18" i="179" a="1"/>
  <c r="BJ18" i="179" s="1"/>
  <c r="BJ10" i="179" a="1"/>
  <c r="BJ10" i="179" s="1"/>
  <c r="BJ242" i="179" a="1"/>
  <c r="BJ242" i="179" s="1"/>
  <c r="BJ221" i="179" a="1"/>
  <c r="BJ221" i="179" s="1"/>
  <c r="BJ201" i="179" a="1"/>
  <c r="BJ201" i="179" s="1"/>
  <c r="BJ184" i="179" a="1"/>
  <c r="BJ184" i="179" s="1"/>
  <c r="BJ168" i="179" a="1"/>
  <c r="BJ168" i="179" s="1"/>
  <c r="BJ160" i="179" a="1"/>
  <c r="BJ160" i="179" s="1"/>
  <c r="BJ149" i="179" a="1"/>
  <c r="BJ149" i="179" s="1"/>
  <c r="BJ141" i="179" a="1"/>
  <c r="BJ141" i="179" s="1"/>
  <c r="BJ133" i="179" a="1"/>
  <c r="BJ133" i="179" s="1"/>
  <c r="BJ125" i="179" a="1"/>
  <c r="BJ125" i="179" s="1"/>
  <c r="BJ117" i="179" a="1"/>
  <c r="BJ117" i="179" s="1"/>
  <c r="BJ109" i="179" a="1"/>
  <c r="BJ109" i="179" s="1"/>
  <c r="BJ101" i="179" a="1"/>
  <c r="BJ101" i="179" s="1"/>
  <c r="BJ93" i="179" a="1"/>
  <c r="BJ93" i="179" s="1"/>
  <c r="BJ85" i="179" a="1"/>
  <c r="BJ85" i="179" s="1"/>
  <c r="BJ77" i="179" a="1"/>
  <c r="BJ77" i="179" s="1"/>
  <c r="BJ69" i="179" a="1"/>
  <c r="BJ69" i="179" s="1"/>
  <c r="BJ61" i="179" a="1"/>
  <c r="BJ61" i="179" s="1"/>
  <c r="BJ53" i="179" a="1"/>
  <c r="BJ53" i="179" s="1"/>
  <c r="BJ45" i="179" a="1"/>
  <c r="BJ45" i="179" s="1"/>
  <c r="BJ37" i="179" a="1"/>
  <c r="BJ37" i="179" s="1"/>
  <c r="BJ29" i="179" a="1"/>
  <c r="BJ29" i="179" s="1"/>
  <c r="BJ21" i="179" a="1"/>
  <c r="BJ21" i="179" s="1"/>
  <c r="BJ13" i="179" a="1"/>
  <c r="BJ13" i="179" s="1"/>
  <c r="BJ266" i="179" a="1"/>
  <c r="BJ266" i="179" s="1"/>
  <c r="BJ204" i="179" a="1"/>
  <c r="BJ204" i="179" s="1"/>
  <c r="BJ185" i="179" a="1"/>
  <c r="BJ185" i="179" s="1"/>
  <c r="BJ171" i="179" a="1"/>
  <c r="BJ171" i="179" s="1"/>
  <c r="BJ163" i="179" a="1"/>
  <c r="BJ163" i="179" s="1"/>
  <c r="BJ155" i="179" a="1"/>
  <c r="BJ155" i="179" s="1"/>
  <c r="BJ152" i="179" a="1"/>
  <c r="BJ152" i="179" s="1"/>
  <c r="BJ144" i="179" a="1"/>
  <c r="BJ144" i="179" s="1"/>
  <c r="BJ136" i="179" a="1"/>
  <c r="BJ136" i="179" s="1"/>
  <c r="BJ128" i="179" a="1"/>
  <c r="BJ128" i="179" s="1"/>
  <c r="B132" i="182" s="1"/>
  <c r="BJ120" i="179" a="1"/>
  <c r="BJ120" i="179" s="1"/>
  <c r="BJ112" i="179" a="1"/>
  <c r="BJ112" i="179" s="1"/>
  <c r="BJ104" i="179" a="1"/>
  <c r="BJ104" i="179" s="1"/>
  <c r="BJ96" i="179" a="1"/>
  <c r="BJ96" i="179" s="1"/>
  <c r="BJ88" i="179" a="1"/>
  <c r="BJ88" i="179" s="1"/>
  <c r="BJ80" i="179" a="1"/>
  <c r="BJ80" i="179" s="1"/>
  <c r="BJ72" i="179" a="1"/>
  <c r="BJ72" i="179" s="1"/>
  <c r="BJ64" i="179" a="1"/>
  <c r="BJ64" i="179" s="1"/>
  <c r="BJ56" i="179" a="1"/>
  <c r="BJ56" i="179" s="1"/>
  <c r="BJ48" i="179" a="1"/>
  <c r="BJ48" i="179" s="1"/>
  <c r="BJ40" i="179" a="1"/>
  <c r="BJ40" i="179" s="1"/>
  <c r="BJ32" i="179" a="1"/>
  <c r="BJ32" i="179" s="1"/>
  <c r="BJ24" i="179" a="1"/>
  <c r="BJ24" i="179" s="1"/>
  <c r="BJ16" i="179" a="1"/>
  <c r="BJ16" i="179" s="1"/>
  <c r="BJ285" i="179" a="1"/>
  <c r="BJ285" i="179" s="1"/>
  <c r="BJ207" i="179" a="1"/>
  <c r="BJ207" i="179" s="1"/>
  <c r="BJ196" i="179" a="1"/>
  <c r="BJ196" i="179" s="1"/>
  <c r="BJ180" i="179" a="1"/>
  <c r="BJ180" i="179" s="1"/>
  <c r="BJ174" i="179" a="1"/>
  <c r="BJ174" i="179" s="1"/>
  <c r="BJ166" i="179" a="1"/>
  <c r="BJ166" i="179" s="1"/>
  <c r="BJ158" i="179" a="1"/>
  <c r="BJ158" i="179" s="1"/>
  <c r="BJ147" i="179" a="1"/>
  <c r="BJ147" i="179" s="1"/>
  <c r="BJ139" i="179" a="1"/>
  <c r="BJ139" i="179" s="1"/>
  <c r="BJ131" i="179" a="1"/>
  <c r="BJ131" i="179" s="1"/>
  <c r="BJ123" i="179" a="1"/>
  <c r="BJ123" i="179" s="1"/>
  <c r="BJ115" i="179" a="1"/>
  <c r="BJ115" i="179" s="1"/>
  <c r="BJ107" i="179" a="1"/>
  <c r="BJ107" i="179" s="1"/>
  <c r="BJ99" i="179" a="1"/>
  <c r="BJ99" i="179" s="1"/>
  <c r="BJ91" i="179" a="1"/>
  <c r="BJ91" i="179" s="1"/>
  <c r="BJ83" i="179" a="1"/>
  <c r="BJ83" i="179" s="1"/>
  <c r="BJ75" i="179" a="1"/>
  <c r="BJ75" i="179" s="1"/>
  <c r="BJ67" i="179" a="1"/>
  <c r="BJ67" i="179" s="1"/>
  <c r="BJ59" i="179" a="1"/>
  <c r="BJ59" i="179" s="1"/>
  <c r="BJ51" i="179" a="1"/>
  <c r="BJ51" i="179" s="1"/>
  <c r="BJ43" i="179" a="1"/>
  <c r="BJ43" i="179" s="1"/>
  <c r="BJ35" i="179" a="1"/>
  <c r="BJ35" i="179" s="1"/>
  <c r="BJ27" i="179" a="1"/>
  <c r="BJ27" i="179" s="1"/>
  <c r="BJ19" i="179" a="1"/>
  <c r="BJ19" i="179" s="1"/>
  <c r="BJ11" i="179" a="1"/>
  <c r="BJ11" i="179" s="1"/>
  <c r="BJ250" i="179" a="1"/>
  <c r="BJ250" i="179" s="1"/>
  <c r="BJ220" i="179" a="1"/>
  <c r="BJ220" i="179" s="1"/>
  <c r="BJ191" i="179" a="1"/>
  <c r="BJ191" i="179" s="1"/>
  <c r="BJ169" i="179" a="1"/>
  <c r="BJ169" i="179" s="1"/>
  <c r="BJ161" i="179" a="1"/>
  <c r="BJ161" i="179" s="1"/>
  <c r="BJ150" i="179" a="1"/>
  <c r="BJ150" i="179" s="1"/>
  <c r="BJ142" i="179" a="1"/>
  <c r="BJ142" i="179" s="1"/>
  <c r="BJ134" i="179" a="1"/>
  <c r="BJ134" i="179" s="1"/>
  <c r="BJ126" i="179" a="1"/>
  <c r="BJ126" i="179" s="1"/>
  <c r="BJ118" i="179" a="1"/>
  <c r="BJ118" i="179" s="1"/>
  <c r="BJ110" i="179" a="1"/>
  <c r="BJ110" i="179" s="1"/>
  <c r="BJ102" i="179" a="1"/>
  <c r="BJ102" i="179" s="1"/>
  <c r="BJ94" i="179" a="1"/>
  <c r="BJ94" i="179" s="1"/>
  <c r="BJ86" i="179" a="1"/>
  <c r="BJ86" i="179" s="1"/>
  <c r="BJ78" i="179" a="1"/>
  <c r="BJ78" i="179" s="1"/>
  <c r="BJ70" i="179" a="1"/>
  <c r="BJ70" i="179" s="1"/>
  <c r="BJ62" i="179" a="1"/>
  <c r="BJ62" i="179" s="1"/>
  <c r="BJ274" i="179" a="1"/>
  <c r="BJ274" i="179" s="1"/>
  <c r="BJ192" i="179" a="1"/>
  <c r="BJ192" i="179" s="1"/>
  <c r="BJ176" i="179" a="1"/>
  <c r="BJ176" i="179" s="1"/>
  <c r="BJ172" i="179" a="1"/>
  <c r="BJ172" i="179" s="1"/>
  <c r="BJ164" i="179" a="1"/>
  <c r="BJ164" i="179" s="1"/>
  <c r="BJ156" i="179" a="1"/>
  <c r="BJ156" i="179" s="1"/>
  <c r="BJ153" i="179" a="1"/>
  <c r="BJ153" i="179" s="1"/>
  <c r="BJ145" i="179" a="1"/>
  <c r="BJ145" i="179" s="1"/>
  <c r="BJ137" i="179" a="1"/>
  <c r="BJ137" i="179" s="1"/>
  <c r="BJ129" i="179" a="1"/>
  <c r="BJ129" i="179" s="1"/>
  <c r="BJ121" i="179" a="1"/>
  <c r="BJ121" i="179" s="1"/>
  <c r="BJ113" i="179" a="1"/>
  <c r="BJ113" i="179" s="1"/>
  <c r="BJ105" i="179" a="1"/>
  <c r="BJ105" i="179" s="1"/>
  <c r="BJ97" i="179" a="1"/>
  <c r="BJ97" i="179" s="1"/>
  <c r="BJ89" i="179" a="1"/>
  <c r="BJ89" i="179" s="1"/>
  <c r="C72" i="187" s="1"/>
  <c r="C162" i="187" s="1"/>
  <c r="D157" i="187" s="1"/>
  <c r="D162" i="187" s="1"/>
  <c r="D72" i="187" s="1"/>
  <c r="D102" i="173" s="1"/>
  <c r="BJ81" i="179" a="1"/>
  <c r="BJ81" i="179" s="1"/>
  <c r="BJ73" i="179" a="1"/>
  <c r="BJ73" i="179" s="1"/>
  <c r="BJ65" i="179" a="1"/>
  <c r="BJ65" i="179" s="1"/>
  <c r="BJ57" i="179" a="1"/>
  <c r="BJ57" i="179" s="1"/>
  <c r="BJ49" i="179" a="1"/>
  <c r="BJ49" i="179" s="1"/>
  <c r="BJ41" i="179" a="1"/>
  <c r="BJ41" i="179" s="1"/>
  <c r="BJ33" i="179" a="1"/>
  <c r="BJ33" i="179" s="1"/>
  <c r="BJ25" i="179" a="1"/>
  <c r="BJ25" i="179" s="1"/>
  <c r="BJ17" i="179" a="1"/>
  <c r="BJ17" i="179" s="1"/>
  <c r="BJ293" i="179" a="1"/>
  <c r="BJ293" i="179" s="1"/>
  <c r="BJ234" i="179" a="1"/>
  <c r="BJ234" i="179" s="1"/>
  <c r="BJ175" i="179" a="1"/>
  <c r="BJ175" i="179" s="1"/>
  <c r="BJ116" i="179" a="1"/>
  <c r="BJ116" i="179" s="1"/>
  <c r="BJ54" i="179" a="1"/>
  <c r="BJ54" i="179" s="1"/>
  <c r="BJ22" i="179" a="1"/>
  <c r="BJ22" i="179" s="1"/>
  <c r="BJ9" i="179" a="1"/>
  <c r="BJ9" i="179" s="1"/>
  <c r="BJ193" i="179" a="1"/>
  <c r="BJ193" i="179" s="1"/>
  <c r="BJ140" i="179" a="1"/>
  <c r="BJ140" i="179" s="1"/>
  <c r="BJ76" i="179" a="1"/>
  <c r="BJ76" i="179" s="1"/>
  <c r="BJ44" i="179" a="1"/>
  <c r="BJ44" i="179" s="1"/>
  <c r="BJ159" i="179" a="1"/>
  <c r="BJ159" i="179" s="1"/>
  <c r="BJ100" i="179" a="1"/>
  <c r="BJ100" i="179" s="1"/>
  <c r="BJ46" i="179" a="1"/>
  <c r="BJ46" i="179" s="1"/>
  <c r="BJ14" i="179" a="1"/>
  <c r="BJ14" i="179" s="1"/>
  <c r="BJ124" i="179" a="1"/>
  <c r="BJ124" i="179" s="1"/>
  <c r="BJ36" i="179" a="1"/>
  <c r="BJ36" i="179" s="1"/>
  <c r="BJ200" i="179" a="1"/>
  <c r="BJ200" i="179" s="1"/>
  <c r="BJ148" i="179" a="1"/>
  <c r="BJ148" i="179" s="1"/>
  <c r="BJ84" i="179" a="1"/>
  <c r="BJ84" i="179" s="1"/>
  <c r="BJ38" i="179" a="1"/>
  <c r="BJ38" i="179" s="1"/>
  <c r="BJ167" i="179" a="1"/>
  <c r="BJ167" i="179" s="1"/>
  <c r="BJ108" i="179" a="1"/>
  <c r="BJ108" i="179" s="1"/>
  <c r="BJ60" i="179" a="1"/>
  <c r="BJ60" i="179" s="1"/>
  <c r="BJ28" i="179" a="1"/>
  <c r="BJ28" i="179" s="1"/>
  <c r="BJ12" i="179" a="1"/>
  <c r="BJ12" i="179" s="1"/>
  <c r="BJ177" i="179" a="1"/>
  <c r="BJ177" i="179" s="1"/>
  <c r="BJ132" i="179" a="1"/>
  <c r="BJ132" i="179" s="1"/>
  <c r="BJ68" i="179" a="1"/>
  <c r="BJ68" i="179" s="1"/>
  <c r="BJ30" i="179" a="1"/>
  <c r="BJ30" i="179" s="1"/>
  <c r="BJ92" i="179" a="1"/>
  <c r="BJ92" i="179" s="1"/>
  <c r="BJ52" i="179" a="1"/>
  <c r="BJ52" i="179" s="1"/>
  <c r="BJ20" i="179" a="1"/>
  <c r="BJ20" i="179" s="1"/>
  <c r="B108" i="182"/>
  <c r="B110" i="182" s="1"/>
  <c r="BV16" i="175"/>
  <c r="D37" i="182"/>
  <c r="X8" i="179"/>
  <c r="BX16" i="175"/>
  <c r="BU16" i="175"/>
  <c r="BW16" i="175"/>
  <c r="BY16" i="175"/>
  <c r="BT16" i="175"/>
  <c r="K4" i="192" l="1"/>
  <c r="K6" i="192" s="1"/>
  <c r="O2" i="174"/>
  <c r="O2" i="176"/>
  <c r="AM1" i="175"/>
  <c r="K12" i="187"/>
  <c r="K64" i="187" s="1"/>
  <c r="K120" i="187" s="1"/>
  <c r="K321" i="187" s="1"/>
  <c r="AQ7" i="179"/>
  <c r="K2" i="173"/>
  <c r="BE7" i="179"/>
  <c r="Z7" i="179"/>
  <c r="B16" i="182"/>
  <c r="H15" i="182"/>
  <c r="J2" i="186"/>
  <c r="AL51" i="175"/>
  <c r="BM51" i="175" s="1"/>
  <c r="AL13" i="175"/>
  <c r="BM13" i="175" s="1"/>
  <c r="AL30" i="175"/>
  <c r="BM30" i="175" s="1"/>
  <c r="AL33" i="175"/>
  <c r="BM33" i="175" s="1"/>
  <c r="AL40" i="175"/>
  <c r="BM40" i="175" s="1"/>
  <c r="AL57" i="175"/>
  <c r="BM57" i="175" s="1"/>
  <c r="AL59" i="175"/>
  <c r="BM59" i="175" s="1"/>
  <c r="AL64" i="175"/>
  <c r="BM64" i="175" s="1"/>
  <c r="AL8" i="175"/>
  <c r="BM8" i="175" s="1"/>
  <c r="AL16" i="175"/>
  <c r="BM16" i="175" s="1"/>
  <c r="AL7" i="175"/>
  <c r="AL24" i="175"/>
  <c r="BM24" i="175" s="1"/>
  <c r="AL46" i="175"/>
  <c r="BM46" i="175" s="1"/>
  <c r="AL56" i="175"/>
  <c r="BM56" i="175" s="1"/>
  <c r="AL38" i="175"/>
  <c r="BM38" i="175" s="1"/>
  <c r="AL43" i="175"/>
  <c r="BM43" i="175" s="1"/>
  <c r="X1" i="175"/>
  <c r="AL10" i="175"/>
  <c r="BM10" i="175" s="1"/>
  <c r="AL12" i="175"/>
  <c r="BM12" i="175" s="1"/>
  <c r="AL19" i="175"/>
  <c r="BM19" i="175" s="1"/>
  <c r="AL42" i="175"/>
  <c r="BM42" i="175" s="1"/>
  <c r="AL39" i="175"/>
  <c r="BM39" i="175" s="1"/>
  <c r="AL36" i="175"/>
  <c r="BM36" i="175" s="1"/>
  <c r="AL45" i="175"/>
  <c r="BM45" i="175" s="1"/>
  <c r="AL60" i="175"/>
  <c r="BM60" i="175" s="1"/>
  <c r="AL14" i="175"/>
  <c r="BM14" i="175" s="1"/>
  <c r="AL11" i="175"/>
  <c r="BM11" i="175" s="1"/>
  <c r="AL25" i="175"/>
  <c r="BM25" i="175" s="1"/>
  <c r="AL31" i="175"/>
  <c r="BM31" i="175" s="1"/>
  <c r="AL34" i="175"/>
  <c r="BM34" i="175" s="1"/>
  <c r="AL54" i="175"/>
  <c r="BM54" i="175" s="1"/>
  <c r="AL22" i="175"/>
  <c r="BM22" i="175" s="1"/>
  <c r="AL23" i="175"/>
  <c r="BM23" i="175" s="1"/>
  <c r="AL52" i="175"/>
  <c r="BM52" i="175" s="1"/>
  <c r="AL27" i="175"/>
  <c r="BM27" i="175" s="1"/>
  <c r="AL32" i="175"/>
  <c r="BM32" i="175" s="1"/>
  <c r="AL55" i="175"/>
  <c r="BM55" i="175" s="1"/>
  <c r="AL63" i="175"/>
  <c r="BM63" i="175" s="1"/>
  <c r="AL21" i="175"/>
  <c r="BM21" i="175" s="1"/>
  <c r="AL44" i="175"/>
  <c r="BM44" i="175" s="1"/>
  <c r="AZ1" i="175"/>
  <c r="AL41" i="175"/>
  <c r="BM41" i="175" s="1"/>
  <c r="AL20" i="175"/>
  <c r="BM20" i="175" s="1"/>
  <c r="AL35" i="175"/>
  <c r="BM35" i="175" s="1"/>
  <c r="AL47" i="175"/>
  <c r="BM47" i="175" s="1"/>
  <c r="AL6" i="175"/>
  <c r="BM6" i="175" s="1"/>
  <c r="AL29" i="175"/>
  <c r="BM29" i="175" s="1"/>
  <c r="AL50" i="175"/>
  <c r="BM50" i="175" s="1"/>
  <c r="AL48" i="175"/>
  <c r="BM48" i="175" s="1"/>
  <c r="AL18" i="175"/>
  <c r="BM18" i="175" s="1"/>
  <c r="AL58" i="175"/>
  <c r="BM58" i="175" s="1"/>
  <c r="AL37" i="175"/>
  <c r="BM37" i="175" s="1"/>
  <c r="AL15" i="175"/>
  <c r="BM15" i="175" s="1"/>
  <c r="AL61" i="175"/>
  <c r="BM61" i="175" s="1"/>
  <c r="AL28" i="175"/>
  <c r="BM28" i="175" s="1"/>
  <c r="BM1" i="175"/>
  <c r="BZ1" i="175" s="1"/>
  <c r="CM1" i="175" s="1"/>
  <c r="AL9" i="175"/>
  <c r="BM9" i="175" s="1"/>
  <c r="AL26" i="175"/>
  <c r="BM26" i="175" s="1"/>
  <c r="AL53" i="175"/>
  <c r="BM53" i="175" s="1"/>
  <c r="AL62" i="175"/>
  <c r="BM62" i="175" s="1"/>
  <c r="AL17" i="175"/>
  <c r="BM17" i="175" s="1"/>
  <c r="AL49" i="175"/>
  <c r="BM49" i="175" s="1"/>
  <c r="C68" i="187"/>
  <c r="D363" i="187" s="1"/>
  <c r="D195" i="173" s="1"/>
  <c r="C71" i="187"/>
  <c r="C152" i="187" s="1"/>
  <c r="D150" i="187" s="1"/>
  <c r="D152" i="187" s="1"/>
  <c r="D71" i="187" s="1"/>
  <c r="D101" i="173" s="1"/>
  <c r="C69" i="187"/>
  <c r="C78" i="187"/>
  <c r="B118" i="182"/>
  <c r="C94" i="187"/>
  <c r="B113" i="182"/>
  <c r="C89" i="187"/>
  <c r="C230" i="187" s="1"/>
  <c r="D223" i="187" s="1"/>
  <c r="C91" i="187"/>
  <c r="B115" i="182"/>
  <c r="C96" i="187"/>
  <c r="B120" i="182"/>
  <c r="B119" i="182"/>
  <c r="C95" i="187"/>
  <c r="C218" i="187" s="1"/>
  <c r="D216" i="187" s="1"/>
  <c r="D218" i="187" s="1"/>
  <c r="D83" i="187" s="1"/>
  <c r="D114" i="173" s="1"/>
  <c r="C102" i="187"/>
  <c r="B126" i="182"/>
  <c r="C101" i="187"/>
  <c r="B125" i="182"/>
  <c r="C107" i="187"/>
  <c r="B131" i="182"/>
  <c r="BH8" i="175"/>
  <c r="BH7" i="175"/>
  <c r="BJ8" i="175"/>
  <c r="BJ7" i="175"/>
  <c r="BG7" i="175"/>
  <c r="BM7" i="175"/>
  <c r="BL8" i="175"/>
  <c r="BK7" i="175"/>
  <c r="BL7" i="175"/>
  <c r="BK8" i="175"/>
  <c r="BG8" i="175"/>
  <c r="BI7" i="175"/>
  <c r="BI8" i="175"/>
  <c r="C204" i="187"/>
  <c r="D202" i="187" s="1"/>
  <c r="D204" i="187" s="1"/>
  <c r="D81" i="187" s="1"/>
  <c r="D112" i="173" s="1"/>
  <c r="D121" i="187"/>
  <c r="D322" i="187" s="1"/>
  <c r="N121" i="187"/>
  <c r="N322" i="187" s="1"/>
  <c r="M121" i="187"/>
  <c r="M322" i="187" s="1"/>
  <c r="O121" i="187"/>
  <c r="O322" i="187" s="1"/>
  <c r="H121" i="187"/>
  <c r="H322" i="187" s="1"/>
  <c r="L121" i="187"/>
  <c r="L322" i="187" s="1"/>
  <c r="J121" i="187"/>
  <c r="J322" i="187" s="1"/>
  <c r="F121" i="187"/>
  <c r="F322" i="187" s="1"/>
  <c r="K121" i="187"/>
  <c r="K322" i="187" s="1"/>
  <c r="G121" i="187"/>
  <c r="G322" i="187" s="1"/>
  <c r="E121" i="187"/>
  <c r="E322" i="187" s="1"/>
  <c r="AF10" i="179"/>
  <c r="AG12" i="179"/>
  <c r="AG34" i="179"/>
  <c r="AG26" i="179"/>
  <c r="AG38" i="179"/>
  <c r="AG16" i="179"/>
  <c r="AG20" i="179"/>
  <c r="AG48" i="179"/>
  <c r="AG56" i="179"/>
  <c r="AG43" i="179"/>
  <c r="AG71" i="179"/>
  <c r="AG91" i="179"/>
  <c r="AG76" i="179"/>
  <c r="AG59" i="179"/>
  <c r="AG80" i="179"/>
  <c r="AG90" i="179"/>
  <c r="AG101" i="179"/>
  <c r="AG131" i="179"/>
  <c r="AG107" i="179"/>
  <c r="AG99" i="179"/>
  <c r="AG139" i="179"/>
  <c r="AG150" i="179"/>
  <c r="AG149" i="179"/>
  <c r="AG159" i="179"/>
  <c r="AG165" i="179"/>
  <c r="AG166" i="179"/>
  <c r="AG200" i="179"/>
  <c r="AG198" i="179"/>
  <c r="AG204" i="179"/>
  <c r="AG211" i="179"/>
  <c r="AG207" i="179"/>
  <c r="AG252" i="179"/>
  <c r="AG227" i="179"/>
  <c r="AG258" i="179"/>
  <c r="AG249" i="179"/>
  <c r="AG251" i="179"/>
  <c r="AG270" i="179"/>
  <c r="AG266" i="179"/>
  <c r="AG292" i="179"/>
  <c r="AG293" i="179"/>
  <c r="AG287" i="179"/>
  <c r="AG10" i="179"/>
  <c r="AG53" i="179"/>
  <c r="AG27" i="179"/>
  <c r="AG49" i="179"/>
  <c r="AG35" i="179"/>
  <c r="AG60" i="179"/>
  <c r="AG13" i="179"/>
  <c r="AG74" i="179"/>
  <c r="AG103" i="179"/>
  <c r="AG83" i="179"/>
  <c r="AG66" i="179"/>
  <c r="AG82" i="179"/>
  <c r="AG92" i="179"/>
  <c r="AG105" i="179"/>
  <c r="AG94" i="179"/>
  <c r="AG132" i="179"/>
  <c r="AG108" i="179"/>
  <c r="AG148" i="179"/>
  <c r="AG151" i="179"/>
  <c r="AG156" i="179"/>
  <c r="AG164" i="179"/>
  <c r="AG180" i="179"/>
  <c r="AG175" i="179"/>
  <c r="AG182" i="179"/>
  <c r="AG181" i="179"/>
  <c r="AG212" i="179"/>
  <c r="AG213" i="179"/>
  <c r="AG208" i="179"/>
  <c r="AG218" i="179"/>
  <c r="AG242" i="179"/>
  <c r="AG237" i="179"/>
  <c r="AG253" i="179"/>
  <c r="AG264" i="179"/>
  <c r="AG280" i="179"/>
  <c r="AG276" i="179"/>
  <c r="AG295" i="179"/>
  <c r="AG281" i="179"/>
  <c r="AG50" i="179"/>
  <c r="AG54" i="179"/>
  <c r="AG41" i="179"/>
  <c r="AG31" i="179"/>
  <c r="AG17" i="179"/>
  <c r="AG24" i="179"/>
  <c r="AG11" i="179"/>
  <c r="AG55" i="179"/>
  <c r="AG86" i="179"/>
  <c r="AG65" i="179"/>
  <c r="AG88" i="179"/>
  <c r="AG75" i="179"/>
  <c r="AG111" i="179"/>
  <c r="AG119" i="179"/>
  <c r="AG116" i="179"/>
  <c r="AG102" i="179"/>
  <c r="AG118" i="179"/>
  <c r="AG110" i="179"/>
  <c r="AG153" i="179"/>
  <c r="AG141" i="179"/>
  <c r="AG157" i="179"/>
  <c r="AG171" i="179"/>
  <c r="AG162" i="179"/>
  <c r="AG184" i="179"/>
  <c r="AG190" i="179"/>
  <c r="AG188" i="179"/>
  <c r="AG206" i="179"/>
  <c r="AG215" i="179"/>
  <c r="AG216" i="179"/>
  <c r="AG220" i="179"/>
  <c r="AG236" i="179"/>
  <c r="AG254" i="179"/>
  <c r="AG262" i="179"/>
  <c r="AG289" i="179"/>
  <c r="AG263" i="179"/>
  <c r="AG278" i="179"/>
  <c r="AG297" i="179"/>
  <c r="AG288" i="179"/>
  <c r="AG30" i="179"/>
  <c r="AG9" i="179"/>
  <c r="AG47" i="179"/>
  <c r="AG93" i="179"/>
  <c r="AG67" i="179"/>
  <c r="AG97" i="179"/>
  <c r="AG95" i="179"/>
  <c r="AG112" i="179"/>
  <c r="AG126" i="179"/>
  <c r="AG123" i="179"/>
  <c r="AG114" i="179"/>
  <c r="AG121" i="179"/>
  <c r="AG115" i="179"/>
  <c r="AG136" i="179"/>
  <c r="AG145" i="179"/>
  <c r="AG163" i="179"/>
  <c r="AG176" i="179"/>
  <c r="AG178" i="179"/>
  <c r="AG183" i="179"/>
  <c r="AG195" i="179"/>
  <c r="AG191" i="179"/>
  <c r="AG209" i="179"/>
  <c r="AG221" i="179"/>
  <c r="AG217" i="179"/>
  <c r="AG234" i="179"/>
  <c r="AG238" i="179"/>
  <c r="AG269" i="179"/>
  <c r="AG241" i="179"/>
  <c r="AG260" i="179"/>
  <c r="AG271" i="179"/>
  <c r="AG267" i="179"/>
  <c r="AG282" i="179"/>
  <c r="AG299" i="179"/>
  <c r="AG33" i="179"/>
  <c r="AG104" i="179"/>
  <c r="AG77" i="179"/>
  <c r="AG62" i="179"/>
  <c r="AG117" i="179"/>
  <c r="AG57" i="179"/>
  <c r="AG130" i="179"/>
  <c r="AG106" i="179"/>
  <c r="AG120" i="179"/>
  <c r="AG125" i="179"/>
  <c r="AG122" i="179"/>
  <c r="AG152" i="179"/>
  <c r="AG154" i="179"/>
  <c r="AG167" i="179"/>
  <c r="AG168" i="179"/>
  <c r="AG160" i="179"/>
  <c r="AG186" i="179"/>
  <c r="AG222" i="179"/>
  <c r="AG196" i="179"/>
  <c r="AG214" i="179"/>
  <c r="AG228" i="179"/>
  <c r="AG229" i="179"/>
  <c r="AG230" i="179"/>
  <c r="AG240" i="179"/>
  <c r="AG239" i="179"/>
  <c r="AG243" i="179"/>
  <c r="AG268" i="179"/>
  <c r="AG274" i="179"/>
  <c r="AG273" i="179"/>
  <c r="AG286" i="179"/>
  <c r="AG294" i="179"/>
  <c r="AG46" i="179"/>
  <c r="AG40" i="179"/>
  <c r="AG22" i="179"/>
  <c r="AG45" i="179"/>
  <c r="AG58" i="179"/>
  <c r="AG73" i="179"/>
  <c r="AG87" i="179"/>
  <c r="AG85" i="179"/>
  <c r="AG64" i="179"/>
  <c r="AG61" i="179"/>
  <c r="AG133" i="179"/>
  <c r="AG109" i="179"/>
  <c r="AG124" i="179"/>
  <c r="AG129" i="179"/>
  <c r="AG140" i="179"/>
  <c r="AG155" i="179"/>
  <c r="AG158" i="179"/>
  <c r="AG179" i="179"/>
  <c r="AG170" i="179"/>
  <c r="AG169" i="179"/>
  <c r="AG192" i="179"/>
  <c r="AG187" i="179"/>
  <c r="AG202" i="179"/>
  <c r="AG219" i="179"/>
  <c r="AG205" i="179"/>
  <c r="AG231" i="179"/>
  <c r="AG232" i="179"/>
  <c r="AG245" i="179"/>
  <c r="AG250" i="179"/>
  <c r="AG256" i="179"/>
  <c r="AG275" i="179"/>
  <c r="AG259" i="179"/>
  <c r="AG279" i="179"/>
  <c r="AG290" i="179"/>
  <c r="AG296" i="179"/>
  <c r="AG21" i="179"/>
  <c r="AG36" i="179"/>
  <c r="AG25" i="179"/>
  <c r="AG18" i="179"/>
  <c r="AG63" i="179"/>
  <c r="AG51" i="179"/>
  <c r="AG37" i="179"/>
  <c r="AG15" i="179"/>
  <c r="AG79" i="179"/>
  <c r="AG70" i="179"/>
  <c r="AG89" i="179"/>
  <c r="AG69" i="179"/>
  <c r="AG68" i="179"/>
  <c r="G26" i="191" s="1"/>
  <c r="AG134" i="179"/>
  <c r="AG113" i="179"/>
  <c r="AG128" i="179"/>
  <c r="AG96" i="179"/>
  <c r="AG142" i="179"/>
  <c r="AG143" i="179"/>
  <c r="AG138" i="179"/>
  <c r="AG173" i="179"/>
  <c r="AG174" i="179"/>
  <c r="AG172" i="179"/>
  <c r="AG201" i="179"/>
  <c r="AG185" i="179"/>
  <c r="AG194" i="179"/>
  <c r="AG226" i="179"/>
  <c r="AG210" i="179"/>
  <c r="AG233" i="179"/>
  <c r="AG223" i="179"/>
  <c r="AG248" i="179"/>
  <c r="AG244" i="179"/>
  <c r="AG257" i="179"/>
  <c r="AG277" i="179"/>
  <c r="AG265" i="179"/>
  <c r="AG283" i="179"/>
  <c r="AG298" i="179"/>
  <c r="AG291" i="179"/>
  <c r="AG39" i="179"/>
  <c r="AG44" i="179"/>
  <c r="AG23" i="179"/>
  <c r="AG14" i="179"/>
  <c r="AG32" i="179"/>
  <c r="AG52" i="179"/>
  <c r="G21" i="191" s="1"/>
  <c r="AG29" i="179"/>
  <c r="AG28" i="179"/>
  <c r="AG81" i="179"/>
  <c r="AG72" i="179"/>
  <c r="AG100" i="179"/>
  <c r="AG78" i="179"/>
  <c r="G34" i="191" s="1"/>
  <c r="AG84" i="179"/>
  <c r="AG137" i="179"/>
  <c r="AG127" i="179"/>
  <c r="AG135" i="179"/>
  <c r="AG98" i="179"/>
  <c r="AG146" i="179"/>
  <c r="AG147" i="179"/>
  <c r="AG144" i="179"/>
  <c r="AG177" i="179"/>
  <c r="AG161" i="179"/>
  <c r="AG189" i="179"/>
  <c r="AG197" i="179"/>
  <c r="AG193" i="179"/>
  <c r="AG199" i="179"/>
  <c r="AG203" i="179"/>
  <c r="AG224" i="179"/>
  <c r="AG235" i="179"/>
  <c r="AG225" i="179"/>
  <c r="AG255" i="179"/>
  <c r="AG247" i="179"/>
  <c r="AG246" i="179"/>
  <c r="AG261" i="179"/>
  <c r="AG272" i="179"/>
  <c r="AG285" i="179"/>
  <c r="AG284" i="179"/>
  <c r="AG300" i="179"/>
  <c r="AG19" i="179"/>
  <c r="AG42" i="179"/>
  <c r="G24" i="191" l="1"/>
  <c r="J24" i="191" s="1"/>
  <c r="D226" i="187"/>
  <c r="D230" i="187" s="1"/>
  <c r="D89" i="187" s="1"/>
  <c r="D120" i="173" s="1"/>
  <c r="G29" i="191"/>
  <c r="J29" i="191" s="1"/>
  <c r="G27" i="191"/>
  <c r="J27" i="191" s="1"/>
  <c r="L4" i="192"/>
  <c r="L6" i="192" s="1"/>
  <c r="BF7" i="179"/>
  <c r="P2" i="176"/>
  <c r="AR7" i="179"/>
  <c r="P2" i="174"/>
  <c r="L12" i="187"/>
  <c r="L64" i="187" s="1"/>
  <c r="L120" i="187" s="1"/>
  <c r="L321" i="187" s="1"/>
  <c r="AN1" i="175"/>
  <c r="AA7" i="179"/>
  <c r="L2" i="173"/>
  <c r="B17" i="182"/>
  <c r="H16" i="182"/>
  <c r="K2" i="186"/>
  <c r="AM48" i="175"/>
  <c r="BN48" i="175" s="1"/>
  <c r="AM11" i="175"/>
  <c r="BN11" i="175" s="1"/>
  <c r="AM13" i="175"/>
  <c r="BN13" i="175" s="1"/>
  <c r="AM30" i="175"/>
  <c r="BN30" i="175" s="1"/>
  <c r="AM9" i="175"/>
  <c r="BN9" i="175" s="1"/>
  <c r="AM43" i="175"/>
  <c r="BN43" i="175" s="1"/>
  <c r="AM64" i="175"/>
  <c r="BN64" i="175" s="1"/>
  <c r="AM24" i="175"/>
  <c r="BN24" i="175" s="1"/>
  <c r="AM55" i="175"/>
  <c r="BN55" i="175" s="1"/>
  <c r="AM19" i="175"/>
  <c r="BN19" i="175" s="1"/>
  <c r="AM22" i="175"/>
  <c r="BN22" i="175" s="1"/>
  <c r="AM34" i="175"/>
  <c r="BN34" i="175" s="1"/>
  <c r="AM16" i="175"/>
  <c r="BN16" i="175" s="1"/>
  <c r="AM41" i="175"/>
  <c r="BN41" i="175" s="1"/>
  <c r="AM50" i="175"/>
  <c r="BN50" i="175" s="1"/>
  <c r="AM61" i="175"/>
  <c r="BN61" i="175" s="1"/>
  <c r="BN1" i="175"/>
  <c r="CA1" i="175" s="1"/>
  <c r="CN1" i="175" s="1"/>
  <c r="AM10" i="175"/>
  <c r="BN10" i="175" s="1"/>
  <c r="AM14" i="175"/>
  <c r="BN14" i="175" s="1"/>
  <c r="AM21" i="175"/>
  <c r="BN21" i="175" s="1"/>
  <c r="AM31" i="175"/>
  <c r="BN31" i="175" s="1"/>
  <c r="AM32" i="175"/>
  <c r="BN32" i="175" s="1"/>
  <c r="AM42" i="175"/>
  <c r="BN42" i="175" s="1"/>
  <c r="AM63" i="175"/>
  <c r="BN63" i="175" s="1"/>
  <c r="AM23" i="175"/>
  <c r="BN23" i="175" s="1"/>
  <c r="AM25" i="175"/>
  <c r="BN25" i="175" s="1"/>
  <c r="AM29" i="175"/>
  <c r="BN29" i="175" s="1"/>
  <c r="AM46" i="175"/>
  <c r="BN46" i="175" s="1"/>
  <c r="AM44" i="175"/>
  <c r="BN44" i="175" s="1"/>
  <c r="AM51" i="175"/>
  <c r="BN51" i="175" s="1"/>
  <c r="AM27" i="175"/>
  <c r="BN27" i="175" s="1"/>
  <c r="AM33" i="175"/>
  <c r="BN33" i="175" s="1"/>
  <c r="AM56" i="175"/>
  <c r="BN56" i="175" s="1"/>
  <c r="AM53" i="175"/>
  <c r="BN53" i="175" s="1"/>
  <c r="BA1" i="175"/>
  <c r="AM8" i="175"/>
  <c r="BN8" i="175" s="1"/>
  <c r="AM37" i="175"/>
  <c r="BN37" i="175" s="1"/>
  <c r="AM60" i="175"/>
  <c r="BN60" i="175" s="1"/>
  <c r="AM54" i="175"/>
  <c r="BN54" i="175" s="1"/>
  <c r="Y1" i="175"/>
  <c r="AM62" i="175"/>
  <c r="BN62" i="175" s="1"/>
  <c r="AM59" i="175"/>
  <c r="BN59" i="175" s="1"/>
  <c r="AM15" i="175"/>
  <c r="BN15" i="175" s="1"/>
  <c r="AM6" i="175"/>
  <c r="BN6" i="175" s="1"/>
  <c r="AM52" i="175"/>
  <c r="BN52" i="175" s="1"/>
  <c r="AM18" i="175"/>
  <c r="BN18" i="175" s="1"/>
  <c r="AM39" i="175"/>
  <c r="BN39" i="175" s="1"/>
  <c r="AM49" i="175"/>
  <c r="BN49" i="175" s="1"/>
  <c r="AM57" i="175"/>
  <c r="BN57" i="175" s="1"/>
  <c r="AM47" i="175"/>
  <c r="BN47" i="175" s="1"/>
  <c r="AM12" i="175"/>
  <c r="BN12" i="175" s="1"/>
  <c r="AM35" i="175"/>
  <c r="BN35" i="175" s="1"/>
  <c r="AM36" i="175"/>
  <c r="BN36" i="175" s="1"/>
  <c r="AM26" i="175"/>
  <c r="BN26" i="175" s="1"/>
  <c r="AM28" i="175"/>
  <c r="BN28" i="175" s="1"/>
  <c r="AM20" i="175"/>
  <c r="BN20" i="175" s="1"/>
  <c r="AM38" i="175"/>
  <c r="BN38" i="175" s="1"/>
  <c r="AM45" i="175"/>
  <c r="BN45" i="175" s="1"/>
  <c r="AM7" i="175"/>
  <c r="BN7" i="175" s="1"/>
  <c r="AM17" i="175"/>
  <c r="BN17" i="175" s="1"/>
  <c r="AM40" i="175"/>
  <c r="BN40" i="175" s="1"/>
  <c r="AM58" i="175"/>
  <c r="BN58" i="175" s="1"/>
  <c r="G28" i="191"/>
  <c r="J28" i="191" s="1"/>
  <c r="G19" i="191"/>
  <c r="J19" i="191" s="1"/>
  <c r="G17" i="191"/>
  <c r="J17" i="191" s="1"/>
  <c r="G9" i="191"/>
  <c r="G18" i="191"/>
  <c r="J18" i="191" s="1"/>
  <c r="G11" i="191"/>
  <c r="J11" i="191" s="1"/>
  <c r="G20" i="191"/>
  <c r="J20" i="191" s="1"/>
  <c r="G23" i="191"/>
  <c r="J23" i="191" s="1"/>
  <c r="G16" i="191"/>
  <c r="G22" i="191"/>
  <c r="J22" i="191" s="1"/>
  <c r="J21" i="191"/>
  <c r="J34" i="191"/>
  <c r="J25" i="191"/>
  <c r="J26" i="191"/>
  <c r="B127" i="182"/>
  <c r="C110" i="187"/>
  <c r="D108" i="187"/>
  <c r="D139" i="173" s="1"/>
  <c r="C138" i="187"/>
  <c r="D125" i="187" s="1"/>
  <c r="D134" i="187" s="1"/>
  <c r="E270" i="187"/>
  <c r="E284" i="187"/>
  <c r="E256" i="187"/>
  <c r="E235" i="187"/>
  <c r="C103" i="187"/>
  <c r="E202" i="187"/>
  <c r="E216" i="187"/>
  <c r="E195" i="187"/>
  <c r="E188" i="187"/>
  <c r="E209" i="187"/>
  <c r="B134" i="182"/>
  <c r="C84" i="187"/>
  <c r="C183" i="187"/>
  <c r="D181" i="187" s="1"/>
  <c r="D183" i="187" s="1"/>
  <c r="D78" i="187" s="1"/>
  <c r="D109" i="173" s="1"/>
  <c r="E174" i="187"/>
  <c r="E167" i="187"/>
  <c r="I119" i="187"/>
  <c r="I320" i="187" s="1"/>
  <c r="K119" i="187"/>
  <c r="K320" i="187" s="1"/>
  <c r="L119" i="187"/>
  <c r="L320" i="187" s="1"/>
  <c r="F119" i="187"/>
  <c r="F320" i="187" s="1"/>
  <c r="J119" i="187"/>
  <c r="J320" i="187" s="1"/>
  <c r="H119" i="187"/>
  <c r="H320" i="187" s="1"/>
  <c r="M119" i="187"/>
  <c r="M320" i="187" s="1"/>
  <c r="O119" i="187"/>
  <c r="O320" i="187" s="1"/>
  <c r="E143" i="187"/>
  <c r="G119" i="187"/>
  <c r="G320" i="187" s="1"/>
  <c r="N119" i="187"/>
  <c r="N320" i="187" s="1"/>
  <c r="D119" i="187"/>
  <c r="D320" i="187" s="1"/>
  <c r="B121" i="182"/>
  <c r="C75" i="187"/>
  <c r="C97" i="187"/>
  <c r="I121" i="187"/>
  <c r="I322" i="187" s="1"/>
  <c r="B18" i="182" l="1"/>
  <c r="H17" i="182"/>
  <c r="L2" i="186"/>
  <c r="M4" i="192"/>
  <c r="M6" i="192" s="1"/>
  <c r="M12" i="187"/>
  <c r="M64" i="187" s="1"/>
  <c r="M120" i="187" s="1"/>
  <c r="M321" i="187" s="1"/>
  <c r="BG7" i="179"/>
  <c r="AB7" i="179"/>
  <c r="Q2" i="176"/>
  <c r="M2" i="173"/>
  <c r="AS7" i="179"/>
  <c r="Q2" i="174"/>
  <c r="AO1" i="175"/>
  <c r="AN11" i="175"/>
  <c r="BO11" i="175" s="1"/>
  <c r="AN19" i="175"/>
  <c r="BO19" i="175" s="1"/>
  <c r="AN30" i="175"/>
  <c r="BO30" i="175" s="1"/>
  <c r="AN35" i="175"/>
  <c r="BO35" i="175" s="1"/>
  <c r="AN23" i="175"/>
  <c r="BO23" i="175" s="1"/>
  <c r="AN46" i="175"/>
  <c r="BO46" i="175" s="1"/>
  <c r="AN52" i="175"/>
  <c r="BO52" i="175" s="1"/>
  <c r="AN62" i="175"/>
  <c r="BO62" i="175" s="1"/>
  <c r="AN6" i="175"/>
  <c r="BO6" i="175" s="1"/>
  <c r="AN8" i="175"/>
  <c r="BO8" i="175" s="1"/>
  <c r="AN20" i="175"/>
  <c r="BO20" i="175" s="1"/>
  <c r="AN41" i="175"/>
  <c r="BO41" i="175" s="1"/>
  <c r="AN54" i="175"/>
  <c r="BO54" i="175" s="1"/>
  <c r="AN60" i="175"/>
  <c r="BO60" i="175" s="1"/>
  <c r="AN59" i="175"/>
  <c r="BO59" i="175" s="1"/>
  <c r="BB1" i="175"/>
  <c r="AN14" i="175"/>
  <c r="BO14" i="175" s="1"/>
  <c r="AN25" i="175"/>
  <c r="BO25" i="175" s="1"/>
  <c r="AN36" i="175"/>
  <c r="BO36" i="175" s="1"/>
  <c r="AN47" i="175"/>
  <c r="BO47" i="175" s="1"/>
  <c r="AN29" i="175"/>
  <c r="BO29" i="175" s="1"/>
  <c r="AN39" i="175"/>
  <c r="BO39" i="175" s="1"/>
  <c r="AN45" i="175"/>
  <c r="BO45" i="175" s="1"/>
  <c r="AN7" i="175"/>
  <c r="BO7" i="175" s="1"/>
  <c r="AN26" i="175"/>
  <c r="BO26" i="175" s="1"/>
  <c r="AN37" i="175"/>
  <c r="BO37" i="175" s="1"/>
  <c r="AN53" i="175"/>
  <c r="BO53" i="175" s="1"/>
  <c r="AN63" i="175"/>
  <c r="BO63" i="175" s="1"/>
  <c r="AN51" i="175"/>
  <c r="BO51" i="175" s="1"/>
  <c r="AN15" i="175"/>
  <c r="BO15" i="175" s="1"/>
  <c r="AN27" i="175"/>
  <c r="BO27" i="175" s="1"/>
  <c r="AN32" i="175"/>
  <c r="BO32" i="175" s="1"/>
  <c r="AN44" i="175"/>
  <c r="BO44" i="175" s="1"/>
  <c r="AN57" i="175"/>
  <c r="BO57" i="175" s="1"/>
  <c r="AN10" i="175"/>
  <c r="BO10" i="175" s="1"/>
  <c r="AN56" i="175"/>
  <c r="BO56" i="175" s="1"/>
  <c r="AN61" i="175"/>
  <c r="BO61" i="175" s="1"/>
  <c r="AN16" i="175"/>
  <c r="BO16" i="175" s="1"/>
  <c r="AN28" i="175"/>
  <c r="BO28" i="175" s="1"/>
  <c r="AN55" i="175"/>
  <c r="BO55" i="175" s="1"/>
  <c r="AN17" i="175"/>
  <c r="BO17" i="175" s="1"/>
  <c r="AN49" i="175"/>
  <c r="BO49" i="175" s="1"/>
  <c r="AN31" i="175"/>
  <c r="BO31" i="175" s="1"/>
  <c r="AN18" i="175"/>
  <c r="BO18" i="175" s="1"/>
  <c r="AN12" i="175"/>
  <c r="BO12" i="175" s="1"/>
  <c r="AN33" i="175"/>
  <c r="BO33" i="175" s="1"/>
  <c r="AN64" i="175"/>
  <c r="BO64" i="175" s="1"/>
  <c r="AN48" i="175"/>
  <c r="BO48" i="175" s="1"/>
  <c r="AN34" i="175"/>
  <c r="BO34" i="175" s="1"/>
  <c r="BO1" i="175"/>
  <c r="CB1" i="175" s="1"/>
  <c r="CO1" i="175" s="1"/>
  <c r="AN58" i="175"/>
  <c r="BO58" i="175" s="1"/>
  <c r="AN24" i="175"/>
  <c r="BO24" i="175" s="1"/>
  <c r="AN21" i="175"/>
  <c r="BO21" i="175" s="1"/>
  <c r="Z1" i="175"/>
  <c r="AN9" i="175"/>
  <c r="BO9" i="175" s="1"/>
  <c r="AN13" i="175"/>
  <c r="BO13" i="175" s="1"/>
  <c r="AN38" i="175"/>
  <c r="BO38" i="175" s="1"/>
  <c r="AN42" i="175"/>
  <c r="BO42" i="175" s="1"/>
  <c r="AN50" i="175"/>
  <c r="BO50" i="175" s="1"/>
  <c r="AN43" i="175"/>
  <c r="BO43" i="175" s="1"/>
  <c r="AN40" i="175"/>
  <c r="BO40" i="175" s="1"/>
  <c r="AN22" i="175"/>
  <c r="BO22" i="175" s="1"/>
  <c r="G13" i="191"/>
  <c r="J9" i="191"/>
  <c r="G30" i="191"/>
  <c r="J30" i="191" s="1"/>
  <c r="J16" i="191"/>
  <c r="E108" i="187"/>
  <c r="E139" i="173" s="1"/>
  <c r="B129" i="182"/>
  <c r="B136" i="182" s="1"/>
  <c r="C105" i="187"/>
  <c r="C112" i="187" s="1"/>
  <c r="C86" i="187"/>
  <c r="AO16" i="175" l="1"/>
  <c r="BP16" i="175" s="1"/>
  <c r="AO11" i="175"/>
  <c r="BP11" i="175" s="1"/>
  <c r="AO21" i="175"/>
  <c r="BP21" i="175" s="1"/>
  <c r="AO30" i="175"/>
  <c r="BP30" i="175" s="1"/>
  <c r="AO36" i="175"/>
  <c r="BP36" i="175" s="1"/>
  <c r="AO45" i="175"/>
  <c r="BP45" i="175" s="1"/>
  <c r="AO49" i="175"/>
  <c r="BP49" i="175" s="1"/>
  <c r="AO52" i="175"/>
  <c r="BP52" i="175" s="1"/>
  <c r="AO14" i="175"/>
  <c r="BP14" i="175" s="1"/>
  <c r="AO15" i="175"/>
  <c r="BP15" i="175" s="1"/>
  <c r="AO39" i="175"/>
  <c r="BP39" i="175" s="1"/>
  <c r="AO32" i="175"/>
  <c r="BP32" i="175" s="1"/>
  <c r="AO41" i="175"/>
  <c r="BP41" i="175" s="1"/>
  <c r="AO51" i="175"/>
  <c r="BP51" i="175" s="1"/>
  <c r="AO54" i="175"/>
  <c r="BP54" i="175" s="1"/>
  <c r="AO12" i="175"/>
  <c r="BP12" i="175" s="1"/>
  <c r="AO23" i="175"/>
  <c r="BP23" i="175" s="1"/>
  <c r="AO25" i="175"/>
  <c r="BP25" i="175" s="1"/>
  <c r="AO34" i="175"/>
  <c r="BP34" i="175" s="1"/>
  <c r="AO47" i="175"/>
  <c r="BP47" i="175" s="1"/>
  <c r="AO53" i="175"/>
  <c r="BP53" i="175" s="1"/>
  <c r="AO62" i="175"/>
  <c r="BP62" i="175" s="1"/>
  <c r="AO55" i="175"/>
  <c r="BP55" i="175" s="1"/>
  <c r="BC1" i="175"/>
  <c r="AO9" i="175"/>
  <c r="BP9" i="175" s="1"/>
  <c r="AO35" i="175"/>
  <c r="BP35" i="175" s="1"/>
  <c r="AO46" i="175"/>
  <c r="BP46" i="175" s="1"/>
  <c r="AO56" i="175"/>
  <c r="BP56" i="175" s="1"/>
  <c r="BP1" i="175"/>
  <c r="CC1" i="175" s="1"/>
  <c r="CP1" i="175" s="1"/>
  <c r="AO64" i="175"/>
  <c r="BP64" i="175" s="1"/>
  <c r="AO13" i="175"/>
  <c r="BP13" i="175" s="1"/>
  <c r="AO18" i="175"/>
  <c r="BP18" i="175" s="1"/>
  <c r="AO43" i="175"/>
  <c r="BP43" i="175" s="1"/>
  <c r="AO59" i="175"/>
  <c r="BP59" i="175" s="1"/>
  <c r="AO10" i="175"/>
  <c r="BP10" i="175" s="1"/>
  <c r="AO17" i="175"/>
  <c r="BP17" i="175" s="1"/>
  <c r="AO20" i="175"/>
  <c r="BP20" i="175" s="1"/>
  <c r="AO57" i="175"/>
  <c r="BP57" i="175" s="1"/>
  <c r="AO44" i="175"/>
  <c r="BP44" i="175" s="1"/>
  <c r="AO50" i="175"/>
  <c r="BP50" i="175" s="1"/>
  <c r="AO48" i="175"/>
  <c r="BP48" i="175" s="1"/>
  <c r="AO31" i="175"/>
  <c r="BP31" i="175" s="1"/>
  <c r="AO33" i="175"/>
  <c r="BP33" i="175" s="1"/>
  <c r="AO8" i="175"/>
  <c r="BP8" i="175" s="1"/>
  <c r="AO19" i="175"/>
  <c r="BP19" i="175" s="1"/>
  <c r="AO29" i="175"/>
  <c r="BP29" i="175" s="1"/>
  <c r="AO40" i="175"/>
  <c r="BP40" i="175" s="1"/>
  <c r="AO58" i="175"/>
  <c r="BP58" i="175" s="1"/>
  <c r="AO22" i="175"/>
  <c r="BP22" i="175" s="1"/>
  <c r="AO63" i="175"/>
  <c r="BP63" i="175" s="1"/>
  <c r="AO37" i="175"/>
  <c r="BP37" i="175" s="1"/>
  <c r="AO28" i="175"/>
  <c r="BP28" i="175" s="1"/>
  <c r="AA1" i="175"/>
  <c r="AO6" i="175"/>
  <c r="BP6" i="175" s="1"/>
  <c r="AO42" i="175"/>
  <c r="BP42" i="175" s="1"/>
  <c r="AO7" i="175"/>
  <c r="BP7" i="175" s="1"/>
  <c r="AO26" i="175"/>
  <c r="BP26" i="175" s="1"/>
  <c r="AO38" i="175"/>
  <c r="BP38" i="175" s="1"/>
  <c r="AO61" i="175"/>
  <c r="BP61" i="175" s="1"/>
  <c r="AO60" i="175"/>
  <c r="BP60" i="175" s="1"/>
  <c r="AO27" i="175"/>
  <c r="BP27" i="175" s="1"/>
  <c r="AO24" i="175"/>
  <c r="BP24" i="175" s="1"/>
  <c r="N4" i="192"/>
  <c r="N6" i="192" s="1"/>
  <c r="AT7" i="179"/>
  <c r="AP1" i="175"/>
  <c r="R2" i="176"/>
  <c r="AC7" i="179"/>
  <c r="N2" i="173"/>
  <c r="R2" i="174"/>
  <c r="N12" i="187"/>
  <c r="N64" i="187" s="1"/>
  <c r="N120" i="187" s="1"/>
  <c r="N321" i="187" s="1"/>
  <c r="BH7" i="179"/>
  <c r="H18" i="182"/>
  <c r="M2" i="186"/>
  <c r="G14" i="191"/>
  <c r="J13" i="191"/>
  <c r="G32" i="191"/>
  <c r="D348" i="187"/>
  <c r="D180" i="173" s="1"/>
  <c r="F108" i="187"/>
  <c r="F139" i="173" s="1"/>
  <c r="D338" i="187"/>
  <c r="D170" i="173" s="1"/>
  <c r="D357" i="187"/>
  <c r="D189" i="173" s="1"/>
  <c r="C1" i="187"/>
  <c r="C2" i="187" s="1"/>
  <c r="D349" i="187"/>
  <c r="D181" i="173" s="1"/>
  <c r="C113" i="187"/>
  <c r="AP15" i="175" l="1"/>
  <c r="BQ15" i="175" s="1"/>
  <c r="AP28" i="175"/>
  <c r="BQ28" i="175" s="1"/>
  <c r="AP26" i="175"/>
  <c r="BQ26" i="175" s="1"/>
  <c r="AP52" i="175"/>
  <c r="BQ52" i="175" s="1"/>
  <c r="AP45" i="175"/>
  <c r="BQ45" i="175" s="1"/>
  <c r="AP56" i="175"/>
  <c r="BQ56" i="175" s="1"/>
  <c r="AP58" i="175"/>
  <c r="BQ58" i="175" s="1"/>
  <c r="AP10" i="175"/>
  <c r="BQ10" i="175" s="1"/>
  <c r="AP17" i="175"/>
  <c r="BQ17" i="175" s="1"/>
  <c r="AP14" i="175"/>
  <c r="BQ14" i="175" s="1"/>
  <c r="AP33" i="175"/>
  <c r="BQ33" i="175" s="1"/>
  <c r="AP36" i="175"/>
  <c r="BQ36" i="175" s="1"/>
  <c r="AP54" i="175"/>
  <c r="BQ54" i="175" s="1"/>
  <c r="AP64" i="175"/>
  <c r="BQ64" i="175" s="1"/>
  <c r="AP63" i="175"/>
  <c r="BQ63" i="175" s="1"/>
  <c r="AP12" i="175"/>
  <c r="BQ12" i="175" s="1"/>
  <c r="AP9" i="175"/>
  <c r="BQ9" i="175" s="1"/>
  <c r="AP22" i="175"/>
  <c r="BQ22" i="175" s="1"/>
  <c r="AP27" i="175"/>
  <c r="BQ27" i="175" s="1"/>
  <c r="AP39" i="175"/>
  <c r="BQ39" i="175" s="1"/>
  <c r="AP53" i="175"/>
  <c r="BQ53" i="175" s="1"/>
  <c r="AP49" i="175"/>
  <c r="BQ49" i="175" s="1"/>
  <c r="AP11" i="175"/>
  <c r="BQ11" i="175" s="1"/>
  <c r="AP25" i="175"/>
  <c r="BQ25" i="175" s="1"/>
  <c r="AP31" i="175"/>
  <c r="BQ31" i="175" s="1"/>
  <c r="AP61" i="175"/>
  <c r="BQ61" i="175" s="1"/>
  <c r="AP50" i="175"/>
  <c r="BQ50" i="175" s="1"/>
  <c r="BQ1" i="175"/>
  <c r="CD1" i="175" s="1"/>
  <c r="CQ1" i="175" s="1"/>
  <c r="AP20" i="175"/>
  <c r="BQ20" i="175" s="1"/>
  <c r="AP60" i="175"/>
  <c r="BQ60" i="175" s="1"/>
  <c r="AP19" i="175"/>
  <c r="BQ19" i="175" s="1"/>
  <c r="AP30" i="175"/>
  <c r="BQ30" i="175" s="1"/>
  <c r="AP38" i="175"/>
  <c r="BQ38" i="175" s="1"/>
  <c r="AP46" i="175"/>
  <c r="BQ46" i="175" s="1"/>
  <c r="BD1" i="175"/>
  <c r="AP42" i="175"/>
  <c r="BQ42" i="175" s="1"/>
  <c r="AP6" i="175"/>
  <c r="BQ6" i="175" s="1"/>
  <c r="AP29" i="175"/>
  <c r="BQ29" i="175" s="1"/>
  <c r="AP37" i="175"/>
  <c r="BQ37" i="175" s="1"/>
  <c r="AP51" i="175"/>
  <c r="BQ51" i="175" s="1"/>
  <c r="AP35" i="175"/>
  <c r="BQ35" i="175" s="1"/>
  <c r="AP62" i="175"/>
  <c r="BQ62" i="175" s="1"/>
  <c r="AP44" i="175"/>
  <c r="BQ44" i="175" s="1"/>
  <c r="AP7" i="175"/>
  <c r="BQ7" i="175" s="1"/>
  <c r="AB1" i="175"/>
  <c r="AP13" i="175"/>
  <c r="BQ13" i="175" s="1"/>
  <c r="AP40" i="175"/>
  <c r="BQ40" i="175" s="1"/>
  <c r="AP55" i="175"/>
  <c r="BQ55" i="175" s="1"/>
  <c r="AP34" i="175"/>
  <c r="BQ34" i="175" s="1"/>
  <c r="AP18" i="175"/>
  <c r="BQ18" i="175" s="1"/>
  <c r="AP43" i="175"/>
  <c r="BQ43" i="175" s="1"/>
  <c r="AP24" i="175"/>
  <c r="BQ24" i="175" s="1"/>
  <c r="AP47" i="175"/>
  <c r="BQ47" i="175" s="1"/>
  <c r="AP23" i="175"/>
  <c r="BQ23" i="175" s="1"/>
  <c r="AP48" i="175"/>
  <c r="BQ48" i="175" s="1"/>
  <c r="AP16" i="175"/>
  <c r="BQ16" i="175" s="1"/>
  <c r="AP21" i="175"/>
  <c r="BQ21" i="175" s="1"/>
  <c r="AP8" i="175"/>
  <c r="BQ8" i="175" s="1"/>
  <c r="AP41" i="175"/>
  <c r="BQ41" i="175" s="1"/>
  <c r="AP59" i="175"/>
  <c r="BQ59" i="175" s="1"/>
  <c r="AP32" i="175"/>
  <c r="BQ32" i="175" s="1"/>
  <c r="AP57" i="175"/>
  <c r="BQ57" i="175" s="1"/>
  <c r="AF120" i="179"/>
  <c r="AF235" i="179"/>
  <c r="AF210" i="179"/>
  <c r="AF88" i="179"/>
  <c r="AF81" i="179"/>
  <c r="AF227" i="179"/>
  <c r="AF203" i="179"/>
  <c r="AF205" i="179"/>
  <c r="AF224" i="179"/>
  <c r="AF154" i="179"/>
  <c r="AF197" i="179"/>
  <c r="AF74" i="179"/>
  <c r="AF177" i="179"/>
  <c r="AF243" i="179"/>
  <c r="AF158" i="179"/>
  <c r="AF286" i="179"/>
  <c r="AF49" i="179"/>
  <c r="AF82" i="179"/>
  <c r="AF226" i="179"/>
  <c r="AF216" i="179"/>
  <c r="O4" i="192"/>
  <c r="O6" i="192" s="1"/>
  <c r="P27" i="192" s="1"/>
  <c r="D29" i="191" s="1"/>
  <c r="BI7" i="179"/>
  <c r="S2" i="174"/>
  <c r="AQ1" i="175"/>
  <c r="AD7" i="179"/>
  <c r="AF83" i="179" s="1"/>
  <c r="AU7" i="179"/>
  <c r="S2" i="176"/>
  <c r="O2" i="173"/>
  <c r="O12" i="187"/>
  <c r="O64" i="187" s="1"/>
  <c r="O120" i="187" s="1"/>
  <c r="O321" i="187" s="1"/>
  <c r="AF290" i="179"/>
  <c r="AF36" i="179"/>
  <c r="AF35" i="179"/>
  <c r="AF204" i="179"/>
  <c r="AF289" i="179"/>
  <c r="AF42" i="179"/>
  <c r="AF189" i="179"/>
  <c r="AF77" i="179"/>
  <c r="AF194" i="179"/>
  <c r="AF244" i="179"/>
  <c r="AF242" i="179"/>
  <c r="AF173" i="179"/>
  <c r="AF69" i="179"/>
  <c r="AF48" i="179"/>
  <c r="AF245" i="179"/>
  <c r="AF187" i="179"/>
  <c r="AF193" i="179"/>
  <c r="AF132" i="179"/>
  <c r="AF237" i="179"/>
  <c r="AF192" i="179"/>
  <c r="AF212" i="179"/>
  <c r="AF109" i="179"/>
  <c r="AF92" i="179"/>
  <c r="AF58" i="179"/>
  <c r="AF129" i="179"/>
  <c r="AF241" i="179"/>
  <c r="AF50" i="179"/>
  <c r="AF135" i="179"/>
  <c r="AF86" i="179"/>
  <c r="AF211" i="179"/>
  <c r="AF146" i="179"/>
  <c r="G37" i="191"/>
  <c r="J32" i="191"/>
  <c r="G108" i="187"/>
  <c r="G139" i="173" s="1"/>
  <c r="AJ8" i="179"/>
  <c r="AK8" i="179"/>
  <c r="AL8" i="179"/>
  <c r="AM8" i="179"/>
  <c r="AN8" i="179"/>
  <c r="AO8" i="179"/>
  <c r="AP8" i="179"/>
  <c r="AQ8" i="179"/>
  <c r="AR8" i="179"/>
  <c r="AS8" i="179"/>
  <c r="AT8" i="179"/>
  <c r="AU8" i="179"/>
  <c r="L257" i="179"/>
  <c r="L258" i="179"/>
  <c r="L259" i="179"/>
  <c r="L260" i="179"/>
  <c r="L261" i="179"/>
  <c r="L262" i="179"/>
  <c r="L263" i="179"/>
  <c r="L264" i="179"/>
  <c r="H4" i="176"/>
  <c r="I4" i="176"/>
  <c r="J4" i="176"/>
  <c r="T7" i="176"/>
  <c r="T8" i="176"/>
  <c r="T10" i="176"/>
  <c r="K4" i="176"/>
  <c r="T15" i="176"/>
  <c r="T16" i="176"/>
  <c r="T17" i="176"/>
  <c r="T18" i="176"/>
  <c r="T19" i="176"/>
  <c r="T20" i="176"/>
  <c r="T21" i="176"/>
  <c r="T22" i="176"/>
  <c r="T23" i="176"/>
  <c r="T24" i="176"/>
  <c r="T25" i="176"/>
  <c r="T26" i="176"/>
  <c r="T27" i="176"/>
  <c r="T28" i="176"/>
  <c r="T29" i="176"/>
  <c r="T30" i="176"/>
  <c r="T31" i="176"/>
  <c r="T32" i="176"/>
  <c r="T33" i="176"/>
  <c r="T34" i="176"/>
  <c r="T35" i="176"/>
  <c r="T36" i="176"/>
  <c r="T37" i="176"/>
  <c r="T38" i="176"/>
  <c r="T39" i="176"/>
  <c r="T40" i="176"/>
  <c r="T41" i="176"/>
  <c r="T42" i="176"/>
  <c r="T43" i="176"/>
  <c r="T44" i="176"/>
  <c r="T45" i="176"/>
  <c r="T46" i="176"/>
  <c r="T47" i="176"/>
  <c r="T48" i="176"/>
  <c r="T49" i="176"/>
  <c r="T50" i="176"/>
  <c r="T51" i="176"/>
  <c r="T52" i="176"/>
  <c r="T53" i="176"/>
  <c r="T54" i="176"/>
  <c r="T55" i="176"/>
  <c r="T56" i="176"/>
  <c r="T57" i="176"/>
  <c r="T58" i="176"/>
  <c r="T59" i="176"/>
  <c r="T60" i="176"/>
  <c r="T61" i="176"/>
  <c r="T62" i="176"/>
  <c r="T63" i="176"/>
  <c r="T64" i="176"/>
  <c r="T65" i="176"/>
  <c r="T66" i="176"/>
  <c r="T67" i="176"/>
  <c r="T68" i="176"/>
  <c r="T69" i="176"/>
  <c r="T70" i="176"/>
  <c r="T71" i="176"/>
  <c r="T72" i="176"/>
  <c r="T73" i="176"/>
  <c r="T74" i="176"/>
  <c r="T75" i="176"/>
  <c r="T76" i="176"/>
  <c r="T77" i="176"/>
  <c r="T78" i="176"/>
  <c r="T79" i="176"/>
  <c r="T80" i="176"/>
  <c r="T81" i="176"/>
  <c r="T82" i="176"/>
  <c r="T83" i="176"/>
  <c r="T84" i="176"/>
  <c r="T85" i="176"/>
  <c r="T86" i="176"/>
  <c r="T87" i="176"/>
  <c r="T88" i="176"/>
  <c r="T89" i="176"/>
  <c r="T90" i="176"/>
  <c r="T91" i="176"/>
  <c r="T92" i="176"/>
  <c r="T93" i="176"/>
  <c r="T94" i="176"/>
  <c r="T95" i="176"/>
  <c r="T96" i="176"/>
  <c r="T97" i="176"/>
  <c r="T98" i="176"/>
  <c r="T99" i="176"/>
  <c r="T100" i="176"/>
  <c r="T101" i="176"/>
  <c r="T102" i="176"/>
  <c r="T103" i="176"/>
  <c r="T104" i="176"/>
  <c r="T105" i="176"/>
  <c r="T106" i="176"/>
  <c r="T107" i="176"/>
  <c r="T108" i="176"/>
  <c r="T109" i="176"/>
  <c r="T110" i="176"/>
  <c r="T111" i="176"/>
  <c r="T112" i="176"/>
  <c r="T113" i="176"/>
  <c r="T114" i="176"/>
  <c r="T115" i="176"/>
  <c r="T116" i="176"/>
  <c r="T117" i="176"/>
  <c r="T118" i="176"/>
  <c r="T119" i="176"/>
  <c r="T120" i="176"/>
  <c r="T121" i="176"/>
  <c r="T122" i="176"/>
  <c r="T123" i="176"/>
  <c r="T124" i="176"/>
  <c r="T125" i="176"/>
  <c r="T126" i="176"/>
  <c r="T127" i="176"/>
  <c r="T128" i="176"/>
  <c r="T129" i="176"/>
  <c r="T130" i="176"/>
  <c r="T131" i="176"/>
  <c r="T132" i="176"/>
  <c r="T133" i="176"/>
  <c r="T134" i="176"/>
  <c r="T135" i="176"/>
  <c r="T136" i="176"/>
  <c r="T137" i="176"/>
  <c r="T138" i="176"/>
  <c r="T139" i="176"/>
  <c r="T140" i="176"/>
  <c r="T141" i="176"/>
  <c r="T142" i="176"/>
  <c r="T143" i="176"/>
  <c r="T144" i="176"/>
  <c r="T145" i="176"/>
  <c r="T146" i="176"/>
  <c r="T147" i="176"/>
  <c r="T148" i="176"/>
  <c r="T149" i="176"/>
  <c r="T150" i="176"/>
  <c r="T151" i="176"/>
  <c r="F153" i="176"/>
  <c r="G153" i="176" s="1"/>
  <c r="T153" i="176"/>
  <c r="F154" i="176"/>
  <c r="G154" i="176" s="1"/>
  <c r="T154" i="176"/>
  <c r="F155" i="176"/>
  <c r="G155" i="176" s="1"/>
  <c r="T155" i="176"/>
  <c r="F156" i="176"/>
  <c r="G156" i="176" s="1"/>
  <c r="T156" i="176"/>
  <c r="F157" i="176"/>
  <c r="G157" i="176" s="1"/>
  <c r="T157" i="176"/>
  <c r="F158" i="176"/>
  <c r="G158" i="176" s="1"/>
  <c r="T158" i="176"/>
  <c r="F159" i="176"/>
  <c r="G159" i="176" s="1"/>
  <c r="T159" i="176"/>
  <c r="F160" i="176"/>
  <c r="G160" i="176" s="1"/>
  <c r="T160" i="176"/>
  <c r="F161" i="176"/>
  <c r="G161" i="176" s="1"/>
  <c r="T161" i="176"/>
  <c r="F162" i="176"/>
  <c r="G162" i="176" s="1"/>
  <c r="T162" i="176"/>
  <c r="F163" i="176"/>
  <c r="G163" i="176" s="1"/>
  <c r="T163" i="176"/>
  <c r="F164" i="176"/>
  <c r="G164" i="176" s="1"/>
  <c r="T164" i="176"/>
  <c r="F165" i="176"/>
  <c r="G165" i="176" s="1"/>
  <c r="T165" i="176"/>
  <c r="F166" i="176"/>
  <c r="G166" i="176" s="1"/>
  <c r="T166" i="176"/>
  <c r="F167" i="176"/>
  <c r="G167" i="176" s="1"/>
  <c r="T167" i="176"/>
  <c r="F168" i="176"/>
  <c r="G168" i="176" s="1"/>
  <c r="T168" i="176"/>
  <c r="F169" i="176"/>
  <c r="G169" i="176" s="1"/>
  <c r="T169" i="176"/>
  <c r="F170" i="176"/>
  <c r="G170" i="176" s="1"/>
  <c r="T170" i="176"/>
  <c r="F171" i="176"/>
  <c r="G171" i="176" s="1"/>
  <c r="T171" i="176"/>
  <c r="F172" i="176"/>
  <c r="G172" i="176" s="1"/>
  <c r="T172" i="176"/>
  <c r="F173" i="176"/>
  <c r="G173" i="176" s="1"/>
  <c r="T173" i="176"/>
  <c r="F174" i="176"/>
  <c r="G174" i="176" s="1"/>
  <c r="T174" i="176"/>
  <c r="F175" i="176"/>
  <c r="G175" i="176" s="1"/>
  <c r="T175" i="176"/>
  <c r="F176" i="176"/>
  <c r="G176" i="176" s="1"/>
  <c r="T176" i="176"/>
  <c r="F177" i="176"/>
  <c r="G177" i="176" s="1"/>
  <c r="T177" i="176"/>
  <c r="F178" i="176"/>
  <c r="G178" i="176" s="1"/>
  <c r="T178" i="176"/>
  <c r="F179" i="176"/>
  <c r="G179" i="176" s="1"/>
  <c r="T179" i="176"/>
  <c r="F180" i="176"/>
  <c r="G180" i="176" s="1"/>
  <c r="T180" i="176"/>
  <c r="F181" i="176"/>
  <c r="G181" i="176" s="1"/>
  <c r="T181" i="176"/>
  <c r="F182" i="176"/>
  <c r="G182" i="176" s="1"/>
  <c r="T182" i="176"/>
  <c r="F183" i="176"/>
  <c r="G183" i="176" s="1"/>
  <c r="T183" i="176"/>
  <c r="F184" i="176"/>
  <c r="G184" i="176" s="1"/>
  <c r="T184" i="176"/>
  <c r="F185" i="176"/>
  <c r="G185" i="176" s="1"/>
  <c r="T185" i="176"/>
  <c r="F186" i="176"/>
  <c r="G186" i="176" s="1"/>
  <c r="T186" i="176"/>
  <c r="F187" i="176"/>
  <c r="G187" i="176" s="1"/>
  <c r="T187" i="176"/>
  <c r="F188" i="176"/>
  <c r="G188" i="176" s="1"/>
  <c r="T188" i="176"/>
  <c r="F189" i="176"/>
  <c r="G189" i="176" s="1"/>
  <c r="T189" i="176"/>
  <c r="F190" i="176"/>
  <c r="G190" i="176" s="1"/>
  <c r="T190" i="176"/>
  <c r="F191" i="176"/>
  <c r="G191" i="176" s="1"/>
  <c r="T191" i="176"/>
  <c r="F192" i="176"/>
  <c r="G192" i="176" s="1"/>
  <c r="T192" i="176"/>
  <c r="F193" i="176"/>
  <c r="G193" i="176" s="1"/>
  <c r="T193" i="176"/>
  <c r="F194" i="176"/>
  <c r="G194" i="176" s="1"/>
  <c r="T194" i="176"/>
  <c r="F195" i="176"/>
  <c r="G195" i="176" s="1"/>
  <c r="T195" i="176"/>
  <c r="F196" i="176"/>
  <c r="G196" i="176" s="1"/>
  <c r="T196" i="176"/>
  <c r="F197" i="176"/>
  <c r="G197" i="176" s="1"/>
  <c r="T197" i="176"/>
  <c r="F198" i="176"/>
  <c r="G198" i="176" s="1"/>
  <c r="T198" i="176"/>
  <c r="F199" i="176"/>
  <c r="G199" i="176" s="1"/>
  <c r="T199" i="176"/>
  <c r="F200" i="176"/>
  <c r="G200" i="176" s="1"/>
  <c r="T200" i="176"/>
  <c r="F201" i="176"/>
  <c r="G201" i="176" s="1"/>
  <c r="T201" i="176"/>
  <c r="F202" i="176"/>
  <c r="G202" i="176" s="1"/>
  <c r="T202" i="176"/>
  <c r="F203" i="176"/>
  <c r="G203" i="176" s="1"/>
  <c r="T203" i="176"/>
  <c r="F204" i="176"/>
  <c r="G204" i="176" s="1"/>
  <c r="T204" i="176"/>
  <c r="F205" i="176"/>
  <c r="G205" i="176" s="1"/>
  <c r="T205" i="176"/>
  <c r="F206" i="176"/>
  <c r="G206" i="176" s="1"/>
  <c r="T206" i="176"/>
  <c r="F207" i="176"/>
  <c r="G207" i="176" s="1"/>
  <c r="T207" i="176"/>
  <c r="F208" i="176"/>
  <c r="G208" i="176" s="1"/>
  <c r="T208" i="176"/>
  <c r="F209" i="176"/>
  <c r="G209" i="176" s="1"/>
  <c r="T209" i="176"/>
  <c r="F210" i="176"/>
  <c r="G210" i="176" s="1"/>
  <c r="T210" i="176"/>
  <c r="F211" i="176"/>
  <c r="G211" i="176" s="1"/>
  <c r="T211" i="176"/>
  <c r="F212" i="176"/>
  <c r="G212" i="176" s="1"/>
  <c r="T212" i="176"/>
  <c r="F213" i="176"/>
  <c r="G213" i="176" s="1"/>
  <c r="T213" i="176"/>
  <c r="F214" i="176"/>
  <c r="G214" i="176" s="1"/>
  <c r="T214" i="176"/>
  <c r="F215" i="176"/>
  <c r="G215" i="176" s="1"/>
  <c r="T215" i="176"/>
  <c r="F216" i="176"/>
  <c r="G216" i="176" s="1"/>
  <c r="T216" i="176"/>
  <c r="F217" i="176"/>
  <c r="G217" i="176" s="1"/>
  <c r="T217" i="176"/>
  <c r="H4" i="174"/>
  <c r="I4" i="174"/>
  <c r="J4" i="174"/>
  <c r="K4" i="174"/>
  <c r="T11" i="174"/>
  <c r="T12" i="174"/>
  <c r="T13" i="174"/>
  <c r="T14" i="174"/>
  <c r="T15" i="174"/>
  <c r="T16" i="174"/>
  <c r="T17" i="174"/>
  <c r="T18" i="174"/>
  <c r="T19" i="174"/>
  <c r="T20" i="174"/>
  <c r="T21" i="174"/>
  <c r="T22" i="174"/>
  <c r="T23" i="174"/>
  <c r="T24" i="174"/>
  <c r="T25" i="174"/>
  <c r="T26" i="174"/>
  <c r="T27" i="174"/>
  <c r="T28" i="174"/>
  <c r="T29" i="174"/>
  <c r="T30" i="174"/>
  <c r="T31" i="174"/>
  <c r="T32" i="174"/>
  <c r="T33" i="174"/>
  <c r="T34" i="174"/>
  <c r="T35" i="174"/>
  <c r="T36" i="174"/>
  <c r="T37" i="174"/>
  <c r="T38" i="174"/>
  <c r="T39" i="174"/>
  <c r="T40" i="174"/>
  <c r="T41" i="174"/>
  <c r="T42" i="174"/>
  <c r="T43" i="174"/>
  <c r="T44" i="174"/>
  <c r="T45" i="174"/>
  <c r="T46" i="174"/>
  <c r="T47" i="174"/>
  <c r="T48" i="174"/>
  <c r="T49" i="174"/>
  <c r="T50" i="174"/>
  <c r="T51" i="174"/>
  <c r="T52" i="174"/>
  <c r="T53" i="174"/>
  <c r="T54" i="174"/>
  <c r="T55" i="174"/>
  <c r="T56" i="174"/>
  <c r="T57" i="174"/>
  <c r="T58" i="174"/>
  <c r="T59" i="174"/>
  <c r="T60" i="174"/>
  <c r="T61" i="174"/>
  <c r="T62" i="174"/>
  <c r="T63" i="174"/>
  <c r="T64" i="174"/>
  <c r="T65" i="174"/>
  <c r="T66" i="174"/>
  <c r="T67" i="174"/>
  <c r="G51" i="173"/>
  <c r="H51" i="173"/>
  <c r="I51" i="173"/>
  <c r="J51" i="173"/>
  <c r="K51" i="173"/>
  <c r="L51" i="173"/>
  <c r="N51" i="173"/>
  <c r="O51" i="173"/>
  <c r="B62" i="173"/>
  <c r="B63" i="173"/>
  <c r="B64" i="173"/>
  <c r="B65" i="173"/>
  <c r="B66" i="173"/>
  <c r="B67" i="173"/>
  <c r="B68" i="173"/>
  <c r="B69" i="173"/>
  <c r="B70" i="173"/>
  <c r="B71" i="173"/>
  <c r="B72" i="173"/>
  <c r="B73" i="173"/>
  <c r="B74" i="173"/>
  <c r="D84" i="173"/>
  <c r="P25" i="192" l="1"/>
  <c r="D27" i="191" s="1"/>
  <c r="P18" i="192"/>
  <c r="D20" i="191" s="1"/>
  <c r="P11" i="192"/>
  <c r="P15" i="192"/>
  <c r="D17" i="191" s="1"/>
  <c r="P46" i="192"/>
  <c r="P34" i="192"/>
  <c r="P16" i="192"/>
  <c r="D18" i="191" s="1"/>
  <c r="P38" i="192"/>
  <c r="P23" i="192"/>
  <c r="D25" i="191" s="1"/>
  <c r="F25" i="191" s="1"/>
  <c r="AF247" i="179"/>
  <c r="AF76" i="179"/>
  <c r="AF257" i="179"/>
  <c r="AF43" i="179"/>
  <c r="AF122" i="179"/>
  <c r="AF207" i="179"/>
  <c r="AF167" i="179"/>
  <c r="AF181" i="179"/>
  <c r="AF230" i="179"/>
  <c r="AF279" i="179"/>
  <c r="AF201" i="179"/>
  <c r="AF75" i="179"/>
  <c r="AF59" i="179"/>
  <c r="AF296" i="179"/>
  <c r="AF47" i="179"/>
  <c r="AF26" i="179"/>
  <c r="AF232" i="179"/>
  <c r="AF202" i="179"/>
  <c r="AF115" i="179"/>
  <c r="AF14" i="179"/>
  <c r="AF190" i="179"/>
  <c r="AF116" i="179"/>
  <c r="AF56" i="179"/>
  <c r="AF113" i="179"/>
  <c r="AF254" i="179"/>
  <c r="AF196" i="179"/>
  <c r="AF64" i="179"/>
  <c r="AF63" i="179"/>
  <c r="AF263" i="179"/>
  <c r="AF251" i="179"/>
  <c r="AF285" i="179"/>
  <c r="AF23" i="179"/>
  <c r="AF209" i="179"/>
  <c r="AF108" i="179"/>
  <c r="AF60" i="179"/>
  <c r="AF55" i="179"/>
  <c r="AF266" i="179"/>
  <c r="AF183" i="179"/>
  <c r="AF221" i="179"/>
  <c r="AF73" i="179"/>
  <c r="C29" i="191" s="1"/>
  <c r="F29" i="191" s="1"/>
  <c r="AF148" i="179"/>
  <c r="AF25" i="179"/>
  <c r="AF262" i="179"/>
  <c r="AF103" i="179"/>
  <c r="AF157" i="179"/>
  <c r="AF206" i="179"/>
  <c r="AF112" i="179"/>
  <c r="AF298" i="179"/>
  <c r="AF150" i="179"/>
  <c r="AF250" i="179"/>
  <c r="AF137" i="179"/>
  <c r="AF170" i="179"/>
  <c r="AF238" i="179"/>
  <c r="AF198" i="179"/>
  <c r="AF166" i="179"/>
  <c r="AF256" i="179"/>
  <c r="AF188" i="179"/>
  <c r="AF228" i="179"/>
  <c r="AF267" i="179"/>
  <c r="AF168" i="179"/>
  <c r="AF144" i="179"/>
  <c r="AF57" i="179"/>
  <c r="AF288" i="179"/>
  <c r="AF281" i="179"/>
  <c r="AF200" i="179"/>
  <c r="AF141" i="179"/>
  <c r="AF236" i="179"/>
  <c r="AF220" i="179"/>
  <c r="AF155" i="179"/>
  <c r="AF95" i="179"/>
  <c r="AF171" i="179"/>
  <c r="AF164" i="179"/>
  <c r="AF297" i="179"/>
  <c r="AF12" i="179"/>
  <c r="AF234" i="179"/>
  <c r="AF240" i="179"/>
  <c r="AF105" i="179"/>
  <c r="AF275" i="179"/>
  <c r="AF96" i="179"/>
  <c r="AF186" i="179"/>
  <c r="AF213" i="179"/>
  <c r="AF33" i="179"/>
  <c r="AF278" i="179"/>
  <c r="AF294" i="179"/>
  <c r="AF249" i="179"/>
  <c r="AF268" i="179"/>
  <c r="AF11" i="179"/>
  <c r="AF215" i="179"/>
  <c r="AF44" i="179"/>
  <c r="AF130" i="179"/>
  <c r="AF136" i="179"/>
  <c r="AF260" i="179"/>
  <c r="AF169" i="179"/>
  <c r="AF117" i="179"/>
  <c r="AF299" i="179"/>
  <c r="AF179" i="179"/>
  <c r="AF9" i="179"/>
  <c r="AF93" i="179"/>
  <c r="AF70" i="179"/>
  <c r="AF295" i="179"/>
  <c r="AF225" i="179"/>
  <c r="AF39" i="179"/>
  <c r="AF18" i="179"/>
  <c r="AF121" i="179"/>
  <c r="AF300" i="179"/>
  <c r="AF78" i="179"/>
  <c r="C34" i="191" s="1"/>
  <c r="F34" i="191" s="1"/>
  <c r="AF13" i="179"/>
  <c r="AF273" i="179"/>
  <c r="AF218" i="179"/>
  <c r="AF19" i="179"/>
  <c r="AF248" i="179"/>
  <c r="AF90" i="179"/>
  <c r="AF272" i="179"/>
  <c r="AF104" i="179"/>
  <c r="AF46" i="179"/>
  <c r="AF128" i="179"/>
  <c r="AF124" i="179"/>
  <c r="AF15" i="179"/>
  <c r="AF264" i="179"/>
  <c r="AF145" i="179"/>
  <c r="AF142" i="179"/>
  <c r="AF199" i="179"/>
  <c r="AF94" i="179"/>
  <c r="AF101" i="179"/>
  <c r="AF21" i="179"/>
  <c r="AF277" i="179"/>
  <c r="AF20" i="179"/>
  <c r="AF66" i="179"/>
  <c r="AF40" i="179"/>
  <c r="AF24" i="179"/>
  <c r="AF107" i="179"/>
  <c r="AF87" i="179"/>
  <c r="AF274" i="179"/>
  <c r="AF138" i="179"/>
  <c r="AF38" i="179"/>
  <c r="AF287" i="179"/>
  <c r="AF125" i="179"/>
  <c r="AF72" i="179"/>
  <c r="C22" i="191" s="1"/>
  <c r="AF258" i="179"/>
  <c r="AF147" i="179"/>
  <c r="AF79" i="179"/>
  <c r="AF269" i="179"/>
  <c r="AF16" i="179"/>
  <c r="AF271" i="179"/>
  <c r="AF253" i="179"/>
  <c r="AF37" i="179"/>
  <c r="AF265" i="179"/>
  <c r="AF102" i="179"/>
  <c r="AF118" i="179"/>
  <c r="AF185" i="179"/>
  <c r="AF22" i="179"/>
  <c r="AF172" i="179"/>
  <c r="AF180" i="179"/>
  <c r="AF97" i="179"/>
  <c r="AF91" i="179"/>
  <c r="AF176" i="179"/>
  <c r="AF127" i="179"/>
  <c r="AF126" i="179"/>
  <c r="AF32" i="179"/>
  <c r="AF119" i="179"/>
  <c r="AF45" i="179"/>
  <c r="AF191" i="179"/>
  <c r="AF61" i="179"/>
  <c r="AF291" i="179"/>
  <c r="AF52" i="179"/>
  <c r="C21" i="191" s="1"/>
  <c r="AF30" i="179"/>
  <c r="AF110" i="179"/>
  <c r="AF89" i="179"/>
  <c r="AF174" i="179"/>
  <c r="AF195" i="179"/>
  <c r="AF29" i="179"/>
  <c r="AF67" i="179"/>
  <c r="AF114" i="179"/>
  <c r="AF34" i="179"/>
  <c r="AF27" i="179"/>
  <c r="AF31" i="179"/>
  <c r="AF161" i="179"/>
  <c r="AF28" i="179"/>
  <c r="AF233" i="179"/>
  <c r="AF71" i="179"/>
  <c r="AF259" i="179"/>
  <c r="AF280" i="179"/>
  <c r="AF246" i="179"/>
  <c r="AF159" i="179"/>
  <c r="AF153" i="179"/>
  <c r="AF54" i="179"/>
  <c r="AQ17" i="175"/>
  <c r="BR17" i="175" s="1"/>
  <c r="AQ10" i="175"/>
  <c r="BR10" i="175" s="1"/>
  <c r="AQ32" i="175"/>
  <c r="BR32" i="175" s="1"/>
  <c r="AQ27" i="175"/>
  <c r="BR27" i="175" s="1"/>
  <c r="AQ47" i="175"/>
  <c r="BR47" i="175" s="1"/>
  <c r="AQ45" i="175"/>
  <c r="BR45" i="175" s="1"/>
  <c r="AQ55" i="175"/>
  <c r="BR55" i="175" s="1"/>
  <c r="AQ60" i="175"/>
  <c r="BR60" i="175" s="1"/>
  <c r="AQ8" i="175"/>
  <c r="BR8" i="175" s="1"/>
  <c r="AQ6" i="175"/>
  <c r="BR6" i="175" s="1"/>
  <c r="AQ36" i="175"/>
  <c r="BR36" i="175" s="1"/>
  <c r="AQ34" i="175"/>
  <c r="BR34" i="175" s="1"/>
  <c r="AQ49" i="175"/>
  <c r="BR49" i="175" s="1"/>
  <c r="AQ29" i="175"/>
  <c r="BR29" i="175" s="1"/>
  <c r="AQ56" i="175"/>
  <c r="BR56" i="175" s="1"/>
  <c r="AQ21" i="175"/>
  <c r="BR21" i="175" s="1"/>
  <c r="AQ28" i="175"/>
  <c r="BR28" i="175" s="1"/>
  <c r="AQ22" i="175"/>
  <c r="BR22" i="175" s="1"/>
  <c r="AQ33" i="175"/>
  <c r="BR33" i="175" s="1"/>
  <c r="AQ51" i="175"/>
  <c r="BR51" i="175" s="1"/>
  <c r="AQ58" i="175"/>
  <c r="BR58" i="175" s="1"/>
  <c r="AQ59" i="175"/>
  <c r="BR59" i="175" s="1"/>
  <c r="AQ7" i="175"/>
  <c r="BR7" i="175" s="1"/>
  <c r="AQ16" i="175"/>
  <c r="BR16" i="175" s="1"/>
  <c r="AQ30" i="175"/>
  <c r="BR30" i="175" s="1"/>
  <c r="AQ41" i="175"/>
  <c r="BR41" i="175" s="1"/>
  <c r="AQ42" i="175"/>
  <c r="BR42" i="175" s="1"/>
  <c r="AQ40" i="175"/>
  <c r="BR40" i="175" s="1"/>
  <c r="AQ61" i="175"/>
  <c r="BR61" i="175" s="1"/>
  <c r="AQ13" i="175"/>
  <c r="BR13" i="175" s="1"/>
  <c r="AQ24" i="175"/>
  <c r="BR24" i="175" s="1"/>
  <c r="AQ31" i="175"/>
  <c r="BR31" i="175" s="1"/>
  <c r="AQ26" i="175"/>
  <c r="BR26" i="175" s="1"/>
  <c r="AQ37" i="175"/>
  <c r="BR37" i="175" s="1"/>
  <c r="AQ43" i="175"/>
  <c r="BR43" i="175" s="1"/>
  <c r="AQ46" i="175"/>
  <c r="BR46" i="175" s="1"/>
  <c r="AQ63" i="175"/>
  <c r="BR63" i="175" s="1"/>
  <c r="BR1" i="175"/>
  <c r="CE1" i="175" s="1"/>
  <c r="CR1" i="175" s="1"/>
  <c r="AQ25" i="175"/>
  <c r="BR25" i="175" s="1"/>
  <c r="AQ38" i="175"/>
  <c r="BR38" i="175" s="1"/>
  <c r="AQ39" i="175"/>
  <c r="BR39" i="175" s="1"/>
  <c r="AQ14" i="175"/>
  <c r="BR14" i="175" s="1"/>
  <c r="AQ23" i="175"/>
  <c r="BR23" i="175" s="1"/>
  <c r="AQ64" i="175"/>
  <c r="BR64" i="175" s="1"/>
  <c r="AQ18" i="175"/>
  <c r="BR18" i="175" s="1"/>
  <c r="AQ44" i="175"/>
  <c r="BR44" i="175" s="1"/>
  <c r="AQ57" i="175"/>
  <c r="BR57" i="175" s="1"/>
  <c r="AQ35" i="175"/>
  <c r="BR35" i="175" s="1"/>
  <c r="AQ19" i="175"/>
  <c r="BR19" i="175" s="1"/>
  <c r="AQ50" i="175"/>
  <c r="BR50" i="175" s="1"/>
  <c r="AQ53" i="175"/>
  <c r="BR53" i="175" s="1"/>
  <c r="BE1" i="175"/>
  <c r="AQ11" i="175"/>
  <c r="BR11" i="175" s="1"/>
  <c r="AQ52" i="175"/>
  <c r="BR52" i="175" s="1"/>
  <c r="AC1" i="175"/>
  <c r="AQ9" i="175"/>
  <c r="BR9" i="175" s="1"/>
  <c r="AQ62" i="175"/>
  <c r="BR62" i="175" s="1"/>
  <c r="AQ54" i="175"/>
  <c r="BR54" i="175" s="1"/>
  <c r="AQ12" i="175"/>
  <c r="BR12" i="175" s="1"/>
  <c r="AQ20" i="175"/>
  <c r="BR20" i="175" s="1"/>
  <c r="AQ48" i="175"/>
  <c r="BR48" i="175" s="1"/>
  <c r="AQ15" i="175"/>
  <c r="BR15" i="175" s="1"/>
  <c r="AF165" i="179"/>
  <c r="AF123" i="179"/>
  <c r="AF231" i="179"/>
  <c r="AF140" i="179"/>
  <c r="AF41" i="179"/>
  <c r="AF156" i="179"/>
  <c r="AF131" i="179"/>
  <c r="P14" i="192"/>
  <c r="D16" i="191" s="1"/>
  <c r="AF252" i="179"/>
  <c r="AF292" i="179"/>
  <c r="AF219" i="179"/>
  <c r="AF62" i="179"/>
  <c r="AF106" i="179"/>
  <c r="AF239" i="179"/>
  <c r="AF53" i="179"/>
  <c r="AF217" i="179"/>
  <c r="AF99" i="179"/>
  <c r="AF182" i="179"/>
  <c r="AF111" i="179"/>
  <c r="AF149" i="179"/>
  <c r="AF276" i="179"/>
  <c r="AF175" i="179"/>
  <c r="P22" i="192"/>
  <c r="D24" i="191" s="1"/>
  <c r="AF51" i="179"/>
  <c r="AF222" i="179"/>
  <c r="AF282" i="179"/>
  <c r="AF151" i="179"/>
  <c r="AF214" i="179"/>
  <c r="AF208" i="179"/>
  <c r="AF229" i="179"/>
  <c r="AF163" i="179"/>
  <c r="AF143" i="179"/>
  <c r="AF139" i="179"/>
  <c r="AF68" i="179"/>
  <c r="C26" i="191" s="1"/>
  <c r="AF184" i="179"/>
  <c r="AF80" i="179"/>
  <c r="AF223" i="179"/>
  <c r="AF162" i="179"/>
  <c r="P7" i="192"/>
  <c r="D9" i="191" s="1"/>
  <c r="AF178" i="179"/>
  <c r="AF65" i="179"/>
  <c r="AF84" i="179"/>
  <c r="AF160" i="179"/>
  <c r="AF85" i="179"/>
  <c r="AF98" i="179"/>
  <c r="AF134" i="179"/>
  <c r="AF255" i="179"/>
  <c r="AF100" i="179"/>
  <c r="P17" i="192"/>
  <c r="D19" i="191" s="1"/>
  <c r="P28" i="192"/>
  <c r="P19" i="192"/>
  <c r="D21" i="191" s="1"/>
  <c r="P21" i="192"/>
  <c r="D23" i="191" s="1"/>
  <c r="P9" i="192"/>
  <c r="D11" i="191" s="1"/>
  <c r="P24" i="192"/>
  <c r="D26" i="191" s="1"/>
  <c r="AF133" i="179"/>
  <c r="AF152" i="179"/>
  <c r="AF283" i="179"/>
  <c r="AF17" i="179"/>
  <c r="AF284" i="179"/>
  <c r="P20" i="192"/>
  <c r="D22" i="191" s="1"/>
  <c r="P42" i="192"/>
  <c r="AF261" i="179"/>
  <c r="AF270" i="179"/>
  <c r="AF293" i="179"/>
  <c r="P26" i="192"/>
  <c r="D28" i="191" s="1"/>
  <c r="AP261" i="179"/>
  <c r="AJ261" i="179"/>
  <c r="AR261" i="179"/>
  <c r="AK261" i="179"/>
  <c r="AS261" i="179"/>
  <c r="AL261" i="179"/>
  <c r="AT261" i="179"/>
  <c r="AM261" i="179"/>
  <c r="AU261" i="179"/>
  <c r="AN261" i="179"/>
  <c r="AQ261" i="179"/>
  <c r="AO261" i="179"/>
  <c r="AL260" i="179"/>
  <c r="AT260" i="179"/>
  <c r="AN260" i="179"/>
  <c r="AO260" i="179"/>
  <c r="AP260" i="179"/>
  <c r="AQ260" i="179"/>
  <c r="AJ260" i="179"/>
  <c r="AR260" i="179"/>
  <c r="AK260" i="179"/>
  <c r="AM260" i="179"/>
  <c r="AS260" i="179"/>
  <c r="AU260" i="179"/>
  <c r="AP259" i="179"/>
  <c r="AJ259" i="179"/>
  <c r="AR259" i="179"/>
  <c r="AK259" i="179"/>
  <c r="AS259" i="179"/>
  <c r="AL259" i="179"/>
  <c r="AT259" i="179"/>
  <c r="AM259" i="179"/>
  <c r="AU259" i="179"/>
  <c r="AN259" i="179"/>
  <c r="AO259" i="179"/>
  <c r="AQ259" i="179"/>
  <c r="AL258" i="179"/>
  <c r="AT258" i="179"/>
  <c r="AN258" i="179"/>
  <c r="AO258" i="179"/>
  <c r="AP258" i="179"/>
  <c r="AQ258" i="179"/>
  <c r="AJ258" i="179"/>
  <c r="AR258" i="179"/>
  <c r="AU258" i="179"/>
  <c r="AK258" i="179"/>
  <c r="AM258" i="179"/>
  <c r="AS258" i="179"/>
  <c r="AL48" i="179"/>
  <c r="AJ48" i="179"/>
  <c r="AJ96" i="179"/>
  <c r="AL144" i="179"/>
  <c r="AM144" i="179"/>
  <c r="AK49" i="179"/>
  <c r="AP65" i="179"/>
  <c r="AT65" i="179"/>
  <c r="AU81" i="179"/>
  <c r="AQ97" i="179"/>
  <c r="AK97" i="179"/>
  <c r="AK121" i="179"/>
  <c r="AP137" i="179"/>
  <c r="AM137" i="179"/>
  <c r="AN153" i="179"/>
  <c r="AP177" i="179"/>
  <c r="AR177" i="179"/>
  <c r="AP193" i="179"/>
  <c r="AJ300" i="179"/>
  <c r="AN16" i="179"/>
  <c r="AM80" i="179"/>
  <c r="AS80" i="179"/>
  <c r="AP136" i="179"/>
  <c r="AP17" i="179"/>
  <c r="AM17" i="179"/>
  <c r="AM57" i="179"/>
  <c r="AQ73" i="179"/>
  <c r="AO73" i="179"/>
  <c r="AU89" i="179"/>
  <c r="AN105" i="179"/>
  <c r="AM105" i="179"/>
  <c r="AK113" i="179"/>
  <c r="AP129" i="179"/>
  <c r="AN129" i="179"/>
  <c r="AS145" i="179"/>
  <c r="AP161" i="179"/>
  <c r="AU161" i="179"/>
  <c r="AT169" i="179"/>
  <c r="AP185" i="179"/>
  <c r="AJ185" i="179"/>
  <c r="AM10" i="179"/>
  <c r="AK10" i="179"/>
  <c r="AP18" i="179"/>
  <c r="AM26" i="179"/>
  <c r="AK26" i="179"/>
  <c r="AP34" i="179"/>
  <c r="AM42" i="179"/>
  <c r="AK42" i="179"/>
  <c r="AM58" i="179"/>
  <c r="AS58" i="179"/>
  <c r="AR66" i="179"/>
  <c r="L52" i="187" s="1"/>
  <c r="L44" i="173" s="1"/>
  <c r="AO74" i="179"/>
  <c r="AN74" i="179"/>
  <c r="AK82" i="179"/>
  <c r="AP90" i="179"/>
  <c r="AO90" i="179"/>
  <c r="AK98" i="179"/>
  <c r="AO106" i="179"/>
  <c r="AM106" i="179"/>
  <c r="AP114" i="179"/>
  <c r="AM122" i="179"/>
  <c r="AQ122" i="179"/>
  <c r="AP130" i="179"/>
  <c r="AN138" i="179"/>
  <c r="AM138" i="179"/>
  <c r="AR146" i="179"/>
  <c r="AR154" i="179"/>
  <c r="AP154" i="179"/>
  <c r="AJ162" i="179"/>
  <c r="AO170" i="179"/>
  <c r="AM170" i="179"/>
  <c r="AR178" i="179"/>
  <c r="AO186" i="179"/>
  <c r="AM186" i="179"/>
  <c r="AN194" i="179"/>
  <c r="AL202" i="179"/>
  <c r="AJ202" i="179"/>
  <c r="AJ210" i="179"/>
  <c r="AN218" i="179"/>
  <c r="AT218" i="179"/>
  <c r="AU226" i="179"/>
  <c r="AM234" i="179"/>
  <c r="AK234" i="179"/>
  <c r="AP242" i="179"/>
  <c r="AM250" i="179"/>
  <c r="AT48" i="179"/>
  <c r="AR48" i="179"/>
  <c r="AR96" i="179"/>
  <c r="AT144" i="179"/>
  <c r="AN144" i="179"/>
  <c r="AS49" i="179"/>
  <c r="AM65" i="179"/>
  <c r="AK65" i="179"/>
  <c r="AN81" i="179"/>
  <c r="AL97" i="179"/>
  <c r="AP97" i="179"/>
  <c r="AS121" i="179"/>
  <c r="AJ137" i="179"/>
  <c r="AO137" i="179"/>
  <c r="AO153" i="179"/>
  <c r="AK177" i="179"/>
  <c r="AJ177" i="179"/>
  <c r="AQ193" i="179"/>
  <c r="AK284" i="179"/>
  <c r="AO16" i="179"/>
  <c r="AU80" i="179"/>
  <c r="AL80" i="179"/>
  <c r="AJ136" i="179"/>
  <c r="AQ17" i="179"/>
  <c r="AU17" i="179"/>
  <c r="AU57" i="179"/>
  <c r="AK73" i="179"/>
  <c r="AJ73" i="179"/>
  <c r="AN89" i="179"/>
  <c r="AR105" i="179"/>
  <c r="AO105" i="179"/>
  <c r="AS113" i="179"/>
  <c r="AQ129" i="179"/>
  <c r="AU129" i="179"/>
  <c r="AJ145" i="179"/>
  <c r="AJ161" i="179"/>
  <c r="AN161" i="179"/>
  <c r="AM169" i="179"/>
  <c r="AK185" i="179"/>
  <c r="AO185" i="179"/>
  <c r="AU10" i="179"/>
  <c r="AS10" i="179"/>
  <c r="AQ18" i="179"/>
  <c r="AU26" i="179"/>
  <c r="AS26" i="179"/>
  <c r="AQ34" i="179"/>
  <c r="AU42" i="179"/>
  <c r="AS42" i="179"/>
  <c r="AP58" i="179"/>
  <c r="AU58" i="179"/>
  <c r="AJ66" i="179"/>
  <c r="D52" i="187" s="1"/>
  <c r="D44" i="173" s="1"/>
  <c r="AP74" i="179"/>
  <c r="AT74" i="179"/>
  <c r="AS82" i="179"/>
  <c r="AQ90" i="179"/>
  <c r="AT90" i="179"/>
  <c r="AS98" i="179"/>
  <c r="AP106" i="179"/>
  <c r="AN106" i="179"/>
  <c r="AQ114" i="179"/>
  <c r="AU122" i="179"/>
  <c r="AS122" i="179"/>
  <c r="AJ130" i="179"/>
  <c r="AO138" i="179"/>
  <c r="AQ138" i="179"/>
  <c r="AJ146" i="179"/>
  <c r="AJ154" i="179"/>
  <c r="AQ154" i="179"/>
  <c r="AR162" i="179"/>
  <c r="AP170" i="179"/>
  <c r="AN170" i="179"/>
  <c r="AK178" i="179"/>
  <c r="AQ186" i="179"/>
  <c r="AN186" i="179"/>
  <c r="AO194" i="179"/>
  <c r="AT202" i="179"/>
  <c r="AM202" i="179"/>
  <c r="AM210" i="179"/>
  <c r="AO218" i="179"/>
  <c r="AU218" i="179"/>
  <c r="AK226" i="179"/>
  <c r="AU234" i="179"/>
  <c r="AS234" i="179"/>
  <c r="AQ242" i="179"/>
  <c r="AU250" i="179"/>
  <c r="AS250" i="179"/>
  <c r="AR299" i="179"/>
  <c r="AM48" i="179"/>
  <c r="AK48" i="179"/>
  <c r="AK96" i="179"/>
  <c r="AP144" i="179"/>
  <c r="AO144" i="179"/>
  <c r="AL49" i="179"/>
  <c r="AL65" i="179"/>
  <c r="AO81" i="179"/>
  <c r="AT97" i="179"/>
  <c r="AR97" i="179"/>
  <c r="AL121" i="179"/>
  <c r="AR137" i="179"/>
  <c r="AQ137" i="179"/>
  <c r="AQ153" i="179"/>
  <c r="AS177" i="179"/>
  <c r="AO177" i="179"/>
  <c r="AR193" i="179"/>
  <c r="AS276" i="179"/>
  <c r="AP16" i="179"/>
  <c r="AO80" i="179"/>
  <c r="AN80" i="179"/>
  <c r="AR136" i="179"/>
  <c r="AJ17" i="179"/>
  <c r="AN17" i="179"/>
  <c r="AN57" i="179"/>
  <c r="AS73" i="179"/>
  <c r="AP73" i="179"/>
  <c r="AO89" i="179"/>
  <c r="AJ105" i="179"/>
  <c r="AP105" i="179"/>
  <c r="AL113" i="179"/>
  <c r="AJ129" i="179"/>
  <c r="AM129" i="179"/>
  <c r="AT145" i="179"/>
  <c r="AR161" i="179"/>
  <c r="AO161" i="179"/>
  <c r="AU169" i="179"/>
  <c r="AS185" i="179"/>
  <c r="AQ185" i="179"/>
  <c r="AN10" i="179"/>
  <c r="AL18" i="179"/>
  <c r="AJ18" i="179"/>
  <c r="AN26" i="179"/>
  <c r="AL34" i="179"/>
  <c r="AJ34" i="179"/>
  <c r="AN42" i="179"/>
  <c r="AQ58" i="179"/>
  <c r="AQ66" i="179"/>
  <c r="K52" i="187" s="1"/>
  <c r="K44" i="173" s="1"/>
  <c r="AS66" i="179"/>
  <c r="M52" i="187" s="1"/>
  <c r="M44" i="173" s="1"/>
  <c r="AQ74" i="179"/>
  <c r="AM82" i="179"/>
  <c r="AT82" i="179"/>
  <c r="AJ90" i="179"/>
  <c r="AM98" i="179"/>
  <c r="AT98" i="179"/>
  <c r="AQ106" i="179"/>
  <c r="AL114" i="179"/>
  <c r="AJ114" i="179"/>
  <c r="AN122" i="179"/>
  <c r="AL130" i="179"/>
  <c r="AR130" i="179"/>
  <c r="AP138" i="179"/>
  <c r="AL146" i="179"/>
  <c r="AS146" i="179"/>
  <c r="AS154" i="179"/>
  <c r="AL162" i="179"/>
  <c r="AM162" i="179"/>
  <c r="AQ170" i="179"/>
  <c r="AU48" i="179"/>
  <c r="AS48" i="179"/>
  <c r="AS96" i="179"/>
  <c r="AR144" i="179"/>
  <c r="AQ144" i="179"/>
  <c r="AT49" i="179"/>
  <c r="AN65" i="179"/>
  <c r="AO65" i="179"/>
  <c r="AJ81" i="179"/>
  <c r="AM97" i="179"/>
  <c r="AS97" i="179"/>
  <c r="AT121" i="179"/>
  <c r="AK137" i="179"/>
  <c r="AU137" i="179"/>
  <c r="AR153" i="179"/>
  <c r="AL177" i="179"/>
  <c r="AQ177" i="179"/>
  <c r="AJ193" i="179"/>
  <c r="AK268" i="179"/>
  <c r="AQ16" i="179"/>
  <c r="AP80" i="179"/>
  <c r="AT80" i="179"/>
  <c r="AU136" i="179"/>
  <c r="AR17" i="179"/>
  <c r="AN48" i="179"/>
  <c r="AM96" i="179"/>
  <c r="AL96" i="179"/>
  <c r="AS144" i="179"/>
  <c r="AP49" i="179"/>
  <c r="AM49" i="179"/>
  <c r="AQ65" i="179"/>
  <c r="AQ81" i="179"/>
  <c r="AK81" i="179"/>
  <c r="AU97" i="179"/>
  <c r="AP121" i="179"/>
  <c r="AN121" i="179"/>
  <c r="AS137" i="179"/>
  <c r="AP153" i="179"/>
  <c r="AJ153" i="179"/>
  <c r="AT177" i="179"/>
  <c r="AM193" i="179"/>
  <c r="AK193" i="179"/>
  <c r="AL16" i="179"/>
  <c r="AJ16" i="179"/>
  <c r="AQ80" i="179"/>
  <c r="AL136" i="179"/>
  <c r="AK136" i="179"/>
  <c r="AK17" i="179"/>
  <c r="AP57" i="179"/>
  <c r="AS57" i="179"/>
  <c r="AT73" i="179"/>
  <c r="AQ89" i="179"/>
  <c r="AJ89" i="179"/>
  <c r="AK105" i="179"/>
  <c r="AP113" i="179"/>
  <c r="AM113" i="179"/>
  <c r="AK129" i="179"/>
  <c r="AP145" i="179"/>
  <c r="AU145" i="179"/>
  <c r="AS161" i="179"/>
  <c r="AP169" i="179"/>
  <c r="AJ169" i="179"/>
  <c r="AT185" i="179"/>
  <c r="AO241" i="179"/>
  <c r="AP10" i="179"/>
  <c r="AM18" i="179"/>
  <c r="AS18" i="179"/>
  <c r="AP26" i="179"/>
  <c r="AM34" i="179"/>
  <c r="AS34" i="179"/>
  <c r="AP42" i="179"/>
  <c r="AR58" i="179"/>
  <c r="AU66" i="179"/>
  <c r="O52" i="187" s="1"/>
  <c r="O44" i="173" s="1"/>
  <c r="AM66" i="179"/>
  <c r="G52" i="187" s="1"/>
  <c r="G44" i="173" s="1"/>
  <c r="AR74" i="179"/>
  <c r="AP82" i="179"/>
  <c r="AN82" i="179"/>
  <c r="AK90" i="179"/>
  <c r="AP98" i="179"/>
  <c r="AN98" i="179"/>
  <c r="AK106" i="179"/>
  <c r="AM114" i="179"/>
  <c r="AK114" i="179"/>
  <c r="AP122" i="179"/>
  <c r="AM130" i="179"/>
  <c r="AQ130" i="179"/>
  <c r="AR138" i="179"/>
  <c r="AN146" i="179"/>
  <c r="AU146" i="179"/>
  <c r="AU154" i="179"/>
  <c r="AN162" i="179"/>
  <c r="AU162" i="179"/>
  <c r="AR170" i="179"/>
  <c r="AO178" i="179"/>
  <c r="AS178" i="179"/>
  <c r="AP186" i="179"/>
  <c r="AS194" i="179"/>
  <c r="AL194" i="179"/>
  <c r="AP202" i="179"/>
  <c r="AL210" i="179"/>
  <c r="AT210" i="179"/>
  <c r="AL218" i="179"/>
  <c r="AP226" i="179"/>
  <c r="AQ226" i="179"/>
  <c r="AP234" i="179"/>
  <c r="AM242" i="179"/>
  <c r="AK242" i="179"/>
  <c r="AP250" i="179"/>
  <c r="AS299" i="179"/>
  <c r="AL299" i="179"/>
  <c r="AJ291" i="179"/>
  <c r="AS283" i="179"/>
  <c r="AQ283" i="179"/>
  <c r="AO48" i="179"/>
  <c r="AU96" i="179"/>
  <c r="AN96" i="179"/>
  <c r="AJ144" i="179"/>
  <c r="AQ49" i="179"/>
  <c r="AU49" i="179"/>
  <c r="AR65" i="179"/>
  <c r="AL81" i="179"/>
  <c r="AP81" i="179"/>
  <c r="AN97" i="179"/>
  <c r="AQ121" i="179"/>
  <c r="AU121" i="179"/>
  <c r="AL137" i="179"/>
  <c r="AL153" i="179"/>
  <c r="AS153" i="179"/>
  <c r="AM177" i="179"/>
  <c r="AU193" i="179"/>
  <c r="AO193" i="179"/>
  <c r="AT16" i="179"/>
  <c r="AR16" i="179"/>
  <c r="AJ80" i="179"/>
  <c r="AT136" i="179"/>
  <c r="AM136" i="179"/>
  <c r="AS17" i="179"/>
  <c r="AQ57" i="179"/>
  <c r="AJ57" i="179"/>
  <c r="AM73" i="179"/>
  <c r="AL89" i="179"/>
  <c r="AK89" i="179"/>
  <c r="AT105" i="179"/>
  <c r="AQ113" i="179"/>
  <c r="AU113" i="179"/>
  <c r="AS129" i="179"/>
  <c r="AL145" i="179"/>
  <c r="AM145" i="179"/>
  <c r="AL161" i="179"/>
  <c r="AK169" i="179"/>
  <c r="AO169" i="179"/>
  <c r="AM185" i="179"/>
  <c r="AK292" i="179"/>
  <c r="AQ10" i="179"/>
  <c r="AU18" i="179"/>
  <c r="AK18" i="179"/>
  <c r="AQ26" i="179"/>
  <c r="AU34" i="179"/>
  <c r="AK34" i="179"/>
  <c r="AQ42" i="179"/>
  <c r="AK58" i="179"/>
  <c r="AN66" i="179"/>
  <c r="H52" i="187" s="1"/>
  <c r="H44" i="173" s="1"/>
  <c r="AT66" i="179"/>
  <c r="N52" i="187" s="1"/>
  <c r="N44" i="173" s="1"/>
  <c r="AK74" i="179"/>
  <c r="AQ82" i="179"/>
  <c r="AO82" i="179"/>
  <c r="AS90" i="179"/>
  <c r="AQ98" i="179"/>
  <c r="AO98" i="179"/>
  <c r="AT106" i="179"/>
  <c r="AU114" i="179"/>
  <c r="AS114" i="179"/>
  <c r="AJ122" i="179"/>
  <c r="AU130" i="179"/>
  <c r="AS130" i="179"/>
  <c r="AS138" i="179"/>
  <c r="AO146" i="179"/>
  <c r="AM146" i="179"/>
  <c r="AM154" i="179"/>
  <c r="AO162" i="179"/>
  <c r="AK162" i="179"/>
  <c r="AS170" i="179"/>
  <c r="AP178" i="179"/>
  <c r="AU178" i="179"/>
  <c r="AS186" i="179"/>
  <c r="AK194" i="179"/>
  <c r="AP194" i="179"/>
  <c r="AQ202" i="179"/>
  <c r="AN210" i="179"/>
  <c r="AU210" i="179"/>
  <c r="AM218" i="179"/>
  <c r="AS226" i="179"/>
  <c r="AR226" i="179"/>
  <c r="AQ234" i="179"/>
  <c r="AU242" i="179"/>
  <c r="AS242" i="179"/>
  <c r="AQ250" i="179"/>
  <c r="AM299" i="179"/>
  <c r="AN299" i="179"/>
  <c r="AL291" i="179"/>
  <c r="AP48" i="179"/>
  <c r="AP96" i="179"/>
  <c r="AO96" i="179"/>
  <c r="AU144" i="179"/>
  <c r="AJ49" i="179"/>
  <c r="AN49" i="179"/>
  <c r="AS65" i="179"/>
  <c r="AT81" i="179"/>
  <c r="AR81" i="179"/>
  <c r="AO97" i="179"/>
  <c r="AJ121" i="179"/>
  <c r="AM121" i="179"/>
  <c r="AT137" i="179"/>
  <c r="AU153" i="179"/>
  <c r="AK153" i="179"/>
  <c r="AU177" i="179"/>
  <c r="AL193" i="179"/>
  <c r="AS193" i="179"/>
  <c r="AM16" i="179"/>
  <c r="AK16" i="179"/>
  <c r="AR80" i="179"/>
  <c r="AN136" i="179"/>
  <c r="AQ136" i="179"/>
  <c r="AL17" i="179"/>
  <c r="AL57" i="179"/>
  <c r="AK57" i="179"/>
  <c r="AU73" i="179"/>
  <c r="AT89" i="179"/>
  <c r="AP89" i="179"/>
  <c r="AL105" i="179"/>
  <c r="AJ113" i="179"/>
  <c r="AN113" i="179"/>
  <c r="AL129" i="179"/>
  <c r="AQ145" i="179"/>
  <c r="AN145" i="179"/>
  <c r="AT161" i="179"/>
  <c r="AS169" i="179"/>
  <c r="AQ169" i="179"/>
  <c r="AU185" i="179"/>
  <c r="AL10" i="179"/>
  <c r="AJ10" i="179"/>
  <c r="AN18" i="179"/>
  <c r="AL26" i="179"/>
  <c r="AJ26" i="179"/>
  <c r="AN34" i="179"/>
  <c r="AL42" i="179"/>
  <c r="AJ42" i="179"/>
  <c r="AL58" i="179"/>
  <c r="AN58" i="179"/>
  <c r="AO66" i="179"/>
  <c r="I52" i="187" s="1"/>
  <c r="I44" i="173" s="1"/>
  <c r="AM74" i="179"/>
  <c r="AS74" i="179"/>
  <c r="AJ82" i="179"/>
  <c r="AM90" i="179"/>
  <c r="AL90" i="179"/>
  <c r="AJ98" i="179"/>
  <c r="AJ106" i="179"/>
  <c r="AL106" i="179"/>
  <c r="AN114" i="179"/>
  <c r="AL122" i="179"/>
  <c r="AR122" i="179"/>
  <c r="AN130" i="179"/>
  <c r="AL138" i="179"/>
  <c r="AU138" i="179"/>
  <c r="AP146" i="179"/>
  <c r="AL154" i="179"/>
  <c r="AN154" i="179"/>
  <c r="AP162" i="179"/>
  <c r="AL170" i="179"/>
  <c r="AU170" i="179"/>
  <c r="AQ178" i="179"/>
  <c r="AL186" i="179"/>
  <c r="AU186" i="179"/>
  <c r="AT194" i="179"/>
  <c r="AK202" i="179"/>
  <c r="AR202" i="179"/>
  <c r="AO210" i="179"/>
  <c r="AK218" i="179"/>
  <c r="AQ218" i="179"/>
  <c r="AT226" i="179"/>
  <c r="AL234" i="179"/>
  <c r="AJ234" i="179"/>
  <c r="AN242" i="179"/>
  <c r="AL250" i="179"/>
  <c r="AJ250" i="179"/>
  <c r="AU299" i="179"/>
  <c r="AP291" i="179"/>
  <c r="AO291" i="179"/>
  <c r="AT283" i="179"/>
  <c r="AP275" i="179"/>
  <c r="AQ48" i="179"/>
  <c r="AQ96" i="179"/>
  <c r="AT96" i="179"/>
  <c r="AK144" i="179"/>
  <c r="AR49" i="179"/>
  <c r="AO49" i="179"/>
  <c r="AJ65" i="179"/>
  <c r="AM81" i="179"/>
  <c r="AS81" i="179"/>
  <c r="AJ97" i="179"/>
  <c r="AR121" i="179"/>
  <c r="AO121" i="179"/>
  <c r="AN137" i="179"/>
  <c r="AM153" i="179"/>
  <c r="AT153" i="179"/>
  <c r="AN177" i="179"/>
  <c r="AN193" i="179"/>
  <c r="AT193" i="179"/>
  <c r="AU16" i="179"/>
  <c r="AS16" i="179"/>
  <c r="AK80" i="179"/>
  <c r="AO136" i="179"/>
  <c r="AS136" i="179"/>
  <c r="AT17" i="179"/>
  <c r="AT57" i="179"/>
  <c r="AR57" i="179"/>
  <c r="AN73" i="179"/>
  <c r="AM89" i="179"/>
  <c r="AR89" i="179"/>
  <c r="AU105" i="179"/>
  <c r="AR113" i="179"/>
  <c r="AO113" i="179"/>
  <c r="AT129" i="179"/>
  <c r="AR145" i="179"/>
  <c r="AO145" i="179"/>
  <c r="AM161" i="179"/>
  <c r="AL169" i="179"/>
  <c r="AR169" i="179"/>
  <c r="AN185" i="179"/>
  <c r="AT10" i="179"/>
  <c r="AR10" i="179"/>
  <c r="AO18" i="179"/>
  <c r="AT26" i="179"/>
  <c r="AR26" i="179"/>
  <c r="AO34" i="179"/>
  <c r="AT42" i="179"/>
  <c r="AR42" i="179"/>
  <c r="AT58" i="179"/>
  <c r="AO58" i="179"/>
  <c r="AP66" i="179"/>
  <c r="J52" i="187" s="1"/>
  <c r="J44" i="173" s="1"/>
  <c r="AU74" i="179"/>
  <c r="AL74" i="179"/>
  <c r="AR82" i="179"/>
  <c r="AU90" i="179"/>
  <c r="AN90" i="179"/>
  <c r="AR98" i="179"/>
  <c r="AR106" i="179"/>
  <c r="AU106" i="179"/>
  <c r="AO114" i="179"/>
  <c r="AT122" i="179"/>
  <c r="AK122" i="179"/>
  <c r="AO130" i="179"/>
  <c r="AT138" i="179"/>
  <c r="AK138" i="179"/>
  <c r="AQ146" i="179"/>
  <c r="AT154" i="179"/>
  <c r="AO154" i="179"/>
  <c r="AQ162" i="179"/>
  <c r="AT170" i="179"/>
  <c r="AK170" i="179"/>
  <c r="AJ178" i="179"/>
  <c r="AT186" i="179"/>
  <c r="AK186" i="179"/>
  <c r="AM194" i="179"/>
  <c r="AS202" i="179"/>
  <c r="AU202" i="179"/>
  <c r="AP210" i="179"/>
  <c r="AS218" i="179"/>
  <c r="AR218" i="179"/>
  <c r="AJ226" i="179"/>
  <c r="AT234" i="179"/>
  <c r="AR234" i="179"/>
  <c r="AO242" i="179"/>
  <c r="AT250" i="179"/>
  <c r="AO17" i="179"/>
  <c r="AR129" i="179"/>
  <c r="AO10" i="179"/>
  <c r="AU98" i="179"/>
  <c r="AJ138" i="179"/>
  <c r="AT178" i="179"/>
  <c r="AU194" i="179"/>
  <c r="AJ218" i="179"/>
  <c r="AT242" i="179"/>
  <c r="AK299" i="179"/>
  <c r="AU291" i="179"/>
  <c r="AM283" i="179"/>
  <c r="AL275" i="179"/>
  <c r="AQ275" i="179"/>
  <c r="AP32" i="179"/>
  <c r="AL104" i="179"/>
  <c r="AK104" i="179"/>
  <c r="AN9" i="179"/>
  <c r="AT11" i="179"/>
  <c r="AR35" i="179"/>
  <c r="AO35" i="179"/>
  <c r="AM99" i="179"/>
  <c r="AS99" i="179"/>
  <c r="AT123" i="179"/>
  <c r="AL147" i="179"/>
  <c r="AS147" i="179"/>
  <c r="AP31" i="179"/>
  <c r="AM31" i="179"/>
  <c r="AP56" i="179"/>
  <c r="AL120" i="179"/>
  <c r="AJ120" i="179"/>
  <c r="AK33" i="179"/>
  <c r="AP27" i="179"/>
  <c r="AM27" i="179"/>
  <c r="AJ59" i="179"/>
  <c r="AQ75" i="179"/>
  <c r="AO75" i="179"/>
  <c r="AO107" i="179"/>
  <c r="AP115" i="179"/>
  <c r="AM115" i="179"/>
  <c r="AK131" i="179"/>
  <c r="AP139" i="179"/>
  <c r="AN139" i="179"/>
  <c r="AS155" i="179"/>
  <c r="AP163" i="179"/>
  <c r="AU163" i="179"/>
  <c r="AT171" i="179"/>
  <c r="AP179" i="179"/>
  <c r="AQ179" i="179"/>
  <c r="AN187" i="179"/>
  <c r="AM195" i="179"/>
  <c r="AL195" i="179"/>
  <c r="AK203" i="179"/>
  <c r="AL20" i="179"/>
  <c r="AJ20" i="179"/>
  <c r="AN44" i="179"/>
  <c r="AM68" i="179"/>
  <c r="G32" i="187" s="1"/>
  <c r="G31" i="173" s="1"/>
  <c r="AS68" i="179"/>
  <c r="M32" i="187" s="1"/>
  <c r="M31" i="173" s="1"/>
  <c r="AJ100" i="179"/>
  <c r="AL156" i="179"/>
  <c r="AS156" i="179"/>
  <c r="AO265" i="179"/>
  <c r="AQ24" i="179"/>
  <c r="AO64" i="179"/>
  <c r="AN64" i="179"/>
  <c r="AQ112" i="179"/>
  <c r="AR25" i="179"/>
  <c r="AO25" i="179"/>
  <c r="AT19" i="179"/>
  <c r="AS51" i="179"/>
  <c r="AR51" i="179"/>
  <c r="AJ83" i="179"/>
  <c r="AM12" i="179"/>
  <c r="AK12" i="179"/>
  <c r="AP36" i="179"/>
  <c r="AQ60" i="179"/>
  <c r="AK60" i="179"/>
  <c r="AK84" i="179"/>
  <c r="AM116" i="179"/>
  <c r="AK116" i="179"/>
  <c r="AP132" i="179"/>
  <c r="AN164" i="179"/>
  <c r="AM164" i="179"/>
  <c r="AK21" i="179"/>
  <c r="AP37" i="179"/>
  <c r="AM37" i="179"/>
  <c r="AL53" i="179"/>
  <c r="AQ69" i="179"/>
  <c r="AO69" i="179"/>
  <c r="AT77" i="179"/>
  <c r="AQ85" i="179"/>
  <c r="AK85" i="179"/>
  <c r="AU93" i="179"/>
  <c r="AQ101" i="179"/>
  <c r="AL101" i="179"/>
  <c r="AJ109" i="179"/>
  <c r="AP117" i="179"/>
  <c r="AM117" i="179"/>
  <c r="AK125" i="179"/>
  <c r="AP133" i="179"/>
  <c r="AN133" i="179"/>
  <c r="AS141" i="179"/>
  <c r="AP149" i="179"/>
  <c r="AT149" i="179"/>
  <c r="AU157" i="179"/>
  <c r="AP165" i="179"/>
  <c r="AU165" i="179"/>
  <c r="AT173" i="179"/>
  <c r="AP181" i="179"/>
  <c r="AO181" i="179"/>
  <c r="AT189" i="179"/>
  <c r="AM197" i="179"/>
  <c r="AP197" i="179"/>
  <c r="AK205" i="179"/>
  <c r="AO213" i="179"/>
  <c r="AM213" i="179"/>
  <c r="AL221" i="179"/>
  <c r="AJ229" i="179"/>
  <c r="AO229" i="179"/>
  <c r="AK15" i="179"/>
  <c r="AL40" i="179"/>
  <c r="AJ40" i="179"/>
  <c r="AJ88" i="179"/>
  <c r="AL152" i="179"/>
  <c r="AK152" i="179"/>
  <c r="AK41" i="179"/>
  <c r="AP43" i="179"/>
  <c r="AM43" i="179"/>
  <c r="AU91" i="179"/>
  <c r="AO235" i="179"/>
  <c r="AQ28" i="179"/>
  <c r="AU52" i="179"/>
  <c r="O27" i="187" s="1"/>
  <c r="O26" i="173" s="1"/>
  <c r="AN52" i="179"/>
  <c r="H27" i="187" s="1"/>
  <c r="H26" i="173" s="1"/>
  <c r="AK76" i="179"/>
  <c r="AQ92" i="179"/>
  <c r="AT92" i="179"/>
  <c r="AM108" i="179"/>
  <c r="AU124" i="179"/>
  <c r="AK124" i="179"/>
  <c r="AQ140" i="179"/>
  <c r="AR148" i="179"/>
  <c r="AP148" i="179"/>
  <c r="AN172" i="179"/>
  <c r="AP180" i="179"/>
  <c r="AU180" i="179"/>
  <c r="AM188" i="179"/>
  <c r="AP196" i="179"/>
  <c r="AO196" i="179"/>
  <c r="AM204" i="179"/>
  <c r="AO212" i="179"/>
  <c r="AM212" i="179"/>
  <c r="AT220" i="179"/>
  <c r="AT228" i="179"/>
  <c r="AS228" i="179"/>
  <c r="AL13" i="179"/>
  <c r="AJ29" i="179"/>
  <c r="AN29" i="179"/>
  <c r="AL45" i="179"/>
  <c r="AU61" i="179"/>
  <c r="AR61" i="179"/>
  <c r="AP14" i="179"/>
  <c r="AM22" i="179"/>
  <c r="AS22" i="179"/>
  <c r="AO57" i="179"/>
  <c r="AO129" i="179"/>
  <c r="AT18" i="179"/>
  <c r="AJ58" i="179"/>
  <c r="AL98" i="179"/>
  <c r="AT146" i="179"/>
  <c r="AM178" i="179"/>
  <c r="AN202" i="179"/>
  <c r="AN226" i="179"/>
  <c r="AJ242" i="179"/>
  <c r="AO299" i="179"/>
  <c r="AN291" i="179"/>
  <c r="AU283" i="179"/>
  <c r="AT275" i="179"/>
  <c r="AQ267" i="179"/>
  <c r="AQ32" i="179"/>
  <c r="AU104" i="179"/>
  <c r="AT104" i="179"/>
  <c r="AM9" i="179"/>
  <c r="AP11" i="179"/>
  <c r="AM11" i="179"/>
  <c r="AK35" i="179"/>
  <c r="AU99" i="179"/>
  <c r="AP123" i="179"/>
  <c r="AN123" i="179"/>
  <c r="AU147" i="179"/>
  <c r="AO243" i="179"/>
  <c r="AQ31" i="179"/>
  <c r="AU31" i="179"/>
  <c r="AQ56" i="179"/>
  <c r="AT120" i="179"/>
  <c r="AR120" i="179"/>
  <c r="AS33" i="179"/>
  <c r="AQ27" i="179"/>
  <c r="AU27" i="179"/>
  <c r="AN59" i="179"/>
  <c r="AK75" i="179"/>
  <c r="AR75" i="179"/>
  <c r="AP107" i="179"/>
  <c r="AQ115" i="179"/>
  <c r="AU115" i="179"/>
  <c r="AS131" i="179"/>
  <c r="AJ139" i="179"/>
  <c r="AO139" i="179"/>
  <c r="AK155" i="179"/>
  <c r="AJ163" i="179"/>
  <c r="AN163" i="179"/>
  <c r="AM171" i="179"/>
  <c r="AK179" i="179"/>
  <c r="AR179" i="179"/>
  <c r="AS187" i="179"/>
  <c r="AU195" i="179"/>
  <c r="AN195" i="179"/>
  <c r="AS203" i="179"/>
  <c r="AT20" i="179"/>
  <c r="AR20" i="179"/>
  <c r="AO44" i="179"/>
  <c r="AU68" i="179"/>
  <c r="O32" i="187" s="1"/>
  <c r="O31" i="173" s="1"/>
  <c r="AL68" i="179"/>
  <c r="F32" i="187" s="1"/>
  <c r="F31" i="173" s="1"/>
  <c r="AR100" i="179"/>
  <c r="AT156" i="179"/>
  <c r="AN156" i="179"/>
  <c r="AL24" i="179"/>
  <c r="AJ24" i="179"/>
  <c r="AR64" i="179"/>
  <c r="AL112" i="179"/>
  <c r="AJ112" i="179"/>
  <c r="AK25" i="179"/>
  <c r="AP19" i="179"/>
  <c r="AM19" i="179"/>
  <c r="AL51" i="179"/>
  <c r="AQ83" i="179"/>
  <c r="AK83" i="179"/>
  <c r="AU12" i="179"/>
  <c r="AS12" i="179"/>
  <c r="AQ36" i="179"/>
  <c r="AJ60" i="179"/>
  <c r="AS60" i="179"/>
  <c r="AS84" i="179"/>
  <c r="AU116" i="179"/>
  <c r="AS116" i="179"/>
  <c r="AJ132" i="179"/>
  <c r="AO164" i="179"/>
  <c r="AS164" i="179"/>
  <c r="AS21" i="179"/>
  <c r="AQ37" i="179"/>
  <c r="AU37" i="179"/>
  <c r="AT53" i="179"/>
  <c r="AK69" i="179"/>
  <c r="AJ69" i="179"/>
  <c r="AM77" i="179"/>
  <c r="AL85" i="179"/>
  <c r="AP85" i="179"/>
  <c r="AN93" i="179"/>
  <c r="AM101" i="179"/>
  <c r="AP101" i="179"/>
  <c r="AS109" i="179"/>
  <c r="AQ117" i="179"/>
  <c r="AU117" i="179"/>
  <c r="AS125" i="179"/>
  <c r="AQ133" i="179"/>
  <c r="AM133" i="179"/>
  <c r="AL141" i="179"/>
  <c r="AN149" i="179"/>
  <c r="AL149" i="179"/>
  <c r="AM157" i="179"/>
  <c r="AJ165" i="179"/>
  <c r="AN165" i="179"/>
  <c r="AM173" i="179"/>
  <c r="AK181" i="179"/>
  <c r="AQ181" i="179"/>
  <c r="AJ189" i="179"/>
  <c r="AU197" i="179"/>
  <c r="AL197" i="179"/>
  <c r="AS205" i="179"/>
  <c r="AJ213" i="179"/>
  <c r="AN213" i="179"/>
  <c r="AT221" i="179"/>
  <c r="AR229" i="179"/>
  <c r="AP229" i="179"/>
  <c r="AS15" i="179"/>
  <c r="AT40" i="179"/>
  <c r="AR40" i="179"/>
  <c r="AR88" i="179"/>
  <c r="AT152" i="179"/>
  <c r="AU152" i="179"/>
  <c r="AS41" i="179"/>
  <c r="AQ43" i="179"/>
  <c r="AU43" i="179"/>
  <c r="AN91" i="179"/>
  <c r="AL28" i="179"/>
  <c r="AJ28" i="179"/>
  <c r="AO52" i="179"/>
  <c r="I27" i="187" s="1"/>
  <c r="I26" i="173" s="1"/>
  <c r="AM76" i="179"/>
  <c r="AS76" i="179"/>
  <c r="AJ92" i="179"/>
  <c r="AJ108" i="179"/>
  <c r="AN108" i="179"/>
  <c r="AN124" i="179"/>
  <c r="AL140" i="179"/>
  <c r="AR140" i="179"/>
  <c r="AJ148" i="179"/>
  <c r="AL172" i="179"/>
  <c r="AS172" i="179"/>
  <c r="AQ180" i="179"/>
  <c r="AL188" i="179"/>
  <c r="AN188" i="179"/>
  <c r="AR196" i="179"/>
  <c r="AK204" i="179"/>
  <c r="AQ204" i="179"/>
  <c r="AP212" i="179"/>
  <c r="AN220" i="179"/>
  <c r="AJ220" i="179"/>
  <c r="AJ228" i="179"/>
  <c r="AO297" i="179"/>
  <c r="AT13" i="179"/>
  <c r="AR29" i="179"/>
  <c r="AO29" i="179"/>
  <c r="AT45" i="179"/>
  <c r="AS61" i="179"/>
  <c r="AT61" i="179"/>
  <c r="AQ14" i="179"/>
  <c r="AU22" i="179"/>
  <c r="AK22" i="179"/>
  <c r="AQ30" i="179"/>
  <c r="AU38" i="179"/>
  <c r="AK38" i="179"/>
  <c r="AQ46" i="179"/>
  <c r="AL73" i="179"/>
  <c r="AK145" i="179"/>
  <c r="AR18" i="179"/>
  <c r="AL66" i="179"/>
  <c r="F52" i="187" s="1"/>
  <c r="F44" i="173" s="1"/>
  <c r="AS106" i="179"/>
  <c r="AK146" i="179"/>
  <c r="AN178" i="179"/>
  <c r="AO202" i="179"/>
  <c r="AO226" i="179"/>
  <c r="AR242" i="179"/>
  <c r="AQ299" i="179"/>
  <c r="AQ291" i="179"/>
  <c r="AN283" i="179"/>
  <c r="AM275" i="179"/>
  <c r="AL32" i="179"/>
  <c r="AJ32" i="179"/>
  <c r="AM104" i="179"/>
  <c r="AT9" i="179"/>
  <c r="AL9" i="179"/>
  <c r="AQ11" i="179"/>
  <c r="AU11" i="179"/>
  <c r="AS35" i="179"/>
  <c r="AN99" i="179"/>
  <c r="AQ123" i="179"/>
  <c r="AM123" i="179"/>
  <c r="AM147" i="179"/>
  <c r="AO251" i="179"/>
  <c r="AJ31" i="179"/>
  <c r="AN31" i="179"/>
  <c r="AJ56" i="179"/>
  <c r="AM120" i="179"/>
  <c r="AK120" i="179"/>
  <c r="AL33" i="179"/>
  <c r="AJ27" i="179"/>
  <c r="AN27" i="179"/>
  <c r="AO59" i="179"/>
  <c r="AS75" i="179"/>
  <c r="AJ75" i="179"/>
  <c r="AQ107" i="179"/>
  <c r="AJ115" i="179"/>
  <c r="AN115" i="179"/>
  <c r="AL131" i="179"/>
  <c r="AR139" i="179"/>
  <c r="AQ139" i="179"/>
  <c r="AT155" i="179"/>
  <c r="AR163" i="179"/>
  <c r="AO163" i="179"/>
  <c r="AU171" i="179"/>
  <c r="AS179" i="179"/>
  <c r="AJ179" i="179"/>
  <c r="AT187" i="179"/>
  <c r="AP195" i="179"/>
  <c r="AO195" i="179"/>
  <c r="AL203" i="179"/>
  <c r="AM20" i="179"/>
  <c r="AK20" i="179"/>
  <c r="AP44" i="179"/>
  <c r="AO68" i="179"/>
  <c r="I32" i="187" s="1"/>
  <c r="I31" i="173" s="1"/>
  <c r="AN68" i="179"/>
  <c r="H32" i="187" s="1"/>
  <c r="H31" i="173" s="1"/>
  <c r="AK100" i="179"/>
  <c r="AM156" i="179"/>
  <c r="AU156" i="179"/>
  <c r="AT24" i="179"/>
  <c r="AR24" i="179"/>
  <c r="AS64" i="179"/>
  <c r="AT112" i="179"/>
  <c r="AR112" i="179"/>
  <c r="AS25" i="179"/>
  <c r="AQ19" i="179"/>
  <c r="AU19" i="179"/>
  <c r="AT51" i="179"/>
  <c r="AL83" i="179"/>
  <c r="AP83" i="179"/>
  <c r="AN12" i="179"/>
  <c r="AL36" i="179"/>
  <c r="AJ36" i="179"/>
  <c r="AU60" i="179"/>
  <c r="AM84" i="179"/>
  <c r="AO84" i="179"/>
  <c r="AN116" i="179"/>
  <c r="AL132" i="179"/>
  <c r="AR132" i="179"/>
  <c r="AP164" i="179"/>
  <c r="AS244" i="179"/>
  <c r="AL21" i="179"/>
  <c r="AJ37" i="179"/>
  <c r="AN37" i="179"/>
  <c r="AM53" i="179"/>
  <c r="AS69" i="179"/>
  <c r="AP69" i="179"/>
  <c r="AU77" i="179"/>
  <c r="AT85" i="179"/>
  <c r="AR85" i="179"/>
  <c r="AO93" i="179"/>
  <c r="AU101" i="179"/>
  <c r="AR101" i="179"/>
  <c r="AK109" i="179"/>
  <c r="AJ117" i="179"/>
  <c r="AN117" i="179"/>
  <c r="AL125" i="179"/>
  <c r="AJ133" i="179"/>
  <c r="AO133" i="179"/>
  <c r="AT141" i="179"/>
  <c r="AO149" i="179"/>
  <c r="AU149" i="179"/>
  <c r="AN157" i="179"/>
  <c r="AR165" i="179"/>
  <c r="AO165" i="179"/>
  <c r="AU173" i="179"/>
  <c r="AS181" i="179"/>
  <c r="AR181" i="179"/>
  <c r="AK189" i="179"/>
  <c r="AJ197" i="179"/>
  <c r="AQ197" i="179"/>
  <c r="AL205" i="179"/>
  <c r="AR213" i="179"/>
  <c r="AP213" i="179"/>
  <c r="AO221" i="179"/>
  <c r="AK229" i="179"/>
  <c r="AQ229" i="179"/>
  <c r="AL15" i="179"/>
  <c r="AM40" i="179"/>
  <c r="AK40" i="179"/>
  <c r="AK88" i="179"/>
  <c r="AO152" i="179"/>
  <c r="AM152" i="179"/>
  <c r="AL41" i="179"/>
  <c r="AJ43" i="179"/>
  <c r="AN43" i="179"/>
  <c r="AO91" i="179"/>
  <c r="AT28" i="179"/>
  <c r="AR28" i="179"/>
  <c r="AP52" i="179"/>
  <c r="J27" i="187" s="1"/>
  <c r="J26" i="173" s="1"/>
  <c r="AU76" i="179"/>
  <c r="AL76" i="179"/>
  <c r="AR92" i="179"/>
  <c r="AR108" i="179"/>
  <c r="AO108" i="179"/>
  <c r="AO124" i="179"/>
  <c r="AT140" i="179"/>
  <c r="AR73" i="179"/>
  <c r="L35" i="187" s="1"/>
  <c r="L34" i="173" s="1"/>
  <c r="AK161" i="179"/>
  <c r="AO26" i="179"/>
  <c r="AK66" i="179"/>
  <c r="AT114" i="179"/>
  <c r="AK154" i="179"/>
  <c r="AJ186" i="179"/>
  <c r="AK210" i="179"/>
  <c r="AL226" i="179"/>
  <c r="AN250" i="179"/>
  <c r="AT299" i="179"/>
  <c r="AR291" i="179"/>
  <c r="AJ283" i="179"/>
  <c r="AU275" i="179"/>
  <c r="AT32" i="179"/>
  <c r="AR32" i="179"/>
  <c r="AN104" i="179"/>
  <c r="AR9" i="179"/>
  <c r="AU9" i="179"/>
  <c r="AJ11" i="179"/>
  <c r="AN11" i="179"/>
  <c r="AL35" i="179"/>
  <c r="AO99" i="179"/>
  <c r="AJ123" i="179"/>
  <c r="AO123" i="179"/>
  <c r="AN147" i="179"/>
  <c r="AR298" i="179"/>
  <c r="AR31" i="179"/>
  <c r="AO31" i="179"/>
  <c r="AR56" i="179"/>
  <c r="AU120" i="179"/>
  <c r="AS120" i="179"/>
  <c r="AT33" i="179"/>
  <c r="AR27" i="179"/>
  <c r="AO27" i="179"/>
  <c r="AQ59" i="179"/>
  <c r="AL75" i="179"/>
  <c r="AP75" i="179"/>
  <c r="AR107" i="179"/>
  <c r="AR115" i="179"/>
  <c r="AO115" i="179"/>
  <c r="AT131" i="179"/>
  <c r="AK139" i="179"/>
  <c r="AU139" i="179"/>
  <c r="AL155" i="179"/>
  <c r="AK163" i="179"/>
  <c r="AQ163" i="179"/>
  <c r="AN171" i="179"/>
  <c r="AL179" i="179"/>
  <c r="AO179" i="179"/>
  <c r="AJ187" i="179"/>
  <c r="AQ195" i="179"/>
  <c r="AR195" i="179"/>
  <c r="AT203" i="179"/>
  <c r="AU20" i="179"/>
  <c r="AS20" i="179"/>
  <c r="AQ44" i="179"/>
  <c r="AP68" i="179"/>
  <c r="J32" i="187" s="1"/>
  <c r="J31" i="173" s="1"/>
  <c r="AT68" i="179"/>
  <c r="N32" i="187" s="1"/>
  <c r="N31" i="173" s="1"/>
  <c r="AS100" i="179"/>
  <c r="AO156" i="179"/>
  <c r="AK156" i="179"/>
  <c r="AM24" i="179"/>
  <c r="AK24" i="179"/>
  <c r="AJ64" i="179"/>
  <c r="AM112" i="179"/>
  <c r="AK112" i="179"/>
  <c r="AL25" i="179"/>
  <c r="AJ19" i="179"/>
  <c r="AN19" i="179"/>
  <c r="AM51" i="179"/>
  <c r="AT83" i="179"/>
  <c r="AR83" i="179"/>
  <c r="AO12" i="179"/>
  <c r="AT36" i="179"/>
  <c r="AR36" i="179"/>
  <c r="AM60" i="179"/>
  <c r="AU84" i="179"/>
  <c r="AT84" i="179"/>
  <c r="AO116" i="179"/>
  <c r="AT132" i="179"/>
  <c r="AQ132" i="179"/>
  <c r="AQ164" i="179"/>
  <c r="AT289" i="179"/>
  <c r="AT21" i="179"/>
  <c r="AR37" i="179"/>
  <c r="AO37" i="179"/>
  <c r="AU53" i="179"/>
  <c r="AL69" i="179"/>
  <c r="AR69" i="179"/>
  <c r="AN77" i="179"/>
  <c r="AM85" i="179"/>
  <c r="AS85" i="179"/>
  <c r="AP93" i="179"/>
  <c r="AN101" i="179"/>
  <c r="AS101" i="179"/>
  <c r="AT109" i="179"/>
  <c r="AR117" i="179"/>
  <c r="AO117" i="179"/>
  <c r="AT125" i="179"/>
  <c r="AR133" i="179"/>
  <c r="AU133" i="179"/>
  <c r="AO141" i="179"/>
  <c r="AQ149" i="179"/>
  <c r="AM149" i="179"/>
  <c r="AO157" i="179"/>
  <c r="AK165" i="179"/>
  <c r="AQ165" i="179"/>
  <c r="AN173" i="179"/>
  <c r="AL181" i="179"/>
  <c r="AJ181" i="179"/>
  <c r="AL189" i="179"/>
  <c r="AS197" i="179"/>
  <c r="AR197" i="179"/>
  <c r="AT205" i="179"/>
  <c r="AK213" i="179"/>
  <c r="AQ213" i="179"/>
  <c r="AP221" i="179"/>
  <c r="AL229" i="179"/>
  <c r="AS229" i="179"/>
  <c r="AT15" i="179"/>
  <c r="AU40" i="179"/>
  <c r="AS40" i="179"/>
  <c r="AS88" i="179"/>
  <c r="AP152" i="179"/>
  <c r="AN152" i="179"/>
  <c r="AT41" i="179"/>
  <c r="AR43" i="179"/>
  <c r="AO43" i="179"/>
  <c r="AR91" i="179"/>
  <c r="AM28" i="179"/>
  <c r="AK28" i="179"/>
  <c r="AQ52" i="179"/>
  <c r="K27" i="187" s="1"/>
  <c r="K26" i="173" s="1"/>
  <c r="AO76" i="179"/>
  <c r="AN76" i="179"/>
  <c r="AK92" i="179"/>
  <c r="AS108" i="179"/>
  <c r="AP108" i="179"/>
  <c r="AP124" i="179"/>
  <c r="AN140" i="179"/>
  <c r="AU140" i="179"/>
  <c r="AK148" i="179"/>
  <c r="AO172" i="179"/>
  <c r="AK172" i="179"/>
  <c r="AR180" i="179"/>
  <c r="AQ188" i="179"/>
  <c r="AP188" i="179"/>
  <c r="AS196" i="179"/>
  <c r="AL204" i="179"/>
  <c r="AU204" i="179"/>
  <c r="AR212" i="179"/>
  <c r="AP220" i="179"/>
  <c r="AK220" i="179"/>
  <c r="AK228" i="179"/>
  <c r="AQ13" i="179"/>
  <c r="AU13" i="179"/>
  <c r="AS29" i="179"/>
  <c r="AQ45" i="179"/>
  <c r="AU45" i="179"/>
  <c r="AL61" i="179"/>
  <c r="AT14" i="179"/>
  <c r="AR14" i="179"/>
  <c r="AO22" i="179"/>
  <c r="AT30" i="179"/>
  <c r="AR30" i="179"/>
  <c r="AO38" i="179"/>
  <c r="AT46" i="179"/>
  <c r="AS89" i="179"/>
  <c r="AQ161" i="179"/>
  <c r="AT34" i="179"/>
  <c r="AJ74" i="179"/>
  <c r="AR114" i="179"/>
  <c r="AT162" i="179"/>
  <c r="AR186" i="179"/>
  <c r="AS210" i="179"/>
  <c r="AM226" i="179"/>
  <c r="AO250" i="179"/>
  <c r="AJ299" i="179"/>
  <c r="AT291" i="179"/>
  <c r="AO283" i="179"/>
  <c r="AN275" i="179"/>
  <c r="AM32" i="179"/>
  <c r="AK32" i="179"/>
  <c r="AO104" i="179"/>
  <c r="AK9" i="179"/>
  <c r="AR11" i="179"/>
  <c r="AO11" i="179"/>
  <c r="AT35" i="179"/>
  <c r="AJ99" i="179"/>
  <c r="AR123" i="179"/>
  <c r="AU123" i="179"/>
  <c r="AO147" i="179"/>
  <c r="AK290" i="179"/>
  <c r="AK31" i="179"/>
  <c r="AL56" i="179"/>
  <c r="AK56" i="179"/>
  <c r="AN120" i="179"/>
  <c r="AP33" i="179"/>
  <c r="AM33" i="179"/>
  <c r="AK27" i="179"/>
  <c r="AP59" i="179"/>
  <c r="AR59" i="179"/>
  <c r="AT75" i="179"/>
  <c r="AN107" i="179"/>
  <c r="AJ107" i="179"/>
  <c r="AK115" i="179"/>
  <c r="AP131" i="179"/>
  <c r="AN131" i="179"/>
  <c r="AS139" i="179"/>
  <c r="AP155" i="179"/>
  <c r="AU155" i="179"/>
  <c r="AS163" i="179"/>
  <c r="AP171" i="179"/>
  <c r="AJ171" i="179"/>
  <c r="AT179" i="179"/>
  <c r="AP187" i="179"/>
  <c r="AL187" i="179"/>
  <c r="AJ195" i="179"/>
  <c r="AO203" i="179"/>
  <c r="AM203" i="179"/>
  <c r="AN20" i="179"/>
  <c r="AL44" i="179"/>
  <c r="AJ44" i="179"/>
  <c r="AQ68" i="179"/>
  <c r="K32" i="187" s="1"/>
  <c r="K31" i="173" s="1"/>
  <c r="AM100" i="179"/>
  <c r="AO100" i="179"/>
  <c r="AP156" i="179"/>
  <c r="AK236" i="179"/>
  <c r="AU24" i="179"/>
  <c r="AS24" i="179"/>
  <c r="AU64" i="179"/>
  <c r="AU112" i="179"/>
  <c r="AS112" i="179"/>
  <c r="AT25" i="179"/>
  <c r="AR19" i="179"/>
  <c r="AO19" i="179"/>
  <c r="AU51" i="179"/>
  <c r="AM83" i="179"/>
  <c r="AS83" i="179"/>
  <c r="AP12" i="179"/>
  <c r="AM36" i="179"/>
  <c r="AK36" i="179"/>
  <c r="AN60" i="179"/>
  <c r="AP84" i="179"/>
  <c r="AL84" i="179"/>
  <c r="AP116" i="179"/>
  <c r="AM132" i="179"/>
  <c r="AS132" i="179"/>
  <c r="AJ164" i="179"/>
  <c r="AP21" i="179"/>
  <c r="AM21" i="179"/>
  <c r="AK37" i="179"/>
  <c r="AP53" i="179"/>
  <c r="AN53" i="179"/>
  <c r="AT69" i="179"/>
  <c r="AQ77" i="179"/>
  <c r="AO77" i="179"/>
  <c r="AU85" i="179"/>
  <c r="AQ93" i="179"/>
  <c r="AR93" i="179"/>
  <c r="AO101" i="179"/>
  <c r="AN109" i="179"/>
  <c r="AL109" i="179"/>
  <c r="AK117" i="179"/>
  <c r="AP125" i="179"/>
  <c r="AN125" i="179"/>
  <c r="AK133" i="179"/>
  <c r="AP141" i="179"/>
  <c r="AQ141" i="179"/>
  <c r="AR149" i="179"/>
  <c r="AP157" i="179"/>
  <c r="AQ157" i="179"/>
  <c r="AS165" i="179"/>
  <c r="AP173" i="179"/>
  <c r="AJ173" i="179"/>
  <c r="AT181" i="179"/>
  <c r="AP189" i="179"/>
  <c r="AO189" i="179"/>
  <c r="AK197" i="179"/>
  <c r="AO205" i="179"/>
  <c r="AM205" i="179"/>
  <c r="AS213" i="179"/>
  <c r="AJ221" i="179"/>
  <c r="AQ221" i="179"/>
  <c r="AT229" i="179"/>
  <c r="AP15" i="179"/>
  <c r="AM15" i="179"/>
  <c r="AN40" i="179"/>
  <c r="AM88" i="179"/>
  <c r="AL88" i="179"/>
  <c r="AQ152" i="179"/>
  <c r="AP41" i="179"/>
  <c r="AM41" i="179"/>
  <c r="AK43" i="179"/>
  <c r="AQ91" i="179"/>
  <c r="AS91" i="179"/>
  <c r="AU28" i="179"/>
  <c r="AS28" i="179"/>
  <c r="AJ52" i="179"/>
  <c r="D27" i="187" s="1"/>
  <c r="D26" i="173" s="1"/>
  <c r="AP76" i="179"/>
  <c r="AT76" i="179"/>
  <c r="AS92" i="179"/>
  <c r="AK108" i="179"/>
  <c r="AQ108" i="179"/>
  <c r="AJ124" i="179"/>
  <c r="AO140" i="179"/>
  <c r="AJ140" i="179"/>
  <c r="AU148" i="179"/>
  <c r="AP172" i="179"/>
  <c r="AM172" i="179"/>
  <c r="AK180" i="179"/>
  <c r="AJ188" i="179"/>
  <c r="AS188" i="179"/>
  <c r="AT196" i="179"/>
  <c r="AT204" i="179"/>
  <c r="AJ204" i="179"/>
  <c r="AT212" i="179"/>
  <c r="AM220" i="179"/>
  <c r="AL220" i="179"/>
  <c r="AL228" i="179"/>
  <c r="AJ13" i="179"/>
  <c r="AN13" i="179"/>
  <c r="AL29" i="179"/>
  <c r="AJ45" i="179"/>
  <c r="AN45" i="179"/>
  <c r="AN61" i="179"/>
  <c r="AM14" i="179"/>
  <c r="AK14" i="179"/>
  <c r="AP22" i="179"/>
  <c r="AM30" i="179"/>
  <c r="AK30" i="179"/>
  <c r="AP38" i="179"/>
  <c r="AM46" i="179"/>
  <c r="AK46" i="179"/>
  <c r="AS105" i="179"/>
  <c r="AN169" i="179"/>
  <c r="AR34" i="179"/>
  <c r="AU82" i="179"/>
  <c r="AO122" i="179"/>
  <c r="AS162" i="179"/>
  <c r="AQ194" i="179"/>
  <c r="AQ210" i="179"/>
  <c r="AN234" i="179"/>
  <c r="AR250" i="179"/>
  <c r="AK291" i="179"/>
  <c r="AP283" i="179"/>
  <c r="AR283" i="179"/>
  <c r="AR275" i="179"/>
  <c r="AU32" i="179"/>
  <c r="AS32" i="179"/>
  <c r="AP104" i="179"/>
  <c r="AQ9" i="179"/>
  <c r="AK11" i="179"/>
  <c r="AP35" i="179"/>
  <c r="AM35" i="179"/>
  <c r="AQ99" i="179"/>
  <c r="AK99" i="179"/>
  <c r="AK123" i="179"/>
  <c r="AP147" i="179"/>
  <c r="AQ147" i="179"/>
  <c r="AK282" i="179"/>
  <c r="AS31" i="179"/>
  <c r="AT56" i="179"/>
  <c r="AN56" i="179"/>
  <c r="AO120" i="179"/>
  <c r="AQ33" i="179"/>
  <c r="AU33" i="179"/>
  <c r="AS27" i="179"/>
  <c r="AL59" i="179"/>
  <c r="AS59" i="179"/>
  <c r="AM75" i="179"/>
  <c r="AL107" i="179"/>
  <c r="AS107" i="179"/>
  <c r="AS115" i="179"/>
  <c r="AQ131" i="179"/>
  <c r="AM131" i="179"/>
  <c r="AL139" i="179"/>
  <c r="AO155" i="179"/>
  <c r="AM155" i="179"/>
  <c r="AL163" i="179"/>
  <c r="AK171" i="179"/>
  <c r="AO171" i="179"/>
  <c r="AM179" i="179"/>
  <c r="AK187" i="179"/>
  <c r="AO187" i="179"/>
  <c r="AS195" i="179"/>
  <c r="AP203" i="179"/>
  <c r="AN203" i="179"/>
  <c r="AO20" i="179"/>
  <c r="AT44" i="179"/>
  <c r="AR44" i="179"/>
  <c r="AJ68" i="179"/>
  <c r="D32" i="187" s="1"/>
  <c r="D31" i="173" s="1"/>
  <c r="AU100" i="179"/>
  <c r="AT100" i="179"/>
  <c r="AQ156" i="179"/>
  <c r="AK252" i="179"/>
  <c r="AN24" i="179"/>
  <c r="AL64" i="179"/>
  <c r="AK64" i="179"/>
  <c r="AN112" i="179"/>
  <c r="AP25" i="179"/>
  <c r="AM25" i="179"/>
  <c r="AK19" i="179"/>
  <c r="AP51" i="179"/>
  <c r="AN51" i="179"/>
  <c r="AU83" i="179"/>
  <c r="AQ227" i="179"/>
  <c r="AQ12" i="179"/>
  <c r="AU36" i="179"/>
  <c r="AS36" i="179"/>
  <c r="AO60" i="179"/>
  <c r="AQ84" i="179"/>
  <c r="AN84" i="179"/>
  <c r="AQ116" i="179"/>
  <c r="AU132" i="179"/>
  <c r="AK132" i="179"/>
  <c r="AR164" i="179"/>
  <c r="AQ21" i="179"/>
  <c r="AU21" i="179"/>
  <c r="AS37" i="179"/>
  <c r="AQ53" i="179"/>
  <c r="AO53" i="179"/>
  <c r="AM69" i="179"/>
  <c r="AK77" i="179"/>
  <c r="AJ77" i="179"/>
  <c r="AN85" i="179"/>
  <c r="AL93" i="179"/>
  <c r="AS93" i="179"/>
  <c r="AT101" i="179"/>
  <c r="AP109" i="179"/>
  <c r="AU109" i="179"/>
  <c r="AS117" i="179"/>
  <c r="AQ125" i="179"/>
  <c r="AM125" i="179"/>
  <c r="AS133" i="179"/>
  <c r="AJ141" i="179"/>
  <c r="AU141" i="179"/>
  <c r="AJ149" i="179"/>
  <c r="AJ157" i="179"/>
  <c r="AK157" i="179"/>
  <c r="AL165" i="179"/>
  <c r="AK173" i="179"/>
  <c r="AO173" i="179"/>
  <c r="AM181" i="179"/>
  <c r="AM189" i="179"/>
  <c r="AQ189" i="179"/>
  <c r="AT197" i="179"/>
  <c r="AP205" i="179"/>
  <c r="AN205" i="179"/>
  <c r="AL213" i="179"/>
  <c r="AR221" i="179"/>
  <c r="AU221" i="179"/>
  <c r="AU229" i="179"/>
  <c r="AQ15" i="179"/>
  <c r="AU15" i="179"/>
  <c r="AO40" i="179"/>
  <c r="AU88" i="179"/>
  <c r="AN88" i="179"/>
  <c r="AR152" i="179"/>
  <c r="AQ41" i="179"/>
  <c r="AU41" i="179"/>
  <c r="AS43" i="179"/>
  <c r="AL91" i="179"/>
  <c r="AJ91" i="179"/>
  <c r="AN28" i="179"/>
  <c r="AL52" i="179"/>
  <c r="F27" i="187" s="1"/>
  <c r="F26" i="173" s="1"/>
  <c r="AR52" i="179"/>
  <c r="L27" i="187" s="1"/>
  <c r="L26" i="173" s="1"/>
  <c r="AQ76" i="179"/>
  <c r="AM92" i="179"/>
  <c r="AL92" i="179"/>
  <c r="AT108" i="179"/>
  <c r="AL124" i="179"/>
  <c r="AR124" i="179"/>
  <c r="AP140" i="179"/>
  <c r="AL148" i="179"/>
  <c r="AM148" i="179"/>
  <c r="AQ172" i="179"/>
  <c r="AL180" i="179"/>
  <c r="AM180" i="179"/>
  <c r="AR188" i="179"/>
  <c r="AQ196" i="179"/>
  <c r="AQ105" i="179"/>
  <c r="AL185" i="179"/>
  <c r="AO42" i="179"/>
  <c r="AL82" i="179"/>
  <c r="AT130" i="179"/>
  <c r="AJ170" i="179"/>
  <c r="AJ194" i="179"/>
  <c r="AR210" i="179"/>
  <c r="AO234" i="179"/>
  <c r="AK250" i="179"/>
  <c r="AS291" i="179"/>
  <c r="AK283" i="179"/>
  <c r="AK275" i="179"/>
  <c r="AJ275" i="179"/>
  <c r="AN32" i="179"/>
  <c r="AJ104" i="179"/>
  <c r="AQ104" i="179"/>
  <c r="AP9" i="179"/>
  <c r="AS9" i="179"/>
  <c r="AS11" i="179"/>
  <c r="AQ35" i="179"/>
  <c r="AU35" i="179"/>
  <c r="AL99" i="179"/>
  <c r="AP99" i="179"/>
  <c r="AS123" i="179"/>
  <c r="AK147" i="179"/>
  <c r="AR147" i="179"/>
  <c r="AN274" i="179"/>
  <c r="AL31" i="179"/>
  <c r="AM56" i="179"/>
  <c r="AO56" i="179"/>
  <c r="AP120" i="179"/>
  <c r="AJ33" i="179"/>
  <c r="AN33" i="179"/>
  <c r="AL27" i="179"/>
  <c r="AM59" i="179"/>
  <c r="AK59" i="179"/>
  <c r="AU75" i="179"/>
  <c r="AU107" i="179"/>
  <c r="AK107" i="179"/>
  <c r="AL115" i="179"/>
  <c r="AJ131" i="179"/>
  <c r="AO131" i="179"/>
  <c r="AT139" i="179"/>
  <c r="AR155" i="179"/>
  <c r="AN155" i="179"/>
  <c r="AT163" i="179"/>
  <c r="AS171" i="179"/>
  <c r="AQ171" i="179"/>
  <c r="AU179" i="179"/>
  <c r="AM187" i="179"/>
  <c r="AQ187" i="179"/>
  <c r="AK195" i="179"/>
  <c r="AJ203" i="179"/>
  <c r="AQ203" i="179"/>
  <c r="AP20" i="179"/>
  <c r="AM44" i="179"/>
  <c r="AK44" i="179"/>
  <c r="AR68" i="179"/>
  <c r="L32" i="187" s="1"/>
  <c r="L31" i="173" s="1"/>
  <c r="AP100" i="179"/>
  <c r="AL100" i="179"/>
  <c r="AR156" i="179"/>
  <c r="AO281" i="179"/>
  <c r="AO24" i="179"/>
  <c r="AT64" i="179"/>
  <c r="AM64" i="179"/>
  <c r="AO112" i="179"/>
  <c r="AQ25" i="179"/>
  <c r="AU25" i="179"/>
  <c r="AS19" i="179"/>
  <c r="AQ51" i="179"/>
  <c r="AJ51" i="179"/>
  <c r="AN83" i="179"/>
  <c r="AL12" i="179"/>
  <c r="AJ12" i="179"/>
  <c r="AN36" i="179"/>
  <c r="AL60" i="179"/>
  <c r="AP60" i="179"/>
  <c r="AJ84" i="179"/>
  <c r="AL116" i="179"/>
  <c r="AJ116" i="179"/>
  <c r="AN132" i="179"/>
  <c r="AL164" i="179"/>
  <c r="AU164" i="179"/>
  <c r="AJ21" i="179"/>
  <c r="AN21" i="179"/>
  <c r="AL37" i="179"/>
  <c r="AK53" i="179"/>
  <c r="AR53" i="179"/>
  <c r="AU69" i="179"/>
  <c r="AS77" i="179"/>
  <c r="AP77" i="179"/>
  <c r="AO85" i="179"/>
  <c r="AT93" i="179"/>
  <c r="AJ93" i="179"/>
  <c r="AJ101" i="179"/>
  <c r="AQ109" i="179"/>
  <c r="AM109" i="179"/>
  <c r="AL117" i="179"/>
  <c r="AJ125" i="179"/>
  <c r="AO125" i="179"/>
  <c r="AL133" i="179"/>
  <c r="AR141" i="179"/>
  <c r="AM141" i="179"/>
  <c r="AS149" i="179"/>
  <c r="AS157" i="179"/>
  <c r="AR157" i="179"/>
  <c r="AT165" i="179"/>
  <c r="AS173" i="179"/>
  <c r="AQ173" i="179"/>
  <c r="AU181" i="179"/>
  <c r="AU189" i="179"/>
  <c r="AR189" i="179"/>
  <c r="AN197" i="179"/>
  <c r="AJ205" i="179"/>
  <c r="AQ205" i="179"/>
  <c r="AT213" i="179"/>
  <c r="AK221" i="179"/>
  <c r="AM221" i="179"/>
  <c r="AM229" i="179"/>
  <c r="AJ15" i="179"/>
  <c r="AN15" i="179"/>
  <c r="AP40" i="179"/>
  <c r="AP88" i="179"/>
  <c r="AO88" i="179"/>
  <c r="AJ152" i="179"/>
  <c r="AJ41" i="179"/>
  <c r="AN41" i="179"/>
  <c r="AL43" i="179"/>
  <c r="AT91" i="179"/>
  <c r="AK91" i="179"/>
  <c r="AO28" i="179"/>
  <c r="AT52" i="179"/>
  <c r="N27" i="187" s="1"/>
  <c r="N26" i="173" s="1"/>
  <c r="AS52" i="179"/>
  <c r="M27" i="187" s="1"/>
  <c r="M26" i="173" s="1"/>
  <c r="AJ76" i="179"/>
  <c r="AU92" i="179"/>
  <c r="AN92" i="179"/>
  <c r="AL108" i="179"/>
  <c r="AT124" i="179"/>
  <c r="AQ124" i="179"/>
  <c r="AK140" i="179"/>
  <c r="AT148" i="179"/>
  <c r="AN148" i="179"/>
  <c r="AJ172" i="179"/>
  <c r="AT180" i="179"/>
  <c r="AN180" i="179"/>
  <c r="AU188" i="179"/>
  <c r="AM196" i="179"/>
  <c r="AK196" i="179"/>
  <c r="AO204" i="179"/>
  <c r="AS212" i="179"/>
  <c r="AJ212" i="179"/>
  <c r="AR220" i="179"/>
  <c r="AO228" i="179"/>
  <c r="AQ228" i="179"/>
  <c r="AK13" i="179"/>
  <c r="AP29" i="179"/>
  <c r="AM29" i="179"/>
  <c r="AK45" i="179"/>
  <c r="AP61" i="179"/>
  <c r="AQ61" i="179"/>
  <c r="AN14" i="179"/>
  <c r="AL22" i="179"/>
  <c r="AJ22" i="179"/>
  <c r="AN30" i="179"/>
  <c r="AL38" i="179"/>
  <c r="AJ38" i="179"/>
  <c r="AN46" i="179"/>
  <c r="AT113" i="179"/>
  <c r="AR185" i="179"/>
  <c r="AR90" i="179"/>
  <c r="AK130" i="179"/>
  <c r="AL178" i="179"/>
  <c r="AR194" i="179"/>
  <c r="AP218" i="179"/>
  <c r="AL242" i="179"/>
  <c r="AP299" i="179"/>
  <c r="AM291" i="179"/>
  <c r="AL283" i="179"/>
  <c r="AS275" i="179"/>
  <c r="AO275" i="179"/>
  <c r="AO32" i="179"/>
  <c r="AR104" i="179"/>
  <c r="AS104" i="179"/>
  <c r="AO9" i="179"/>
  <c r="AJ9" i="179"/>
  <c r="AL11" i="179"/>
  <c r="AJ35" i="179"/>
  <c r="AN35" i="179"/>
  <c r="AT99" i="179"/>
  <c r="AR99" i="179"/>
  <c r="AL123" i="179"/>
  <c r="AT147" i="179"/>
  <c r="AJ147" i="179"/>
  <c r="AK266" i="179"/>
  <c r="AT31" i="179"/>
  <c r="AU56" i="179"/>
  <c r="AS56" i="179"/>
  <c r="AQ120" i="179"/>
  <c r="AR33" i="179"/>
  <c r="AO33" i="179"/>
  <c r="AT27" i="179"/>
  <c r="AU59" i="179"/>
  <c r="AT59" i="179"/>
  <c r="AN75" i="179"/>
  <c r="AM107" i="179"/>
  <c r="AT107" i="179"/>
  <c r="AT115" i="179"/>
  <c r="AR131" i="179"/>
  <c r="AU131" i="179"/>
  <c r="AM139" i="179"/>
  <c r="AJ155" i="179"/>
  <c r="AQ155" i="179"/>
  <c r="AM163" i="179"/>
  <c r="AL171" i="179"/>
  <c r="AR171" i="179"/>
  <c r="AN179" i="179"/>
  <c r="AU187" i="179"/>
  <c r="AR187" i="179"/>
  <c r="AT195" i="179"/>
  <c r="AR203" i="179"/>
  <c r="AU203" i="179"/>
  <c r="AQ20" i="179"/>
  <c r="AU44" i="179"/>
  <c r="AS44" i="179"/>
  <c r="AK68" i="179"/>
  <c r="AQ100" i="179"/>
  <c r="AN100" i="179"/>
  <c r="AJ156" i="179"/>
  <c r="AJ273" i="179"/>
  <c r="AP24" i="179"/>
  <c r="AQ64" i="179"/>
  <c r="AP64" i="179"/>
  <c r="AP112" i="179"/>
  <c r="AJ25" i="179"/>
  <c r="AN25" i="179"/>
  <c r="AL19" i="179"/>
  <c r="AK51" i="179"/>
  <c r="AO51" i="179"/>
  <c r="AO83" i="179"/>
  <c r="AT12" i="179"/>
  <c r="AR12" i="179"/>
  <c r="AO36" i="179"/>
  <c r="AT60" i="179"/>
  <c r="AR60" i="179"/>
  <c r="AR84" i="179"/>
  <c r="AT116" i="179"/>
  <c r="AR116" i="179"/>
  <c r="AO132" i="179"/>
  <c r="AT164" i="179"/>
  <c r="AK164" i="179"/>
  <c r="AR21" i="179"/>
  <c r="AO21" i="179"/>
  <c r="AT37" i="179"/>
  <c r="AS53" i="179"/>
  <c r="AJ53" i="179"/>
  <c r="AN69" i="179"/>
  <c r="AL77" i="179"/>
  <c r="AR77" i="179"/>
  <c r="AJ85" i="179"/>
  <c r="AM93" i="179"/>
  <c r="AK93" i="179"/>
  <c r="AK101" i="179"/>
  <c r="AR109" i="179"/>
  <c r="AO109" i="179"/>
  <c r="AT117" i="179"/>
  <c r="AR125" i="179"/>
  <c r="AU125" i="179"/>
  <c r="AT133" i="179"/>
  <c r="AK141" i="179"/>
  <c r="AN141" i="179"/>
  <c r="AK149" i="179"/>
  <c r="AL157" i="179"/>
  <c r="AT157" i="179"/>
  <c r="AM165" i="179"/>
  <c r="AL173" i="179"/>
  <c r="AR173" i="179"/>
  <c r="AN181" i="179"/>
  <c r="AN189" i="179"/>
  <c r="AS189" i="179"/>
  <c r="AO197" i="179"/>
  <c r="AR205" i="179"/>
  <c r="AU205" i="179"/>
  <c r="AU213" i="179"/>
  <c r="AS221" i="179"/>
  <c r="AN221" i="179"/>
  <c r="AN229" i="179"/>
  <c r="AR15" i="179"/>
  <c r="AO15" i="179"/>
  <c r="AQ40" i="179"/>
  <c r="AQ88" i="179"/>
  <c r="AT88" i="179"/>
  <c r="AS152" i="179"/>
  <c r="AR41" i="179"/>
  <c r="AO41" i="179"/>
  <c r="AT43" i="179"/>
  <c r="AM91" i="179"/>
  <c r="AP91" i="179"/>
  <c r="AP28" i="179"/>
  <c r="AM52" i="179"/>
  <c r="G27" i="187" s="1"/>
  <c r="G26" i="173" s="1"/>
  <c r="AK52" i="179"/>
  <c r="AR76" i="179"/>
  <c r="AP92" i="179"/>
  <c r="AO92" i="179"/>
  <c r="AU108" i="179"/>
  <c r="AM124" i="179"/>
  <c r="AS124" i="179"/>
  <c r="AM140" i="179"/>
  <c r="AQ148" i="179"/>
  <c r="AO148" i="179"/>
  <c r="AR172" i="179"/>
  <c r="AO180" i="179"/>
  <c r="AS180" i="179"/>
  <c r="AK188" i="179"/>
  <c r="AN196" i="179"/>
  <c r="AL196" i="179"/>
  <c r="AP204" i="179"/>
  <c r="AN212" i="179"/>
  <c r="AL212" i="179"/>
  <c r="AS220" i="179"/>
  <c r="AS140" i="179"/>
  <c r="AU196" i="179"/>
  <c r="AQ220" i="179"/>
  <c r="AR13" i="179"/>
  <c r="AP45" i="179"/>
  <c r="AJ61" i="179"/>
  <c r="AQ22" i="179"/>
  <c r="AT38" i="179"/>
  <c r="AO46" i="179"/>
  <c r="AU54" i="179"/>
  <c r="AS54" i="179"/>
  <c r="AM62" i="179"/>
  <c r="AP70" i="179"/>
  <c r="AL70" i="179"/>
  <c r="AK78" i="179"/>
  <c r="AQ86" i="179"/>
  <c r="AL86" i="179"/>
  <c r="AS94" i="179"/>
  <c r="AJ102" i="179"/>
  <c r="AT102" i="179"/>
  <c r="AQ110" i="179"/>
  <c r="AU118" i="179"/>
  <c r="AS118" i="179"/>
  <c r="AJ126" i="179"/>
  <c r="AU134" i="179"/>
  <c r="AS134" i="179"/>
  <c r="AJ142" i="179"/>
  <c r="AU150" i="179"/>
  <c r="AS150" i="179"/>
  <c r="AU158" i="179"/>
  <c r="AP166" i="179"/>
  <c r="AU166" i="179"/>
  <c r="AM174" i="179"/>
  <c r="AP182" i="179"/>
  <c r="AU182" i="179"/>
  <c r="AN190" i="179"/>
  <c r="AK198" i="179"/>
  <c r="AO198" i="179"/>
  <c r="AJ206" i="179"/>
  <c r="AO214" i="179"/>
  <c r="AU214" i="179"/>
  <c r="AJ222" i="179"/>
  <c r="AJ230" i="179"/>
  <c r="AR230" i="179"/>
  <c r="AQ238" i="179"/>
  <c r="AU246" i="179"/>
  <c r="AS246" i="179"/>
  <c r="AQ254" i="179"/>
  <c r="AM295" i="179"/>
  <c r="AT295" i="179"/>
  <c r="AN287" i="179"/>
  <c r="AL279" i="179"/>
  <c r="AJ279" i="179"/>
  <c r="AN271" i="179"/>
  <c r="AR23" i="179"/>
  <c r="AO23" i="179"/>
  <c r="AT47" i="179"/>
  <c r="AS55" i="179"/>
  <c r="AJ55" i="179"/>
  <c r="D24" i="187" s="1"/>
  <c r="D23" i="173" s="1"/>
  <c r="AK63" i="179"/>
  <c r="AL71" i="179"/>
  <c r="AR71" i="179"/>
  <c r="AN79" i="179"/>
  <c r="AM87" i="179"/>
  <c r="AS87" i="179"/>
  <c r="AK95" i="179"/>
  <c r="AN103" i="179"/>
  <c r="AJ103" i="179"/>
  <c r="AT111" i="179"/>
  <c r="AR119" i="179"/>
  <c r="AO119" i="179"/>
  <c r="AT127" i="179"/>
  <c r="AK135" i="179"/>
  <c r="AU135" i="179"/>
  <c r="AM143" i="179"/>
  <c r="AS151" i="179"/>
  <c r="AQ151" i="179"/>
  <c r="AK159" i="179"/>
  <c r="AL167" i="179"/>
  <c r="AR167" i="179"/>
  <c r="AN175" i="179"/>
  <c r="AL183" i="179"/>
  <c r="AR183" i="179"/>
  <c r="AO191" i="179"/>
  <c r="AO199" i="179"/>
  <c r="AT199" i="179"/>
  <c r="AQ39" i="179"/>
  <c r="AU39" i="179"/>
  <c r="AJ72" i="179"/>
  <c r="AT128" i="179"/>
  <c r="AK128" i="179"/>
  <c r="AN160" i="179"/>
  <c r="AT168" i="179"/>
  <c r="AM168" i="179"/>
  <c r="AJ176" i="179"/>
  <c r="AT184" i="179"/>
  <c r="AM184" i="179"/>
  <c r="AK192" i="179"/>
  <c r="AS200" i="179"/>
  <c r="AJ200" i="179"/>
  <c r="AO208" i="179"/>
  <c r="AS216" i="179"/>
  <c r="AJ216" i="179"/>
  <c r="AJ277" i="179"/>
  <c r="AL237" i="179"/>
  <c r="AR245" i="179"/>
  <c r="AP253" i="179"/>
  <c r="AM253" i="179"/>
  <c r="AT288" i="179"/>
  <c r="AO280" i="179"/>
  <c r="AP272" i="179"/>
  <c r="AU294" i="179"/>
  <c r="AS282" i="179"/>
  <c r="AS248" i="179"/>
  <c r="AM284" i="179"/>
  <c r="AO207" i="179"/>
  <c r="AU207" i="179"/>
  <c r="AL215" i="179"/>
  <c r="AR223" i="179"/>
  <c r="AM223" i="179"/>
  <c r="AU231" i="179"/>
  <c r="AR239" i="179"/>
  <c r="AP247" i="179"/>
  <c r="AM247" i="179"/>
  <c r="AS255" i="179"/>
  <c r="AO294" i="179"/>
  <c r="AQ286" i="179"/>
  <c r="AJ278" i="179"/>
  <c r="AR270" i="179"/>
  <c r="AM282" i="179"/>
  <c r="AN224" i="179"/>
  <c r="AK224" i="179"/>
  <c r="AJ232" i="179"/>
  <c r="AM240" i="179"/>
  <c r="AL248" i="179"/>
  <c r="AJ248" i="179"/>
  <c r="AP256" i="179"/>
  <c r="AU293" i="179"/>
  <c r="AU285" i="179"/>
  <c r="AU277" i="179"/>
  <c r="AU269" i="179"/>
  <c r="AN290" i="179"/>
  <c r="AQ265" i="179"/>
  <c r="AT201" i="179"/>
  <c r="AR209" i="179"/>
  <c r="AO217" i="179"/>
  <c r="AM217" i="179"/>
  <c r="AT225" i="179"/>
  <c r="AT233" i="179"/>
  <c r="AM233" i="179"/>
  <c r="AT241" i="179"/>
  <c r="AK249" i="179"/>
  <c r="AQ300" i="179"/>
  <c r="AT284" i="179"/>
  <c r="AO276" i="179"/>
  <c r="AP268" i="179"/>
  <c r="AM294" i="179"/>
  <c r="AN276" i="179"/>
  <c r="AK267" i="179"/>
  <c r="AQ297" i="179"/>
  <c r="AK278" i="179"/>
  <c r="AK240" i="179"/>
  <c r="AT211" i="179"/>
  <c r="AR219" i="179"/>
  <c r="AQ219" i="179"/>
  <c r="AU227" i="179"/>
  <c r="AR235" i="179"/>
  <c r="AP243" i="179"/>
  <c r="AM243" i="179"/>
  <c r="AS251" i="179"/>
  <c r="AS148" i="179"/>
  <c r="AS204" i="179"/>
  <c r="AU220" i="179"/>
  <c r="AS13" i="179"/>
  <c r="AR45" i="179"/>
  <c r="AL14" i="179"/>
  <c r="AR22" i="179"/>
  <c r="AM38" i="179"/>
  <c r="AP46" i="179"/>
  <c r="AO54" i="179"/>
  <c r="AL62" i="179"/>
  <c r="AN62" i="179"/>
  <c r="AQ70" i="179"/>
  <c r="AM78" i="179"/>
  <c r="AS78" i="179"/>
  <c r="AJ86" i="179"/>
  <c r="AM94" i="179"/>
  <c r="AL94" i="179"/>
  <c r="AR102" i="179"/>
  <c r="AL110" i="179"/>
  <c r="AJ110" i="179"/>
  <c r="AN118" i="179"/>
  <c r="AL126" i="179"/>
  <c r="AR126" i="179"/>
  <c r="AN134" i="179"/>
  <c r="AL142" i="179"/>
  <c r="AK142" i="179"/>
  <c r="AM150" i="179"/>
  <c r="AL158" i="179"/>
  <c r="AM158" i="179"/>
  <c r="AQ166" i="179"/>
  <c r="AL174" i="179"/>
  <c r="AN174" i="179"/>
  <c r="AQ182" i="179"/>
  <c r="AL190" i="179"/>
  <c r="AO190" i="179"/>
  <c r="AT198" i="179"/>
  <c r="AK206" i="179"/>
  <c r="AM206" i="179"/>
  <c r="AP214" i="179"/>
  <c r="AN222" i="179"/>
  <c r="AU222" i="179"/>
  <c r="AT230" i="179"/>
  <c r="AL238" i="179"/>
  <c r="AJ238" i="179"/>
  <c r="AN246" i="179"/>
  <c r="AL254" i="179"/>
  <c r="AJ254" i="179"/>
  <c r="AU295" i="179"/>
  <c r="AP287" i="179"/>
  <c r="AJ287" i="179"/>
  <c r="AT279" i="179"/>
  <c r="AP271" i="179"/>
  <c r="AJ271" i="179"/>
  <c r="AK23" i="179"/>
  <c r="AP47" i="179"/>
  <c r="AM47" i="179"/>
  <c r="AL55" i="179"/>
  <c r="AP63" i="179"/>
  <c r="AL63" i="179"/>
  <c r="AT71" i="179"/>
  <c r="AQ79" i="179"/>
  <c r="AO79" i="179"/>
  <c r="AU87" i="179"/>
  <c r="AQ95" i="179"/>
  <c r="AP95" i="179"/>
  <c r="AK103" i="179"/>
  <c r="AP111" i="179"/>
  <c r="AM111" i="179"/>
  <c r="AK119" i="179"/>
  <c r="AP127" i="179"/>
  <c r="AN127" i="179"/>
  <c r="AS135" i="179"/>
  <c r="AP143" i="179"/>
  <c r="AN143" i="179"/>
  <c r="AK151" i="179"/>
  <c r="AP159" i="179"/>
  <c r="AT159" i="179"/>
  <c r="AT167" i="179"/>
  <c r="AP175" i="179"/>
  <c r="AJ175" i="179"/>
  <c r="AT183" i="179"/>
  <c r="AM191" i="179"/>
  <c r="AK191" i="179"/>
  <c r="AQ199" i="179"/>
  <c r="AO223" i="179"/>
  <c r="AJ39" i="179"/>
  <c r="D34" i="187" s="1"/>
  <c r="D33" i="173" s="1"/>
  <c r="AN39" i="179"/>
  <c r="AR72" i="179"/>
  <c r="AM128" i="179"/>
  <c r="AQ128" i="179"/>
  <c r="AO160" i="179"/>
  <c r="AO168" i="179"/>
  <c r="AN168" i="179"/>
  <c r="AR176" i="179"/>
  <c r="AO184" i="179"/>
  <c r="AN184" i="179"/>
  <c r="AT192" i="179"/>
  <c r="AL200" i="179"/>
  <c r="AM200" i="179"/>
  <c r="AP208" i="179"/>
  <c r="AN216" i="179"/>
  <c r="AL216" i="179"/>
  <c r="AR269" i="179"/>
  <c r="AT237" i="179"/>
  <c r="AK245" i="179"/>
  <c r="AQ253" i="179"/>
  <c r="AU253" i="179"/>
  <c r="AO288" i="179"/>
  <c r="AP280" i="179"/>
  <c r="AQ272" i="179"/>
  <c r="AQ293" i="179"/>
  <c r="AU280" i="179"/>
  <c r="AL300" i="179"/>
  <c r="AN282" i="179"/>
  <c r="AP207" i="179"/>
  <c r="AM207" i="179"/>
  <c r="AT215" i="179"/>
  <c r="AK223" i="179"/>
  <c r="AN223" i="179"/>
  <c r="AK231" i="179"/>
  <c r="AK239" i="179"/>
  <c r="AQ247" i="179"/>
  <c r="AU247" i="179"/>
  <c r="AL255" i="179"/>
  <c r="AQ294" i="179"/>
  <c r="AJ286" i="179"/>
  <c r="AR278" i="179"/>
  <c r="AU300" i="179"/>
  <c r="AN280" i="179"/>
  <c r="AO224" i="179"/>
  <c r="AL224" i="179"/>
  <c r="AT232" i="179"/>
  <c r="AU240" i="179"/>
  <c r="AT248" i="179"/>
  <c r="AR248" i="179"/>
  <c r="AQ256" i="179"/>
  <c r="AN293" i="179"/>
  <c r="AN285" i="179"/>
  <c r="AN277" i="179"/>
  <c r="AN269" i="179"/>
  <c r="AJ289" i="179"/>
  <c r="AO201" i="179"/>
  <c r="AM201" i="179"/>
  <c r="AK209" i="179"/>
  <c r="AJ217" i="179"/>
  <c r="AN217" i="179"/>
  <c r="AQ225" i="179"/>
  <c r="AO233" i="179"/>
  <c r="AP241" i="179"/>
  <c r="AM241" i="179"/>
  <c r="AS249" i="179"/>
  <c r="AL292" i="179"/>
  <c r="AO284" i="179"/>
  <c r="AP276" i="179"/>
  <c r="AQ268" i="179"/>
  <c r="AU292" i="179"/>
  <c r="AS274" i="179"/>
  <c r="AS267" i="179"/>
  <c r="AP296" i="179"/>
  <c r="AM276" i="179"/>
  <c r="AQ207" i="179"/>
  <c r="AM211" i="179"/>
  <c r="AK219" i="179"/>
  <c r="AU219" i="179"/>
  <c r="AM227" i="179"/>
  <c r="AK235" i="179"/>
  <c r="AQ243" i="179"/>
  <c r="AU243" i="179"/>
  <c r="AL251" i="179"/>
  <c r="AT172" i="179"/>
  <c r="AN204" i="179"/>
  <c r="AN228" i="179"/>
  <c r="AM13" i="179"/>
  <c r="AS45" i="179"/>
  <c r="AU14" i="179"/>
  <c r="AL30" i="179"/>
  <c r="AN38" i="179"/>
  <c r="AJ46" i="179"/>
  <c r="AP54" i="179"/>
  <c r="AT62" i="179"/>
  <c r="AO62" i="179"/>
  <c r="AJ70" i="179"/>
  <c r="AU78" i="179"/>
  <c r="AN78" i="179"/>
  <c r="AR86" i="179"/>
  <c r="AU94" i="179"/>
  <c r="AN94" i="179"/>
  <c r="AK102" i="179"/>
  <c r="AT110" i="179"/>
  <c r="AR110" i="179"/>
  <c r="AO118" i="179"/>
  <c r="AT126" i="179"/>
  <c r="AK126" i="179"/>
  <c r="AO134" i="179"/>
  <c r="AT142" i="179"/>
  <c r="AM142" i="179"/>
  <c r="AN150" i="179"/>
  <c r="AT158" i="179"/>
  <c r="AN158" i="179"/>
  <c r="AJ166" i="179"/>
  <c r="AT174" i="179"/>
  <c r="AS174" i="179"/>
  <c r="AJ182" i="179"/>
  <c r="AQ190" i="179"/>
  <c r="AP190" i="179"/>
  <c r="AL198" i="179"/>
  <c r="AS206" i="179"/>
  <c r="AQ206" i="179"/>
  <c r="AJ214" i="179"/>
  <c r="AO222" i="179"/>
  <c r="AK222" i="179"/>
  <c r="AK230" i="179"/>
  <c r="AT238" i="179"/>
  <c r="AR238" i="179"/>
  <c r="AO246" i="179"/>
  <c r="AT254" i="179"/>
  <c r="AR254" i="179"/>
  <c r="AN295" i="179"/>
  <c r="AK287" i="179"/>
  <c r="AO287" i="179"/>
  <c r="AM279" i="179"/>
  <c r="AK271" i="179"/>
  <c r="AO271" i="179"/>
  <c r="AS23" i="179"/>
  <c r="AQ47" i="179"/>
  <c r="AU47" i="179"/>
  <c r="AT55" i="179"/>
  <c r="AM63" i="179"/>
  <c r="AN63" i="179"/>
  <c r="AM71" i="179"/>
  <c r="AK79" i="179"/>
  <c r="AJ79" i="179"/>
  <c r="AN87" i="179"/>
  <c r="AL95" i="179"/>
  <c r="AR95" i="179"/>
  <c r="AL103" i="179"/>
  <c r="AQ111" i="179"/>
  <c r="AU111" i="179"/>
  <c r="AS119" i="179"/>
  <c r="AQ127" i="179"/>
  <c r="AM127" i="179"/>
  <c r="AL135" i="179"/>
  <c r="AJ143" i="179"/>
  <c r="AO143" i="179"/>
  <c r="AT151" i="179"/>
  <c r="AM159" i="179"/>
  <c r="AN159" i="179"/>
  <c r="AM167" i="179"/>
  <c r="AK175" i="179"/>
  <c r="AO175" i="179"/>
  <c r="AM183" i="179"/>
  <c r="AU191" i="179"/>
  <c r="AP191" i="179"/>
  <c r="AR199" i="179"/>
  <c r="AP231" i="179"/>
  <c r="AR39" i="179"/>
  <c r="AO39" i="179"/>
  <c r="I34" i="187" s="1"/>
  <c r="I33" i="173" s="1"/>
  <c r="AK72" i="179"/>
  <c r="AU128" i="179"/>
  <c r="AS128" i="179"/>
  <c r="AP160" i="179"/>
  <c r="AP168" i="179"/>
  <c r="AS168" i="179"/>
  <c r="AK176" i="179"/>
  <c r="AP184" i="179"/>
  <c r="AS184" i="179"/>
  <c r="AL192" i="179"/>
  <c r="AT200" i="179"/>
  <c r="AQ200" i="179"/>
  <c r="AJ208" i="179"/>
  <c r="AO216" i="179"/>
  <c r="AM216" i="179"/>
  <c r="AP237" i="179"/>
  <c r="AM237" i="179"/>
  <c r="AS245" i="179"/>
  <c r="AJ253" i="179"/>
  <c r="AN253" i="179"/>
  <c r="AP288" i="179"/>
  <c r="AQ280" i="179"/>
  <c r="AJ272" i="179"/>
  <c r="AM292" i="179"/>
  <c r="AO277" i="179"/>
  <c r="AK298" i="179"/>
  <c r="AS280" i="179"/>
  <c r="AJ207" i="179"/>
  <c r="AN207" i="179"/>
  <c r="AM215" i="179"/>
  <c r="AS223" i="179"/>
  <c r="AJ231" i="179"/>
  <c r="AM231" i="179"/>
  <c r="AS239" i="179"/>
  <c r="AJ247" i="179"/>
  <c r="AN247" i="179"/>
  <c r="AT255" i="179"/>
  <c r="AJ294" i="179"/>
  <c r="AR286" i="179"/>
  <c r="AL270" i="179"/>
  <c r="AK300" i="179"/>
  <c r="AS278" i="179"/>
  <c r="AP224" i="179"/>
  <c r="AM224" i="179"/>
  <c r="AK232" i="179"/>
  <c r="AN240" i="179"/>
  <c r="AM248" i="179"/>
  <c r="AL256" i="179"/>
  <c r="AJ256" i="179"/>
  <c r="AP285" i="179"/>
  <c r="AP277" i="179"/>
  <c r="AP269" i="179"/>
  <c r="AT300" i="179"/>
  <c r="AQ285" i="179"/>
  <c r="AP201" i="179"/>
  <c r="AN201" i="179"/>
  <c r="AS209" i="179"/>
  <c r="AR217" i="179"/>
  <c r="AP217" i="179"/>
  <c r="AU225" i="179"/>
  <c r="AP233" i="179"/>
  <c r="AQ241" i="179"/>
  <c r="AU241" i="179"/>
  <c r="AL249" i="179"/>
  <c r="AT292" i="179"/>
  <c r="AP284" i="179"/>
  <c r="AQ276" i="179"/>
  <c r="AJ268" i="179"/>
  <c r="AM290" i="179"/>
  <c r="AU272" i="179"/>
  <c r="AL267" i="179"/>
  <c r="AK294" i="179"/>
  <c r="AS272" i="179"/>
  <c r="AO211" i="179"/>
  <c r="AN211" i="179"/>
  <c r="AS219" i="179"/>
  <c r="AJ227" i="179"/>
  <c r="AN227" i="179"/>
  <c r="AS235" i="179"/>
  <c r="AU172" i="179"/>
  <c r="AR204" i="179"/>
  <c r="AP228" i="179"/>
  <c r="AO13" i="179"/>
  <c r="AM45" i="179"/>
  <c r="AO14" i="179"/>
  <c r="AU30" i="179"/>
  <c r="AQ38" i="179"/>
  <c r="AR46" i="179"/>
  <c r="AQ54" i="179"/>
  <c r="AQ62" i="179"/>
  <c r="AP62" i="179"/>
  <c r="AR70" i="179"/>
  <c r="AO78" i="179"/>
  <c r="AT78" i="179"/>
  <c r="AK86" i="179"/>
  <c r="AP94" i="179"/>
  <c r="AO94" i="179"/>
  <c r="AL102" i="179"/>
  <c r="AM110" i="179"/>
  <c r="AK110" i="179"/>
  <c r="AP118" i="179"/>
  <c r="AM126" i="179"/>
  <c r="AQ126" i="179"/>
  <c r="AP134" i="179"/>
  <c r="AN142" i="179"/>
  <c r="AQ142" i="179"/>
  <c r="AO150" i="179"/>
  <c r="AP158" i="179"/>
  <c r="AO158" i="179"/>
  <c r="AR166" i="179"/>
  <c r="AO174" i="179"/>
  <c r="AU174" i="179"/>
  <c r="AR182" i="179"/>
  <c r="AJ190" i="179"/>
  <c r="AS190" i="179"/>
  <c r="AU198" i="179"/>
  <c r="AL206" i="179"/>
  <c r="AR206" i="179"/>
  <c r="AL214" i="179"/>
  <c r="AP222" i="179"/>
  <c r="AL222" i="179"/>
  <c r="AU230" i="179"/>
  <c r="AM238" i="179"/>
  <c r="AS238" i="179"/>
  <c r="AP246" i="179"/>
  <c r="AM254" i="179"/>
  <c r="AS254" i="179"/>
  <c r="AJ295" i="179"/>
  <c r="AS287" i="179"/>
  <c r="AQ287" i="179"/>
  <c r="AU279" i="179"/>
  <c r="AS271" i="179"/>
  <c r="AQ271" i="179"/>
  <c r="AL23" i="179"/>
  <c r="AJ47" i="179"/>
  <c r="AN47" i="179"/>
  <c r="AM55" i="179"/>
  <c r="G24" i="187" s="1"/>
  <c r="G23" i="173" s="1"/>
  <c r="AU63" i="179"/>
  <c r="AO63" i="179"/>
  <c r="AU71" i="179"/>
  <c r="AS79" i="179"/>
  <c r="AP79" i="179"/>
  <c r="AO87" i="179"/>
  <c r="AT95" i="179"/>
  <c r="AS95" i="179"/>
  <c r="AO103" i="179"/>
  <c r="AJ111" i="179"/>
  <c r="AN111" i="179"/>
  <c r="AL119" i="179"/>
  <c r="AJ127" i="179"/>
  <c r="AO127" i="179"/>
  <c r="AT135" i="179"/>
  <c r="AL143" i="179"/>
  <c r="AQ143" i="179"/>
  <c r="AL151" i="179"/>
  <c r="AO159" i="179"/>
  <c r="AU159" i="179"/>
  <c r="AU167" i="179"/>
  <c r="AS175" i="179"/>
  <c r="AQ175" i="179"/>
  <c r="AU183" i="179"/>
  <c r="AR191" i="179"/>
  <c r="AQ191" i="179"/>
  <c r="AJ199" i="179"/>
  <c r="AS294" i="179"/>
  <c r="AK39" i="179"/>
  <c r="AM72" i="179"/>
  <c r="AS72" i="179"/>
  <c r="AN128" i="179"/>
  <c r="AL160" i="179"/>
  <c r="AQ160" i="179"/>
  <c r="AQ168" i="179"/>
  <c r="AL176" i="179"/>
  <c r="AM176" i="179"/>
  <c r="AQ184" i="179"/>
  <c r="AQ192" i="179"/>
  <c r="AU192" i="179"/>
  <c r="AN200" i="179"/>
  <c r="AK208" i="179"/>
  <c r="AM208" i="179"/>
  <c r="AP216" i="179"/>
  <c r="AQ224" i="179"/>
  <c r="AQ237" i="179"/>
  <c r="AU237" i="179"/>
  <c r="AL245" i="179"/>
  <c r="AR253" i="179"/>
  <c r="AL296" i="179"/>
  <c r="AQ288" i="179"/>
  <c r="AJ280" i="179"/>
  <c r="AR272" i="179"/>
  <c r="AU290" i="179"/>
  <c r="AR273" i="179"/>
  <c r="AJ297" i="179"/>
  <c r="AQ273" i="179"/>
  <c r="AR207" i="179"/>
  <c r="AO215" i="179"/>
  <c r="AN215" i="179"/>
  <c r="AL223" i="179"/>
  <c r="AR231" i="179"/>
  <c r="AN231" i="179"/>
  <c r="AL239" i="179"/>
  <c r="AR247" i="179"/>
  <c r="AP255" i="179"/>
  <c r="AM255" i="179"/>
  <c r="AR294" i="179"/>
  <c r="AL278" i="179"/>
  <c r="AT270" i="179"/>
  <c r="AJ298" i="179"/>
  <c r="AU276" i="179"/>
  <c r="AR224" i="179"/>
  <c r="AN232" i="179"/>
  <c r="AU232" i="179"/>
  <c r="AO240" i="179"/>
  <c r="AU248" i="179"/>
  <c r="AT256" i="179"/>
  <c r="AR256" i="179"/>
  <c r="AK285" i="179"/>
  <c r="AK277" i="179"/>
  <c r="AK269" i="179"/>
  <c r="AU298" i="179"/>
  <c r="AM280" i="179"/>
  <c r="AJ201" i="179"/>
  <c r="AQ201" i="179"/>
  <c r="AL209" i="179"/>
  <c r="AK217" i="179"/>
  <c r="AJ225" i="179"/>
  <c r="AM225" i="179"/>
  <c r="AQ233" i="179"/>
  <c r="AJ241" i="179"/>
  <c r="AN241" i="179"/>
  <c r="AT249" i="179"/>
  <c r="AO292" i="179"/>
  <c r="AQ284" i="179"/>
  <c r="AJ276" i="179"/>
  <c r="AR268" i="179"/>
  <c r="AU288" i="179"/>
  <c r="AO269" i="179"/>
  <c r="AT267" i="179"/>
  <c r="AS292" i="179"/>
  <c r="AU270" i="179"/>
  <c r="AJ211" i="179"/>
  <c r="AP211" i="179"/>
  <c r="AL219" i="179"/>
  <c r="AR227" i="179"/>
  <c r="AO227" i="179"/>
  <c r="AL235" i="179"/>
  <c r="AR243" i="179"/>
  <c r="AP251" i="179"/>
  <c r="AM251" i="179"/>
  <c r="AJ180" i="179"/>
  <c r="AK212" i="179"/>
  <c r="AU228" i="179"/>
  <c r="AQ29" i="179"/>
  <c r="AO45" i="179"/>
  <c r="AJ14" i="179"/>
  <c r="AO30" i="179"/>
  <c r="AR38" i="179"/>
  <c r="AS46" i="179"/>
  <c r="AJ54" i="179"/>
  <c r="AR62" i="179"/>
  <c r="AS62" i="179"/>
  <c r="AK70" i="179"/>
  <c r="AP78" i="179"/>
  <c r="AL78" i="179"/>
  <c r="AS86" i="179"/>
  <c r="AQ94" i="179"/>
  <c r="AT94" i="179"/>
  <c r="AN102" i="179"/>
  <c r="AU110" i="179"/>
  <c r="AS110" i="179"/>
  <c r="AQ118" i="179"/>
  <c r="AU126" i="179"/>
  <c r="AS126" i="179"/>
  <c r="AJ134" i="179"/>
  <c r="AO142" i="179"/>
  <c r="AR142" i="179"/>
  <c r="AP150" i="179"/>
  <c r="AR158" i="179"/>
  <c r="AQ158" i="179"/>
  <c r="AK166" i="179"/>
  <c r="AP174" i="179"/>
  <c r="AK174" i="179"/>
  <c r="AK182" i="179"/>
  <c r="AR190" i="179"/>
  <c r="AT190" i="179"/>
  <c r="AM198" i="179"/>
  <c r="AT206" i="179"/>
  <c r="AU206" i="179"/>
  <c r="AM214" i="179"/>
  <c r="AQ222" i="179"/>
  <c r="AM222" i="179"/>
  <c r="AL230" i="179"/>
  <c r="AU238" i="179"/>
  <c r="AK238" i="179"/>
  <c r="AQ246" i="179"/>
  <c r="AU254" i="179"/>
  <c r="AK254" i="179"/>
  <c r="AL295" i="179"/>
  <c r="AL287" i="179"/>
  <c r="AR287" i="179"/>
  <c r="AN279" i="179"/>
  <c r="AL271" i="179"/>
  <c r="AR271" i="179"/>
  <c r="AT23" i="179"/>
  <c r="AR47" i="179"/>
  <c r="AO47" i="179"/>
  <c r="AU55" i="179"/>
  <c r="AQ63" i="179"/>
  <c r="AR63" i="179"/>
  <c r="AN71" i="179"/>
  <c r="AL79" i="179"/>
  <c r="AR79" i="179"/>
  <c r="AJ87" i="179"/>
  <c r="AM95" i="179"/>
  <c r="AJ95" i="179"/>
  <c r="AP103" i="179"/>
  <c r="AR111" i="179"/>
  <c r="AO111" i="179"/>
  <c r="AT119" i="179"/>
  <c r="AR127" i="179"/>
  <c r="AU127" i="179"/>
  <c r="AN135" i="179"/>
  <c r="AT143" i="179"/>
  <c r="AR143" i="179"/>
  <c r="AU151" i="179"/>
  <c r="AQ159" i="179"/>
  <c r="AL159" i="179"/>
  <c r="AN167" i="179"/>
  <c r="AL175" i="179"/>
  <c r="AR175" i="179"/>
  <c r="AN183" i="179"/>
  <c r="AJ191" i="179"/>
  <c r="AT191" i="179"/>
  <c r="AS199" i="179"/>
  <c r="AK286" i="179"/>
  <c r="AS39" i="179"/>
  <c r="AU72" i="179"/>
  <c r="AL72" i="179"/>
  <c r="AO128" i="179"/>
  <c r="AT160" i="179"/>
  <c r="AK160" i="179"/>
  <c r="AJ168" i="179"/>
  <c r="AT176" i="179"/>
  <c r="AN176" i="179"/>
  <c r="AJ184" i="179"/>
  <c r="AO192" i="179"/>
  <c r="AR192" i="179"/>
  <c r="AO200" i="179"/>
  <c r="AS208" i="179"/>
  <c r="AQ208" i="179"/>
  <c r="AQ216" i="179"/>
  <c r="AO232" i="179"/>
  <c r="AJ237" i="179"/>
  <c r="AN237" i="179"/>
  <c r="AT245" i="179"/>
  <c r="AK253" i="179"/>
  <c r="AT296" i="179"/>
  <c r="AJ288" i="179"/>
  <c r="AR280" i="179"/>
  <c r="AM300" i="179"/>
  <c r="AQ289" i="179"/>
  <c r="AK272" i="179"/>
  <c r="AJ296" i="179"/>
  <c r="AM268" i="179"/>
  <c r="AK207" i="179"/>
  <c r="AJ215" i="179"/>
  <c r="AP215" i="179"/>
  <c r="AT223" i="179"/>
  <c r="AL231" i="179"/>
  <c r="AO231" i="179"/>
  <c r="AT239" i="179"/>
  <c r="AK247" i="179"/>
  <c r="AQ255" i="179"/>
  <c r="AU255" i="179"/>
  <c r="AL286" i="179"/>
  <c r="AT278" i="179"/>
  <c r="AO270" i="179"/>
  <c r="AU296" i="179"/>
  <c r="AO273" i="179"/>
  <c r="AS224" i="179"/>
  <c r="AP232" i="179"/>
  <c r="AL232" i="179"/>
  <c r="AP240" i="179"/>
  <c r="AN248" i="179"/>
  <c r="AM256" i="179"/>
  <c r="AP293" i="179"/>
  <c r="AS285" i="179"/>
  <c r="AS277" i="179"/>
  <c r="AS269" i="179"/>
  <c r="AT297" i="179"/>
  <c r="AN278" i="179"/>
  <c r="AR201" i="179"/>
  <c r="AU201" i="179"/>
  <c r="AT209" i="179"/>
  <c r="AS217" i="179"/>
  <c r="AR225" i="179"/>
  <c r="AN225" i="179"/>
  <c r="AR233" i="179"/>
  <c r="AR241" i="179"/>
  <c r="AP249" i="179"/>
  <c r="AM249" i="179"/>
  <c r="AQ292" i="179"/>
  <c r="AJ284" i="179"/>
  <c r="AR276" i="179"/>
  <c r="AS300" i="179"/>
  <c r="AO285" i="179"/>
  <c r="AS256" i="179"/>
  <c r="AM267" i="179"/>
  <c r="AS288" i="179"/>
  <c r="AJ269" i="179"/>
  <c r="AR211" i="179"/>
  <c r="AQ211" i="179"/>
  <c r="AT219" i="179"/>
  <c r="AK227" i="179"/>
  <c r="AP227" i="179"/>
  <c r="AT235" i="179"/>
  <c r="AK243" i="179"/>
  <c r="AQ251" i="179"/>
  <c r="AU251" i="179"/>
  <c r="AT188" i="179"/>
  <c r="AQ212" i="179"/>
  <c r="AM228" i="179"/>
  <c r="AK29" i="179"/>
  <c r="AM61" i="179"/>
  <c r="AS14" i="179"/>
  <c r="AP30" i="179"/>
  <c r="AS38" i="179"/>
  <c r="AL54" i="179"/>
  <c r="AR54" i="179"/>
  <c r="AJ62" i="179"/>
  <c r="AM70" i="179"/>
  <c r="AS70" i="179"/>
  <c r="AQ78" i="179"/>
  <c r="AM86" i="179"/>
  <c r="AN86" i="179"/>
  <c r="AJ94" i="179"/>
  <c r="AM102" i="179"/>
  <c r="AO102" i="179"/>
  <c r="AN110" i="179"/>
  <c r="AL118" i="179"/>
  <c r="AJ118" i="179"/>
  <c r="AN126" i="179"/>
  <c r="AL134" i="179"/>
  <c r="AR134" i="179"/>
  <c r="AP142" i="179"/>
  <c r="AL150" i="179"/>
  <c r="AQ150" i="179"/>
  <c r="AJ158" i="179"/>
  <c r="AL166" i="179"/>
  <c r="AM166" i="179"/>
  <c r="AQ174" i="179"/>
  <c r="AL182" i="179"/>
  <c r="AM182" i="179"/>
  <c r="AU190" i="179"/>
  <c r="AQ198" i="179"/>
  <c r="AS198" i="179"/>
  <c r="AN206" i="179"/>
  <c r="AK214" i="179"/>
  <c r="AQ214" i="179"/>
  <c r="AR222" i="179"/>
  <c r="AN230" i="179"/>
  <c r="AM230" i="179"/>
  <c r="AN238" i="179"/>
  <c r="AL246" i="179"/>
  <c r="AJ246" i="179"/>
  <c r="AN254" i="179"/>
  <c r="AP295" i="179"/>
  <c r="AO295" i="179"/>
  <c r="AT287" i="179"/>
  <c r="AP279" i="179"/>
  <c r="AO279" i="179"/>
  <c r="AT271" i="179"/>
  <c r="AP23" i="179"/>
  <c r="AM23" i="179"/>
  <c r="AK47" i="179"/>
  <c r="AP55" i="179"/>
  <c r="AN55" i="179"/>
  <c r="AS63" i="179"/>
  <c r="AQ71" i="179"/>
  <c r="AO71" i="179"/>
  <c r="AT79" i="179"/>
  <c r="AQ87" i="179"/>
  <c r="AK87" i="179"/>
  <c r="AU95" i="179"/>
  <c r="AQ103" i="179"/>
  <c r="AR103" i="179"/>
  <c r="AK111" i="179"/>
  <c r="AP119" i="179"/>
  <c r="AM119" i="179"/>
  <c r="AK127" i="179"/>
  <c r="AP135" i="179"/>
  <c r="AM135" i="179"/>
  <c r="AS143" i="179"/>
  <c r="AP151" i="179"/>
  <c r="AM151" i="179"/>
  <c r="AR159" i="179"/>
  <c r="AP167" i="179"/>
  <c r="AJ167" i="179"/>
  <c r="AT175" i="179"/>
  <c r="AP183" i="179"/>
  <c r="AJ183" i="179"/>
  <c r="AS191" i="179"/>
  <c r="AM199" i="179"/>
  <c r="AK199" i="179"/>
  <c r="AU278" i="179"/>
  <c r="AL39" i="179"/>
  <c r="AO72" i="179"/>
  <c r="AN72" i="179"/>
  <c r="AP128" i="179"/>
  <c r="AJ160" i="179"/>
  <c r="AR160" i="179"/>
  <c r="AR168" i="179"/>
  <c r="AO176" i="179"/>
  <c r="AS176" i="179"/>
  <c r="AR184" i="179"/>
  <c r="AP192" i="179"/>
  <c r="AM192" i="179"/>
  <c r="AP200" i="179"/>
  <c r="AL208" i="179"/>
  <c r="AR208" i="179"/>
  <c r="AR216" i="179"/>
  <c r="AK248" i="179"/>
  <c r="AR237" i="179"/>
  <c r="AP245" i="179"/>
  <c r="AM245" i="179"/>
  <c r="AS253" i="179"/>
  <c r="AO296" i="179"/>
  <c r="AR288" i="179"/>
  <c r="AL272" i="179"/>
  <c r="AM298" i="179"/>
  <c r="AK288" i="179"/>
  <c r="AM270" i="179"/>
  <c r="AO293" i="179"/>
  <c r="AM266" i="179"/>
  <c r="AS207" i="179"/>
  <c r="AR215" i="179"/>
  <c r="AQ215" i="179"/>
  <c r="AP223" i="179"/>
  <c r="AT231" i="179"/>
  <c r="AP239" i="179"/>
  <c r="AM239" i="179"/>
  <c r="AS247" i="179"/>
  <c r="AJ255" i="179"/>
  <c r="AN255" i="179"/>
  <c r="AT286" i="179"/>
  <c r="AO278" i="179"/>
  <c r="AP270" i="179"/>
  <c r="AP294" i="179"/>
  <c r="AS252" i="179"/>
  <c r="AT224" i="179"/>
  <c r="AQ232" i="179"/>
  <c r="AM232" i="179"/>
  <c r="AQ240" i="179"/>
  <c r="AO248" i="179"/>
  <c r="AU256" i="179"/>
  <c r="AK293" i="179"/>
  <c r="AL285" i="179"/>
  <c r="AL277" i="179"/>
  <c r="AL269" i="179"/>
  <c r="AS296" i="179"/>
  <c r="AU274" i="179"/>
  <c r="AK201" i="179"/>
  <c r="AO209" i="179"/>
  <c r="AQ209" i="179"/>
  <c r="AL217" i="179"/>
  <c r="AK225" i="179"/>
  <c r="AO225" i="179"/>
  <c r="AS233" i="179"/>
  <c r="AK241" i="179"/>
  <c r="AQ249" i="179"/>
  <c r="AU249" i="179"/>
  <c r="AJ292" i="179"/>
  <c r="AR284" i="179"/>
  <c r="AL268" i="179"/>
  <c r="AS298" i="179"/>
  <c r="AR281" i="179"/>
  <c r="AS240" i="179"/>
  <c r="AU267" i="179"/>
  <c r="AU286" i="179"/>
  <c r="AO267" i="179"/>
  <c r="AK211" i="179"/>
  <c r="AU211" i="179"/>
  <c r="AM219" i="179"/>
  <c r="AS227" i="179"/>
  <c r="AP235" i="179"/>
  <c r="AM235" i="179"/>
  <c r="AS243" i="179"/>
  <c r="AJ251" i="179"/>
  <c r="AN251" i="179"/>
  <c r="AO188" i="179"/>
  <c r="AU212" i="179"/>
  <c r="AR228" i="179"/>
  <c r="AT29" i="179"/>
  <c r="AK61" i="179"/>
  <c r="AT22" i="179"/>
  <c r="AJ30" i="179"/>
  <c r="AL46" i="179"/>
  <c r="AT54" i="179"/>
  <c r="AK54" i="179"/>
  <c r="AU62" i="179"/>
  <c r="AU70" i="179"/>
  <c r="AN70" i="179"/>
  <c r="AJ78" i="179"/>
  <c r="AU86" i="179"/>
  <c r="AO86" i="179"/>
  <c r="AR94" i="179"/>
  <c r="AU102" i="179"/>
  <c r="AP102" i="179"/>
  <c r="AO110" i="179"/>
  <c r="AT118" i="179"/>
  <c r="AR118" i="179"/>
  <c r="AO126" i="179"/>
  <c r="AT134" i="179"/>
  <c r="AK134" i="179"/>
  <c r="AS142" i="179"/>
  <c r="AT150" i="179"/>
  <c r="AR150" i="179"/>
  <c r="AS158" i="179"/>
  <c r="AT166" i="179"/>
  <c r="AN166" i="179"/>
  <c r="AJ174" i="179"/>
  <c r="AT182" i="179"/>
  <c r="AN182" i="179"/>
  <c r="AK190" i="179"/>
  <c r="AP198" i="179"/>
  <c r="AJ198" i="179"/>
  <c r="AO206" i="179"/>
  <c r="AS214" i="179"/>
  <c r="AR214" i="179"/>
  <c r="AS222" i="179"/>
  <c r="AP230" i="179"/>
  <c r="AO230" i="179"/>
  <c r="AO238" i="179"/>
  <c r="AT246" i="179"/>
  <c r="AR246" i="179"/>
  <c r="AO254" i="179"/>
  <c r="AK295" i="179"/>
  <c r="AQ295" i="179"/>
  <c r="AM287" i="179"/>
  <c r="AK279" i="179"/>
  <c r="AQ279" i="179"/>
  <c r="AM271" i="179"/>
  <c r="AQ23" i="179"/>
  <c r="AU23" i="179"/>
  <c r="AS47" i="179"/>
  <c r="AQ55" i="179"/>
  <c r="AO55" i="179"/>
  <c r="I24" i="187" s="1"/>
  <c r="I23" i="173" s="1"/>
  <c r="AJ63" i="179"/>
  <c r="AK71" i="179"/>
  <c r="AJ71" i="179"/>
  <c r="AM79" i="179"/>
  <c r="AL87" i="179"/>
  <c r="AP87" i="179"/>
  <c r="AN95" i="179"/>
  <c r="AM103" i="179"/>
  <c r="AS103" i="179"/>
  <c r="AS111" i="179"/>
  <c r="AQ119" i="179"/>
  <c r="AU119" i="179"/>
  <c r="AS127" i="179"/>
  <c r="AJ135" i="179"/>
  <c r="AO135" i="179"/>
  <c r="AU143" i="179"/>
  <c r="AR151" i="179"/>
  <c r="AN151" i="179"/>
  <c r="AJ159" i="179"/>
  <c r="AK167" i="179"/>
  <c r="AO167" i="179"/>
  <c r="AM175" i="179"/>
  <c r="AK183" i="179"/>
  <c r="AO183" i="179"/>
  <c r="AL191" i="179"/>
  <c r="AU199" i="179"/>
  <c r="AL199" i="179"/>
  <c r="AK270" i="179"/>
  <c r="AT39" i="179"/>
  <c r="AP72" i="179"/>
  <c r="AT72" i="179"/>
  <c r="AJ128" i="179"/>
  <c r="AS160" i="179"/>
  <c r="AU160" i="179"/>
  <c r="AU168" i="179"/>
  <c r="AP176" i="179"/>
  <c r="AU176" i="179"/>
  <c r="AU184" i="179"/>
  <c r="AJ192" i="179"/>
  <c r="AN192" i="179"/>
  <c r="AR200" i="179"/>
  <c r="AT208" i="179"/>
  <c r="AU208" i="179"/>
  <c r="AT216" i="179"/>
  <c r="AL293" i="179"/>
  <c r="AK237" i="179"/>
  <c r="AQ245" i="179"/>
  <c r="AU245" i="179"/>
  <c r="AL253" i="179"/>
  <c r="AQ296" i="179"/>
  <c r="AL280" i="179"/>
  <c r="AT272" i="179"/>
  <c r="AL297" i="179"/>
  <c r="AM286" i="179"/>
  <c r="AN268" i="179"/>
  <c r="AS290" i="179"/>
  <c r="AO253" i="179"/>
  <c r="AL207" i="179"/>
  <c r="AK215" i="179"/>
  <c r="AU215" i="179"/>
  <c r="AQ223" i="179"/>
  <c r="AQ231" i="179"/>
  <c r="AQ239" i="179"/>
  <c r="AU239" i="179"/>
  <c r="AL247" i="179"/>
  <c r="AR255" i="179"/>
  <c r="AL294" i="179"/>
  <c r="AO286" i="179"/>
  <c r="AP278" i="179"/>
  <c r="AQ270" i="179"/>
  <c r="AP290" i="179"/>
  <c r="AO247" i="179"/>
  <c r="AJ224" i="179"/>
  <c r="AR232" i="179"/>
  <c r="AL240" i="179"/>
  <c r="AJ240" i="179"/>
  <c r="AP248" i="179"/>
  <c r="AN256" i="179"/>
  <c r="AS293" i="179"/>
  <c r="AT285" i="179"/>
  <c r="AT277" i="179"/>
  <c r="AT269" i="179"/>
  <c r="AN294" i="179"/>
  <c r="AQ269" i="179"/>
  <c r="AS201" i="179"/>
  <c r="AP209" i="179"/>
  <c r="AU209" i="179"/>
  <c r="AT217" i="179"/>
  <c r="AS225" i="179"/>
  <c r="AJ233" i="179"/>
  <c r="AK233" i="179"/>
  <c r="AS241" i="179"/>
  <c r="AJ249" i="179"/>
  <c r="AN249" i="179"/>
  <c r="AR292" i="179"/>
  <c r="AL276" i="179"/>
  <c r="AT268" i="179"/>
  <c r="AR297" i="179"/>
  <c r="AK280" i="179"/>
  <c r="AN209" i="179"/>
  <c r="AN267" i="179"/>
  <c r="AJ285" i="179"/>
  <c r="AK256" i="179"/>
  <c r="AS211" i="179"/>
  <c r="AO219" i="179"/>
  <c r="AN219" i="179"/>
  <c r="AL227" i="179"/>
  <c r="AQ235" i="179"/>
  <c r="AU235" i="179"/>
  <c r="AL243" i="179"/>
  <c r="AR251" i="179"/>
  <c r="AL298" i="179"/>
  <c r="AJ196" i="179"/>
  <c r="AO220" i="179"/>
  <c r="AP13" i="179"/>
  <c r="AU29" i="179"/>
  <c r="AO61" i="179"/>
  <c r="AN22" i="179"/>
  <c r="AS30" i="179"/>
  <c r="AU46" i="179"/>
  <c r="AM54" i="179"/>
  <c r="AN54" i="179"/>
  <c r="AK62" i="179"/>
  <c r="AO70" i="179"/>
  <c r="AT70" i="179"/>
  <c r="AR78" i="179"/>
  <c r="AP86" i="179"/>
  <c r="AT86" i="179"/>
  <c r="AK94" i="179"/>
  <c r="AQ102" i="179"/>
  <c r="AS102" i="179"/>
  <c r="AP110" i="179"/>
  <c r="AM118" i="179"/>
  <c r="AK118" i="179"/>
  <c r="AP126" i="179"/>
  <c r="AM134" i="179"/>
  <c r="AQ134" i="179"/>
  <c r="AU142" i="179"/>
  <c r="AK150" i="179"/>
  <c r="AJ150" i="179"/>
  <c r="AK158" i="179"/>
  <c r="AO166" i="179"/>
  <c r="AS166" i="179"/>
  <c r="AR174" i="179"/>
  <c r="AO182" i="179"/>
  <c r="AS182" i="179"/>
  <c r="AM190" i="179"/>
  <c r="AR198" i="179"/>
  <c r="AN198" i="179"/>
  <c r="AP206" i="179"/>
  <c r="AN214" i="179"/>
  <c r="AT214" i="179"/>
  <c r="AT222" i="179"/>
  <c r="AS230" i="179"/>
  <c r="AQ230" i="179"/>
  <c r="AP238" i="179"/>
  <c r="AM246" i="179"/>
  <c r="AK246" i="179"/>
  <c r="AP254" i="179"/>
  <c r="AS295" i="179"/>
  <c r="AR295" i="179"/>
  <c r="AU287" i="179"/>
  <c r="AS279" i="179"/>
  <c r="AR279" i="179"/>
  <c r="AU271" i="179"/>
  <c r="AJ23" i="179"/>
  <c r="AN23" i="179"/>
  <c r="AL47" i="179"/>
  <c r="AK55" i="179"/>
  <c r="AR55" i="179"/>
  <c r="L24" i="187" s="1"/>
  <c r="L23" i="173" s="1"/>
  <c r="AT63" i="179"/>
  <c r="AS71" i="179"/>
  <c r="AP71" i="179"/>
  <c r="AU79" i="179"/>
  <c r="AT87" i="179"/>
  <c r="AR87" i="179"/>
  <c r="AO95" i="179"/>
  <c r="AU103" i="179"/>
  <c r="AT103" i="179"/>
  <c r="AL111" i="179"/>
  <c r="AJ119" i="179"/>
  <c r="AN119" i="179"/>
  <c r="AL127" i="179"/>
  <c r="AR135" i="179"/>
  <c r="AQ135" i="179"/>
  <c r="AK143" i="179"/>
  <c r="AJ151" i="179"/>
  <c r="AO151" i="179"/>
  <c r="AS159" i="179"/>
  <c r="AS167" i="179"/>
  <c r="AQ167" i="179"/>
  <c r="AU175" i="179"/>
  <c r="AS183" i="179"/>
  <c r="AQ183" i="179"/>
  <c r="AN191" i="179"/>
  <c r="AN199" i="179"/>
  <c r="AP199" i="179"/>
  <c r="AP39" i="179"/>
  <c r="AM39" i="179"/>
  <c r="AQ72" i="179"/>
  <c r="AL128" i="179"/>
  <c r="AR128" i="179"/>
  <c r="AM160" i="179"/>
  <c r="AL168" i="179"/>
  <c r="AK168" i="179"/>
  <c r="AQ176" i="179"/>
  <c r="AL184" i="179"/>
  <c r="AK184" i="179"/>
  <c r="AS192" i="179"/>
  <c r="AK200" i="179"/>
  <c r="AU200" i="179"/>
  <c r="AN208" i="179"/>
  <c r="AK216" i="179"/>
  <c r="AU216" i="179"/>
  <c r="AR285" i="179"/>
  <c r="AS237" i="179"/>
  <c r="AJ245" i="179"/>
  <c r="AN245" i="179"/>
  <c r="AT253" i="179"/>
  <c r="AL288" i="179"/>
  <c r="AT280" i="179"/>
  <c r="AO272" i="179"/>
  <c r="AK296" i="179"/>
  <c r="AN284" i="179"/>
  <c r="AS266" i="179"/>
  <c r="AO289" i="179"/>
  <c r="AO237" i="179"/>
  <c r="AT207" i="179"/>
  <c r="AS215" i="179"/>
  <c r="AJ223" i="179"/>
  <c r="AU223" i="179"/>
  <c r="AS231" i="179"/>
  <c r="AJ239" i="179"/>
  <c r="AN239" i="179"/>
  <c r="AT247" i="179"/>
  <c r="AK255" i="179"/>
  <c r="AT294" i="179"/>
  <c r="AP286" i="179"/>
  <c r="AQ278" i="179"/>
  <c r="AJ270" i="179"/>
  <c r="AL289" i="179"/>
  <c r="AS236" i="179"/>
  <c r="AU224" i="179"/>
  <c r="AS232" i="179"/>
  <c r="AT240" i="179"/>
  <c r="AR240" i="179"/>
  <c r="AQ248" i="179"/>
  <c r="AO256" i="179"/>
  <c r="AM293" i="179"/>
  <c r="AM285" i="179"/>
  <c r="AM277" i="179"/>
  <c r="AM269" i="179"/>
  <c r="AJ293" i="179"/>
  <c r="AR267" i="179"/>
  <c r="AL201" i="179"/>
  <c r="AJ209" i="179"/>
  <c r="AM209" i="179"/>
  <c r="AU217" i="179"/>
  <c r="AL225" i="179"/>
  <c r="AL233" i="179"/>
  <c r="AU233" i="179"/>
  <c r="AL241" i="179"/>
  <c r="AR249" i="179"/>
  <c r="AO300" i="179"/>
  <c r="AL284" i="179"/>
  <c r="AT276" i="179"/>
  <c r="AO268" i="179"/>
  <c r="AR296" i="179"/>
  <c r="AM278" i="179"/>
  <c r="AP267" i="179"/>
  <c r="AR300" i="179"/>
  <c r="AQ281" i="179"/>
  <c r="AO245" i="179"/>
  <c r="AL211" i="179"/>
  <c r="AJ219" i="179"/>
  <c r="AP219" i="179"/>
  <c r="AT227" i="179"/>
  <c r="AJ235" i="179"/>
  <c r="AO298" i="179"/>
  <c r="AL282" i="179"/>
  <c r="AT274" i="179"/>
  <c r="AN266" i="179"/>
  <c r="AN296" i="179"/>
  <c r="AM274" i="179"/>
  <c r="AL236" i="179"/>
  <c r="AJ236" i="179"/>
  <c r="AP244" i="179"/>
  <c r="AN252" i="179"/>
  <c r="AS297" i="179"/>
  <c r="AN289" i="179"/>
  <c r="AN281" i="179"/>
  <c r="AN273" i="179"/>
  <c r="AM265" i="179"/>
  <c r="AN292" i="179"/>
  <c r="AK274" i="179"/>
  <c r="AK273" i="179"/>
  <c r="AN270" i="179"/>
  <c r="AM296" i="179"/>
  <c r="AN235" i="179"/>
  <c r="AQ298" i="179"/>
  <c r="AT282" i="179"/>
  <c r="AO274" i="179"/>
  <c r="AO266" i="179"/>
  <c r="AT293" i="179"/>
  <c r="AN272" i="179"/>
  <c r="AT236" i="179"/>
  <c r="AR236" i="179"/>
  <c r="AQ244" i="179"/>
  <c r="AO252" i="179"/>
  <c r="AM297" i="179"/>
  <c r="AP281" i="179"/>
  <c r="AP273" i="179"/>
  <c r="AP265" i="179"/>
  <c r="AU265" i="179"/>
  <c r="AR289" i="179"/>
  <c r="AM272" i="179"/>
  <c r="AJ244" i="179"/>
  <c r="AU297" i="179"/>
  <c r="AK281" i="179"/>
  <c r="AM288" i="179"/>
  <c r="AU266" i="179"/>
  <c r="AJ281" i="179"/>
  <c r="AJ243" i="179"/>
  <c r="AL290" i="179"/>
  <c r="AO282" i="179"/>
  <c r="AP274" i="179"/>
  <c r="AP266" i="179"/>
  <c r="AP292" i="179"/>
  <c r="AS270" i="179"/>
  <c r="AM236" i="179"/>
  <c r="AL244" i="179"/>
  <c r="AP252" i="179"/>
  <c r="AJ265" i="179"/>
  <c r="AM273" i="179"/>
  <c r="AT243" i="179"/>
  <c r="AT290" i="179"/>
  <c r="AP282" i="179"/>
  <c r="AQ274" i="179"/>
  <c r="AQ266" i="179"/>
  <c r="AN288" i="179"/>
  <c r="AU268" i="179"/>
  <c r="AU236" i="179"/>
  <c r="AT244" i="179"/>
  <c r="AR244" i="179"/>
  <c r="AQ252" i="179"/>
  <c r="AP289" i="179"/>
  <c r="AS281" i="179"/>
  <c r="AS273" i="179"/>
  <c r="AR265" i="179"/>
  <c r="AN300" i="179"/>
  <c r="AN286" i="179"/>
  <c r="AS268" i="179"/>
  <c r="AL281" i="179"/>
  <c r="AL273" i="179"/>
  <c r="AN298" i="179"/>
  <c r="AM289" i="179"/>
  <c r="AN243" i="179"/>
  <c r="AO290" i="179"/>
  <c r="AQ282" i="179"/>
  <c r="AJ274" i="179"/>
  <c r="AJ266" i="179"/>
  <c r="AS286" i="179"/>
  <c r="AJ267" i="179"/>
  <c r="AN236" i="179"/>
  <c r="AM244" i="179"/>
  <c r="AL252" i="179"/>
  <c r="AJ252" i="179"/>
  <c r="AK289" i="179"/>
  <c r="AK265" i="179"/>
  <c r="AM281" i="179"/>
  <c r="AK251" i="179"/>
  <c r="AQ290" i="179"/>
  <c r="AJ282" i="179"/>
  <c r="AR274" i="179"/>
  <c r="AR266" i="179"/>
  <c r="AU284" i="179"/>
  <c r="AO255" i="179"/>
  <c r="AO236" i="179"/>
  <c r="AU244" i="179"/>
  <c r="AT252" i="179"/>
  <c r="AR252" i="179"/>
  <c r="AS289" i="179"/>
  <c r="AT281" i="179"/>
  <c r="AT273" i="179"/>
  <c r="AS265" i="179"/>
  <c r="AN297" i="179"/>
  <c r="AU282" i="179"/>
  <c r="AO249" i="179"/>
  <c r="AR277" i="179"/>
  <c r="AO239" i="179"/>
  <c r="AN244" i="179"/>
  <c r="AM252" i="179"/>
  <c r="AP297" i="179"/>
  <c r="AL265" i="179"/>
  <c r="AT251" i="179"/>
  <c r="AJ290" i="179"/>
  <c r="AR282" i="179"/>
  <c r="AL266" i="179"/>
  <c r="AP300" i="179"/>
  <c r="AP236" i="179"/>
  <c r="AT298" i="179"/>
  <c r="AR290" i="179"/>
  <c r="AL274" i="179"/>
  <c r="AT266" i="179"/>
  <c r="AP298" i="179"/>
  <c r="AK276" i="179"/>
  <c r="AQ217" i="179"/>
  <c r="AQ236" i="179"/>
  <c r="AO244" i="179"/>
  <c r="AU252" i="179"/>
  <c r="AK297" i="179"/>
  <c r="AU289" i="179"/>
  <c r="AU281" i="179"/>
  <c r="AU273" i="179"/>
  <c r="AT265" i="179"/>
  <c r="AR293" i="179"/>
  <c r="AQ277" i="179"/>
  <c r="AN233" i="179"/>
  <c r="AP225" i="179"/>
  <c r="AN265" i="179"/>
  <c r="AS284" i="179"/>
  <c r="AK244" i="179"/>
  <c r="AP257" i="179"/>
  <c r="AQ257" i="179"/>
  <c r="AJ257" i="179"/>
  <c r="AR257" i="179"/>
  <c r="AK257" i="179"/>
  <c r="AS257" i="179"/>
  <c r="AL257" i="179"/>
  <c r="AT257" i="179"/>
  <c r="AM257" i="179"/>
  <c r="AU257" i="179"/>
  <c r="AN257" i="179"/>
  <c r="AO257" i="179"/>
  <c r="E327" i="187"/>
  <c r="F327" i="187"/>
  <c r="AL264" i="179"/>
  <c r="AT264" i="179"/>
  <c r="AN264" i="179"/>
  <c r="AO264" i="179"/>
  <c r="AP264" i="179"/>
  <c r="AQ264" i="179"/>
  <c r="AJ264" i="179"/>
  <c r="AR264" i="179"/>
  <c r="AM264" i="179"/>
  <c r="AS264" i="179"/>
  <c r="AU264" i="179"/>
  <c r="AK264" i="179"/>
  <c r="AP263" i="179"/>
  <c r="AJ263" i="179"/>
  <c r="AR263" i="179"/>
  <c r="AK263" i="179"/>
  <c r="AS263" i="179"/>
  <c r="AL263" i="179"/>
  <c r="AT263" i="179"/>
  <c r="AM263" i="179"/>
  <c r="AU263" i="179"/>
  <c r="AN263" i="179"/>
  <c r="AO263" i="179"/>
  <c r="AQ263" i="179"/>
  <c r="AL262" i="179"/>
  <c r="AT262" i="179"/>
  <c r="AN262" i="179"/>
  <c r="AO262" i="179"/>
  <c r="AP262" i="179"/>
  <c r="AQ262" i="179"/>
  <c r="AJ262" i="179"/>
  <c r="AR262" i="179"/>
  <c r="AK262" i="179"/>
  <c r="AM262" i="179"/>
  <c r="AS262" i="179"/>
  <c r="AU262" i="179"/>
  <c r="J37" i="191"/>
  <c r="G42" i="191"/>
  <c r="J42" i="191" s="1"/>
  <c r="H108" i="187"/>
  <c r="H139" i="173" s="1"/>
  <c r="BD8" i="179"/>
  <c r="BT49" i="175"/>
  <c r="BT33" i="175"/>
  <c r="BT17" i="175"/>
  <c r="CG17" i="175" s="1"/>
  <c r="AT17" i="175" s="1"/>
  <c r="BT8" i="175"/>
  <c r="CG8" i="175" s="1"/>
  <c r="AT8" i="175" s="1"/>
  <c r="BT56" i="175"/>
  <c r="BT40" i="175"/>
  <c r="CG40" i="175" s="1"/>
  <c r="AT40" i="175" s="1"/>
  <c r="BT24" i="175"/>
  <c r="BT7" i="175"/>
  <c r="BT63" i="175"/>
  <c r="BT47" i="175"/>
  <c r="BT31" i="175"/>
  <c r="CG31" i="175" s="1"/>
  <c r="AT31" i="175" s="1"/>
  <c r="BT14" i="175"/>
  <c r="BT6" i="175"/>
  <c r="BT62" i="175"/>
  <c r="BT54" i="175"/>
  <c r="BT46" i="175"/>
  <c r="BT38" i="175"/>
  <c r="BT30" i="175"/>
  <c r="BT22" i="175"/>
  <c r="BT61" i="175"/>
  <c r="BT45" i="175"/>
  <c r="CG45" i="175" s="1"/>
  <c r="AT45" i="175" s="1"/>
  <c r="BT21" i="175"/>
  <c r="BT57" i="175"/>
  <c r="BT41" i="175"/>
  <c r="BT25" i="175"/>
  <c r="BC8" i="179"/>
  <c r="BT64" i="175"/>
  <c r="CG64" i="175" s="1"/>
  <c r="AT64" i="175" s="1"/>
  <c r="BT48" i="175"/>
  <c r="BT32" i="175"/>
  <c r="CG32" i="175" s="1"/>
  <c r="AT32" i="175" s="1"/>
  <c r="BT15" i="175"/>
  <c r="BT55" i="175"/>
  <c r="CG55" i="175" s="1"/>
  <c r="AT55" i="175" s="1"/>
  <c r="BT39" i="175"/>
  <c r="CG39" i="175" s="1"/>
  <c r="AT39" i="175" s="1"/>
  <c r="BT23" i="175"/>
  <c r="CG23" i="175" s="1"/>
  <c r="AT23" i="175" s="1"/>
  <c r="BI8" i="179"/>
  <c r="BA8" i="179"/>
  <c r="BT13" i="175"/>
  <c r="BT53" i="175"/>
  <c r="BT37" i="175"/>
  <c r="BT29" i="175"/>
  <c r="BT12" i="175"/>
  <c r="CG12" i="175" s="1"/>
  <c r="AT12" i="175" s="1"/>
  <c r="BG8" i="179"/>
  <c r="AY8" i="179"/>
  <c r="BT60" i="175"/>
  <c r="CG60" i="175" s="1"/>
  <c r="AT60" i="175" s="1"/>
  <c r="BT52" i="175"/>
  <c r="CG52" i="175" s="1"/>
  <c r="AT52" i="175" s="1"/>
  <c r="BT44" i="175"/>
  <c r="BT36" i="175"/>
  <c r="BT28" i="175"/>
  <c r="BT20" i="175"/>
  <c r="BT11" i="175"/>
  <c r="CG11" i="175" s="1"/>
  <c r="AT11" i="175" s="1"/>
  <c r="BF8" i="179"/>
  <c r="AX8" i="179"/>
  <c r="BT59" i="175"/>
  <c r="CG59" i="175" s="1"/>
  <c r="AT59" i="175" s="1"/>
  <c r="BT51" i="175"/>
  <c r="CG51" i="175" s="1"/>
  <c r="AT51" i="175" s="1"/>
  <c r="BT43" i="175"/>
  <c r="CG43" i="175" s="1"/>
  <c r="AT43" i="175" s="1"/>
  <c r="BT35" i="175"/>
  <c r="CG35" i="175" s="1"/>
  <c r="AT35" i="175" s="1"/>
  <c r="BT27" i="175"/>
  <c r="CG27" i="175" s="1"/>
  <c r="AT27" i="175" s="1"/>
  <c r="BT19" i="175"/>
  <c r="CG19" i="175" s="1"/>
  <c r="AT19" i="175" s="1"/>
  <c r="BT10" i="175"/>
  <c r="BE8" i="179"/>
  <c r="BB8" i="179"/>
  <c r="BT58" i="175"/>
  <c r="CG58" i="175" s="1"/>
  <c r="AT58" i="175" s="1"/>
  <c r="BT50" i="175"/>
  <c r="CG50" i="175" s="1"/>
  <c r="AT50" i="175" s="1"/>
  <c r="BT42" i="175"/>
  <c r="CG42" i="175" s="1"/>
  <c r="AT42" i="175" s="1"/>
  <c r="BT34" i="175"/>
  <c r="CG34" i="175" s="1"/>
  <c r="AT34" i="175" s="1"/>
  <c r="BT26" i="175"/>
  <c r="CG26" i="175" s="1"/>
  <c r="AT26" i="175" s="1"/>
  <c r="BT18" i="175"/>
  <c r="BT9" i="175"/>
  <c r="BH8" i="179"/>
  <c r="AZ8" i="179"/>
  <c r="E84" i="173"/>
  <c r="AE219" i="179"/>
  <c r="T11" i="176"/>
  <c r="F51" i="173"/>
  <c r="D51" i="173"/>
  <c r="M4" i="174"/>
  <c r="M51" i="173"/>
  <c r="L4" i="174"/>
  <c r="E51" i="173"/>
  <c r="CH16" i="175"/>
  <c r="AU16" i="175" s="1"/>
  <c r="CI16" i="175"/>
  <c r="AV16" i="175" s="1"/>
  <c r="CJ16" i="175"/>
  <c r="AW16" i="175" s="1"/>
  <c r="CK16" i="175"/>
  <c r="AX16" i="175" s="1"/>
  <c r="CL16" i="175"/>
  <c r="AY16" i="175" s="1"/>
  <c r="AF3" i="175"/>
  <c r="M4" i="176"/>
  <c r="T9" i="176"/>
  <c r="N4" i="176"/>
  <c r="L4" i="176"/>
  <c r="C24" i="191" l="1"/>
  <c r="F24" i="191" s="1"/>
  <c r="K30" i="187"/>
  <c r="K29" i="173" s="1"/>
  <c r="N30" i="187"/>
  <c r="N29" i="173" s="1"/>
  <c r="O30" i="187"/>
  <c r="O29" i="173" s="1"/>
  <c r="M30" i="187"/>
  <c r="M29" i="173" s="1"/>
  <c r="D30" i="187"/>
  <c r="D29" i="173" s="1"/>
  <c r="F30" i="187"/>
  <c r="F29" i="173" s="1"/>
  <c r="L30" i="187"/>
  <c r="L29" i="173" s="1"/>
  <c r="H30" i="187"/>
  <c r="H29" i="173" s="1"/>
  <c r="I30" i="187"/>
  <c r="I29" i="173" s="1"/>
  <c r="G30" i="187"/>
  <c r="G29" i="173" s="1"/>
  <c r="J30" i="187"/>
  <c r="J29" i="173" s="1"/>
  <c r="D23" i="187"/>
  <c r="D22" i="173" s="1"/>
  <c r="D25" i="187"/>
  <c r="D24" i="173" s="1"/>
  <c r="D35" i="187"/>
  <c r="D34" i="173" s="1"/>
  <c r="D29" i="187"/>
  <c r="D28" i="173" s="1"/>
  <c r="D69" i="173" s="1"/>
  <c r="D26" i="187"/>
  <c r="D25" i="173" s="1"/>
  <c r="D327" i="187"/>
  <c r="G327" i="187" s="1"/>
  <c r="D33" i="187"/>
  <c r="D32" i="173" s="1"/>
  <c r="D17" i="187"/>
  <c r="D16" i="173" s="1"/>
  <c r="D28" i="187"/>
  <c r="D27" i="173" s="1"/>
  <c r="D68" i="173" s="1"/>
  <c r="D15" i="187"/>
  <c r="D14" i="173" s="1"/>
  <c r="N34" i="187"/>
  <c r="N33" i="173" s="1"/>
  <c r="F26" i="191"/>
  <c r="F34" i="187"/>
  <c r="F33" i="173" s="1"/>
  <c r="N24" i="187"/>
  <c r="N23" i="173" s="1"/>
  <c r="F35" i="187"/>
  <c r="F34" i="173" s="1"/>
  <c r="C19" i="191"/>
  <c r="F19" i="191" s="1"/>
  <c r="C27" i="191"/>
  <c r="F27" i="191" s="1"/>
  <c r="D30" i="191"/>
  <c r="D13" i="191"/>
  <c r="D14" i="191" s="1"/>
  <c r="F21" i="191"/>
  <c r="C20" i="191"/>
  <c r="F20" i="191" s="1"/>
  <c r="F22" i="191"/>
  <c r="M34" i="187"/>
  <c r="M33" i="173" s="1"/>
  <c r="H24" i="187"/>
  <c r="H23" i="173" s="1"/>
  <c r="N35" i="187"/>
  <c r="N34" i="173" s="1"/>
  <c r="C23" i="191"/>
  <c r="F23" i="191" s="1"/>
  <c r="C18" i="191"/>
  <c r="F18" i="191" s="1"/>
  <c r="C11" i="191"/>
  <c r="F11" i="191" s="1"/>
  <c r="C16" i="191"/>
  <c r="C17" i="191"/>
  <c r="F17" i="191" s="1"/>
  <c r="C9" i="191"/>
  <c r="F9" i="191" s="1"/>
  <c r="C28" i="191"/>
  <c r="F28" i="191" s="1"/>
  <c r="G34" i="187"/>
  <c r="G33" i="173" s="1"/>
  <c r="K24" i="187"/>
  <c r="K23" i="173" s="1"/>
  <c r="AU65" i="179"/>
  <c r="N17" i="187"/>
  <c r="N16" i="173" s="1"/>
  <c r="K17" i="187"/>
  <c r="K16" i="173" s="1"/>
  <c r="J34" i="187"/>
  <c r="J33" i="173" s="1"/>
  <c r="J24" i="187"/>
  <c r="J23" i="173" s="1"/>
  <c r="H35" i="187"/>
  <c r="H34" i="173" s="1"/>
  <c r="O17" i="187"/>
  <c r="O16" i="173" s="1"/>
  <c r="I327" i="187"/>
  <c r="F159" i="173"/>
  <c r="H327" i="187"/>
  <c r="E159" i="173"/>
  <c r="F24" i="187"/>
  <c r="F23" i="173" s="1"/>
  <c r="L34" i="187"/>
  <c r="L33" i="173" s="1"/>
  <c r="M24" i="187"/>
  <c r="M23" i="173" s="1"/>
  <c r="K34" i="187"/>
  <c r="K33" i="173" s="1"/>
  <c r="O24" i="187"/>
  <c r="O23" i="173" s="1"/>
  <c r="J35" i="187"/>
  <c r="J34" i="173" s="1"/>
  <c r="H34" i="187"/>
  <c r="H33" i="173" s="1"/>
  <c r="O34" i="187"/>
  <c r="O33" i="173" s="1"/>
  <c r="N25" i="187"/>
  <c r="N24" i="173" s="1"/>
  <c r="J23" i="187"/>
  <c r="J22" i="173" s="1"/>
  <c r="O29" i="187"/>
  <c r="O28" i="173" s="1"/>
  <c r="L15" i="187"/>
  <c r="H17" i="187"/>
  <c r="H16" i="173" s="1"/>
  <c r="J25" i="187"/>
  <c r="J24" i="173" s="1"/>
  <c r="K26" i="187"/>
  <c r="K25" i="173" s="1"/>
  <c r="J26" i="187"/>
  <c r="J25" i="173" s="1"/>
  <c r="I15" i="187"/>
  <c r="I14" i="173" s="1"/>
  <c r="M15" i="187"/>
  <c r="I33" i="187"/>
  <c r="I32" i="173" s="1"/>
  <c r="K29" i="187"/>
  <c r="K28" i="173" s="1"/>
  <c r="M25" i="187"/>
  <c r="M24" i="173" s="1"/>
  <c r="G29" i="187"/>
  <c r="G28" i="173" s="1"/>
  <c r="N29" i="187"/>
  <c r="N28" i="173" s="1"/>
  <c r="I25" i="187"/>
  <c r="I24" i="173" s="1"/>
  <c r="M29" i="187"/>
  <c r="M28" i="173" s="1"/>
  <c r="O25" i="187"/>
  <c r="O24" i="173" s="1"/>
  <c r="F33" i="187"/>
  <c r="F32" i="173" s="1"/>
  <c r="H28" i="187"/>
  <c r="H27" i="173" s="1"/>
  <c r="K33" i="187"/>
  <c r="K32" i="173" s="1"/>
  <c r="L26" i="187"/>
  <c r="L25" i="173" s="1"/>
  <c r="G33" i="187"/>
  <c r="G32" i="173" s="1"/>
  <c r="I29" i="187"/>
  <c r="I28" i="173" s="1"/>
  <c r="J15" i="187"/>
  <c r="J29" i="187"/>
  <c r="J28" i="173" s="1"/>
  <c r="L25" i="187"/>
  <c r="L24" i="173" s="1"/>
  <c r="I17" i="187"/>
  <c r="I16" i="173" s="1"/>
  <c r="K25" i="187"/>
  <c r="K24" i="173" s="1"/>
  <c r="I26" i="187"/>
  <c r="I25" i="173" s="1"/>
  <c r="O28" i="187"/>
  <c r="O27" i="173" s="1"/>
  <c r="M33" i="187"/>
  <c r="M32" i="173" s="1"/>
  <c r="L29" i="187"/>
  <c r="L28" i="173" s="1"/>
  <c r="H29" i="187"/>
  <c r="H28" i="173" s="1"/>
  <c r="F17" i="187"/>
  <c r="F16" i="173" s="1"/>
  <c r="M17" i="187"/>
  <c r="M16" i="173" s="1"/>
  <c r="L17" i="187"/>
  <c r="L16" i="173" s="1"/>
  <c r="N26" i="187"/>
  <c r="N25" i="173" s="1"/>
  <c r="K28" i="187"/>
  <c r="K27" i="173" s="1"/>
  <c r="H33" i="187"/>
  <c r="H32" i="173" s="1"/>
  <c r="O33" i="187"/>
  <c r="O32" i="173" s="1"/>
  <c r="F25" i="187"/>
  <c r="F24" i="173" s="1"/>
  <c r="G23" i="187"/>
  <c r="G22" i="173" s="1"/>
  <c r="F23" i="187"/>
  <c r="F22" i="173" s="1"/>
  <c r="H15" i="187"/>
  <c r="H14" i="173" s="1"/>
  <c r="O35" i="187"/>
  <c r="O34" i="173" s="1"/>
  <c r="J33" i="187"/>
  <c r="J32" i="173" s="1"/>
  <c r="F28" i="187"/>
  <c r="F27" i="173" s="1"/>
  <c r="M28" i="187"/>
  <c r="M27" i="173" s="1"/>
  <c r="I35" i="187"/>
  <c r="I34" i="173" s="1"/>
  <c r="G17" i="187"/>
  <c r="G16" i="173" s="1"/>
  <c r="I23" i="187"/>
  <c r="I22" i="173" s="1"/>
  <c r="M23" i="187"/>
  <c r="M22" i="173" s="1"/>
  <c r="F15" i="187"/>
  <c r="F14" i="173" s="1"/>
  <c r="L23" i="187"/>
  <c r="L22" i="173" s="1"/>
  <c r="L33" i="187"/>
  <c r="L32" i="173" s="1"/>
  <c r="H26" i="187"/>
  <c r="H25" i="173" s="1"/>
  <c r="G35" i="187"/>
  <c r="G34" i="173" s="1"/>
  <c r="G28" i="187"/>
  <c r="G27" i="173" s="1"/>
  <c r="N28" i="187"/>
  <c r="N27" i="173" s="1"/>
  <c r="M26" i="187"/>
  <c r="M25" i="173" s="1"/>
  <c r="K35" i="187"/>
  <c r="K34" i="173" s="1"/>
  <c r="J17" i="187"/>
  <c r="J16" i="173" s="1"/>
  <c r="K15" i="187"/>
  <c r="H23" i="187"/>
  <c r="H22" i="173" s="1"/>
  <c r="O23" i="187"/>
  <c r="O22" i="173" s="1"/>
  <c r="N15" i="187"/>
  <c r="N23" i="187"/>
  <c r="N22" i="173" s="1"/>
  <c r="N33" i="187"/>
  <c r="N32" i="173" s="1"/>
  <c r="I28" i="187"/>
  <c r="I27" i="173" s="1"/>
  <c r="F26" i="187"/>
  <c r="F25" i="173" s="1"/>
  <c r="J28" i="187"/>
  <c r="J27" i="173" s="1"/>
  <c r="G26" i="187"/>
  <c r="G25" i="173" s="1"/>
  <c r="K23" i="187"/>
  <c r="K22" i="173" s="1"/>
  <c r="O15" i="187"/>
  <c r="F29" i="187"/>
  <c r="F28" i="173" s="1"/>
  <c r="H25" i="187"/>
  <c r="H24" i="173" s="1"/>
  <c r="G15" i="187"/>
  <c r="G14" i="173" s="1"/>
  <c r="G25" i="187"/>
  <c r="G24" i="173" s="1"/>
  <c r="L28" i="187"/>
  <c r="L27" i="173" s="1"/>
  <c r="M35" i="187"/>
  <c r="M34" i="173" s="1"/>
  <c r="O26" i="187"/>
  <c r="O25" i="173" s="1"/>
  <c r="I108" i="187"/>
  <c r="I139" i="173" s="1"/>
  <c r="BT3" i="175"/>
  <c r="BG3" i="175"/>
  <c r="BU28" i="175"/>
  <c r="CH28" i="175" s="1"/>
  <c r="AU28" i="175" s="1"/>
  <c r="BU27" i="175"/>
  <c r="CH27" i="175" s="1"/>
  <c r="AU27" i="175" s="1"/>
  <c r="BU47" i="175"/>
  <c r="CH47" i="175" s="1"/>
  <c r="AU47" i="175" s="1"/>
  <c r="BU19" i="175"/>
  <c r="CH19" i="175" s="1"/>
  <c r="AU19" i="175" s="1"/>
  <c r="BU36" i="175"/>
  <c r="CH36" i="175" s="1"/>
  <c r="AU36" i="175" s="1"/>
  <c r="BU24" i="175"/>
  <c r="CH24" i="175" s="1"/>
  <c r="AU24" i="175" s="1"/>
  <c r="BV8" i="175"/>
  <c r="BU38" i="175"/>
  <c r="CH38" i="175" s="1"/>
  <c r="AU38" i="175" s="1"/>
  <c r="BU35" i="175"/>
  <c r="CH35" i="175" s="1"/>
  <c r="AU35" i="175" s="1"/>
  <c r="BU48" i="175"/>
  <c r="CH48" i="175" s="1"/>
  <c r="AU48" i="175" s="1"/>
  <c r="BU10" i="175"/>
  <c r="CH10" i="175" s="1"/>
  <c r="AU10" i="175" s="1"/>
  <c r="BU21" i="175"/>
  <c r="CH21" i="175" s="1"/>
  <c r="AU21" i="175" s="1"/>
  <c r="BU42" i="175"/>
  <c r="CH42" i="175" s="1"/>
  <c r="AU42" i="175" s="1"/>
  <c r="BV15" i="175"/>
  <c r="CI15" i="175" s="1"/>
  <c r="AV15" i="175" s="1"/>
  <c r="BU39" i="175"/>
  <c r="CH39" i="175" s="1"/>
  <c r="AU39" i="175" s="1"/>
  <c r="BU54" i="175"/>
  <c r="CH54" i="175" s="1"/>
  <c r="AU54" i="175" s="1"/>
  <c r="BU55" i="175"/>
  <c r="CH55" i="175" s="1"/>
  <c r="AU55" i="175" s="1"/>
  <c r="BU25" i="175"/>
  <c r="CH25" i="175" s="1"/>
  <c r="AU25" i="175" s="1"/>
  <c r="BU20" i="175"/>
  <c r="CH20" i="175" s="1"/>
  <c r="AU20" i="175" s="1"/>
  <c r="BV7" i="175"/>
  <c r="CI7" i="175" s="1"/>
  <c r="AV7" i="175" s="1"/>
  <c r="BU40" i="175"/>
  <c r="CH40" i="175" s="1"/>
  <c r="AU40" i="175" s="1"/>
  <c r="BU57" i="175"/>
  <c r="CH57" i="175" s="1"/>
  <c r="AU57" i="175" s="1"/>
  <c r="BU56" i="175"/>
  <c r="CH56" i="175" s="1"/>
  <c r="AU56" i="175" s="1"/>
  <c r="BU22" i="175"/>
  <c r="CH22" i="175" s="1"/>
  <c r="AU22" i="175" s="1"/>
  <c r="BU49" i="175"/>
  <c r="CH49" i="175" s="1"/>
  <c r="AU49" i="175" s="1"/>
  <c r="BU26" i="175"/>
  <c r="CH26" i="175" s="1"/>
  <c r="AU26" i="175" s="1"/>
  <c r="BU23" i="175"/>
  <c r="CH23" i="175" s="1"/>
  <c r="AU23" i="175" s="1"/>
  <c r="BV12" i="175"/>
  <c r="CI12" i="175" s="1"/>
  <c r="AV12" i="175" s="1"/>
  <c r="BU9" i="175"/>
  <c r="BU41" i="175"/>
  <c r="CH41" i="175" s="1"/>
  <c r="AU41" i="175" s="1"/>
  <c r="BU58" i="175"/>
  <c r="CH58" i="175" s="1"/>
  <c r="AU58" i="175" s="1"/>
  <c r="BU59" i="175"/>
  <c r="CH59" i="175" s="1"/>
  <c r="AU59" i="175" s="1"/>
  <c r="BU12" i="175"/>
  <c r="CH12" i="175" s="1"/>
  <c r="AU12" i="175" s="1"/>
  <c r="BU50" i="175"/>
  <c r="CH50" i="175" s="1"/>
  <c r="AU50" i="175" s="1"/>
  <c r="BU51" i="175"/>
  <c r="CH51" i="175" s="1"/>
  <c r="AU51" i="175" s="1"/>
  <c r="BU29" i="175"/>
  <c r="CH29" i="175" s="1"/>
  <c r="AU29" i="175" s="1"/>
  <c r="BU7" i="175"/>
  <c r="CH7" i="175" s="1"/>
  <c r="AU7" i="175" s="1"/>
  <c r="BU46" i="175"/>
  <c r="CH46" i="175" s="1"/>
  <c r="AU46" i="175" s="1"/>
  <c r="BU8" i="175"/>
  <c r="CH8" i="175" s="1"/>
  <c r="AU8" i="175" s="1"/>
  <c r="BU43" i="175"/>
  <c r="CH43" i="175" s="1"/>
  <c r="AU43" i="175" s="1"/>
  <c r="BU11" i="175"/>
  <c r="CH11" i="175" s="1"/>
  <c r="AU11" i="175" s="1"/>
  <c r="BU18" i="175"/>
  <c r="CH18" i="175" s="1"/>
  <c r="AU18" i="175" s="1"/>
  <c r="BU30" i="175"/>
  <c r="CH30" i="175" s="1"/>
  <c r="AU30" i="175" s="1"/>
  <c r="BU64" i="175"/>
  <c r="CH64" i="175" s="1"/>
  <c r="AU64" i="175" s="1"/>
  <c r="BU53" i="175"/>
  <c r="CH53" i="175" s="1"/>
  <c r="AU53" i="175" s="1"/>
  <c r="BU13" i="175"/>
  <c r="CH13" i="175" s="1"/>
  <c r="AU13" i="175" s="1"/>
  <c r="BU15" i="175"/>
  <c r="CH15" i="175" s="1"/>
  <c r="AU15" i="175" s="1"/>
  <c r="BU44" i="175"/>
  <c r="CH44" i="175" s="1"/>
  <c r="AU44" i="175" s="1"/>
  <c r="BU31" i="175"/>
  <c r="CH31" i="175" s="1"/>
  <c r="AU31" i="175" s="1"/>
  <c r="BU6" i="175"/>
  <c r="CH6" i="175" s="1"/>
  <c r="AU6" i="175" s="1"/>
  <c r="BU60" i="175"/>
  <c r="CH60" i="175" s="1"/>
  <c r="AU60" i="175" s="1"/>
  <c r="BU32" i="175"/>
  <c r="CH32" i="175" s="1"/>
  <c r="AU32" i="175" s="1"/>
  <c r="BU33" i="175"/>
  <c r="CH33" i="175" s="1"/>
  <c r="AU33" i="175" s="1"/>
  <c r="BU63" i="175"/>
  <c r="CH63" i="175" s="1"/>
  <c r="AU63" i="175" s="1"/>
  <c r="BU34" i="175"/>
  <c r="CH34" i="175" s="1"/>
  <c r="AU34" i="175" s="1"/>
  <c r="BU17" i="175"/>
  <c r="CH17" i="175" s="1"/>
  <c r="AU17" i="175" s="1"/>
  <c r="BU62" i="175"/>
  <c r="CH62" i="175" s="1"/>
  <c r="AU62" i="175" s="1"/>
  <c r="BU14" i="175"/>
  <c r="CH14" i="175" s="1"/>
  <c r="AU14" i="175" s="1"/>
  <c r="BU61" i="175"/>
  <c r="CH61" i="175" s="1"/>
  <c r="AU61" i="175" s="1"/>
  <c r="BU37" i="175"/>
  <c r="CH37" i="175" s="1"/>
  <c r="AU37" i="175" s="1"/>
  <c r="BU52" i="175"/>
  <c r="CH52" i="175" s="1"/>
  <c r="AU52" i="175" s="1"/>
  <c r="BU45" i="175"/>
  <c r="CH45" i="175" s="1"/>
  <c r="AU45" i="175" s="1"/>
  <c r="S16" i="175"/>
  <c r="W16" i="175"/>
  <c r="U16" i="175"/>
  <c r="T16" i="175"/>
  <c r="V16" i="175"/>
  <c r="AE159" i="179"/>
  <c r="AE204" i="179"/>
  <c r="AE250" i="179"/>
  <c r="AE175" i="179"/>
  <c r="AE174" i="179"/>
  <c r="AE179" i="179"/>
  <c r="AE227" i="179"/>
  <c r="AE105" i="179"/>
  <c r="AE177" i="179"/>
  <c r="AE243" i="179"/>
  <c r="AE140" i="179"/>
  <c r="AE245" i="179"/>
  <c r="AE252" i="179"/>
  <c r="D79" i="173"/>
  <c r="E79" i="173" s="1"/>
  <c r="F79" i="173" s="1"/>
  <c r="G79" i="173" s="1"/>
  <c r="H79" i="173" s="1"/>
  <c r="AE156" i="179"/>
  <c r="AE183" i="179"/>
  <c r="AE126" i="179"/>
  <c r="AE249" i="179"/>
  <c r="AE171" i="179"/>
  <c r="AE267" i="179"/>
  <c r="AE96" i="179"/>
  <c r="AE193" i="179"/>
  <c r="AE235" i="179"/>
  <c r="AE220" i="179"/>
  <c r="AE189" i="179"/>
  <c r="AG3" i="175"/>
  <c r="AE116" i="179"/>
  <c r="AE129" i="179"/>
  <c r="AE246" i="179"/>
  <c r="AE255" i="179"/>
  <c r="AE248" i="179"/>
  <c r="AE113" i="179"/>
  <c r="AE120" i="179"/>
  <c r="AE216" i="179"/>
  <c r="AE212" i="179"/>
  <c r="AE94" i="179"/>
  <c r="AE225" i="179"/>
  <c r="AE200" i="179"/>
  <c r="AE190" i="179"/>
  <c r="AE233" i="179"/>
  <c r="AE217" i="179"/>
  <c r="AE104" i="179"/>
  <c r="AE111" i="179"/>
  <c r="AE115" i="179"/>
  <c r="AE110" i="179"/>
  <c r="AE187" i="179"/>
  <c r="AE218" i="179"/>
  <c r="AE260" i="179"/>
  <c r="AE228" i="179"/>
  <c r="AE145" i="179"/>
  <c r="AE166" i="179"/>
  <c r="AE201" i="179"/>
  <c r="AE197" i="179"/>
  <c r="AE184" i="179"/>
  <c r="AE173" i="179"/>
  <c r="AE138" i="179"/>
  <c r="AE234" i="179"/>
  <c r="AE112" i="179"/>
  <c r="AE182" i="179"/>
  <c r="AE237" i="179"/>
  <c r="AE221" i="179"/>
  <c r="AE211" i="179"/>
  <c r="AE117" i="179"/>
  <c r="AE181" i="179"/>
  <c r="AE149" i="179"/>
  <c r="AE215" i="179"/>
  <c r="AE195" i="179"/>
  <c r="AE146" i="179"/>
  <c r="AE210" i="179"/>
  <c r="AE269" i="179"/>
  <c r="AE137" i="179"/>
  <c r="AE270" i="179"/>
  <c r="AE172" i="179"/>
  <c r="AE206" i="179"/>
  <c r="AE136" i="179"/>
  <c r="AE160" i="179"/>
  <c r="AE266" i="179"/>
  <c r="AE163" i="179"/>
  <c r="AE222" i="179"/>
  <c r="AE229" i="179"/>
  <c r="AE152" i="179"/>
  <c r="AE109" i="179"/>
  <c r="AE180" i="179"/>
  <c r="AE97" i="179"/>
  <c r="AE161" i="179"/>
  <c r="AE207" i="179"/>
  <c r="AE236" i="179"/>
  <c r="AE124" i="179"/>
  <c r="AE158" i="179"/>
  <c r="AE259" i="179"/>
  <c r="AE153" i="179"/>
  <c r="AE238" i="179"/>
  <c r="AE141" i="179"/>
  <c r="AE239" i="179"/>
  <c r="AE169" i="179"/>
  <c r="AE251" i="179"/>
  <c r="AE261" i="179"/>
  <c r="AE205" i="179"/>
  <c r="AE99" i="179"/>
  <c r="AE148" i="179"/>
  <c r="AE119" i="179"/>
  <c r="AE127" i="179"/>
  <c r="AE223" i="179"/>
  <c r="AE121" i="179"/>
  <c r="AE214" i="179"/>
  <c r="AE213" i="179"/>
  <c r="AE230" i="179"/>
  <c r="AE125" i="179"/>
  <c r="AE167" i="179"/>
  <c r="AE118" i="179"/>
  <c r="AE143" i="179"/>
  <c r="AE107" i="179"/>
  <c r="AE102" i="179"/>
  <c r="AE133" i="179"/>
  <c r="AE131" i="179"/>
  <c r="AE92" i="179"/>
  <c r="AE103" i="179"/>
  <c r="AE242" i="179"/>
  <c r="AE128" i="179"/>
  <c r="AE192" i="179"/>
  <c r="AE91" i="179"/>
  <c r="AE142" i="179"/>
  <c r="AE95" i="179"/>
  <c r="AE147" i="179"/>
  <c r="AE80" i="179"/>
  <c r="AE151" i="179"/>
  <c r="AE144" i="179"/>
  <c r="AE254" i="179"/>
  <c r="AE289" i="179"/>
  <c r="AE191" i="179"/>
  <c r="AE122" i="179"/>
  <c r="AE186" i="179"/>
  <c r="AE58" i="179"/>
  <c r="AE132" i="179"/>
  <c r="AE196" i="179"/>
  <c r="AE134" i="179"/>
  <c r="AE198" i="179"/>
  <c r="AE150" i="179"/>
  <c r="AE258" i="179"/>
  <c r="AE199" i="179"/>
  <c r="AE263" i="179"/>
  <c r="AE155" i="179"/>
  <c r="AE176" i="179"/>
  <c r="AE208" i="179"/>
  <c r="AE165" i="179"/>
  <c r="AE253" i="179"/>
  <c r="AE188" i="179"/>
  <c r="AE265" i="179"/>
  <c r="AE81" i="179"/>
  <c r="AE185" i="179"/>
  <c r="AE108" i="179"/>
  <c r="AE75" i="179"/>
  <c r="AE256" i="179"/>
  <c r="AE202" i="179"/>
  <c r="AE130" i="179"/>
  <c r="AE194" i="179"/>
  <c r="AE101" i="179"/>
  <c r="AE226" i="179"/>
  <c r="AE114" i="179"/>
  <c r="AE178" i="179"/>
  <c r="AE93" i="179"/>
  <c r="AE157" i="179"/>
  <c r="AE244" i="179"/>
  <c r="AE46" i="179"/>
  <c r="AE300" i="179"/>
  <c r="AE282" i="179"/>
  <c r="AE90" i="179"/>
  <c r="AE154" i="179"/>
  <c r="AE224" i="179"/>
  <c r="AE164" i="179"/>
  <c r="AE209" i="179"/>
  <c r="AE241" i="179"/>
  <c r="AE262" i="179"/>
  <c r="AE98" i="179"/>
  <c r="AE162" i="179"/>
  <c r="AE123" i="179"/>
  <c r="AE232" i="179"/>
  <c r="AE62" i="179"/>
  <c r="AE100" i="179"/>
  <c r="AE106" i="179"/>
  <c r="AE170" i="179"/>
  <c r="AE135" i="179"/>
  <c r="AE231" i="179"/>
  <c r="AE257" i="179"/>
  <c r="AE240" i="179"/>
  <c r="AE79" i="179"/>
  <c r="AE74" i="179"/>
  <c r="AE247" i="179"/>
  <c r="AE78" i="179"/>
  <c r="AE203" i="179"/>
  <c r="AE77" i="179"/>
  <c r="AE139" i="179"/>
  <c r="AE168" i="179"/>
  <c r="AE264" i="179"/>
  <c r="AE279" i="179"/>
  <c r="AE268" i="179"/>
  <c r="AE291" i="179"/>
  <c r="AE281" i="179"/>
  <c r="AE295" i="179"/>
  <c r="AE293" i="179"/>
  <c r="AE274" i="179"/>
  <c r="AE82" i="179"/>
  <c r="AE294" i="179"/>
  <c r="AE280" i="179"/>
  <c r="AE69" i="179"/>
  <c r="AE298" i="179"/>
  <c r="AE276" i="179"/>
  <c r="AE290" i="179"/>
  <c r="AE296" i="179"/>
  <c r="AE88" i="179"/>
  <c r="AE48" i="179"/>
  <c r="AE278" i="179"/>
  <c r="AE277" i="179"/>
  <c r="AE297" i="179"/>
  <c r="AE292" i="179"/>
  <c r="AE288" i="179"/>
  <c r="AE271" i="179"/>
  <c r="AE287" i="179"/>
  <c r="AE283" i="179"/>
  <c r="AE285" i="179"/>
  <c r="AE284" i="179"/>
  <c r="AE286" i="179"/>
  <c r="AE73" i="179"/>
  <c r="AE64" i="179"/>
  <c r="AE299" i="179"/>
  <c r="AE89" i="179"/>
  <c r="AE272" i="179"/>
  <c r="AE49" i="179"/>
  <c r="AE273" i="179"/>
  <c r="AE275" i="179"/>
  <c r="AE63" i="179"/>
  <c r="AE66" i="179"/>
  <c r="AE59" i="179"/>
  <c r="AE72" i="179"/>
  <c r="AE86" i="179"/>
  <c r="J53" i="173"/>
  <c r="E53" i="173"/>
  <c r="M53" i="173"/>
  <c r="G53" i="173"/>
  <c r="K53" i="173"/>
  <c r="O53" i="173"/>
  <c r="H53" i="173"/>
  <c r="L53" i="173"/>
  <c r="F53" i="173"/>
  <c r="N53" i="173"/>
  <c r="I53" i="173"/>
  <c r="D53" i="173"/>
  <c r="F84" i="173"/>
  <c r="G84" i="173" s="1"/>
  <c r="H84" i="173" s="1"/>
  <c r="I84" i="173" s="1"/>
  <c r="J84" i="173" s="1"/>
  <c r="K84" i="173" s="1"/>
  <c r="L84" i="173" s="1"/>
  <c r="M84" i="173" s="1"/>
  <c r="N84" i="173" s="1"/>
  <c r="O84" i="173" s="1"/>
  <c r="AE51" i="179"/>
  <c r="AE60" i="179"/>
  <c r="AE83" i="179"/>
  <c r="AE85" i="179"/>
  <c r="AE57" i="179"/>
  <c r="AE87" i="179"/>
  <c r="AE56" i="179"/>
  <c r="AE76" i="179"/>
  <c r="AE50" i="179"/>
  <c r="AE65" i="179"/>
  <c r="AE47" i="179"/>
  <c r="AE55" i="179"/>
  <c r="AE71" i="179"/>
  <c r="AE45" i="179"/>
  <c r="AE53" i="179"/>
  <c r="AE44" i="179"/>
  <c r="AE36" i="179"/>
  <c r="AE68" i="179"/>
  <c r="AE67" i="179"/>
  <c r="AE84" i="179"/>
  <c r="AE70" i="179"/>
  <c r="AE61" i="179"/>
  <c r="AE54" i="179"/>
  <c r="AE38" i="179"/>
  <c r="AE52" i="179"/>
  <c r="AE42" i="179"/>
  <c r="AE40" i="179"/>
  <c r="AE32" i="179"/>
  <c r="AE33" i="179"/>
  <c r="AE39" i="179"/>
  <c r="AE21" i="179"/>
  <c r="AE26" i="179"/>
  <c r="AE29" i="179"/>
  <c r="AE30" i="179"/>
  <c r="AE37" i="179"/>
  <c r="AE34" i="179"/>
  <c r="AE17" i="179"/>
  <c r="AE43" i="179"/>
  <c r="AE41" i="179"/>
  <c r="AE27" i="179"/>
  <c r="AE28" i="179"/>
  <c r="AE22" i="179"/>
  <c r="AE31" i="179"/>
  <c r="AE25" i="179"/>
  <c r="AE23" i="179"/>
  <c r="AE13" i="179"/>
  <c r="AE14" i="179"/>
  <c r="AE16" i="179"/>
  <c r="AE19" i="179"/>
  <c r="AE12" i="179"/>
  <c r="AE24" i="179"/>
  <c r="AE9" i="179"/>
  <c r="AE35" i="179"/>
  <c r="AE15" i="179"/>
  <c r="D71" i="173"/>
  <c r="AE18" i="179"/>
  <c r="AE10" i="179"/>
  <c r="AE11" i="179"/>
  <c r="AE20" i="179"/>
  <c r="D80" i="173"/>
  <c r="E80" i="173" s="1"/>
  <c r="F80" i="173" s="1"/>
  <c r="CG33" i="175"/>
  <c r="AT33" i="175" s="1"/>
  <c r="CG7" i="175"/>
  <c r="AT7" i="175" s="1"/>
  <c r="CG54" i="175"/>
  <c r="AT54" i="175" s="1"/>
  <c r="CG46" i="175"/>
  <c r="AT46" i="175" s="1"/>
  <c r="CG62" i="175"/>
  <c r="AT62" i="175" s="1"/>
  <c r="CG13" i="175"/>
  <c r="AT13" i="175" s="1"/>
  <c r="CG29" i="175"/>
  <c r="AT29" i="175" s="1"/>
  <c r="CG47" i="175"/>
  <c r="AT47" i="175" s="1"/>
  <c r="CG20" i="175"/>
  <c r="AT20" i="175" s="1"/>
  <c r="CG15" i="175"/>
  <c r="AT15" i="175" s="1"/>
  <c r="CG30" i="175"/>
  <c r="AT30" i="175" s="1"/>
  <c r="CG38" i="175"/>
  <c r="AT38" i="175" s="1"/>
  <c r="N4" i="174"/>
  <c r="CG6" i="175"/>
  <c r="AT6" i="175" s="1"/>
  <c r="CG25" i="175"/>
  <c r="AT25" i="175" s="1"/>
  <c r="CG18" i="175"/>
  <c r="AT18" i="175" s="1"/>
  <c r="CG49" i="175"/>
  <c r="AT49" i="175" s="1"/>
  <c r="CG28" i="175"/>
  <c r="AT28" i="175" s="1"/>
  <c r="CG16" i="175"/>
  <c r="AT16" i="175" s="1"/>
  <c r="CG56" i="175"/>
  <c r="AT56" i="175" s="1"/>
  <c r="CG36" i="175"/>
  <c r="AT36" i="175" s="1"/>
  <c r="CG14" i="175"/>
  <c r="AT14" i="175" s="1"/>
  <c r="CG22" i="175"/>
  <c r="AT22" i="175" s="1"/>
  <c r="CG37" i="175"/>
  <c r="AT37" i="175" s="1"/>
  <c r="CG10" i="175"/>
  <c r="CG53" i="175"/>
  <c r="AT53" i="175" s="1"/>
  <c r="CG61" i="175"/>
  <c r="AT61" i="175" s="1"/>
  <c r="CG44" i="175"/>
  <c r="AT44" i="175" s="1"/>
  <c r="CG9" i="175"/>
  <c r="AT9" i="175" s="1"/>
  <c r="CG21" i="175"/>
  <c r="AT21" i="175" s="1"/>
  <c r="CG24" i="175"/>
  <c r="AT24" i="175" s="1"/>
  <c r="CG41" i="175"/>
  <c r="AT41" i="175" s="1"/>
  <c r="CG48" i="175"/>
  <c r="AT48" i="175" s="1"/>
  <c r="CG57" i="175"/>
  <c r="AT57" i="175" s="1"/>
  <c r="CG63" i="175"/>
  <c r="AT63" i="175" s="1"/>
  <c r="AJ50" i="179" l="1"/>
  <c r="D159" i="173"/>
  <c r="C30" i="191"/>
  <c r="F30" i="191" s="1"/>
  <c r="D32" i="191"/>
  <c r="D37" i="191" s="1"/>
  <c r="D42" i="191" s="1"/>
  <c r="F16" i="191"/>
  <c r="C13" i="191"/>
  <c r="K327" i="187"/>
  <c r="H159" i="173"/>
  <c r="L327" i="187"/>
  <c r="I159" i="173"/>
  <c r="J327" i="187"/>
  <c r="G159" i="173"/>
  <c r="AT10" i="175"/>
  <c r="AJ67" i="179" s="1"/>
  <c r="D22" i="187" s="1"/>
  <c r="D21" i="173" s="1"/>
  <c r="H19" i="187"/>
  <c r="I18" i="173"/>
  <c r="D126" i="187"/>
  <c r="D130" i="187" s="1"/>
  <c r="D138" i="187" s="1"/>
  <c r="D69" i="187" s="1"/>
  <c r="D99" i="173" s="1"/>
  <c r="F126" i="187"/>
  <c r="J108" i="187"/>
  <c r="J139" i="173" s="1"/>
  <c r="G126" i="187"/>
  <c r="I126" i="187"/>
  <c r="H126" i="187"/>
  <c r="E263" i="187"/>
  <c r="E249" i="187"/>
  <c r="E277" i="187"/>
  <c r="E298" i="187"/>
  <c r="E291" i="187"/>
  <c r="E242" i="187"/>
  <c r="E181" i="187"/>
  <c r="E157" i="187"/>
  <c r="E150" i="187"/>
  <c r="D57" i="173"/>
  <c r="D73" i="173"/>
  <c r="G19" i="187"/>
  <c r="F19" i="187"/>
  <c r="D66" i="173"/>
  <c r="D67" i="173"/>
  <c r="D72" i="173"/>
  <c r="D63" i="173"/>
  <c r="D64" i="173"/>
  <c r="BU3" i="175"/>
  <c r="CG3" i="175"/>
  <c r="S38" i="175"/>
  <c r="S64" i="175"/>
  <c r="S7" i="175"/>
  <c r="BH3" i="175"/>
  <c r="I79" i="173"/>
  <c r="J79" i="173" s="1"/>
  <c r="K79" i="173" s="1"/>
  <c r="L79" i="173" s="1"/>
  <c r="M79" i="173" s="1"/>
  <c r="N79" i="173" s="1"/>
  <c r="O79" i="173" s="1"/>
  <c r="S55" i="175"/>
  <c r="S41" i="175"/>
  <c r="S23" i="175"/>
  <c r="S33" i="175"/>
  <c r="S44" i="175"/>
  <c r="S12" i="175"/>
  <c r="S45" i="175"/>
  <c r="S25" i="175"/>
  <c r="S10" i="175"/>
  <c r="S63" i="175"/>
  <c r="S17" i="175"/>
  <c r="BV19" i="175"/>
  <c r="CI19" i="175" s="1"/>
  <c r="AV19" i="175" s="1"/>
  <c r="BV29" i="175"/>
  <c r="CI29" i="175" s="1"/>
  <c r="AV29" i="175" s="1"/>
  <c r="BV9" i="175"/>
  <c r="CI9" i="175" s="1"/>
  <c r="AV9" i="175" s="1"/>
  <c r="BV57" i="175"/>
  <c r="CI57" i="175" s="1"/>
  <c r="AV57" i="175" s="1"/>
  <c r="BV63" i="175"/>
  <c r="CI63" i="175" s="1"/>
  <c r="AV63" i="175" s="1"/>
  <c r="BV32" i="175"/>
  <c r="CI32" i="175" s="1"/>
  <c r="AV32" i="175" s="1"/>
  <c r="BV48" i="175"/>
  <c r="CI48" i="175" s="1"/>
  <c r="AV48" i="175" s="1"/>
  <c r="BV51" i="175"/>
  <c r="CI51" i="175" s="1"/>
  <c r="AV51" i="175" s="1"/>
  <c r="BV28" i="175"/>
  <c r="CI28" i="175" s="1"/>
  <c r="AV28" i="175" s="1"/>
  <c r="BV47" i="175"/>
  <c r="CI47" i="175" s="1"/>
  <c r="AV47" i="175" s="1"/>
  <c r="BV58" i="175"/>
  <c r="CI58" i="175" s="1"/>
  <c r="AV58" i="175" s="1"/>
  <c r="BV64" i="175"/>
  <c r="CI64" i="175" s="1"/>
  <c r="AV64" i="175" s="1"/>
  <c r="BV37" i="175"/>
  <c r="CI37" i="175" s="1"/>
  <c r="AV37" i="175" s="1"/>
  <c r="BV53" i="175"/>
  <c r="CI53" i="175" s="1"/>
  <c r="AV53" i="175" s="1"/>
  <c r="BV43" i="175"/>
  <c r="CI43" i="175" s="1"/>
  <c r="AV43" i="175" s="1"/>
  <c r="BV60" i="175"/>
  <c r="CI60" i="175" s="1"/>
  <c r="AV60" i="175" s="1"/>
  <c r="BV6" i="175"/>
  <c r="BV54" i="175"/>
  <c r="CI54" i="175" s="1"/>
  <c r="AV54" i="175" s="1"/>
  <c r="BV46" i="175"/>
  <c r="CI46" i="175" s="1"/>
  <c r="AV46" i="175" s="1"/>
  <c r="BV31" i="175"/>
  <c r="CI31" i="175" s="1"/>
  <c r="AV31" i="175" s="1"/>
  <c r="BV26" i="175"/>
  <c r="CI26" i="175" s="1"/>
  <c r="AV26" i="175" s="1"/>
  <c r="BV39" i="175"/>
  <c r="CI39" i="175" s="1"/>
  <c r="AV39" i="175" s="1"/>
  <c r="BV49" i="175"/>
  <c r="CI49" i="175" s="1"/>
  <c r="AV49" i="175" s="1"/>
  <c r="BV62" i="175"/>
  <c r="CI62" i="175" s="1"/>
  <c r="AV62" i="175" s="1"/>
  <c r="BV35" i="175"/>
  <c r="CI35" i="175" s="1"/>
  <c r="AV35" i="175" s="1"/>
  <c r="BV45" i="175"/>
  <c r="CI45" i="175" s="1"/>
  <c r="AV45" i="175" s="1"/>
  <c r="BV25" i="175"/>
  <c r="CI25" i="175" s="1"/>
  <c r="AV25" i="175" s="1"/>
  <c r="BV30" i="175"/>
  <c r="CI30" i="175" s="1"/>
  <c r="AV30" i="175" s="1"/>
  <c r="BV13" i="175"/>
  <c r="CI13" i="175" s="1"/>
  <c r="AV13" i="175" s="1"/>
  <c r="BV41" i="175"/>
  <c r="CI41" i="175" s="1"/>
  <c r="AV41" i="175" s="1"/>
  <c r="BV27" i="175"/>
  <c r="CI27" i="175" s="1"/>
  <c r="AV27" i="175" s="1"/>
  <c r="BV42" i="175"/>
  <c r="CI42" i="175" s="1"/>
  <c r="AV42" i="175" s="1"/>
  <c r="BV18" i="175"/>
  <c r="CI18" i="175" s="1"/>
  <c r="AV18" i="175" s="1"/>
  <c r="BV44" i="175"/>
  <c r="CI44" i="175" s="1"/>
  <c r="AV44" i="175" s="1"/>
  <c r="BV50" i="175"/>
  <c r="CI50" i="175" s="1"/>
  <c r="AV50" i="175" s="1"/>
  <c r="BV59" i="175"/>
  <c r="CI59" i="175" s="1"/>
  <c r="AV59" i="175" s="1"/>
  <c r="BV36" i="175"/>
  <c r="CI36" i="175" s="1"/>
  <c r="AV36" i="175" s="1"/>
  <c r="BV14" i="175"/>
  <c r="CI14" i="175" s="1"/>
  <c r="AV14" i="175" s="1"/>
  <c r="BV24" i="175"/>
  <c r="CI24" i="175" s="1"/>
  <c r="AV24" i="175" s="1"/>
  <c r="BV21" i="175"/>
  <c r="CI21" i="175" s="1"/>
  <c r="AV21" i="175" s="1"/>
  <c r="BV22" i="175"/>
  <c r="CI22" i="175" s="1"/>
  <c r="AV22" i="175" s="1"/>
  <c r="BV34" i="175"/>
  <c r="CI34" i="175" s="1"/>
  <c r="AV34" i="175" s="1"/>
  <c r="BV56" i="175"/>
  <c r="CI56" i="175" s="1"/>
  <c r="AV56" i="175" s="1"/>
  <c r="BV17" i="175"/>
  <c r="CI17" i="175" s="1"/>
  <c r="AV17" i="175" s="1"/>
  <c r="BV10" i="175"/>
  <c r="CI10" i="175" s="1"/>
  <c r="AV10" i="175" s="1"/>
  <c r="BV23" i="175"/>
  <c r="CI23" i="175" s="1"/>
  <c r="AV23" i="175" s="1"/>
  <c r="BV20" i="175"/>
  <c r="CI20" i="175" s="1"/>
  <c r="AV20" i="175" s="1"/>
  <c r="BV33" i="175"/>
  <c r="CI33" i="175" s="1"/>
  <c r="AV33" i="175" s="1"/>
  <c r="BV38" i="175"/>
  <c r="CI38" i="175" s="1"/>
  <c r="AV38" i="175" s="1"/>
  <c r="BV55" i="175"/>
  <c r="CI55" i="175" s="1"/>
  <c r="AV55" i="175" s="1"/>
  <c r="BV52" i="175"/>
  <c r="CI52" i="175" s="1"/>
  <c r="AV52" i="175" s="1"/>
  <c r="BV40" i="175"/>
  <c r="CI40" i="175" s="1"/>
  <c r="AV40" i="175" s="1"/>
  <c r="BV11" i="175"/>
  <c r="CI11" i="175" s="1"/>
  <c r="AV11" i="175" s="1"/>
  <c r="BV61" i="175"/>
  <c r="CI61" i="175" s="1"/>
  <c r="AV61" i="175" s="1"/>
  <c r="S40" i="175"/>
  <c r="S32" i="175"/>
  <c r="S46" i="175"/>
  <c r="S42" i="175"/>
  <c r="S36" i="175"/>
  <c r="S48" i="175"/>
  <c r="S54" i="175"/>
  <c r="S56" i="175"/>
  <c r="S37" i="175"/>
  <c r="S60" i="175"/>
  <c r="S39" i="175"/>
  <c r="S62" i="175"/>
  <c r="S47" i="175"/>
  <c r="S61" i="175"/>
  <c r="S35" i="175"/>
  <c r="S57" i="175"/>
  <c r="S52" i="175"/>
  <c r="S31" i="175"/>
  <c r="S34" i="175"/>
  <c r="S53" i="175"/>
  <c r="S21" i="175"/>
  <c r="S27" i="175"/>
  <c r="S28" i="175"/>
  <c r="S24" i="175"/>
  <c r="S19" i="175"/>
  <c r="S22" i="175"/>
  <c r="S30" i="175"/>
  <c r="S26" i="175"/>
  <c r="S15" i="175"/>
  <c r="S20" i="175"/>
  <c r="S11" i="175"/>
  <c r="S18" i="175"/>
  <c r="S14" i="175"/>
  <c r="S29" i="175"/>
  <c r="D65" i="173"/>
  <c r="D70" i="173"/>
  <c r="S50" i="175"/>
  <c r="S58" i="175"/>
  <c r="D74" i="173"/>
  <c r="S13" i="175"/>
  <c r="AH3" i="175"/>
  <c r="T12" i="175"/>
  <c r="S49" i="175"/>
  <c r="D18" i="173"/>
  <c r="D55" i="173"/>
  <c r="CH9" i="175"/>
  <c r="AU9" i="175" s="1"/>
  <c r="AK67" i="179" s="1"/>
  <c r="F18" i="173"/>
  <c r="F19" i="173" s="1"/>
  <c r="S43" i="175"/>
  <c r="S51" i="175"/>
  <c r="S59" i="175"/>
  <c r="T7" i="175"/>
  <c r="S8" i="175"/>
  <c r="R35" i="175"/>
  <c r="R58" i="175"/>
  <c r="CI8" i="175"/>
  <c r="AV8" i="175" s="1"/>
  <c r="R60" i="175"/>
  <c r="R42" i="175"/>
  <c r="R39" i="175"/>
  <c r="R59" i="175"/>
  <c r="R50" i="175"/>
  <c r="R8" i="175"/>
  <c r="R23" i="175"/>
  <c r="R43" i="175"/>
  <c r="R64" i="175"/>
  <c r="R52" i="175"/>
  <c r="R40" i="175"/>
  <c r="R19" i="175"/>
  <c r="R45" i="175"/>
  <c r="O4" i="176"/>
  <c r="T12" i="176"/>
  <c r="T15" i="175"/>
  <c r="R11" i="175"/>
  <c r="R51" i="175"/>
  <c r="O4" i="174"/>
  <c r="R12" i="175"/>
  <c r="R27" i="175"/>
  <c r="R26" i="175"/>
  <c r="R32" i="175"/>
  <c r="R31" i="175"/>
  <c r="R55" i="175"/>
  <c r="R34" i="175"/>
  <c r="R17" i="175"/>
  <c r="H7" i="157"/>
  <c r="F129" i="187" l="1"/>
  <c r="F130" i="187" s="1"/>
  <c r="H129" i="187"/>
  <c r="H130" i="187" s="1"/>
  <c r="I129" i="187"/>
  <c r="I130" i="187" s="1"/>
  <c r="G129" i="187"/>
  <c r="G130" i="187" s="1"/>
  <c r="AK50" i="179"/>
  <c r="C32" i="191"/>
  <c r="C37" i="191" s="1"/>
  <c r="C14" i="191"/>
  <c r="F13" i="191"/>
  <c r="M327" i="187"/>
  <c r="M159" i="173" s="1"/>
  <c r="J159" i="173"/>
  <c r="O327" i="187"/>
  <c r="O159" i="173" s="1"/>
  <c r="L159" i="173"/>
  <c r="N327" i="187"/>
  <c r="N159" i="173" s="1"/>
  <c r="K159" i="173"/>
  <c r="I19" i="187"/>
  <c r="H18" i="173"/>
  <c r="H19" i="173" s="1"/>
  <c r="G18" i="173"/>
  <c r="G19" i="173" s="1"/>
  <c r="K108" i="187"/>
  <c r="K139" i="173" s="1"/>
  <c r="J14" i="173"/>
  <c r="E223" i="187"/>
  <c r="D59" i="173"/>
  <c r="D335" i="187"/>
  <c r="D167" i="173" s="1"/>
  <c r="D19" i="187"/>
  <c r="AT3" i="175"/>
  <c r="CH3" i="175"/>
  <c r="CI6" i="175"/>
  <c r="AV6" i="175" s="1"/>
  <c r="BV3" i="175"/>
  <c r="BI3" i="175"/>
  <c r="BW28" i="175"/>
  <c r="CJ28" i="175" s="1"/>
  <c r="AW28" i="175" s="1"/>
  <c r="BW22" i="175"/>
  <c r="CJ22" i="175" s="1"/>
  <c r="AW22" i="175" s="1"/>
  <c r="BW8" i="175"/>
  <c r="CJ8" i="175" s="1"/>
  <c r="AW8" i="175" s="1"/>
  <c r="BW27" i="175"/>
  <c r="CJ27" i="175" s="1"/>
  <c r="AW27" i="175" s="1"/>
  <c r="BW36" i="175"/>
  <c r="CJ36" i="175" s="1"/>
  <c r="AW36" i="175" s="1"/>
  <c r="BW58" i="175"/>
  <c r="CJ58" i="175" s="1"/>
  <c r="AW58" i="175" s="1"/>
  <c r="BW45" i="175"/>
  <c r="CJ45" i="175" s="1"/>
  <c r="AW45" i="175" s="1"/>
  <c r="BW9" i="175"/>
  <c r="CJ9" i="175" s="1"/>
  <c r="AW9" i="175" s="1"/>
  <c r="BW37" i="175"/>
  <c r="CJ37" i="175" s="1"/>
  <c r="AW37" i="175" s="1"/>
  <c r="BW10" i="175"/>
  <c r="CJ10" i="175" s="1"/>
  <c r="AW10" i="175" s="1"/>
  <c r="BW11" i="175"/>
  <c r="CJ11" i="175" s="1"/>
  <c r="AW11" i="175" s="1"/>
  <c r="BW57" i="175"/>
  <c r="CJ57" i="175" s="1"/>
  <c r="AW57" i="175" s="1"/>
  <c r="BW62" i="175"/>
  <c r="CJ62" i="175" s="1"/>
  <c r="AW62" i="175" s="1"/>
  <c r="BW32" i="175"/>
  <c r="CJ32" i="175" s="1"/>
  <c r="AW32" i="175" s="1"/>
  <c r="BW17" i="175"/>
  <c r="CJ17" i="175" s="1"/>
  <c r="AW17" i="175" s="1"/>
  <c r="BW23" i="175"/>
  <c r="CJ23" i="175" s="1"/>
  <c r="AW23" i="175" s="1"/>
  <c r="BW55" i="175"/>
  <c r="CJ55" i="175" s="1"/>
  <c r="AW55" i="175" s="1"/>
  <c r="BW46" i="175"/>
  <c r="CJ46" i="175" s="1"/>
  <c r="AW46" i="175" s="1"/>
  <c r="BW47" i="175"/>
  <c r="CJ47" i="175" s="1"/>
  <c r="AW47" i="175" s="1"/>
  <c r="BW34" i="175"/>
  <c r="CJ34" i="175" s="1"/>
  <c r="AW34" i="175" s="1"/>
  <c r="BW18" i="175"/>
  <c r="CJ18" i="175" s="1"/>
  <c r="AW18" i="175" s="1"/>
  <c r="BW31" i="175"/>
  <c r="CJ31" i="175" s="1"/>
  <c r="AW31" i="175" s="1"/>
  <c r="BW60" i="175"/>
  <c r="CJ60" i="175" s="1"/>
  <c r="AW60" i="175" s="1"/>
  <c r="BW54" i="175"/>
  <c r="CJ54" i="175" s="1"/>
  <c r="AW54" i="175" s="1"/>
  <c r="BW53" i="175"/>
  <c r="CJ53" i="175" s="1"/>
  <c r="AW53" i="175" s="1"/>
  <c r="BW40" i="175"/>
  <c r="CJ40" i="175" s="1"/>
  <c r="AW40" i="175" s="1"/>
  <c r="BW24" i="175"/>
  <c r="CJ24" i="175" s="1"/>
  <c r="AW24" i="175" s="1"/>
  <c r="BW35" i="175"/>
  <c r="CJ35" i="175" s="1"/>
  <c r="AW35" i="175" s="1"/>
  <c r="BW21" i="175"/>
  <c r="CJ21" i="175" s="1"/>
  <c r="AW21" i="175" s="1"/>
  <c r="BW50" i="175"/>
  <c r="CJ50" i="175" s="1"/>
  <c r="AW50" i="175" s="1"/>
  <c r="BW48" i="175"/>
  <c r="CJ48" i="175" s="1"/>
  <c r="AW48" i="175" s="1"/>
  <c r="BW44" i="175"/>
  <c r="CJ44" i="175" s="1"/>
  <c r="AW44" i="175" s="1"/>
  <c r="BW7" i="175"/>
  <c r="CJ7" i="175" s="1"/>
  <c r="AW7" i="175" s="1"/>
  <c r="BW30" i="175"/>
  <c r="CJ30" i="175" s="1"/>
  <c r="AW30" i="175" s="1"/>
  <c r="BW13" i="175"/>
  <c r="CJ13" i="175" s="1"/>
  <c r="AW13" i="175" s="1"/>
  <c r="BW12" i="175"/>
  <c r="CJ12" i="175" s="1"/>
  <c r="AW12" i="175" s="1"/>
  <c r="BW6" i="175"/>
  <c r="BW49" i="175"/>
  <c r="CJ49" i="175" s="1"/>
  <c r="AW49" i="175" s="1"/>
  <c r="BW59" i="175"/>
  <c r="CJ59" i="175" s="1"/>
  <c r="AW59" i="175" s="1"/>
  <c r="BW41" i="175"/>
  <c r="CJ41" i="175" s="1"/>
  <c r="AW41" i="175" s="1"/>
  <c r="BW38" i="175"/>
  <c r="CJ38" i="175" s="1"/>
  <c r="AW38" i="175" s="1"/>
  <c r="BW14" i="175"/>
  <c r="CJ14" i="175" s="1"/>
  <c r="AW14" i="175" s="1"/>
  <c r="BW42" i="175"/>
  <c r="CJ42" i="175" s="1"/>
  <c r="AW42" i="175" s="1"/>
  <c r="BW20" i="175"/>
  <c r="CJ20" i="175" s="1"/>
  <c r="AW20" i="175" s="1"/>
  <c r="BW15" i="175"/>
  <c r="CJ15" i="175" s="1"/>
  <c r="AW15" i="175" s="1"/>
  <c r="BW39" i="175"/>
  <c r="CJ39" i="175" s="1"/>
  <c r="AW39" i="175" s="1"/>
  <c r="BW19" i="175"/>
  <c r="CJ19" i="175" s="1"/>
  <c r="AW19" i="175" s="1"/>
  <c r="BW56" i="175"/>
  <c r="CJ56" i="175" s="1"/>
  <c r="AW56" i="175" s="1"/>
  <c r="BW64" i="175"/>
  <c r="CJ64" i="175" s="1"/>
  <c r="AW64" i="175" s="1"/>
  <c r="BW61" i="175"/>
  <c r="CJ61" i="175" s="1"/>
  <c r="AW61" i="175" s="1"/>
  <c r="BW25" i="175"/>
  <c r="CJ25" i="175" s="1"/>
  <c r="AW25" i="175" s="1"/>
  <c r="BW26" i="175"/>
  <c r="CJ26" i="175" s="1"/>
  <c r="AW26" i="175" s="1"/>
  <c r="BW43" i="175"/>
  <c r="CJ43" i="175" s="1"/>
  <c r="AW43" i="175" s="1"/>
  <c r="BW29" i="175"/>
  <c r="CJ29" i="175" s="1"/>
  <c r="AW29" i="175" s="1"/>
  <c r="BW33" i="175"/>
  <c r="CJ33" i="175" s="1"/>
  <c r="AW33" i="175" s="1"/>
  <c r="BW51" i="175"/>
  <c r="CJ51" i="175" s="1"/>
  <c r="AW51" i="175" s="1"/>
  <c r="BW63" i="175"/>
  <c r="CJ63" i="175" s="1"/>
  <c r="AW63" i="175" s="1"/>
  <c r="BW52" i="175"/>
  <c r="CJ52" i="175" s="1"/>
  <c r="AW52" i="175" s="1"/>
  <c r="T8" i="175"/>
  <c r="T46" i="175"/>
  <c r="T43" i="175"/>
  <c r="T26" i="175"/>
  <c r="T34" i="175"/>
  <c r="T62" i="175"/>
  <c r="T53" i="175"/>
  <c r="T47" i="175"/>
  <c r="T14" i="175"/>
  <c r="T44" i="175"/>
  <c r="T49" i="175"/>
  <c r="T54" i="175"/>
  <c r="T10" i="175"/>
  <c r="T22" i="175"/>
  <c r="T33" i="175"/>
  <c r="T17" i="175"/>
  <c r="T30" i="175"/>
  <c r="T24" i="175"/>
  <c r="D19" i="173"/>
  <c r="T18" i="175"/>
  <c r="T39" i="175"/>
  <c r="T58" i="175"/>
  <c r="T57" i="175"/>
  <c r="T27" i="175"/>
  <c r="T37" i="175"/>
  <c r="T28" i="175"/>
  <c r="T11" i="175"/>
  <c r="T36" i="175"/>
  <c r="T32" i="175"/>
  <c r="T29" i="175"/>
  <c r="T59" i="175"/>
  <c r="T25" i="175"/>
  <c r="T60" i="175"/>
  <c r="T63" i="175"/>
  <c r="T64" i="175"/>
  <c r="T50" i="175"/>
  <c r="T35" i="175"/>
  <c r="T41" i="175"/>
  <c r="T52" i="175"/>
  <c r="T20" i="175"/>
  <c r="T13" i="175"/>
  <c r="T61" i="175"/>
  <c r="T23" i="175"/>
  <c r="T9" i="175"/>
  <c r="T31" i="175"/>
  <c r="T19" i="175"/>
  <c r="T51" i="175"/>
  <c r="T40" i="175"/>
  <c r="T42" i="175"/>
  <c r="T55" i="175"/>
  <c r="T56" i="175"/>
  <c r="T21" i="175"/>
  <c r="T48" i="175"/>
  <c r="T38" i="175"/>
  <c r="AI3" i="175"/>
  <c r="T45" i="175"/>
  <c r="P4" i="176"/>
  <c r="R14" i="175"/>
  <c r="R61" i="175"/>
  <c r="R49" i="175"/>
  <c r="R29" i="175"/>
  <c r="R10" i="175"/>
  <c r="R28" i="175"/>
  <c r="R20" i="175"/>
  <c r="R7" i="175"/>
  <c r="R46" i="175"/>
  <c r="R33" i="175"/>
  <c r="S6" i="175"/>
  <c r="R15" i="175"/>
  <c r="R57" i="175"/>
  <c r="R21" i="175"/>
  <c r="R48" i="175"/>
  <c r="R18" i="175"/>
  <c r="I19" i="173"/>
  <c r="R44" i="175"/>
  <c r="R9" i="175"/>
  <c r="R54" i="175"/>
  <c r="R25" i="175"/>
  <c r="R13" i="175"/>
  <c r="R30" i="175"/>
  <c r="R53" i="175"/>
  <c r="R16" i="175"/>
  <c r="R47" i="175"/>
  <c r="P4" i="174"/>
  <c r="R36" i="175"/>
  <c r="R63" i="175"/>
  <c r="R56" i="175"/>
  <c r="R22" i="175"/>
  <c r="R41" i="175"/>
  <c r="R62" i="175"/>
  <c r="R37" i="175"/>
  <c r="R38" i="175"/>
  <c r="R6" i="175"/>
  <c r="R24" i="175"/>
  <c r="AL67" i="179" l="1"/>
  <c r="AL50" i="179"/>
  <c r="F32" i="191"/>
  <c r="C42" i="191"/>
  <c r="F42" i="191" s="1"/>
  <c r="F37" i="191"/>
  <c r="E226" i="187"/>
  <c r="D354" i="187"/>
  <c r="D186" i="173" s="1"/>
  <c r="D341" i="187"/>
  <c r="D173" i="173" s="1"/>
  <c r="L108" i="187"/>
  <c r="L139" i="173" s="1"/>
  <c r="D103" i="187"/>
  <c r="D134" i="173"/>
  <c r="D342" i="187"/>
  <c r="D174" i="173" s="1"/>
  <c r="D347" i="187"/>
  <c r="D115" i="173"/>
  <c r="J126" i="187"/>
  <c r="D97" i="187"/>
  <c r="D340" i="187"/>
  <c r="D172" i="173" s="1"/>
  <c r="K14" i="173"/>
  <c r="D337" i="187"/>
  <c r="D169" i="173" s="1"/>
  <c r="D84" i="187"/>
  <c r="D36" i="187"/>
  <c r="J18" i="173"/>
  <c r="J19" i="173" s="1"/>
  <c r="R3" i="175"/>
  <c r="CJ6" i="175"/>
  <c r="AW6" i="175" s="1"/>
  <c r="BW3" i="175"/>
  <c r="CI3" i="175"/>
  <c r="BJ3" i="175"/>
  <c r="AU3" i="175"/>
  <c r="AV3" i="175"/>
  <c r="D35" i="173"/>
  <c r="D37" i="173" s="1"/>
  <c r="D42" i="173" s="1"/>
  <c r="D46" i="173" s="1"/>
  <c r="D62" i="173"/>
  <c r="S9" i="175"/>
  <c r="S3" i="175" s="1"/>
  <c r="BX63" i="175"/>
  <c r="CK63" i="175" s="1"/>
  <c r="AX63" i="175" s="1"/>
  <c r="BX39" i="175"/>
  <c r="CK39" i="175" s="1"/>
  <c r="AX39" i="175" s="1"/>
  <c r="BX55" i="175"/>
  <c r="CK55" i="175" s="1"/>
  <c r="AX55" i="175" s="1"/>
  <c r="BX30" i="175"/>
  <c r="CK30" i="175" s="1"/>
  <c r="AX30" i="175" s="1"/>
  <c r="BX36" i="175"/>
  <c r="CK36" i="175" s="1"/>
  <c r="AX36" i="175" s="1"/>
  <c r="BX15" i="175"/>
  <c r="CK15" i="175" s="1"/>
  <c r="AX15" i="175" s="1"/>
  <c r="BX11" i="175"/>
  <c r="CK11" i="175" s="1"/>
  <c r="AX11" i="175" s="1"/>
  <c r="BX37" i="175"/>
  <c r="CK37" i="175" s="1"/>
  <c r="AX37" i="175" s="1"/>
  <c r="BX50" i="175"/>
  <c r="CK50" i="175" s="1"/>
  <c r="AX50" i="175" s="1"/>
  <c r="BX57" i="175"/>
  <c r="CK57" i="175" s="1"/>
  <c r="AX57" i="175" s="1"/>
  <c r="BX8" i="175"/>
  <c r="CK8" i="175" s="1"/>
  <c r="AX8" i="175" s="1"/>
  <c r="BX23" i="175"/>
  <c r="CK23" i="175" s="1"/>
  <c r="AX23" i="175" s="1"/>
  <c r="BX45" i="175"/>
  <c r="CK45" i="175" s="1"/>
  <c r="AX45" i="175" s="1"/>
  <c r="BX33" i="175"/>
  <c r="CK33" i="175" s="1"/>
  <c r="AX33" i="175" s="1"/>
  <c r="BX14" i="175"/>
  <c r="CK14" i="175" s="1"/>
  <c r="AX14" i="175" s="1"/>
  <c r="BX28" i="175"/>
  <c r="CK28" i="175" s="1"/>
  <c r="AX28" i="175" s="1"/>
  <c r="BX20" i="175"/>
  <c r="CK20" i="175" s="1"/>
  <c r="AX20" i="175" s="1"/>
  <c r="BX7" i="175"/>
  <c r="CK7" i="175" s="1"/>
  <c r="AX7" i="175" s="1"/>
  <c r="BX17" i="175"/>
  <c r="CK17" i="175" s="1"/>
  <c r="AX17" i="175" s="1"/>
  <c r="BX25" i="175"/>
  <c r="CK25" i="175" s="1"/>
  <c r="AX25" i="175" s="1"/>
  <c r="BX22" i="175"/>
  <c r="CK22" i="175" s="1"/>
  <c r="AX22" i="175" s="1"/>
  <c r="BX24" i="175"/>
  <c r="CK24" i="175" s="1"/>
  <c r="AX24" i="175" s="1"/>
  <c r="BX31" i="175"/>
  <c r="CK31" i="175" s="1"/>
  <c r="AX31" i="175" s="1"/>
  <c r="BX9" i="175"/>
  <c r="CK9" i="175" s="1"/>
  <c r="AX9" i="175" s="1"/>
  <c r="BX38" i="175"/>
  <c r="CK38" i="175" s="1"/>
  <c r="AX38" i="175" s="1"/>
  <c r="BX52" i="175"/>
  <c r="CK52" i="175" s="1"/>
  <c r="AX52" i="175" s="1"/>
  <c r="BX13" i="175"/>
  <c r="CK13" i="175" s="1"/>
  <c r="AX13" i="175" s="1"/>
  <c r="BX19" i="175"/>
  <c r="CK19" i="175" s="1"/>
  <c r="AX19" i="175" s="1"/>
  <c r="BX35" i="175"/>
  <c r="CK35" i="175" s="1"/>
  <c r="AX35" i="175" s="1"/>
  <c r="BX21" i="175"/>
  <c r="CK21" i="175" s="1"/>
  <c r="AX21" i="175" s="1"/>
  <c r="BX48" i="175"/>
  <c r="CK48" i="175" s="1"/>
  <c r="AX48" i="175" s="1"/>
  <c r="BX46" i="175"/>
  <c r="CK46" i="175" s="1"/>
  <c r="AX46" i="175" s="1"/>
  <c r="BX47" i="175"/>
  <c r="CK47" i="175" s="1"/>
  <c r="AX47" i="175" s="1"/>
  <c r="BX61" i="175"/>
  <c r="CK61" i="175" s="1"/>
  <c r="AX61" i="175" s="1"/>
  <c r="BX27" i="175"/>
  <c r="CK27" i="175" s="1"/>
  <c r="AX27" i="175" s="1"/>
  <c r="BX44" i="175"/>
  <c r="CK44" i="175" s="1"/>
  <c r="AX44" i="175" s="1"/>
  <c r="BX62" i="175"/>
  <c r="CK62" i="175" s="1"/>
  <c r="AX62" i="175" s="1"/>
  <c r="BX59" i="175"/>
  <c r="CK59" i="175" s="1"/>
  <c r="AX59" i="175" s="1"/>
  <c r="BX58" i="175"/>
  <c r="CK58" i="175" s="1"/>
  <c r="AX58" i="175" s="1"/>
  <c r="BX10" i="175"/>
  <c r="CK10" i="175" s="1"/>
  <c r="AX10" i="175" s="1"/>
  <c r="BX60" i="175"/>
  <c r="CK60" i="175" s="1"/>
  <c r="AX60" i="175" s="1"/>
  <c r="BX54" i="175"/>
  <c r="CK54" i="175" s="1"/>
  <c r="AX54" i="175" s="1"/>
  <c r="BX51" i="175"/>
  <c r="CK51" i="175" s="1"/>
  <c r="AX51" i="175" s="1"/>
  <c r="BX41" i="175"/>
  <c r="CK41" i="175" s="1"/>
  <c r="AX41" i="175" s="1"/>
  <c r="BX49" i="175"/>
  <c r="CK49" i="175" s="1"/>
  <c r="AX49" i="175" s="1"/>
  <c r="BX34" i="175"/>
  <c r="CK34" i="175" s="1"/>
  <c r="AX34" i="175" s="1"/>
  <c r="BX43" i="175"/>
  <c r="CK43" i="175" s="1"/>
  <c r="AX43" i="175" s="1"/>
  <c r="BX40" i="175"/>
  <c r="CK40" i="175" s="1"/>
  <c r="AX40" i="175" s="1"/>
  <c r="BX56" i="175"/>
  <c r="CK56" i="175" s="1"/>
  <c r="AX56" i="175" s="1"/>
  <c r="BX29" i="175"/>
  <c r="CK29" i="175" s="1"/>
  <c r="AX29" i="175" s="1"/>
  <c r="BX6" i="175"/>
  <c r="BX64" i="175"/>
  <c r="CK64" i="175" s="1"/>
  <c r="AX64" i="175" s="1"/>
  <c r="BX53" i="175"/>
  <c r="CK53" i="175" s="1"/>
  <c r="AX53" i="175" s="1"/>
  <c r="BX42" i="175"/>
  <c r="CK42" i="175" s="1"/>
  <c r="AX42" i="175" s="1"/>
  <c r="BX32" i="175"/>
  <c r="CK32" i="175" s="1"/>
  <c r="AX32" i="175" s="1"/>
  <c r="BX26" i="175"/>
  <c r="CK26" i="175" s="1"/>
  <c r="AX26" i="175" s="1"/>
  <c r="BX18" i="175"/>
  <c r="CK18" i="175" s="1"/>
  <c r="AX18" i="175" s="1"/>
  <c r="BX12" i="175"/>
  <c r="CK12" i="175" s="1"/>
  <c r="AX12" i="175" s="1"/>
  <c r="U52" i="175"/>
  <c r="U27" i="175"/>
  <c r="U45" i="175"/>
  <c r="U23" i="175"/>
  <c r="U63" i="175"/>
  <c r="U49" i="175"/>
  <c r="U60" i="175"/>
  <c r="U64" i="175"/>
  <c r="U29" i="175"/>
  <c r="U56" i="175"/>
  <c r="U24" i="175"/>
  <c r="U42" i="175"/>
  <c r="U36" i="175"/>
  <c r="U33" i="175"/>
  <c r="U39" i="175"/>
  <c r="U32" i="175"/>
  <c r="U41" i="175"/>
  <c r="U62" i="175"/>
  <c r="U51" i="175"/>
  <c r="U26" i="175"/>
  <c r="U61" i="175"/>
  <c r="U19" i="175"/>
  <c r="U22" i="175"/>
  <c r="U46" i="175"/>
  <c r="U17" i="175"/>
  <c r="U20" i="175"/>
  <c r="U59" i="175"/>
  <c r="U53" i="175"/>
  <c r="U57" i="175"/>
  <c r="U8" i="175"/>
  <c r="U47" i="175"/>
  <c r="U38" i="175"/>
  <c r="U15" i="175"/>
  <c r="U14" i="175"/>
  <c r="U12" i="175"/>
  <c r="U44" i="175"/>
  <c r="U35" i="175"/>
  <c r="U58" i="175"/>
  <c r="U13" i="175"/>
  <c r="U48" i="175"/>
  <c r="U7" i="175"/>
  <c r="U10" i="175"/>
  <c r="U28" i="175"/>
  <c r="AJ3" i="175"/>
  <c r="U55" i="175"/>
  <c r="U50" i="175"/>
  <c r="U54" i="175"/>
  <c r="U18" i="175"/>
  <c r="U37" i="175"/>
  <c r="U43" i="175"/>
  <c r="U30" i="175"/>
  <c r="U11" i="175"/>
  <c r="U21" i="175"/>
  <c r="U34" i="175"/>
  <c r="U25" i="175"/>
  <c r="U31" i="175"/>
  <c r="U40" i="175"/>
  <c r="Q4" i="176"/>
  <c r="Q4" i="174"/>
  <c r="T14" i="176"/>
  <c r="J129" i="187" l="1"/>
  <c r="J130" i="187" s="1"/>
  <c r="AM67" i="179"/>
  <c r="AM50" i="179"/>
  <c r="F22" i="187"/>
  <c r="D179" i="173"/>
  <c r="D184" i="173" s="1"/>
  <c r="D128" i="173"/>
  <c r="D136" i="173" s="1"/>
  <c r="D105" i="187"/>
  <c r="M108" i="187"/>
  <c r="M139" i="173" s="1"/>
  <c r="K18" i="173"/>
  <c r="K19" i="173" s="1"/>
  <c r="K126" i="187"/>
  <c r="K19" i="187"/>
  <c r="L14" i="173"/>
  <c r="D42" i="187"/>
  <c r="D46" i="187" s="1"/>
  <c r="D50" i="187" s="1"/>
  <c r="D54" i="187" s="1"/>
  <c r="D109" i="187" s="1"/>
  <c r="D140" i="173" s="1"/>
  <c r="D352" i="187"/>
  <c r="J19" i="187"/>
  <c r="BX3" i="175"/>
  <c r="T6" i="175"/>
  <c r="CJ3" i="175"/>
  <c r="BK3" i="175"/>
  <c r="D75" i="173"/>
  <c r="D77" i="173" s="1"/>
  <c r="D82" i="173" s="1"/>
  <c r="BY41" i="175"/>
  <c r="CL41" i="175" s="1"/>
  <c r="AY41" i="175" s="1"/>
  <c r="BY37" i="175"/>
  <c r="CL37" i="175" s="1"/>
  <c r="AY37" i="175" s="1"/>
  <c r="BY23" i="175"/>
  <c r="CL23" i="175" s="1"/>
  <c r="AY23" i="175" s="1"/>
  <c r="BY6" i="175"/>
  <c r="BY15" i="175"/>
  <c r="CL15" i="175" s="1"/>
  <c r="AY15" i="175" s="1"/>
  <c r="BY40" i="175"/>
  <c r="CL40" i="175" s="1"/>
  <c r="AY40" i="175" s="1"/>
  <c r="BY36" i="175"/>
  <c r="CL36" i="175" s="1"/>
  <c r="AY36" i="175" s="1"/>
  <c r="BY26" i="175"/>
  <c r="CL26" i="175" s="1"/>
  <c r="AY26" i="175" s="1"/>
  <c r="BY8" i="175"/>
  <c r="CL8" i="175" s="1"/>
  <c r="AY8" i="175" s="1"/>
  <c r="BY43" i="175"/>
  <c r="CL43" i="175" s="1"/>
  <c r="AY43" i="175" s="1"/>
  <c r="BY29" i="175"/>
  <c r="CL29" i="175" s="1"/>
  <c r="AY29" i="175" s="1"/>
  <c r="BY21" i="175"/>
  <c r="CL21" i="175" s="1"/>
  <c r="AY21" i="175" s="1"/>
  <c r="BY20" i="175"/>
  <c r="CL20" i="175" s="1"/>
  <c r="AY20" i="175" s="1"/>
  <c r="BY48" i="175"/>
  <c r="CL48" i="175" s="1"/>
  <c r="AY48" i="175" s="1"/>
  <c r="BY34" i="175"/>
  <c r="CL34" i="175" s="1"/>
  <c r="AY34" i="175" s="1"/>
  <c r="BY25" i="175"/>
  <c r="CL25" i="175" s="1"/>
  <c r="AY25" i="175" s="1"/>
  <c r="BY30" i="175"/>
  <c r="CL30" i="175" s="1"/>
  <c r="AY30" i="175" s="1"/>
  <c r="BY63" i="175"/>
  <c r="CL63" i="175" s="1"/>
  <c r="AY63" i="175" s="1"/>
  <c r="BY64" i="175"/>
  <c r="CL64" i="175" s="1"/>
  <c r="AY64" i="175" s="1"/>
  <c r="BY31" i="175"/>
  <c r="CL31" i="175" s="1"/>
  <c r="AY31" i="175" s="1"/>
  <c r="BY14" i="175"/>
  <c r="CL14" i="175" s="1"/>
  <c r="AY14" i="175" s="1"/>
  <c r="BY28" i="175"/>
  <c r="CL28" i="175" s="1"/>
  <c r="AY28" i="175" s="1"/>
  <c r="BY13" i="175"/>
  <c r="CL13" i="175" s="1"/>
  <c r="AY13" i="175" s="1"/>
  <c r="BY18" i="175"/>
  <c r="CL18" i="175" s="1"/>
  <c r="AY18" i="175" s="1"/>
  <c r="BY52" i="175"/>
  <c r="CL52" i="175" s="1"/>
  <c r="AY52" i="175" s="1"/>
  <c r="BY7" i="175"/>
  <c r="CL7" i="175" s="1"/>
  <c r="AY7" i="175" s="1"/>
  <c r="BY55" i="175"/>
  <c r="CL55" i="175" s="1"/>
  <c r="AY55" i="175" s="1"/>
  <c r="BY44" i="175"/>
  <c r="CL44" i="175" s="1"/>
  <c r="AY44" i="175" s="1"/>
  <c r="BY56" i="175"/>
  <c r="CL56" i="175" s="1"/>
  <c r="AY56" i="175" s="1"/>
  <c r="BY61" i="175"/>
  <c r="CL61" i="175" s="1"/>
  <c r="AY61" i="175" s="1"/>
  <c r="BY59" i="175"/>
  <c r="CL59" i="175" s="1"/>
  <c r="AY59" i="175" s="1"/>
  <c r="BY9" i="175"/>
  <c r="CL9" i="175" s="1"/>
  <c r="AY9" i="175" s="1"/>
  <c r="BY35" i="175"/>
  <c r="CL35" i="175" s="1"/>
  <c r="AY35" i="175" s="1"/>
  <c r="BY58" i="175"/>
  <c r="CL58" i="175" s="1"/>
  <c r="AY58" i="175" s="1"/>
  <c r="BY50" i="175"/>
  <c r="CL50" i="175" s="1"/>
  <c r="AY50" i="175" s="1"/>
  <c r="BY57" i="175"/>
  <c r="CL57" i="175" s="1"/>
  <c r="AY57" i="175" s="1"/>
  <c r="BY39" i="175"/>
  <c r="CL39" i="175" s="1"/>
  <c r="AY39" i="175" s="1"/>
  <c r="BY38" i="175"/>
  <c r="CL38" i="175" s="1"/>
  <c r="AY38" i="175" s="1"/>
  <c r="BY60" i="175"/>
  <c r="CL60" i="175" s="1"/>
  <c r="AY60" i="175" s="1"/>
  <c r="BY32" i="175"/>
  <c r="CL32" i="175" s="1"/>
  <c r="AY32" i="175" s="1"/>
  <c r="BY24" i="175"/>
  <c r="CL24" i="175" s="1"/>
  <c r="AY24" i="175" s="1"/>
  <c r="BY11" i="175"/>
  <c r="CL11" i="175" s="1"/>
  <c r="AY11" i="175" s="1"/>
  <c r="BY27" i="175"/>
  <c r="CL27" i="175" s="1"/>
  <c r="AY27" i="175" s="1"/>
  <c r="BY62" i="175"/>
  <c r="CL62" i="175" s="1"/>
  <c r="AY62" i="175" s="1"/>
  <c r="BY12" i="175"/>
  <c r="CL12" i="175" s="1"/>
  <c r="AY12" i="175" s="1"/>
  <c r="BY49" i="175"/>
  <c r="CL49" i="175" s="1"/>
  <c r="AY49" i="175" s="1"/>
  <c r="BY17" i="175"/>
  <c r="CL17" i="175" s="1"/>
  <c r="AY17" i="175" s="1"/>
  <c r="BY53" i="175"/>
  <c r="CL53" i="175" s="1"/>
  <c r="AY53" i="175" s="1"/>
  <c r="BY10" i="175"/>
  <c r="CL10" i="175" s="1"/>
  <c r="AY10" i="175" s="1"/>
  <c r="BY47" i="175"/>
  <c r="CL47" i="175" s="1"/>
  <c r="AY47" i="175" s="1"/>
  <c r="BY51" i="175"/>
  <c r="CL51" i="175" s="1"/>
  <c r="AY51" i="175" s="1"/>
  <c r="BY33" i="175"/>
  <c r="CL33" i="175" s="1"/>
  <c r="AY33" i="175" s="1"/>
  <c r="BY45" i="175"/>
  <c r="CL45" i="175" s="1"/>
  <c r="AY45" i="175" s="1"/>
  <c r="BY42" i="175"/>
  <c r="CL42" i="175" s="1"/>
  <c r="AY42" i="175" s="1"/>
  <c r="BY46" i="175"/>
  <c r="CL46" i="175" s="1"/>
  <c r="AY46" i="175" s="1"/>
  <c r="BY19" i="175"/>
  <c r="CL19" i="175" s="1"/>
  <c r="AY19" i="175" s="1"/>
  <c r="BY54" i="175"/>
  <c r="CL54" i="175" s="1"/>
  <c r="AY54" i="175" s="1"/>
  <c r="BY22" i="175"/>
  <c r="CL22" i="175" s="1"/>
  <c r="AY22" i="175" s="1"/>
  <c r="V51" i="175"/>
  <c r="V64" i="175"/>
  <c r="V42" i="175"/>
  <c r="V20" i="175"/>
  <c r="V55" i="175"/>
  <c r="V43" i="175"/>
  <c r="V60" i="175"/>
  <c r="V54" i="175"/>
  <c r="V7" i="175"/>
  <c r="V31" i="175"/>
  <c r="V36" i="175"/>
  <c r="V57" i="175"/>
  <c r="V40" i="175"/>
  <c r="V24" i="175"/>
  <c r="V17" i="175"/>
  <c r="V63" i="175"/>
  <c r="V14" i="175"/>
  <c r="V61" i="175"/>
  <c r="V26" i="175"/>
  <c r="V11" i="175"/>
  <c r="V22" i="175"/>
  <c r="V45" i="175"/>
  <c r="V44" i="175"/>
  <c r="V47" i="175"/>
  <c r="V12" i="175"/>
  <c r="V33" i="175"/>
  <c r="V8" i="175"/>
  <c r="V37" i="175"/>
  <c r="V18" i="175"/>
  <c r="V21" i="175"/>
  <c r="V30" i="175"/>
  <c r="V53" i="175"/>
  <c r="V9" i="175"/>
  <c r="V29" i="175"/>
  <c r="V62" i="175"/>
  <c r="V48" i="175"/>
  <c r="V10" i="175"/>
  <c r="V19" i="175"/>
  <c r="AK3" i="175"/>
  <c r="V39" i="175"/>
  <c r="V13" i="175"/>
  <c r="V28" i="175"/>
  <c r="CK6" i="175"/>
  <c r="AX6" i="175" s="1"/>
  <c r="U9" i="175"/>
  <c r="V32" i="175"/>
  <c r="V50" i="175"/>
  <c r="T13" i="176"/>
  <c r="T4" i="176" s="1"/>
  <c r="R4" i="176"/>
  <c r="V46" i="175"/>
  <c r="R4" i="174"/>
  <c r="V52" i="175"/>
  <c r="V59" i="175"/>
  <c r="V25" i="175"/>
  <c r="V15" i="175"/>
  <c r="V41" i="175"/>
  <c r="V49" i="175"/>
  <c r="V34" i="175"/>
  <c r="V56" i="175"/>
  <c r="V38" i="175"/>
  <c r="V58" i="175"/>
  <c r="V27" i="175"/>
  <c r="V23" i="175"/>
  <c r="V35" i="175"/>
  <c r="K129" i="187" l="1"/>
  <c r="K130" i="187" s="1"/>
  <c r="AN67" i="179"/>
  <c r="H22" i="187" s="1"/>
  <c r="H21" i="173" s="1"/>
  <c r="AN50" i="179"/>
  <c r="F21" i="173"/>
  <c r="F35" i="173" s="1"/>
  <c r="F37" i="173" s="1"/>
  <c r="F42" i="173" s="1"/>
  <c r="F46" i="173" s="1"/>
  <c r="F36" i="187"/>
  <c r="F42" i="187" s="1"/>
  <c r="F46" i="187" s="1"/>
  <c r="F50" i="187" s="1"/>
  <c r="F54" i="187" s="1"/>
  <c r="F324" i="187" s="1"/>
  <c r="F156" i="173" s="1"/>
  <c r="F164" i="173" s="1"/>
  <c r="G22" i="187"/>
  <c r="G21" i="173" s="1"/>
  <c r="G35" i="173" s="1"/>
  <c r="G37" i="173" s="1"/>
  <c r="N108" i="187"/>
  <c r="N139" i="173" s="1"/>
  <c r="L19" i="187"/>
  <c r="L126" i="187"/>
  <c r="M14" i="173"/>
  <c r="L18" i="173"/>
  <c r="L19" i="173" s="1"/>
  <c r="D110" i="187"/>
  <c r="D112" i="187" s="1"/>
  <c r="D6" i="187"/>
  <c r="D324" i="187"/>
  <c r="D156" i="173" s="1"/>
  <c r="D164" i="173" s="1"/>
  <c r="F6" i="187"/>
  <c r="E6" i="187"/>
  <c r="T3" i="175"/>
  <c r="AW3" i="175"/>
  <c r="U6" i="175"/>
  <c r="U3" i="175" s="1"/>
  <c r="AX3" i="175"/>
  <c r="CK3" i="175"/>
  <c r="BY3" i="175"/>
  <c r="BL3" i="175"/>
  <c r="W57" i="175"/>
  <c r="W28" i="175"/>
  <c r="W18" i="175"/>
  <c r="BZ54" i="175"/>
  <c r="CM54" i="175" s="1"/>
  <c r="AZ54" i="175" s="1"/>
  <c r="BZ61" i="175"/>
  <c r="CM61" i="175" s="1"/>
  <c r="AZ61" i="175" s="1"/>
  <c r="BZ30" i="175"/>
  <c r="CM30" i="175" s="1"/>
  <c r="AZ30" i="175" s="1"/>
  <c r="BZ15" i="175"/>
  <c r="CM15" i="175" s="1"/>
  <c r="AZ15" i="175" s="1"/>
  <c r="BZ31" i="175"/>
  <c r="CM31" i="175" s="1"/>
  <c r="AZ31" i="175" s="1"/>
  <c r="BZ39" i="175"/>
  <c r="CM39" i="175" s="1"/>
  <c r="AZ39" i="175" s="1"/>
  <c r="BZ21" i="175"/>
  <c r="CM21" i="175" s="1"/>
  <c r="AZ21" i="175" s="1"/>
  <c r="BZ36" i="175"/>
  <c r="CM36" i="175" s="1"/>
  <c r="AZ36" i="175" s="1"/>
  <c r="BZ42" i="175"/>
  <c r="CM42" i="175" s="1"/>
  <c r="AZ42" i="175" s="1"/>
  <c r="BZ16" i="175"/>
  <c r="CM16" i="175" s="1"/>
  <c r="AZ16" i="175" s="1"/>
  <c r="BZ23" i="175"/>
  <c r="CM23" i="175" s="1"/>
  <c r="AZ23" i="175" s="1"/>
  <c r="BZ9" i="175"/>
  <c r="CM9" i="175" s="1"/>
  <c r="AZ9" i="175" s="1"/>
  <c r="BZ7" i="175"/>
  <c r="CM7" i="175" s="1"/>
  <c r="AZ7" i="175" s="1"/>
  <c r="BZ19" i="175"/>
  <c r="CM19" i="175" s="1"/>
  <c r="AZ19" i="175" s="1"/>
  <c r="BZ37" i="175"/>
  <c r="CM37" i="175" s="1"/>
  <c r="AZ37" i="175" s="1"/>
  <c r="BZ64" i="175"/>
  <c r="CM64" i="175" s="1"/>
  <c r="AZ64" i="175" s="1"/>
  <c r="BZ53" i="175"/>
  <c r="CM53" i="175" s="1"/>
  <c r="AZ53" i="175" s="1"/>
  <c r="BZ28" i="175"/>
  <c r="CM28" i="175" s="1"/>
  <c r="AZ28" i="175" s="1"/>
  <c r="BZ34" i="175"/>
  <c r="CM34" i="175" s="1"/>
  <c r="AZ34" i="175" s="1"/>
  <c r="BZ24" i="175"/>
  <c r="CM24" i="175" s="1"/>
  <c r="AZ24" i="175" s="1"/>
  <c r="BZ46" i="175"/>
  <c r="CM46" i="175" s="1"/>
  <c r="AZ46" i="175" s="1"/>
  <c r="BZ47" i="175"/>
  <c r="CM47" i="175" s="1"/>
  <c r="AZ47" i="175" s="1"/>
  <c r="BZ6" i="175"/>
  <c r="BZ20" i="175"/>
  <c r="CM20" i="175" s="1"/>
  <c r="AZ20" i="175" s="1"/>
  <c r="BZ10" i="175"/>
  <c r="CM10" i="175" s="1"/>
  <c r="AZ10" i="175" s="1"/>
  <c r="BZ29" i="175"/>
  <c r="CM29" i="175" s="1"/>
  <c r="AZ29" i="175" s="1"/>
  <c r="BZ43" i="175"/>
  <c r="CM43" i="175" s="1"/>
  <c r="AZ43" i="175" s="1"/>
  <c r="BZ27" i="175"/>
  <c r="CM27" i="175" s="1"/>
  <c r="AZ27" i="175" s="1"/>
  <c r="BZ14" i="175"/>
  <c r="CM14" i="175" s="1"/>
  <c r="AZ14" i="175" s="1"/>
  <c r="BZ57" i="175"/>
  <c r="CM57" i="175" s="1"/>
  <c r="AZ57" i="175" s="1"/>
  <c r="BZ26" i="175"/>
  <c r="CM26" i="175" s="1"/>
  <c r="AZ26" i="175" s="1"/>
  <c r="BZ35" i="175"/>
  <c r="CM35" i="175" s="1"/>
  <c r="AZ35" i="175" s="1"/>
  <c r="BZ18" i="175"/>
  <c r="CM18" i="175" s="1"/>
  <c r="AZ18" i="175" s="1"/>
  <c r="BZ33" i="175"/>
  <c r="CM33" i="175" s="1"/>
  <c r="AZ33" i="175" s="1"/>
  <c r="BZ25" i="175"/>
  <c r="CM25" i="175" s="1"/>
  <c r="AZ25" i="175" s="1"/>
  <c r="BZ58" i="175"/>
  <c r="CM58" i="175" s="1"/>
  <c r="AZ58" i="175" s="1"/>
  <c r="BZ62" i="175"/>
  <c r="CM62" i="175" s="1"/>
  <c r="AZ62" i="175" s="1"/>
  <c r="BZ56" i="175"/>
  <c r="CM56" i="175" s="1"/>
  <c r="AZ56" i="175" s="1"/>
  <c r="BZ12" i="175"/>
  <c r="CM12" i="175" s="1"/>
  <c r="AZ12" i="175" s="1"/>
  <c r="BZ17" i="175"/>
  <c r="CM17" i="175" s="1"/>
  <c r="AZ17" i="175" s="1"/>
  <c r="BZ11" i="175"/>
  <c r="CM11" i="175" s="1"/>
  <c r="AZ11" i="175" s="1"/>
  <c r="BZ8" i="175"/>
  <c r="CM8" i="175" s="1"/>
  <c r="AZ8" i="175" s="1"/>
  <c r="BZ50" i="175"/>
  <c r="CM50" i="175" s="1"/>
  <c r="AZ50" i="175" s="1"/>
  <c r="BZ55" i="175"/>
  <c r="CM55" i="175" s="1"/>
  <c r="AZ55" i="175" s="1"/>
  <c r="BZ32" i="175"/>
  <c r="CM32" i="175" s="1"/>
  <c r="AZ32" i="175" s="1"/>
  <c r="BZ60" i="175"/>
  <c r="CM60" i="175" s="1"/>
  <c r="AZ60" i="175" s="1"/>
  <c r="BZ59" i="175"/>
  <c r="CM59" i="175" s="1"/>
  <c r="AZ59" i="175" s="1"/>
  <c r="BZ51" i="175"/>
  <c r="CM51" i="175" s="1"/>
  <c r="AZ51" i="175" s="1"/>
  <c r="BZ45" i="175"/>
  <c r="CM45" i="175" s="1"/>
  <c r="AZ45" i="175" s="1"/>
  <c r="BZ48" i="175"/>
  <c r="CM48" i="175" s="1"/>
  <c r="AZ48" i="175" s="1"/>
  <c r="BZ22" i="175"/>
  <c r="CM22" i="175" s="1"/>
  <c r="AZ22" i="175" s="1"/>
  <c r="BZ49" i="175"/>
  <c r="CM49" i="175" s="1"/>
  <c r="AZ49" i="175" s="1"/>
  <c r="BZ41" i="175"/>
  <c r="CM41" i="175" s="1"/>
  <c r="AZ41" i="175" s="1"/>
  <c r="BZ52" i="175"/>
  <c r="CM52" i="175" s="1"/>
  <c r="AZ52" i="175" s="1"/>
  <c r="BZ44" i="175"/>
  <c r="CM44" i="175" s="1"/>
  <c r="AZ44" i="175" s="1"/>
  <c r="BZ63" i="175"/>
  <c r="CM63" i="175" s="1"/>
  <c r="AZ63" i="175" s="1"/>
  <c r="BZ40" i="175"/>
  <c r="CM40" i="175" s="1"/>
  <c r="AZ40" i="175" s="1"/>
  <c r="BZ38" i="175"/>
  <c r="CM38" i="175" s="1"/>
  <c r="AZ38" i="175" s="1"/>
  <c r="BZ13" i="175"/>
  <c r="CM13" i="175" s="1"/>
  <c r="AZ13" i="175" s="1"/>
  <c r="W13" i="175"/>
  <c r="W38" i="175"/>
  <c r="W26" i="175"/>
  <c r="W21" i="175"/>
  <c r="W8" i="175"/>
  <c r="W52" i="175"/>
  <c r="W35" i="175"/>
  <c r="W64" i="175"/>
  <c r="W12" i="175"/>
  <c r="W50" i="175"/>
  <c r="W58" i="175"/>
  <c r="W9" i="175"/>
  <c r="W61" i="175"/>
  <c r="W36" i="175"/>
  <c r="W51" i="175"/>
  <c r="W45" i="175"/>
  <c r="W63" i="175"/>
  <c r="W37" i="175"/>
  <c r="W56" i="175"/>
  <c r="W62" i="175"/>
  <c r="W30" i="175"/>
  <c r="W14" i="175"/>
  <c r="W11" i="175"/>
  <c r="W48" i="175"/>
  <c r="W32" i="175"/>
  <c r="W43" i="175"/>
  <c r="W27" i="175"/>
  <c r="W44" i="175"/>
  <c r="W29" i="175"/>
  <c r="W15" i="175"/>
  <c r="W41" i="175"/>
  <c r="W46" i="175"/>
  <c r="W20" i="175"/>
  <c r="W42" i="175"/>
  <c r="W31" i="175"/>
  <c r="W55" i="175"/>
  <c r="W24" i="175"/>
  <c r="W34" i="175"/>
  <c r="W19" i="175"/>
  <c r="W23" i="175"/>
  <c r="W39" i="175"/>
  <c r="W40" i="175"/>
  <c r="AL3" i="175"/>
  <c r="W25" i="175"/>
  <c r="W60" i="175"/>
  <c r="W49" i="175"/>
  <c r="CL6" i="175"/>
  <c r="AY6" i="175" s="1"/>
  <c r="W47" i="175"/>
  <c r="W59" i="175"/>
  <c r="W17" i="175"/>
  <c r="W10" i="175"/>
  <c r="W53" i="175"/>
  <c r="W7" i="175"/>
  <c r="W33" i="175"/>
  <c r="S4" i="174"/>
  <c r="T7" i="174"/>
  <c r="W22" i="175"/>
  <c r="S4" i="176"/>
  <c r="W54" i="175"/>
  <c r="L129" i="187" l="1"/>
  <c r="L130" i="187" s="1"/>
  <c r="G36" i="187"/>
  <c r="G42" i="187" s="1"/>
  <c r="G46" i="187" s="1"/>
  <c r="G50" i="187" s="1"/>
  <c r="G54" i="187" s="1"/>
  <c r="G324" i="187" s="1"/>
  <c r="G156" i="173" s="1"/>
  <c r="G164" i="173" s="1"/>
  <c r="AO67" i="179"/>
  <c r="AO50" i="179"/>
  <c r="D141" i="173"/>
  <c r="D144" i="173" s="1"/>
  <c r="D332" i="187"/>
  <c r="O108" i="187"/>
  <c r="O139" i="173" s="1"/>
  <c r="F332" i="187"/>
  <c r="M18" i="173"/>
  <c r="M19" i="173" s="1"/>
  <c r="N14" i="173"/>
  <c r="M19" i="187"/>
  <c r="M126" i="187"/>
  <c r="BZ3" i="175"/>
  <c r="AY3" i="175"/>
  <c r="CL3" i="175"/>
  <c r="BM3" i="175"/>
  <c r="CA57" i="175"/>
  <c r="CN57" i="175" s="1"/>
  <c r="BA57" i="175" s="1"/>
  <c r="CA35" i="175"/>
  <c r="CN35" i="175" s="1"/>
  <c r="BA35" i="175" s="1"/>
  <c r="CA9" i="175"/>
  <c r="CN9" i="175" s="1"/>
  <c r="BA9" i="175" s="1"/>
  <c r="CA20" i="175"/>
  <c r="CN20" i="175" s="1"/>
  <c r="BA20" i="175" s="1"/>
  <c r="CA11" i="175"/>
  <c r="CN11" i="175" s="1"/>
  <c r="BA11" i="175" s="1"/>
  <c r="CA10" i="175"/>
  <c r="CN10" i="175" s="1"/>
  <c r="BA10" i="175" s="1"/>
  <c r="CA12" i="175"/>
  <c r="CN12" i="175" s="1"/>
  <c r="BA12" i="175" s="1"/>
  <c r="CA58" i="175"/>
  <c r="CN58" i="175" s="1"/>
  <c r="BA58" i="175" s="1"/>
  <c r="CA34" i="175"/>
  <c r="CN34" i="175" s="1"/>
  <c r="BA34" i="175" s="1"/>
  <c r="CA24" i="175"/>
  <c r="CN24" i="175" s="1"/>
  <c r="BA24" i="175" s="1"/>
  <c r="CA56" i="175"/>
  <c r="CN56" i="175" s="1"/>
  <c r="BA56" i="175" s="1"/>
  <c r="CA44" i="175"/>
  <c r="CN44" i="175" s="1"/>
  <c r="BA44" i="175" s="1"/>
  <c r="CA63" i="175"/>
  <c r="CN63" i="175" s="1"/>
  <c r="BA63" i="175" s="1"/>
  <c r="CA55" i="175"/>
  <c r="CN55" i="175" s="1"/>
  <c r="BA55" i="175" s="1"/>
  <c r="CA45" i="175"/>
  <c r="CN45" i="175" s="1"/>
  <c r="BA45" i="175" s="1"/>
  <c r="CA43" i="175"/>
  <c r="CN43" i="175" s="1"/>
  <c r="BA43" i="175" s="1"/>
  <c r="CA18" i="175"/>
  <c r="CN18" i="175" s="1"/>
  <c r="BA18" i="175" s="1"/>
  <c r="CA17" i="175"/>
  <c r="CN17" i="175" s="1"/>
  <c r="BA17" i="175" s="1"/>
  <c r="CA7" i="175"/>
  <c r="CN7" i="175" s="1"/>
  <c r="BA7" i="175" s="1"/>
  <c r="CA38" i="175"/>
  <c r="CN38" i="175" s="1"/>
  <c r="BA38" i="175" s="1"/>
  <c r="CA26" i="175"/>
  <c r="CN26" i="175" s="1"/>
  <c r="BA26" i="175" s="1"/>
  <c r="CA59" i="175"/>
  <c r="CN59" i="175" s="1"/>
  <c r="BA59" i="175" s="1"/>
  <c r="CA51" i="175"/>
  <c r="CN51" i="175" s="1"/>
  <c r="BA51" i="175" s="1"/>
  <c r="CA50" i="175"/>
  <c r="CN50" i="175" s="1"/>
  <c r="BA50" i="175" s="1"/>
  <c r="CA28" i="175"/>
  <c r="CN28" i="175" s="1"/>
  <c r="BA28" i="175" s="1"/>
  <c r="CA64" i="175"/>
  <c r="CN64" i="175" s="1"/>
  <c r="BA64" i="175" s="1"/>
  <c r="CA54" i="175"/>
  <c r="CN54" i="175" s="1"/>
  <c r="BA54" i="175" s="1"/>
  <c r="CA46" i="175"/>
  <c r="CN46" i="175" s="1"/>
  <c r="BA46" i="175" s="1"/>
  <c r="CA61" i="175"/>
  <c r="CN61" i="175" s="1"/>
  <c r="BA61" i="175" s="1"/>
  <c r="CA53" i="175"/>
  <c r="CN53" i="175" s="1"/>
  <c r="BA53" i="175" s="1"/>
  <c r="CA60" i="175"/>
  <c r="CN60" i="175" s="1"/>
  <c r="BA60" i="175" s="1"/>
  <c r="CA49" i="175"/>
  <c r="CN49" i="175" s="1"/>
  <c r="BA49" i="175" s="1"/>
  <c r="CA62" i="175"/>
  <c r="CN62" i="175" s="1"/>
  <c r="BA62" i="175" s="1"/>
  <c r="CA39" i="175"/>
  <c r="CN39" i="175" s="1"/>
  <c r="BA39" i="175" s="1"/>
  <c r="CA31" i="175"/>
  <c r="CN31" i="175" s="1"/>
  <c r="BA31" i="175" s="1"/>
  <c r="CA23" i="175"/>
  <c r="CN23" i="175" s="1"/>
  <c r="BA23" i="175" s="1"/>
  <c r="CA8" i="175"/>
  <c r="CN8" i="175" s="1"/>
  <c r="BA8" i="175" s="1"/>
  <c r="CA6" i="175"/>
  <c r="CA32" i="175"/>
  <c r="CN32" i="175" s="1"/>
  <c r="BA32" i="175" s="1"/>
  <c r="CA40" i="175"/>
  <c r="CN40" i="175" s="1"/>
  <c r="BA40" i="175" s="1"/>
  <c r="CA47" i="175"/>
  <c r="CN47" i="175" s="1"/>
  <c r="BA47" i="175" s="1"/>
  <c r="CA15" i="175"/>
  <c r="CN15" i="175" s="1"/>
  <c r="BA15" i="175" s="1"/>
  <c r="CA37" i="175"/>
  <c r="CN37" i="175" s="1"/>
  <c r="BA37" i="175" s="1"/>
  <c r="CA29" i="175"/>
  <c r="CN29" i="175" s="1"/>
  <c r="BA29" i="175" s="1"/>
  <c r="CA21" i="175"/>
  <c r="CN21" i="175" s="1"/>
  <c r="BA21" i="175" s="1"/>
  <c r="CA36" i="175"/>
  <c r="CN36" i="175" s="1"/>
  <c r="BA36" i="175" s="1"/>
  <c r="CA48" i="175"/>
  <c r="CN48" i="175" s="1"/>
  <c r="BA48" i="175" s="1"/>
  <c r="CA19" i="175"/>
  <c r="CN19" i="175" s="1"/>
  <c r="BA19" i="175" s="1"/>
  <c r="CA22" i="175"/>
  <c r="CN22" i="175" s="1"/>
  <c r="BA22" i="175" s="1"/>
  <c r="CA27" i="175"/>
  <c r="CN27" i="175" s="1"/>
  <c r="BA27" i="175" s="1"/>
  <c r="CA42" i="175"/>
  <c r="CN42" i="175" s="1"/>
  <c r="BA42" i="175" s="1"/>
  <c r="CA52" i="175"/>
  <c r="CN52" i="175" s="1"/>
  <c r="BA52" i="175" s="1"/>
  <c r="CA30" i="175"/>
  <c r="CN30" i="175" s="1"/>
  <c r="BA30" i="175" s="1"/>
  <c r="CA13" i="175"/>
  <c r="CN13" i="175" s="1"/>
  <c r="BA13" i="175" s="1"/>
  <c r="CA41" i="175"/>
  <c r="CN41" i="175" s="1"/>
  <c r="BA41" i="175" s="1"/>
  <c r="CA33" i="175"/>
  <c r="CN33" i="175" s="1"/>
  <c r="BA33" i="175" s="1"/>
  <c r="CA25" i="175"/>
  <c r="CN25" i="175" s="1"/>
  <c r="BA25" i="175" s="1"/>
  <c r="CA16" i="175"/>
  <c r="CN16" i="175" s="1"/>
  <c r="BA16" i="175" s="1"/>
  <c r="CA14" i="175"/>
  <c r="CN14" i="175" s="1"/>
  <c r="BA14" i="175" s="1"/>
  <c r="X36" i="175"/>
  <c r="X42" i="175"/>
  <c r="X55" i="175"/>
  <c r="X24" i="175"/>
  <c r="X41" i="175"/>
  <c r="X61" i="175"/>
  <c r="X47" i="175"/>
  <c r="X54" i="175"/>
  <c r="X11" i="175"/>
  <c r="X38" i="175"/>
  <c r="X19" i="175"/>
  <c r="X58" i="175"/>
  <c r="X34" i="175"/>
  <c r="X33" i="175"/>
  <c r="X51" i="175"/>
  <c r="X37" i="175"/>
  <c r="X26" i="175"/>
  <c r="X46" i="175"/>
  <c r="X49" i="175"/>
  <c r="X22" i="175"/>
  <c r="X59" i="175"/>
  <c r="X53" i="175"/>
  <c r="X64" i="175"/>
  <c r="X28" i="175"/>
  <c r="X30" i="175"/>
  <c r="X9" i="175"/>
  <c r="X60" i="175"/>
  <c r="X32" i="175"/>
  <c r="X31" i="175"/>
  <c r="X18" i="175"/>
  <c r="X50" i="175"/>
  <c r="X27" i="175"/>
  <c r="X14" i="175"/>
  <c r="X43" i="175"/>
  <c r="X39" i="175"/>
  <c r="X23" i="175"/>
  <c r="X25" i="175"/>
  <c r="X15" i="175"/>
  <c r="X48" i="175"/>
  <c r="X57" i="175"/>
  <c r="X21" i="175"/>
  <c r="X13" i="175"/>
  <c r="V6" i="175"/>
  <c r="X20" i="175"/>
  <c r="X40" i="175"/>
  <c r="X63" i="175"/>
  <c r="AM3" i="175"/>
  <c r="X17" i="175"/>
  <c r="X44" i="175"/>
  <c r="CM6" i="175"/>
  <c r="AZ6" i="175" s="1"/>
  <c r="X52" i="175"/>
  <c r="X12" i="175"/>
  <c r="X10" i="175"/>
  <c r="X8" i="175"/>
  <c r="X7" i="175"/>
  <c r="X62" i="175"/>
  <c r="T4" i="174"/>
  <c r="X35" i="175"/>
  <c r="X29" i="175"/>
  <c r="X16" i="175"/>
  <c r="X56" i="175"/>
  <c r="X45" i="175"/>
  <c r="M129" i="187" l="1"/>
  <c r="M130" i="187" s="1"/>
  <c r="AP67" i="179"/>
  <c r="AP50" i="179"/>
  <c r="I22" i="187"/>
  <c r="I21" i="173" s="1"/>
  <c r="G332" i="187"/>
  <c r="O14" i="173"/>
  <c r="N126" i="187"/>
  <c r="N18" i="173"/>
  <c r="N19" i="173" s="1"/>
  <c r="N19" i="187"/>
  <c r="V3" i="175"/>
  <c r="CA3" i="175"/>
  <c r="AZ3" i="175"/>
  <c r="CM3" i="175"/>
  <c r="BN3" i="175"/>
  <c r="CB45" i="175"/>
  <c r="CO45" i="175" s="1"/>
  <c r="BB45" i="175" s="1"/>
  <c r="CB19" i="175"/>
  <c r="CO19" i="175" s="1"/>
  <c r="BB19" i="175" s="1"/>
  <c r="CB31" i="175"/>
  <c r="CO31" i="175" s="1"/>
  <c r="BB31" i="175" s="1"/>
  <c r="CB30" i="175"/>
  <c r="CO30" i="175" s="1"/>
  <c r="BB30" i="175" s="1"/>
  <c r="CB22" i="175"/>
  <c r="CO22" i="175" s="1"/>
  <c r="BB22" i="175" s="1"/>
  <c r="CB18" i="175"/>
  <c r="CO18" i="175" s="1"/>
  <c r="BB18" i="175" s="1"/>
  <c r="CB43" i="175"/>
  <c r="CO43" i="175" s="1"/>
  <c r="BB43" i="175" s="1"/>
  <c r="CB63" i="175"/>
  <c r="CO63" i="175" s="1"/>
  <c r="BB63" i="175" s="1"/>
  <c r="CB64" i="175"/>
  <c r="CO64" i="175" s="1"/>
  <c r="BB64" i="175" s="1"/>
  <c r="CB61" i="175"/>
  <c r="CO61" i="175" s="1"/>
  <c r="BB61" i="175" s="1"/>
  <c r="CB60" i="175"/>
  <c r="CO60" i="175" s="1"/>
  <c r="BB60" i="175" s="1"/>
  <c r="CB37" i="175"/>
  <c r="CO37" i="175" s="1"/>
  <c r="BB37" i="175" s="1"/>
  <c r="CB14" i="175"/>
  <c r="CO14" i="175" s="1"/>
  <c r="BB14" i="175" s="1"/>
  <c r="CB56" i="175"/>
  <c r="CO56" i="175" s="1"/>
  <c r="BB56" i="175" s="1"/>
  <c r="CB20" i="175"/>
  <c r="CO20" i="175" s="1"/>
  <c r="BB20" i="175" s="1"/>
  <c r="CB28" i="175"/>
  <c r="CO28" i="175" s="1"/>
  <c r="BB28" i="175" s="1"/>
  <c r="CB34" i="175"/>
  <c r="CO34" i="175" s="1"/>
  <c r="BB34" i="175" s="1"/>
  <c r="CB7" i="175"/>
  <c r="CO7" i="175" s="1"/>
  <c r="BB7" i="175" s="1"/>
  <c r="CB12" i="175"/>
  <c r="CO12" i="175" s="1"/>
  <c r="BB12" i="175" s="1"/>
  <c r="CB59" i="175"/>
  <c r="CO59" i="175" s="1"/>
  <c r="BB59" i="175" s="1"/>
  <c r="CB21" i="175"/>
  <c r="CO21" i="175" s="1"/>
  <c r="BB21" i="175" s="1"/>
  <c r="CB36" i="175"/>
  <c r="CO36" i="175" s="1"/>
  <c r="BB36" i="175" s="1"/>
  <c r="CB40" i="175"/>
  <c r="CO40" i="175" s="1"/>
  <c r="BB40" i="175" s="1"/>
  <c r="CB32" i="175"/>
  <c r="CO32" i="175" s="1"/>
  <c r="BB32" i="175" s="1"/>
  <c r="CB16" i="175"/>
  <c r="CO16" i="175" s="1"/>
  <c r="BB16" i="175" s="1"/>
  <c r="CB6" i="175"/>
  <c r="CB62" i="175"/>
  <c r="CO62" i="175" s="1"/>
  <c r="BB62" i="175" s="1"/>
  <c r="CB29" i="175"/>
  <c r="CO29" i="175" s="1"/>
  <c r="BB29" i="175" s="1"/>
  <c r="CB27" i="175"/>
  <c r="CO27" i="175" s="1"/>
  <c r="BB27" i="175" s="1"/>
  <c r="CB57" i="175"/>
  <c r="CO57" i="175" s="1"/>
  <c r="BB57" i="175" s="1"/>
  <c r="CB42" i="175"/>
  <c r="CO42" i="175" s="1"/>
  <c r="BB42" i="175" s="1"/>
  <c r="CB52" i="175"/>
  <c r="CO52" i="175" s="1"/>
  <c r="BB52" i="175" s="1"/>
  <c r="CB8" i="175"/>
  <c r="CO8" i="175" s="1"/>
  <c r="BB8" i="175" s="1"/>
  <c r="CB13" i="175"/>
  <c r="CO13" i="175" s="1"/>
  <c r="BB13" i="175" s="1"/>
  <c r="CB38" i="175"/>
  <c r="CO38" i="175" s="1"/>
  <c r="BB38" i="175" s="1"/>
  <c r="CB39" i="175"/>
  <c r="CO39" i="175" s="1"/>
  <c r="BB39" i="175" s="1"/>
  <c r="CB51" i="175"/>
  <c r="CO51" i="175" s="1"/>
  <c r="BB51" i="175" s="1"/>
  <c r="CB44" i="175"/>
  <c r="CO44" i="175" s="1"/>
  <c r="BB44" i="175" s="1"/>
  <c r="CB26" i="175"/>
  <c r="CO26" i="175" s="1"/>
  <c r="BB26" i="175" s="1"/>
  <c r="CB17" i="175"/>
  <c r="CO17" i="175" s="1"/>
  <c r="BB17" i="175" s="1"/>
  <c r="CB25" i="175"/>
  <c r="CO25" i="175" s="1"/>
  <c r="BB25" i="175" s="1"/>
  <c r="CB10" i="175"/>
  <c r="CO10" i="175" s="1"/>
  <c r="BB10" i="175" s="1"/>
  <c r="CB9" i="175"/>
  <c r="CO9" i="175" s="1"/>
  <c r="BB9" i="175" s="1"/>
  <c r="CB49" i="175"/>
  <c r="CO49" i="175" s="1"/>
  <c r="BB49" i="175" s="1"/>
  <c r="CB53" i="175"/>
  <c r="CO53" i="175" s="1"/>
  <c r="BB53" i="175" s="1"/>
  <c r="CB15" i="175"/>
  <c r="CO15" i="175" s="1"/>
  <c r="BB15" i="175" s="1"/>
  <c r="CB35" i="175"/>
  <c r="CO35" i="175" s="1"/>
  <c r="BB35" i="175" s="1"/>
  <c r="CB33" i="175"/>
  <c r="CO33" i="175" s="1"/>
  <c r="BB33" i="175" s="1"/>
  <c r="CB55" i="175"/>
  <c r="CO55" i="175" s="1"/>
  <c r="BB55" i="175" s="1"/>
  <c r="CB48" i="175"/>
  <c r="CO48" i="175" s="1"/>
  <c r="BB48" i="175" s="1"/>
  <c r="CB24" i="175"/>
  <c r="CO24" i="175" s="1"/>
  <c r="BB24" i="175" s="1"/>
  <c r="CB58" i="175"/>
  <c r="CO58" i="175" s="1"/>
  <c r="BB58" i="175" s="1"/>
  <c r="CB50" i="175"/>
  <c r="CO50" i="175" s="1"/>
  <c r="BB50" i="175" s="1"/>
  <c r="CB47" i="175"/>
  <c r="CO47" i="175" s="1"/>
  <c r="BB47" i="175" s="1"/>
  <c r="CB54" i="175"/>
  <c r="CO54" i="175" s="1"/>
  <c r="BB54" i="175" s="1"/>
  <c r="CB46" i="175"/>
  <c r="CO46" i="175" s="1"/>
  <c r="BB46" i="175" s="1"/>
  <c r="CB11" i="175"/>
  <c r="CO11" i="175" s="1"/>
  <c r="BB11" i="175" s="1"/>
  <c r="CB41" i="175"/>
  <c r="CO41" i="175" s="1"/>
  <c r="BB41" i="175" s="1"/>
  <c r="CB23" i="175"/>
  <c r="CO23" i="175" s="1"/>
  <c r="BB23" i="175" s="1"/>
  <c r="Y20" i="175"/>
  <c r="Y25" i="175"/>
  <c r="Y12" i="175"/>
  <c r="Y15" i="175"/>
  <c r="Y52" i="175"/>
  <c r="Y22" i="175"/>
  <c r="Y60" i="175"/>
  <c r="Y59" i="175"/>
  <c r="Y11" i="175"/>
  <c r="Y7" i="175"/>
  <c r="Y41" i="175"/>
  <c r="Y48" i="175"/>
  <c r="Y46" i="175"/>
  <c r="Y39" i="175"/>
  <c r="Y43" i="175"/>
  <c r="Y32" i="175"/>
  <c r="Y53" i="175"/>
  <c r="Y13" i="175"/>
  <c r="Y57" i="175"/>
  <c r="Y61" i="175"/>
  <c r="G42" i="173"/>
  <c r="G46" i="173" s="1"/>
  <c r="G6" i="187" s="1"/>
  <c r="Y27" i="175"/>
  <c r="Y21" i="175"/>
  <c r="Y23" i="175"/>
  <c r="Y49" i="175"/>
  <c r="Y18" i="175"/>
  <c r="Y26" i="175"/>
  <c r="Y29" i="175"/>
  <c r="Y31" i="175"/>
  <c r="Y45" i="175"/>
  <c r="Y33" i="175"/>
  <c r="Y40" i="175"/>
  <c r="Y14" i="175"/>
  <c r="Y55" i="175"/>
  <c r="Y58" i="175"/>
  <c r="Y35" i="175"/>
  <c r="Y54" i="175"/>
  <c r="Y63" i="175"/>
  <c r="Y34" i="175"/>
  <c r="Y51" i="175"/>
  <c r="Y44" i="175"/>
  <c r="H35" i="173"/>
  <c r="H37" i="173" s="1"/>
  <c r="Y50" i="175"/>
  <c r="Y38" i="175"/>
  <c r="CN6" i="175"/>
  <c r="BA6" i="175" s="1"/>
  <c r="Y19" i="175"/>
  <c r="Y37" i="175"/>
  <c r="Y64" i="175"/>
  <c r="Y30" i="175"/>
  <c r="Y24" i="175"/>
  <c r="W6" i="175"/>
  <c r="W3" i="175" s="1"/>
  <c r="G80" i="173"/>
  <c r="Y8" i="175"/>
  <c r="Y16" i="175"/>
  <c r="Y42" i="175"/>
  <c r="Y62" i="175"/>
  <c r="Y10" i="175"/>
  <c r="Y9" i="175"/>
  <c r="Y17" i="175"/>
  <c r="Y36" i="175"/>
  <c r="Y56" i="175"/>
  <c r="AN3" i="175"/>
  <c r="Y28" i="175"/>
  <c r="Y47" i="175"/>
  <c r="N129" i="187" l="1"/>
  <c r="N130" i="187" s="1"/>
  <c r="J22" i="187"/>
  <c r="J21" i="173" s="1"/>
  <c r="AQ67" i="179"/>
  <c r="AQ50" i="179"/>
  <c r="O126" i="187"/>
  <c r="O18" i="173"/>
  <c r="H36" i="187"/>
  <c r="O19" i="187"/>
  <c r="CB3" i="175"/>
  <c r="BA3" i="175"/>
  <c r="CN3" i="175"/>
  <c r="BO3" i="175"/>
  <c r="CC29" i="175"/>
  <c r="CP29" i="175" s="1"/>
  <c r="BC29" i="175" s="1"/>
  <c r="CC21" i="175"/>
  <c r="CP21" i="175" s="1"/>
  <c r="BC21" i="175" s="1"/>
  <c r="CC36" i="175"/>
  <c r="CP36" i="175" s="1"/>
  <c r="BC36" i="175" s="1"/>
  <c r="CC28" i="175"/>
  <c r="CP28" i="175" s="1"/>
  <c r="BC28" i="175" s="1"/>
  <c r="CC26" i="175"/>
  <c r="CP26" i="175" s="1"/>
  <c r="BC26" i="175" s="1"/>
  <c r="CC16" i="175"/>
  <c r="CP16" i="175" s="1"/>
  <c r="BC16" i="175" s="1"/>
  <c r="CC15" i="175"/>
  <c r="CP15" i="175" s="1"/>
  <c r="BC15" i="175" s="1"/>
  <c r="CC6" i="175"/>
  <c r="CC19" i="175"/>
  <c r="CP19" i="175" s="1"/>
  <c r="BC19" i="175" s="1"/>
  <c r="CC7" i="175"/>
  <c r="CP7" i="175" s="1"/>
  <c r="BC7" i="175" s="1"/>
  <c r="CC42" i="175"/>
  <c r="CP42" i="175" s="1"/>
  <c r="BC42" i="175" s="1"/>
  <c r="CC34" i="175"/>
  <c r="CP34" i="175" s="1"/>
  <c r="BC34" i="175" s="1"/>
  <c r="CC24" i="175"/>
  <c r="CP24" i="175" s="1"/>
  <c r="BC24" i="175" s="1"/>
  <c r="CC22" i="175"/>
  <c r="CP22" i="175" s="1"/>
  <c r="BC22" i="175" s="1"/>
  <c r="CC57" i="175"/>
  <c r="CP57" i="175" s="1"/>
  <c r="BC57" i="175" s="1"/>
  <c r="CC17" i="175"/>
  <c r="CP17" i="175" s="1"/>
  <c r="BC17" i="175" s="1"/>
  <c r="CC32" i="175"/>
  <c r="CP32" i="175" s="1"/>
  <c r="BC32" i="175" s="1"/>
  <c r="CC55" i="175"/>
  <c r="CP55" i="175" s="1"/>
  <c r="BC55" i="175" s="1"/>
  <c r="CC62" i="175"/>
  <c r="CP62" i="175" s="1"/>
  <c r="BC62" i="175" s="1"/>
  <c r="CC25" i="175"/>
  <c r="CP25" i="175" s="1"/>
  <c r="BC25" i="175" s="1"/>
  <c r="CC40" i="175"/>
  <c r="CP40" i="175" s="1"/>
  <c r="BC40" i="175" s="1"/>
  <c r="CC30" i="175"/>
  <c r="CP30" i="175" s="1"/>
  <c r="BC30" i="175" s="1"/>
  <c r="CC39" i="175"/>
  <c r="CP39" i="175" s="1"/>
  <c r="BC39" i="175" s="1"/>
  <c r="CC31" i="175"/>
  <c r="CP31" i="175" s="1"/>
  <c r="BC31" i="175" s="1"/>
  <c r="CC23" i="175"/>
  <c r="CP23" i="175" s="1"/>
  <c r="BC23" i="175" s="1"/>
  <c r="CC10" i="175"/>
  <c r="CP10" i="175" s="1"/>
  <c r="BC10" i="175" s="1"/>
  <c r="CC63" i="175"/>
  <c r="CP63" i="175" s="1"/>
  <c r="BC63" i="175" s="1"/>
  <c r="CC60" i="175"/>
  <c r="CP60" i="175" s="1"/>
  <c r="BC60" i="175" s="1"/>
  <c r="CC52" i="175"/>
  <c r="CP52" i="175" s="1"/>
  <c r="BC52" i="175" s="1"/>
  <c r="CC49" i="175"/>
  <c r="CP49" i="175" s="1"/>
  <c r="BC49" i="175" s="1"/>
  <c r="CC38" i="175"/>
  <c r="CP38" i="175" s="1"/>
  <c r="BC38" i="175" s="1"/>
  <c r="CC64" i="175"/>
  <c r="CP64" i="175" s="1"/>
  <c r="BC64" i="175" s="1"/>
  <c r="CC56" i="175"/>
  <c r="CP56" i="175" s="1"/>
  <c r="BC56" i="175" s="1"/>
  <c r="CC47" i="175"/>
  <c r="CP47" i="175" s="1"/>
  <c r="BC47" i="175" s="1"/>
  <c r="CC41" i="175"/>
  <c r="CP41" i="175" s="1"/>
  <c r="BC41" i="175" s="1"/>
  <c r="CC35" i="175"/>
  <c r="CP35" i="175" s="1"/>
  <c r="BC35" i="175" s="1"/>
  <c r="CC27" i="175"/>
  <c r="CP27" i="175" s="1"/>
  <c r="BC27" i="175" s="1"/>
  <c r="CC13" i="175"/>
  <c r="CP13" i="175" s="1"/>
  <c r="BC13" i="175" s="1"/>
  <c r="CC46" i="175"/>
  <c r="CP46" i="175" s="1"/>
  <c r="BC46" i="175" s="1"/>
  <c r="CC45" i="175"/>
  <c r="CP45" i="175" s="1"/>
  <c r="BC45" i="175" s="1"/>
  <c r="CC54" i="175"/>
  <c r="CP54" i="175" s="1"/>
  <c r="BC54" i="175" s="1"/>
  <c r="CC43" i="175"/>
  <c r="CP43" i="175" s="1"/>
  <c r="BC43" i="175" s="1"/>
  <c r="CC61" i="175"/>
  <c r="CP61" i="175" s="1"/>
  <c r="BC61" i="175" s="1"/>
  <c r="CC53" i="175"/>
  <c r="CP53" i="175" s="1"/>
  <c r="BC53" i="175" s="1"/>
  <c r="CC50" i="175"/>
  <c r="CP50" i="175" s="1"/>
  <c r="BC50" i="175" s="1"/>
  <c r="CC11" i="175"/>
  <c r="CP11" i="175" s="1"/>
  <c r="BC11" i="175" s="1"/>
  <c r="CC33" i="175"/>
  <c r="CP33" i="175" s="1"/>
  <c r="BC33" i="175" s="1"/>
  <c r="CC9" i="175"/>
  <c r="CP9" i="175" s="1"/>
  <c r="BC9" i="175" s="1"/>
  <c r="CC8" i="175"/>
  <c r="CP8" i="175" s="1"/>
  <c r="BC8" i="175" s="1"/>
  <c r="CC44" i="175"/>
  <c r="CP44" i="175" s="1"/>
  <c r="BC44" i="175" s="1"/>
  <c r="CC37" i="175"/>
  <c r="CP37" i="175" s="1"/>
  <c r="BC37" i="175" s="1"/>
  <c r="CC48" i="175"/>
  <c r="CP48" i="175" s="1"/>
  <c r="BC48" i="175" s="1"/>
  <c r="CC59" i="175"/>
  <c r="CP59" i="175" s="1"/>
  <c r="BC59" i="175" s="1"/>
  <c r="CC51" i="175"/>
  <c r="CP51" i="175" s="1"/>
  <c r="BC51" i="175" s="1"/>
  <c r="CC58" i="175"/>
  <c r="CP58" i="175" s="1"/>
  <c r="BC58" i="175" s="1"/>
  <c r="CC20" i="175"/>
  <c r="CP20" i="175" s="1"/>
  <c r="BC20" i="175" s="1"/>
  <c r="CC18" i="175"/>
  <c r="CP18" i="175" s="1"/>
  <c r="BC18" i="175" s="1"/>
  <c r="CC14" i="175"/>
  <c r="CP14" i="175" s="1"/>
  <c r="BC14" i="175" s="1"/>
  <c r="CC12" i="175"/>
  <c r="CP12" i="175" s="1"/>
  <c r="BC12" i="175" s="1"/>
  <c r="Z48" i="175"/>
  <c r="Z42" i="175"/>
  <c r="Z54" i="175"/>
  <c r="Z22" i="175"/>
  <c r="Z31" i="175"/>
  <c r="Z29" i="175"/>
  <c r="Z47" i="175"/>
  <c r="Z50" i="175"/>
  <c r="Z58" i="175"/>
  <c r="Z33" i="175"/>
  <c r="Z23" i="175"/>
  <c r="Z37" i="175"/>
  <c r="Z41" i="175"/>
  <c r="Z8" i="175"/>
  <c r="Z53" i="175"/>
  <c r="Z38" i="175"/>
  <c r="Z44" i="175"/>
  <c r="Z62" i="175"/>
  <c r="Z40" i="175"/>
  <c r="Z21" i="175"/>
  <c r="Z24" i="175"/>
  <c r="Z59" i="175"/>
  <c r="Z60" i="175"/>
  <c r="Z46" i="175"/>
  <c r="Z49" i="175"/>
  <c r="Z18" i="175"/>
  <c r="Z56" i="175"/>
  <c r="Z39" i="175"/>
  <c r="Z43" i="175"/>
  <c r="Z10" i="175"/>
  <c r="Z7" i="175"/>
  <c r="Z13" i="175"/>
  <c r="Z52" i="175"/>
  <c r="Z55" i="175"/>
  <c r="Z11" i="175"/>
  <c r="Z17" i="175"/>
  <c r="Z9" i="175"/>
  <c r="Z30" i="175"/>
  <c r="Z36" i="175"/>
  <c r="Z64" i="175"/>
  <c r="Z35" i="175"/>
  <c r="Z14" i="175"/>
  <c r="Z16" i="175"/>
  <c r="Z26" i="175"/>
  <c r="Z20" i="175"/>
  <c r="Z15" i="175"/>
  <c r="Z12" i="175"/>
  <c r="Z28" i="175"/>
  <c r="Z61" i="175"/>
  <c r="Z19" i="175"/>
  <c r="Z57" i="175"/>
  <c r="Z25" i="175"/>
  <c r="Z27" i="175"/>
  <c r="Z32" i="175"/>
  <c r="Z45" i="175"/>
  <c r="CO6" i="175"/>
  <c r="BB6" i="175" s="1"/>
  <c r="Z51" i="175"/>
  <c r="Z63" i="175"/>
  <c r="AO3" i="175"/>
  <c r="X6" i="175"/>
  <c r="X3" i="175" s="1"/>
  <c r="Z34" i="175"/>
  <c r="O129" i="187" l="1"/>
  <c r="O130" i="187" s="1"/>
  <c r="K22" i="187"/>
  <c r="K21" i="173" s="1"/>
  <c r="AR67" i="179"/>
  <c r="AR50" i="179"/>
  <c r="O19" i="173"/>
  <c r="H42" i="187"/>
  <c r="H46" i="187" s="1"/>
  <c r="H50" i="187" s="1"/>
  <c r="H54" i="187" s="1"/>
  <c r="I35" i="173"/>
  <c r="I37" i="173" s="1"/>
  <c r="CO3" i="175"/>
  <c r="CP6" i="175"/>
  <c r="BC6" i="175" s="1"/>
  <c r="CC3" i="175"/>
  <c r="BB3" i="175"/>
  <c r="BP3" i="175"/>
  <c r="CD62" i="175"/>
  <c r="CQ62" i="175" s="1"/>
  <c r="BD62" i="175" s="1"/>
  <c r="CD27" i="175"/>
  <c r="CQ27" i="175" s="1"/>
  <c r="BD27" i="175" s="1"/>
  <c r="CD55" i="175"/>
  <c r="CQ55" i="175" s="1"/>
  <c r="BD55" i="175" s="1"/>
  <c r="CD19" i="175"/>
  <c r="CQ19" i="175" s="1"/>
  <c r="BD19" i="175" s="1"/>
  <c r="CD56" i="175"/>
  <c r="CQ56" i="175" s="1"/>
  <c r="BD56" i="175" s="1"/>
  <c r="CD40" i="175"/>
  <c r="CQ40" i="175" s="1"/>
  <c r="BD40" i="175" s="1"/>
  <c r="CD46" i="175"/>
  <c r="CQ46" i="175" s="1"/>
  <c r="BD46" i="175" s="1"/>
  <c r="CD34" i="175"/>
  <c r="CQ34" i="175" s="1"/>
  <c r="BD34" i="175" s="1"/>
  <c r="CD60" i="175"/>
  <c r="CQ60" i="175" s="1"/>
  <c r="BD60" i="175" s="1"/>
  <c r="CD25" i="175"/>
  <c r="CQ25" i="175" s="1"/>
  <c r="BD25" i="175" s="1"/>
  <c r="CD47" i="175"/>
  <c r="CQ47" i="175" s="1"/>
  <c r="BD47" i="175" s="1"/>
  <c r="CD50" i="175"/>
  <c r="CQ50" i="175" s="1"/>
  <c r="BD50" i="175" s="1"/>
  <c r="CD57" i="175"/>
  <c r="CQ57" i="175" s="1"/>
  <c r="BD57" i="175" s="1"/>
  <c r="CD58" i="175"/>
  <c r="CQ58" i="175" s="1"/>
  <c r="BD58" i="175" s="1"/>
  <c r="CD33" i="175"/>
  <c r="CQ33" i="175" s="1"/>
  <c r="BD33" i="175" s="1"/>
  <c r="CD31" i="175"/>
  <c r="CQ31" i="175" s="1"/>
  <c r="BD31" i="175" s="1"/>
  <c r="CD9" i="175"/>
  <c r="CQ9" i="175" s="1"/>
  <c r="BD9" i="175" s="1"/>
  <c r="CD51" i="175"/>
  <c r="CQ51" i="175" s="1"/>
  <c r="BD51" i="175" s="1"/>
  <c r="CD43" i="175"/>
  <c r="CQ43" i="175" s="1"/>
  <c r="BD43" i="175" s="1"/>
  <c r="CD35" i="175"/>
  <c r="CQ35" i="175" s="1"/>
  <c r="BD35" i="175" s="1"/>
  <c r="CD18" i="175"/>
  <c r="CQ18" i="175" s="1"/>
  <c r="BD18" i="175" s="1"/>
  <c r="CD39" i="175"/>
  <c r="CQ39" i="175" s="1"/>
  <c r="BD39" i="175" s="1"/>
  <c r="CD37" i="175"/>
  <c r="CQ37" i="175" s="1"/>
  <c r="BD37" i="175" s="1"/>
  <c r="CD10" i="175"/>
  <c r="CQ10" i="175" s="1"/>
  <c r="BD10" i="175" s="1"/>
  <c r="CD20" i="175"/>
  <c r="CQ20" i="175" s="1"/>
  <c r="BD20" i="175" s="1"/>
  <c r="CD42" i="175"/>
  <c r="CQ42" i="175" s="1"/>
  <c r="BD42" i="175" s="1"/>
  <c r="CD41" i="175"/>
  <c r="CQ41" i="175" s="1"/>
  <c r="BD41" i="175" s="1"/>
  <c r="CD30" i="175"/>
  <c r="CQ30" i="175" s="1"/>
  <c r="BD30" i="175" s="1"/>
  <c r="CD6" i="175"/>
  <c r="CD17" i="175"/>
  <c r="CQ17" i="175" s="1"/>
  <c r="BD17" i="175" s="1"/>
  <c r="CD21" i="175"/>
  <c r="CQ21" i="175" s="1"/>
  <c r="BD21" i="175" s="1"/>
  <c r="CD26" i="175"/>
  <c r="CQ26" i="175" s="1"/>
  <c r="BD26" i="175" s="1"/>
  <c r="CD49" i="175"/>
  <c r="CQ49" i="175" s="1"/>
  <c r="BD49" i="175" s="1"/>
  <c r="CD63" i="175"/>
  <c r="CQ63" i="175" s="1"/>
  <c r="BD63" i="175" s="1"/>
  <c r="CD14" i="175"/>
  <c r="CQ14" i="175" s="1"/>
  <c r="BD14" i="175" s="1"/>
  <c r="CD45" i="175"/>
  <c r="CQ45" i="175" s="1"/>
  <c r="BD45" i="175" s="1"/>
  <c r="CD61" i="175"/>
  <c r="CQ61" i="175" s="1"/>
  <c r="BD61" i="175" s="1"/>
  <c r="CD23" i="175"/>
  <c r="CQ23" i="175" s="1"/>
  <c r="BD23" i="175" s="1"/>
  <c r="CD28" i="175"/>
  <c r="CQ28" i="175" s="1"/>
  <c r="BD28" i="175" s="1"/>
  <c r="CD16" i="175"/>
  <c r="CQ16" i="175" s="1"/>
  <c r="BD16" i="175" s="1"/>
  <c r="CD7" i="175"/>
  <c r="CQ7" i="175" s="1"/>
  <c r="BD7" i="175" s="1"/>
  <c r="CD64" i="175"/>
  <c r="CQ64" i="175" s="1"/>
  <c r="BD64" i="175" s="1"/>
  <c r="CD32" i="175"/>
  <c r="CQ32" i="175" s="1"/>
  <c r="BD32" i="175" s="1"/>
  <c r="CD11" i="175"/>
  <c r="CQ11" i="175" s="1"/>
  <c r="BD11" i="175" s="1"/>
  <c r="CD22" i="175"/>
  <c r="CQ22" i="175" s="1"/>
  <c r="BD22" i="175" s="1"/>
  <c r="CD15" i="175"/>
  <c r="CQ15" i="175" s="1"/>
  <c r="BD15" i="175" s="1"/>
  <c r="CD54" i="175"/>
  <c r="CQ54" i="175" s="1"/>
  <c r="BD54" i="175" s="1"/>
  <c r="CD48" i="175"/>
  <c r="CQ48" i="175" s="1"/>
  <c r="BD48" i="175" s="1"/>
  <c r="CD53" i="175"/>
  <c r="CQ53" i="175" s="1"/>
  <c r="BD53" i="175" s="1"/>
  <c r="CD13" i="175"/>
  <c r="CQ13" i="175" s="1"/>
  <c r="BD13" i="175" s="1"/>
  <c r="CD38" i="175"/>
  <c r="CQ38" i="175" s="1"/>
  <c r="BD38" i="175" s="1"/>
  <c r="CD24" i="175"/>
  <c r="CQ24" i="175" s="1"/>
  <c r="BD24" i="175" s="1"/>
  <c r="CD12" i="175"/>
  <c r="CQ12" i="175" s="1"/>
  <c r="BD12" i="175" s="1"/>
  <c r="CD36" i="175"/>
  <c r="CQ36" i="175" s="1"/>
  <c r="BD36" i="175" s="1"/>
  <c r="CD52" i="175"/>
  <c r="CQ52" i="175" s="1"/>
  <c r="BD52" i="175" s="1"/>
  <c r="CD44" i="175"/>
  <c r="CQ44" i="175" s="1"/>
  <c r="BD44" i="175" s="1"/>
  <c r="CD59" i="175"/>
  <c r="CQ59" i="175" s="1"/>
  <c r="BD59" i="175" s="1"/>
  <c r="CD29" i="175"/>
  <c r="CQ29" i="175" s="1"/>
  <c r="BD29" i="175" s="1"/>
  <c r="CD8" i="175"/>
  <c r="CQ8" i="175" s="1"/>
  <c r="BD8" i="175" s="1"/>
  <c r="AA58" i="175"/>
  <c r="AA45" i="175"/>
  <c r="AA8" i="175"/>
  <c r="AA16" i="175"/>
  <c r="AA46" i="175"/>
  <c r="AA56" i="175"/>
  <c r="AA62" i="175"/>
  <c r="AA22" i="175"/>
  <c r="AA15" i="175"/>
  <c r="AA30" i="175"/>
  <c r="AA25" i="175"/>
  <c r="AA35" i="175"/>
  <c r="AA64" i="175"/>
  <c r="AA43" i="175"/>
  <c r="AA14" i="175"/>
  <c r="AA51" i="175"/>
  <c r="AA19" i="175"/>
  <c r="AA54" i="175"/>
  <c r="AA34" i="175"/>
  <c r="AA37" i="175"/>
  <c r="AA38" i="175"/>
  <c r="AA23" i="175"/>
  <c r="AA40" i="175"/>
  <c r="AA60" i="175"/>
  <c r="AA55" i="175"/>
  <c r="AA24" i="175"/>
  <c r="AA49" i="175"/>
  <c r="AA27" i="175"/>
  <c r="AA26" i="175"/>
  <c r="AA59" i="175"/>
  <c r="AA48" i="175"/>
  <c r="AA53" i="175"/>
  <c r="AA12" i="175"/>
  <c r="AA41" i="175"/>
  <c r="AA44" i="175"/>
  <c r="AA10" i="175"/>
  <c r="AA57" i="175"/>
  <c r="AA21" i="175"/>
  <c r="AA61" i="175"/>
  <c r="AA13" i="175"/>
  <c r="AA42" i="175"/>
  <c r="AA29" i="175"/>
  <c r="AA11" i="175"/>
  <c r="AA32" i="175"/>
  <c r="H42" i="173"/>
  <c r="H46" i="173" s="1"/>
  <c r="AA20" i="175"/>
  <c r="AA50" i="175"/>
  <c r="AA31" i="175"/>
  <c r="AA28" i="175"/>
  <c r="Y6" i="175"/>
  <c r="Y3" i="175" s="1"/>
  <c r="AA18" i="175"/>
  <c r="AA36" i="175"/>
  <c r="AA33" i="175"/>
  <c r="AA52" i="175"/>
  <c r="AA39" i="175"/>
  <c r="O16" i="175"/>
  <c r="AP3" i="175"/>
  <c r="AA17" i="175"/>
  <c r="AA9" i="175"/>
  <c r="AA7" i="175"/>
  <c r="AA47" i="175"/>
  <c r="AA63" i="175"/>
  <c r="H80" i="173"/>
  <c r="L22" i="187" l="1"/>
  <c r="L21" i="173" s="1"/>
  <c r="AS67" i="179"/>
  <c r="AS50" i="179"/>
  <c r="H324" i="187"/>
  <c r="H156" i="173" s="1"/>
  <c r="H164" i="173" s="1"/>
  <c r="H6" i="187"/>
  <c r="I36" i="187"/>
  <c r="O19" i="175"/>
  <c r="M19" i="175"/>
  <c r="O13" i="175"/>
  <c r="M13" i="175"/>
  <c r="O42" i="175"/>
  <c r="M42" i="175"/>
  <c r="O26" i="175"/>
  <c r="M26" i="175"/>
  <c r="O43" i="175"/>
  <c r="M43" i="175"/>
  <c r="O58" i="175"/>
  <c r="M58" i="175"/>
  <c r="O63" i="175"/>
  <c r="M63" i="175"/>
  <c r="O46" i="175"/>
  <c r="M46" i="175"/>
  <c r="O59" i="175"/>
  <c r="M59" i="175"/>
  <c r="O56" i="175"/>
  <c r="M56" i="175"/>
  <c r="O14" i="175"/>
  <c r="M14" i="175"/>
  <c r="O24" i="175"/>
  <c r="M24" i="175"/>
  <c r="O47" i="175"/>
  <c r="M47" i="175"/>
  <c r="O49" i="175"/>
  <c r="M49" i="175"/>
  <c r="O28" i="175"/>
  <c r="M28" i="175"/>
  <c r="O17" i="175"/>
  <c r="M17" i="175"/>
  <c r="O18" i="175"/>
  <c r="M18" i="175"/>
  <c r="O35" i="175"/>
  <c r="M35" i="175"/>
  <c r="O23" i="175"/>
  <c r="M23" i="175"/>
  <c r="O12" i="175"/>
  <c r="M12" i="175"/>
  <c r="O10" i="175"/>
  <c r="M10" i="175"/>
  <c r="O30" i="175"/>
  <c r="M30" i="175"/>
  <c r="O33" i="175"/>
  <c r="M33" i="175"/>
  <c r="O50" i="175"/>
  <c r="M50" i="175"/>
  <c r="O41" i="175"/>
  <c r="M41" i="175"/>
  <c r="O53" i="175"/>
  <c r="M53" i="175"/>
  <c r="O9" i="175"/>
  <c r="M9" i="175"/>
  <c r="O8" i="175"/>
  <c r="M8" i="175"/>
  <c r="O20" i="175"/>
  <c r="M20" i="175"/>
  <c r="O39" i="175"/>
  <c r="M39" i="175"/>
  <c r="O27" i="175"/>
  <c r="M27" i="175"/>
  <c r="O6" i="175"/>
  <c r="M6" i="175"/>
  <c r="O11" i="175"/>
  <c r="M11" i="175"/>
  <c r="O34" i="175"/>
  <c r="M34" i="175"/>
  <c r="O48" i="175"/>
  <c r="M48" i="175"/>
  <c r="O15" i="175"/>
  <c r="M15" i="175"/>
  <c r="O37" i="175"/>
  <c r="M37" i="175"/>
  <c r="O25" i="175"/>
  <c r="M25" i="175"/>
  <c r="O60" i="175"/>
  <c r="M60" i="175"/>
  <c r="O52" i="175"/>
  <c r="M52" i="175"/>
  <c r="O32" i="175"/>
  <c r="M32" i="175"/>
  <c r="O29" i="175"/>
  <c r="M29" i="175"/>
  <c r="O57" i="175"/>
  <c r="M57" i="175"/>
  <c r="O51" i="175"/>
  <c r="M51" i="175"/>
  <c r="O40" i="175"/>
  <c r="M40" i="175"/>
  <c r="O21" i="175"/>
  <c r="M21" i="175"/>
  <c r="O36" i="175"/>
  <c r="M36" i="175"/>
  <c r="O22" i="175"/>
  <c r="M22" i="175"/>
  <c r="O55" i="175"/>
  <c r="M55" i="175"/>
  <c r="O44" i="175"/>
  <c r="M44" i="175"/>
  <c r="O62" i="175"/>
  <c r="M62" i="175"/>
  <c r="O45" i="175"/>
  <c r="M45" i="175"/>
  <c r="O38" i="175"/>
  <c r="M38" i="175"/>
  <c r="O54" i="175"/>
  <c r="M54" i="175"/>
  <c r="O7" i="175"/>
  <c r="M7" i="175"/>
  <c r="O31" i="175"/>
  <c r="M31" i="175"/>
  <c r="O64" i="175"/>
  <c r="M64" i="175"/>
  <c r="O61" i="175"/>
  <c r="M61" i="175"/>
  <c r="M16" i="175"/>
  <c r="CD3" i="175"/>
  <c r="CP3" i="175"/>
  <c r="BQ3" i="175"/>
  <c r="BC3" i="175"/>
  <c r="J35" i="173"/>
  <c r="J37" i="173" s="1"/>
  <c r="J42" i="173" s="1"/>
  <c r="J46" i="173" s="1"/>
  <c r="CE42" i="175"/>
  <c r="CE63" i="175"/>
  <c r="CE46" i="175"/>
  <c r="CE52" i="175"/>
  <c r="CE59" i="175"/>
  <c r="CE32" i="175"/>
  <c r="CE57" i="175"/>
  <c r="CE41" i="175"/>
  <c r="CE56" i="175"/>
  <c r="CE53" i="175"/>
  <c r="CE14" i="175"/>
  <c r="CE13" i="175"/>
  <c r="CE26" i="175"/>
  <c r="CE58" i="175"/>
  <c r="CE21" i="175"/>
  <c r="CE8" i="175"/>
  <c r="CE36" i="175"/>
  <c r="CE20" i="175"/>
  <c r="CE22" i="175"/>
  <c r="CE39" i="175"/>
  <c r="CE27" i="175"/>
  <c r="CE6" i="175"/>
  <c r="CE11" i="175"/>
  <c r="CE34" i="175"/>
  <c r="CE48" i="175"/>
  <c r="CE15" i="175"/>
  <c r="CE37" i="175"/>
  <c r="CE25" i="175"/>
  <c r="CE55" i="175"/>
  <c r="CE44" i="175"/>
  <c r="CE62" i="175"/>
  <c r="CE45" i="175"/>
  <c r="CE38" i="175"/>
  <c r="CE54" i="175"/>
  <c r="CE7" i="175"/>
  <c r="CE31" i="175"/>
  <c r="CE60" i="175"/>
  <c r="CE61" i="175"/>
  <c r="CE64" i="175"/>
  <c r="CE29" i="175"/>
  <c r="CE49" i="175"/>
  <c r="CE51" i="175"/>
  <c r="CE28" i="175"/>
  <c r="CE19" i="175"/>
  <c r="CE43" i="175"/>
  <c r="CR43" i="175" s="1"/>
  <c r="CE17" i="175"/>
  <c r="CE9" i="175"/>
  <c r="CE40" i="175"/>
  <c r="CE24" i="175"/>
  <c r="CE18" i="175"/>
  <c r="CE35" i="175"/>
  <c r="CE47" i="175"/>
  <c r="CE23" i="175"/>
  <c r="CE12" i="175"/>
  <c r="CE10" i="175"/>
  <c r="CE30" i="175"/>
  <c r="CE16" i="175"/>
  <c r="CE33" i="175"/>
  <c r="CE50" i="175"/>
  <c r="AB54" i="175"/>
  <c r="AB48" i="175"/>
  <c r="AB44" i="175"/>
  <c r="AB18" i="175"/>
  <c r="AB60" i="175"/>
  <c r="AB15" i="175"/>
  <c r="AB45" i="175"/>
  <c r="AB46" i="175"/>
  <c r="AB28" i="175"/>
  <c r="AB21" i="175"/>
  <c r="AB30" i="175"/>
  <c r="AB17" i="175"/>
  <c r="AB10" i="175"/>
  <c r="AB9" i="175"/>
  <c r="AB19" i="175"/>
  <c r="AB55" i="175"/>
  <c r="AB8" i="175"/>
  <c r="AB52" i="175"/>
  <c r="AB63" i="175"/>
  <c r="AB51" i="175"/>
  <c r="AB62" i="175"/>
  <c r="AB22" i="175"/>
  <c r="AB32" i="175"/>
  <c r="AB7" i="175"/>
  <c r="AB35" i="175"/>
  <c r="AB57" i="175"/>
  <c r="AB40" i="175"/>
  <c r="AB12" i="175"/>
  <c r="AB13" i="175"/>
  <c r="AB11" i="175"/>
  <c r="AB61" i="175"/>
  <c r="AB43" i="175"/>
  <c r="AB31" i="175"/>
  <c r="AB53" i="175"/>
  <c r="AB41" i="175"/>
  <c r="AB39" i="175"/>
  <c r="AB23" i="175"/>
  <c r="AB50" i="175"/>
  <c r="AB33" i="175"/>
  <c r="AB64" i="175"/>
  <c r="AB47" i="175"/>
  <c r="AB56" i="175"/>
  <c r="AB37" i="175"/>
  <c r="AB38" i="175"/>
  <c r="AB42" i="175"/>
  <c r="AB59" i="175"/>
  <c r="AB16" i="175"/>
  <c r="AB25" i="175"/>
  <c r="I42" i="173"/>
  <c r="I46" i="173" s="1"/>
  <c r="AB27" i="175"/>
  <c r="AQ3" i="175"/>
  <c r="AB58" i="175"/>
  <c r="I80" i="173"/>
  <c r="J80" i="173" s="1"/>
  <c r="Z6" i="175"/>
  <c r="Z3" i="175" s="1"/>
  <c r="AB26" i="175"/>
  <c r="AB24" i="175"/>
  <c r="AB29" i="175"/>
  <c r="AB36" i="175"/>
  <c r="AA6" i="175"/>
  <c r="AA3" i="175" s="1"/>
  <c r="AB14" i="175"/>
  <c r="CQ6" i="175"/>
  <c r="BD6" i="175" s="1"/>
  <c r="AB20" i="175"/>
  <c r="AB34" i="175"/>
  <c r="AB49" i="175"/>
  <c r="M22" i="187" l="1"/>
  <c r="M21" i="173" s="1"/>
  <c r="AT67" i="179"/>
  <c r="AT50" i="179"/>
  <c r="BE43" i="175"/>
  <c r="N43" i="175" s="1"/>
  <c r="H332" i="187"/>
  <c r="I42" i="187"/>
  <c r="I46" i="187" s="1"/>
  <c r="I50" i="187" s="1"/>
  <c r="I54" i="187" s="1"/>
  <c r="J36" i="187"/>
  <c r="CQ3" i="175"/>
  <c r="CE3" i="175"/>
  <c r="BR3" i="175"/>
  <c r="BD3" i="175"/>
  <c r="CR53" i="175"/>
  <c r="K35" i="173"/>
  <c r="K37" i="173" s="1"/>
  <c r="CR21" i="175"/>
  <c r="CR19" i="175"/>
  <c r="CR33" i="175"/>
  <c r="CR14" i="175"/>
  <c r="CR12" i="175"/>
  <c r="CR56" i="175"/>
  <c r="CR22" i="175"/>
  <c r="CR42" i="175"/>
  <c r="CR23" i="175"/>
  <c r="CR13" i="175"/>
  <c r="CR38" i="175"/>
  <c r="CR20" i="175"/>
  <c r="CR47" i="175"/>
  <c r="CR28" i="175"/>
  <c r="CR27" i="175"/>
  <c r="CR63" i="175"/>
  <c r="CR10" i="175"/>
  <c r="CR31" i="175"/>
  <c r="CR44" i="175"/>
  <c r="CR32" i="175"/>
  <c r="CR7" i="175"/>
  <c r="CR55" i="175"/>
  <c r="CR25" i="175"/>
  <c r="CR11" i="175"/>
  <c r="CR40" i="175"/>
  <c r="CR26" i="175"/>
  <c r="CR60" i="175"/>
  <c r="CR46" i="175"/>
  <c r="CR48" i="175"/>
  <c r="CR41" i="175"/>
  <c r="CR18" i="175"/>
  <c r="CR49" i="175"/>
  <c r="CR16" i="175"/>
  <c r="CR59" i="175"/>
  <c r="CR29" i="175"/>
  <c r="CR61" i="175"/>
  <c r="CR52" i="175"/>
  <c r="CR45" i="175"/>
  <c r="CR58" i="175"/>
  <c r="CR8" i="175"/>
  <c r="CR15" i="175"/>
  <c r="CR36" i="175"/>
  <c r="CR64" i="175"/>
  <c r="CR54" i="175"/>
  <c r="CR62" i="175"/>
  <c r="CR37" i="175"/>
  <c r="CR6" i="175"/>
  <c r="CR50" i="175"/>
  <c r="CR9" i="175"/>
  <c r="CR57" i="175"/>
  <c r="CR51" i="175"/>
  <c r="CR30" i="175"/>
  <c r="CR39" i="175"/>
  <c r="CR34" i="175"/>
  <c r="CR35" i="175"/>
  <c r="CR24" i="175"/>
  <c r="CR17" i="175"/>
  <c r="N22" i="187" l="1"/>
  <c r="N21" i="173" s="1"/>
  <c r="AC43" i="175"/>
  <c r="P43" i="175" s="1"/>
  <c r="BE39" i="175"/>
  <c r="N39" i="175" s="1"/>
  <c r="BE62" i="175"/>
  <c r="N62" i="175" s="1"/>
  <c r="BE52" i="175"/>
  <c r="N52" i="175" s="1"/>
  <c r="BE48" i="175"/>
  <c r="N48" i="175" s="1"/>
  <c r="BE7" i="175"/>
  <c r="BE47" i="175"/>
  <c r="N47" i="175" s="1"/>
  <c r="BE30" i="175"/>
  <c r="N30" i="175" s="1"/>
  <c r="BE54" i="175"/>
  <c r="N54" i="175" s="1"/>
  <c r="BE61" i="175"/>
  <c r="N61" i="175" s="1"/>
  <c r="BE46" i="175"/>
  <c r="N46" i="175" s="1"/>
  <c r="BE32" i="175"/>
  <c r="N32" i="175" s="1"/>
  <c r="BE20" i="175"/>
  <c r="N20" i="175" s="1"/>
  <c r="BE56" i="175"/>
  <c r="N56" i="175" s="1"/>
  <c r="BE53" i="175"/>
  <c r="N53" i="175" s="1"/>
  <c r="BE17" i="175"/>
  <c r="N17" i="175" s="1"/>
  <c r="BE9" i="175"/>
  <c r="N9" i="175" s="1"/>
  <c r="BE15" i="175"/>
  <c r="N15" i="175" s="1"/>
  <c r="BE16" i="175"/>
  <c r="N16" i="175" s="1"/>
  <c r="BE40" i="175"/>
  <c r="N40" i="175" s="1"/>
  <c r="BE10" i="175"/>
  <c r="BE23" i="175"/>
  <c r="N23" i="175" s="1"/>
  <c r="BE33" i="175"/>
  <c r="N33" i="175" s="1"/>
  <c r="BE51" i="175"/>
  <c r="N51" i="175" s="1"/>
  <c r="BE64" i="175"/>
  <c r="N64" i="175" s="1"/>
  <c r="BE29" i="175"/>
  <c r="N29" i="175" s="1"/>
  <c r="BE60" i="175"/>
  <c r="N60" i="175" s="1"/>
  <c r="BE44" i="175"/>
  <c r="N44" i="175" s="1"/>
  <c r="BE38" i="175"/>
  <c r="AC38" i="175" s="1"/>
  <c r="P38" i="175" s="1"/>
  <c r="BE12" i="175"/>
  <c r="N12" i="175" s="1"/>
  <c r="BE57" i="175"/>
  <c r="N57" i="175" s="1"/>
  <c r="BE36" i="175"/>
  <c r="N36" i="175" s="1"/>
  <c r="BE59" i="175"/>
  <c r="N59" i="175" s="1"/>
  <c r="BE26" i="175"/>
  <c r="N26" i="175" s="1"/>
  <c r="BE31" i="175"/>
  <c r="N31" i="175" s="1"/>
  <c r="BE13" i="175"/>
  <c r="N13" i="175" s="1"/>
  <c r="BE14" i="175"/>
  <c r="N14" i="175" s="1"/>
  <c r="BE24" i="175"/>
  <c r="N24" i="175" s="1"/>
  <c r="BE50" i="175"/>
  <c r="N50" i="175" s="1"/>
  <c r="BE8" i="175"/>
  <c r="N8" i="175" s="1"/>
  <c r="BE49" i="175"/>
  <c r="N49" i="175" s="1"/>
  <c r="BE11" i="175"/>
  <c r="N11" i="175" s="1"/>
  <c r="BE63" i="175"/>
  <c r="N63" i="175" s="1"/>
  <c r="BE42" i="175"/>
  <c r="N42" i="175" s="1"/>
  <c r="BE19" i="175"/>
  <c r="AC19" i="175" s="1"/>
  <c r="P19" i="175" s="1"/>
  <c r="BE35" i="175"/>
  <c r="N35" i="175" s="1"/>
  <c r="BE6" i="175"/>
  <c r="AU50" i="179" s="1"/>
  <c r="BE58" i="175"/>
  <c r="N58" i="175" s="1"/>
  <c r="BE18" i="175"/>
  <c r="N18" i="175" s="1"/>
  <c r="BE25" i="175"/>
  <c r="N25" i="175" s="1"/>
  <c r="BE27" i="175"/>
  <c r="N27" i="175" s="1"/>
  <c r="BE22" i="175"/>
  <c r="N22" i="175" s="1"/>
  <c r="BE21" i="175"/>
  <c r="N21" i="175" s="1"/>
  <c r="BE34" i="175"/>
  <c r="N34" i="175" s="1"/>
  <c r="BE37" i="175"/>
  <c r="N37" i="175" s="1"/>
  <c r="BE45" i="175"/>
  <c r="N45" i="175" s="1"/>
  <c r="BE41" i="175"/>
  <c r="N41" i="175" s="1"/>
  <c r="BE55" i="175"/>
  <c r="N55" i="175" s="1"/>
  <c r="BE28" i="175"/>
  <c r="N28" i="175" s="1"/>
  <c r="I6" i="187"/>
  <c r="I324" i="187"/>
  <c r="I156" i="173" s="1"/>
  <c r="I164" i="173" s="1"/>
  <c r="J42" i="187"/>
  <c r="J46" i="187" s="1"/>
  <c r="J50" i="187" s="1"/>
  <c r="J54" i="187" s="1"/>
  <c r="L35" i="173"/>
  <c r="L37" i="173" s="1"/>
  <c r="L42" i="173" s="1"/>
  <c r="L46" i="173" s="1"/>
  <c r="K36" i="187"/>
  <c r="CR3" i="175"/>
  <c r="M35" i="173"/>
  <c r="M37" i="173" s="1"/>
  <c r="K42" i="173"/>
  <c r="K46" i="173" s="1"/>
  <c r="AB6" i="175"/>
  <c r="AB3" i="175" s="1"/>
  <c r="N6" i="175" l="1"/>
  <c r="AU67" i="179"/>
  <c r="O22" i="187" s="1"/>
  <c r="O21" i="173" s="1"/>
  <c r="AC53" i="175"/>
  <c r="P53" i="175" s="1"/>
  <c r="AC33" i="175"/>
  <c r="P33" i="175" s="1"/>
  <c r="AC6" i="175"/>
  <c r="P6" i="175" s="1"/>
  <c r="AC47" i="175"/>
  <c r="P47" i="175" s="1"/>
  <c r="N19" i="175"/>
  <c r="N38" i="175"/>
  <c r="N10" i="175"/>
  <c r="N7" i="175"/>
  <c r="I332" i="187"/>
  <c r="J6" i="187"/>
  <c r="J324" i="187"/>
  <c r="J156" i="173" s="1"/>
  <c r="J164" i="173" s="1"/>
  <c r="K42" i="187"/>
  <c r="K46" i="187" s="1"/>
  <c r="K50" i="187" s="1"/>
  <c r="K54" i="187" s="1"/>
  <c r="L36" i="187"/>
  <c r="M36" i="187"/>
  <c r="BE3" i="175"/>
  <c r="AC12" i="175"/>
  <c r="P12" i="175" s="1"/>
  <c r="AC21" i="175"/>
  <c r="P21" i="175" s="1"/>
  <c r="AC22" i="175"/>
  <c r="P22" i="175" s="1"/>
  <c r="AC56" i="175"/>
  <c r="P56" i="175" s="1"/>
  <c r="K80" i="173"/>
  <c r="AC14" i="175"/>
  <c r="P14" i="175" s="1"/>
  <c r="AC42" i="175"/>
  <c r="P42" i="175" s="1"/>
  <c r="AC23" i="175"/>
  <c r="P23" i="175" s="1"/>
  <c r="AC20" i="175"/>
  <c r="P20" i="175" s="1"/>
  <c r="M42" i="173"/>
  <c r="M46" i="173" s="1"/>
  <c r="AC28" i="175"/>
  <c r="P28" i="175" s="1"/>
  <c r="AC13" i="175"/>
  <c r="P13" i="175" s="1"/>
  <c r="AC30" i="175"/>
  <c r="P30" i="175" s="1"/>
  <c r="AC55" i="175"/>
  <c r="P55" i="175" s="1"/>
  <c r="AC11" i="175"/>
  <c r="P11" i="175" s="1"/>
  <c r="AC37" i="175"/>
  <c r="P37" i="175" s="1"/>
  <c r="AC41" i="175"/>
  <c r="P41" i="175" s="1"/>
  <c r="AC18" i="175"/>
  <c r="P18" i="175" s="1"/>
  <c r="AC44" i="175"/>
  <c r="P44" i="175" s="1"/>
  <c r="AC62" i="175"/>
  <c r="P62" i="175" s="1"/>
  <c r="AC10" i="175"/>
  <c r="P10" i="175" s="1"/>
  <c r="AC16" i="175"/>
  <c r="P16" i="175" s="1"/>
  <c r="AC50" i="175"/>
  <c r="P50" i="175" s="1"/>
  <c r="AC54" i="175"/>
  <c r="P54" i="175" s="1"/>
  <c r="AC49" i="175"/>
  <c r="P49" i="175" s="1"/>
  <c r="AC40" i="175"/>
  <c r="P40" i="175" s="1"/>
  <c r="AC35" i="175"/>
  <c r="P35" i="175" s="1"/>
  <c r="AC46" i="175"/>
  <c r="P46" i="175" s="1"/>
  <c r="AC7" i="175"/>
  <c r="P7" i="175" s="1"/>
  <c r="AC64" i="175"/>
  <c r="P64" i="175" s="1"/>
  <c r="AC26" i="175"/>
  <c r="P26" i="175" s="1"/>
  <c r="AC24" i="175"/>
  <c r="P24" i="175" s="1"/>
  <c r="AC8" i="175"/>
  <c r="P8" i="175" s="1"/>
  <c r="AC36" i="175"/>
  <c r="P36" i="175" s="1"/>
  <c r="AC60" i="175"/>
  <c r="P60" i="175" s="1"/>
  <c r="AC31" i="175"/>
  <c r="P31" i="175" s="1"/>
  <c r="AC29" i="175"/>
  <c r="P29" i="175" s="1"/>
  <c r="AC15" i="175"/>
  <c r="P15" i="175" s="1"/>
  <c r="AC45" i="175"/>
  <c r="P45" i="175" s="1"/>
  <c r="AC25" i="175"/>
  <c r="P25" i="175" s="1"/>
  <c r="AC39" i="175"/>
  <c r="P39" i="175" s="1"/>
  <c r="AC48" i="175"/>
  <c r="P48" i="175" s="1"/>
  <c r="AC63" i="175"/>
  <c r="P63" i="175" s="1"/>
  <c r="AC59" i="175"/>
  <c r="P59" i="175" s="1"/>
  <c r="AC51" i="175"/>
  <c r="P51" i="175" s="1"/>
  <c r="AC58" i="175"/>
  <c r="P58" i="175" s="1"/>
  <c r="AC27" i="175"/>
  <c r="P27" i="175" s="1"/>
  <c r="AC9" i="175"/>
  <c r="P9" i="175" s="1"/>
  <c r="AC17" i="175"/>
  <c r="P17" i="175" s="1"/>
  <c r="AC61" i="175"/>
  <c r="P61" i="175" s="1"/>
  <c r="AC57" i="175"/>
  <c r="P57" i="175" s="1"/>
  <c r="AC32" i="175"/>
  <c r="P32" i="175" s="1"/>
  <c r="AC52" i="175"/>
  <c r="P52" i="175" s="1"/>
  <c r="AC34" i="175"/>
  <c r="P34" i="175" s="1"/>
  <c r="J332" i="187" l="1"/>
  <c r="K324" i="187"/>
  <c r="K156" i="173" s="1"/>
  <c r="K164" i="173" s="1"/>
  <c r="K6" i="187"/>
  <c r="L42" i="187"/>
  <c r="L46" i="187" s="1"/>
  <c r="L50" i="187" s="1"/>
  <c r="L54" i="187" s="1"/>
  <c r="M42" i="187"/>
  <c r="M46" i="187" s="1"/>
  <c r="M50" i="187" s="1"/>
  <c r="M54" i="187" s="1"/>
  <c r="N36" i="187"/>
  <c r="AC3" i="175"/>
  <c r="L80" i="173"/>
  <c r="N35" i="173"/>
  <c r="K332" i="187" l="1"/>
  <c r="M324" i="187"/>
  <c r="M156" i="173" s="1"/>
  <c r="M164" i="173" s="1"/>
  <c r="M6" i="187"/>
  <c r="L6" i="187"/>
  <c r="L324" i="187"/>
  <c r="L156" i="173" s="1"/>
  <c r="L164" i="173" s="1"/>
  <c r="N42" i="187"/>
  <c r="N46" i="187" s="1"/>
  <c r="N50" i="187" s="1"/>
  <c r="N54" i="187" s="1"/>
  <c r="O36" i="187"/>
  <c r="O35" i="173"/>
  <c r="O37" i="173" s="1"/>
  <c r="N37" i="173"/>
  <c r="M80" i="173"/>
  <c r="L332" i="187" l="1"/>
  <c r="M332" i="187"/>
  <c r="N324" i="187"/>
  <c r="N156" i="173" s="1"/>
  <c r="N164" i="173" s="1"/>
  <c r="O42" i="187"/>
  <c r="O46" i="187" s="1"/>
  <c r="O50" i="187" s="1"/>
  <c r="O54" i="187" s="1"/>
  <c r="N80" i="173"/>
  <c r="N332" i="187" l="1"/>
  <c r="O324" i="187"/>
  <c r="O156" i="173" s="1"/>
  <c r="O164" i="173" s="1"/>
  <c r="O42" i="173"/>
  <c r="O46" i="173" s="1"/>
  <c r="O6" i="187" s="1"/>
  <c r="N42" i="173"/>
  <c r="N46" i="173" s="1"/>
  <c r="N6" i="187" s="1"/>
  <c r="O80" i="173"/>
  <c r="O332" i="187" l="1"/>
  <c r="D336" i="187" l="1"/>
  <c r="D168" i="173" s="1"/>
  <c r="D355" i="187"/>
  <c r="D187" i="173" s="1"/>
  <c r="D359" i="187" l="1"/>
  <c r="D191" i="173"/>
  <c r="D343" i="187"/>
  <c r="D345" i="187" s="1"/>
  <c r="D175" i="173"/>
  <c r="D177" i="173" s="1"/>
  <c r="D361" i="187" l="1"/>
  <c r="D365" i="187" s="1"/>
  <c r="D193" i="173"/>
  <c r="D68" i="187" l="1"/>
  <c r="D366" i="187" s="1"/>
  <c r="D197" i="173"/>
  <c r="D198" i="173" s="1"/>
  <c r="D75" i="187" l="1"/>
  <c r="D86" i="187" s="1"/>
  <c r="D1" i="187" s="1"/>
  <c r="D2" i="187" s="1"/>
  <c r="E363" i="187"/>
  <c r="E195" i="173" s="1"/>
  <c r="D98" i="173"/>
  <c r="D105" i="173" s="1"/>
  <c r="D117" i="173" s="1"/>
  <c r="D145" i="173" s="1"/>
  <c r="E125" i="187"/>
  <c r="D113" i="187" l="1"/>
  <c r="E134" i="187"/>
  <c r="E22" i="187" l="1"/>
  <c r="E21" i="173" s="1"/>
  <c r="E34" i="187"/>
  <c r="E33" i="173" s="1"/>
  <c r="P33" i="173" s="1"/>
  <c r="E24" i="187"/>
  <c r="E23" i="173" s="1"/>
  <c r="E64" i="173" s="1"/>
  <c r="F64" i="173" s="1"/>
  <c r="G64" i="173" s="1"/>
  <c r="H64" i="173" s="1"/>
  <c r="I64" i="173" s="1"/>
  <c r="J64" i="173" s="1"/>
  <c r="K64" i="173" s="1"/>
  <c r="L64" i="173" s="1"/>
  <c r="M64" i="173" s="1"/>
  <c r="N64" i="173" s="1"/>
  <c r="O64" i="173" s="1"/>
  <c r="E23" i="187"/>
  <c r="E22" i="173" s="1"/>
  <c r="E63" i="173" s="1"/>
  <c r="F63" i="173" s="1"/>
  <c r="G63" i="173" s="1"/>
  <c r="H63" i="173" s="1"/>
  <c r="I63" i="173" s="1"/>
  <c r="J63" i="173" s="1"/>
  <c r="K63" i="173" s="1"/>
  <c r="L63" i="173" s="1"/>
  <c r="M63" i="173" s="1"/>
  <c r="N63" i="173" s="1"/>
  <c r="O63" i="173" s="1"/>
  <c r="E17" i="187"/>
  <c r="E16" i="173" s="1"/>
  <c r="E30" i="187"/>
  <c r="E29" i="173" s="1"/>
  <c r="E32" i="187"/>
  <c r="E31" i="173" s="1"/>
  <c r="P31" i="173" s="1"/>
  <c r="E33" i="187"/>
  <c r="E32" i="173" s="1"/>
  <c r="E73" i="173" s="1"/>
  <c r="F73" i="173" s="1"/>
  <c r="G73" i="173" s="1"/>
  <c r="H73" i="173" s="1"/>
  <c r="I73" i="173" s="1"/>
  <c r="J73" i="173" s="1"/>
  <c r="K73" i="173" s="1"/>
  <c r="L73" i="173" s="1"/>
  <c r="M73" i="173" s="1"/>
  <c r="N73" i="173" s="1"/>
  <c r="O73" i="173" s="1"/>
  <c r="E27" i="187"/>
  <c r="E26" i="173" s="1"/>
  <c r="P26" i="173" s="1"/>
  <c r="E35" i="187"/>
  <c r="E34" i="173" s="1"/>
  <c r="E28" i="187"/>
  <c r="E27" i="173" s="1"/>
  <c r="E15" i="187"/>
  <c r="E26" i="187"/>
  <c r="E25" i="173" s="1"/>
  <c r="E66" i="173" s="1"/>
  <c r="F66" i="173" s="1"/>
  <c r="G66" i="173" s="1"/>
  <c r="H66" i="173" s="1"/>
  <c r="I66" i="173" s="1"/>
  <c r="J66" i="173" s="1"/>
  <c r="K66" i="173" s="1"/>
  <c r="L66" i="173" s="1"/>
  <c r="M66" i="173" s="1"/>
  <c r="N66" i="173" s="1"/>
  <c r="O66" i="173" s="1"/>
  <c r="E29" i="187"/>
  <c r="E28" i="173" s="1"/>
  <c r="E69" i="173" s="1"/>
  <c r="F69" i="173" s="1"/>
  <c r="G69" i="173" s="1"/>
  <c r="H69" i="173" s="1"/>
  <c r="I69" i="173" s="1"/>
  <c r="J69" i="173" s="1"/>
  <c r="K69" i="173" s="1"/>
  <c r="L69" i="173" s="1"/>
  <c r="M69" i="173" s="1"/>
  <c r="N69" i="173" s="1"/>
  <c r="O69" i="173" s="1"/>
  <c r="E31" i="187"/>
  <c r="E30" i="173" s="1"/>
  <c r="E71" i="173" s="1"/>
  <c r="F71" i="173" s="1"/>
  <c r="G71" i="173" s="1"/>
  <c r="H71" i="173" s="1"/>
  <c r="I71" i="173" s="1"/>
  <c r="J71" i="173" s="1"/>
  <c r="K71" i="173" s="1"/>
  <c r="L71" i="173" s="1"/>
  <c r="M71" i="173" s="1"/>
  <c r="N71" i="173" s="1"/>
  <c r="O71" i="173" s="1"/>
  <c r="E63" i="187"/>
  <c r="E272" i="187" s="1"/>
  <c r="F270" i="187" s="1"/>
  <c r="F272" i="187" s="1"/>
  <c r="E25" i="187"/>
  <c r="E24" i="173" s="1"/>
  <c r="P24" i="173" s="1"/>
  <c r="E52" i="187"/>
  <c r="E44" i="173" s="1"/>
  <c r="P44" i="173" s="1"/>
  <c r="E19" i="187" l="1"/>
  <c r="P32" i="173"/>
  <c r="E211" i="187"/>
  <c r="E82" i="187" s="1"/>
  <c r="E113" i="173" s="1"/>
  <c r="E176" i="187"/>
  <c r="E74" i="187" s="1"/>
  <c r="E104" i="173" s="1"/>
  <c r="E218" i="187"/>
  <c r="F216" i="187" s="1"/>
  <c r="F218" i="187" s="1"/>
  <c r="G216" i="187" s="1"/>
  <c r="G218" i="187" s="1"/>
  <c r="E169" i="187"/>
  <c r="F167" i="187" s="1"/>
  <c r="F169" i="187" s="1"/>
  <c r="F73" i="187" s="1"/>
  <c r="F103" i="173" s="1"/>
  <c r="P27" i="173"/>
  <c r="E68" i="173"/>
  <c r="F68" i="173" s="1"/>
  <c r="G68" i="173" s="1"/>
  <c r="H68" i="173" s="1"/>
  <c r="I68" i="173" s="1"/>
  <c r="J68" i="173" s="1"/>
  <c r="K68" i="173" s="1"/>
  <c r="L68" i="173" s="1"/>
  <c r="M68" i="173" s="1"/>
  <c r="N68" i="173" s="1"/>
  <c r="O68" i="173" s="1"/>
  <c r="E126" i="187"/>
  <c r="E14" i="173"/>
  <c r="P14" i="173" s="1"/>
  <c r="E67" i="173"/>
  <c r="F67" i="173" s="1"/>
  <c r="G67" i="173" s="1"/>
  <c r="H67" i="173" s="1"/>
  <c r="I67" i="173" s="1"/>
  <c r="J67" i="173" s="1"/>
  <c r="K67" i="173" s="1"/>
  <c r="L67" i="173" s="1"/>
  <c r="M67" i="173" s="1"/>
  <c r="N67" i="173" s="1"/>
  <c r="O67" i="173" s="1"/>
  <c r="F174" i="187"/>
  <c r="F176" i="187" s="1"/>
  <c r="F74" i="187" s="1"/>
  <c r="E70" i="173"/>
  <c r="F70" i="173" s="1"/>
  <c r="G70" i="173" s="1"/>
  <c r="H70" i="173" s="1"/>
  <c r="I70" i="173" s="1"/>
  <c r="J70" i="173" s="1"/>
  <c r="K70" i="173" s="1"/>
  <c r="L70" i="173" s="1"/>
  <c r="M70" i="173" s="1"/>
  <c r="N70" i="173" s="1"/>
  <c r="O70" i="173" s="1"/>
  <c r="P29" i="173"/>
  <c r="G270" i="187"/>
  <c r="G272" i="187" s="1"/>
  <c r="F95" i="187"/>
  <c r="P34" i="173"/>
  <c r="E74" i="173"/>
  <c r="F74" i="173" s="1"/>
  <c r="G74" i="173" s="1"/>
  <c r="H74" i="173" s="1"/>
  <c r="I74" i="173" s="1"/>
  <c r="J74" i="173" s="1"/>
  <c r="K74" i="173" s="1"/>
  <c r="L74" i="173" s="1"/>
  <c r="M74" i="173" s="1"/>
  <c r="N74" i="173" s="1"/>
  <c r="O74" i="173" s="1"/>
  <c r="P16" i="173"/>
  <c r="E57" i="173"/>
  <c r="F57" i="173" s="1"/>
  <c r="G57" i="173" s="1"/>
  <c r="H57" i="173" s="1"/>
  <c r="I57" i="173" s="1"/>
  <c r="J57" i="173" s="1"/>
  <c r="K57" i="173" s="1"/>
  <c r="L57" i="173" s="1"/>
  <c r="M57" i="173" s="1"/>
  <c r="N57" i="173" s="1"/>
  <c r="O57" i="173" s="1"/>
  <c r="E119" i="187"/>
  <c r="E320" i="187" s="1"/>
  <c r="P25" i="173"/>
  <c r="P23" i="173"/>
  <c r="P28" i="173"/>
  <c r="E152" i="187"/>
  <c r="F150" i="187" s="1"/>
  <c r="F152" i="187" s="1"/>
  <c r="E162" i="187"/>
  <c r="F157" i="187" s="1"/>
  <c r="F162" i="187" s="1"/>
  <c r="E293" i="187"/>
  <c r="F291" i="187" s="1"/>
  <c r="F293" i="187" s="1"/>
  <c r="E230" i="187"/>
  <c r="F223" i="187" s="1"/>
  <c r="E265" i="187"/>
  <c r="F263" i="187" s="1"/>
  <c r="F265" i="187" s="1"/>
  <c r="E145" i="187"/>
  <c r="F143" i="187" s="1"/>
  <c r="F145" i="187" s="1"/>
  <c r="E183" i="187"/>
  <c r="F181" i="187" s="1"/>
  <c r="F183" i="187" s="1"/>
  <c r="E244" i="187"/>
  <c r="F242" i="187" s="1"/>
  <c r="F244" i="187" s="1"/>
  <c r="E95" i="187"/>
  <c r="E286" i="187"/>
  <c r="F284" i="187" s="1"/>
  <c r="F286" i="187" s="1"/>
  <c r="E251" i="187"/>
  <c r="E300" i="187"/>
  <c r="F298" i="187" s="1"/>
  <c r="F300" i="187" s="1"/>
  <c r="E279" i="187"/>
  <c r="E237" i="187"/>
  <c r="E204" i="187"/>
  <c r="E258" i="187"/>
  <c r="F256" i="187" s="1"/>
  <c r="F258" i="187" s="1"/>
  <c r="E197" i="187"/>
  <c r="E72" i="173"/>
  <c r="F72" i="173" s="1"/>
  <c r="G72" i="173" s="1"/>
  <c r="H72" i="173" s="1"/>
  <c r="I72" i="173" s="1"/>
  <c r="J72" i="173" s="1"/>
  <c r="K72" i="173" s="1"/>
  <c r="L72" i="173" s="1"/>
  <c r="M72" i="173" s="1"/>
  <c r="N72" i="173" s="1"/>
  <c r="O72" i="173" s="1"/>
  <c r="E35" i="173"/>
  <c r="P35" i="173" s="1"/>
  <c r="P21" i="173"/>
  <c r="E62" i="173"/>
  <c r="E307" i="187"/>
  <c r="F305" i="187" s="1"/>
  <c r="F307" i="187" s="1"/>
  <c r="E190" i="187"/>
  <c r="F188" i="187" s="1"/>
  <c r="F190" i="187" s="1"/>
  <c r="P30" i="173"/>
  <c r="E65" i="173"/>
  <c r="F65" i="173" s="1"/>
  <c r="G65" i="173" s="1"/>
  <c r="H65" i="173" s="1"/>
  <c r="I65" i="173" s="1"/>
  <c r="J65" i="173" s="1"/>
  <c r="K65" i="173" s="1"/>
  <c r="L65" i="173" s="1"/>
  <c r="M65" i="173" s="1"/>
  <c r="N65" i="173" s="1"/>
  <c r="O65" i="173" s="1"/>
  <c r="P22" i="173"/>
  <c r="E36" i="187"/>
  <c r="E129" i="187" l="1"/>
  <c r="E130" i="187" s="1"/>
  <c r="E138" i="187" s="1"/>
  <c r="F125" i="187" s="1"/>
  <c r="F134" i="187" s="1"/>
  <c r="F138" i="187" s="1"/>
  <c r="E73" i="187"/>
  <c r="E103" i="173" s="1"/>
  <c r="E101" i="187"/>
  <c r="E132" i="173" s="1"/>
  <c r="E83" i="187"/>
  <c r="E114" i="173" s="1"/>
  <c r="F209" i="187"/>
  <c r="F211" i="187" s="1"/>
  <c r="F82" i="187" s="1"/>
  <c r="F113" i="173" s="1"/>
  <c r="F83" i="187"/>
  <c r="F114" i="173" s="1"/>
  <c r="E42" i="187"/>
  <c r="E46" i="187" s="1"/>
  <c r="E50" i="187" s="1"/>
  <c r="E54" i="187" s="1"/>
  <c r="E324" i="187" s="1"/>
  <c r="E357" i="187"/>
  <c r="E189" i="173" s="1"/>
  <c r="G174" i="187"/>
  <c r="G176" i="187" s="1"/>
  <c r="G74" i="187" s="1"/>
  <c r="G167" i="187"/>
  <c r="G169" i="187" s="1"/>
  <c r="H167" i="187" s="1"/>
  <c r="H169" i="187" s="1"/>
  <c r="E18" i="173"/>
  <c r="E59" i="173" s="1"/>
  <c r="E55" i="173"/>
  <c r="F55" i="173" s="1"/>
  <c r="G55" i="173" s="1"/>
  <c r="H55" i="173" s="1"/>
  <c r="I55" i="173" s="1"/>
  <c r="J55" i="173" s="1"/>
  <c r="K55" i="173" s="1"/>
  <c r="L55" i="173" s="1"/>
  <c r="M55" i="173" s="1"/>
  <c r="N55" i="173" s="1"/>
  <c r="O55" i="173" s="1"/>
  <c r="E100" i="187"/>
  <c r="E131" i="173" s="1"/>
  <c r="E72" i="187"/>
  <c r="E102" i="173" s="1"/>
  <c r="E69" i="187"/>
  <c r="E99" i="173" s="1"/>
  <c r="E102" i="187"/>
  <c r="E133" i="173" s="1"/>
  <c r="E91" i="187"/>
  <c r="E122" i="173" s="1"/>
  <c r="E94" i="187"/>
  <c r="E125" i="173" s="1"/>
  <c r="G305" i="187"/>
  <c r="G307" i="187" s="1"/>
  <c r="F107" i="187"/>
  <c r="F202" i="187"/>
  <c r="F204" i="187" s="1"/>
  <c r="E81" i="187"/>
  <c r="E112" i="173" s="1"/>
  <c r="G181" i="187"/>
  <c r="G183" i="187" s="1"/>
  <c r="F78" i="187"/>
  <c r="E79" i="187"/>
  <c r="G188" i="187"/>
  <c r="G190" i="187" s="1"/>
  <c r="F79" i="187"/>
  <c r="F249" i="187"/>
  <c r="F251" i="187" s="1"/>
  <c r="E92" i="187"/>
  <c r="E123" i="173" s="1"/>
  <c r="F70" i="187"/>
  <c r="F100" i="173" s="1"/>
  <c r="G143" i="187"/>
  <c r="G145" i="187" s="1"/>
  <c r="F62" i="173"/>
  <c r="E75" i="173"/>
  <c r="E107" i="187"/>
  <c r="G263" i="187"/>
  <c r="G265" i="187" s="1"/>
  <c r="F94" i="187"/>
  <c r="G83" i="187"/>
  <c r="G114" i="173" s="1"/>
  <c r="H216" i="187"/>
  <c r="H218" i="187" s="1"/>
  <c r="F93" i="187"/>
  <c r="G256" i="187"/>
  <c r="G258" i="187" s="1"/>
  <c r="E93" i="187"/>
  <c r="E89" i="187"/>
  <c r="G284" i="187"/>
  <c r="G286" i="187" s="1"/>
  <c r="F100" i="187"/>
  <c r="F101" i="187"/>
  <c r="G291" i="187"/>
  <c r="G293" i="187" s="1"/>
  <c r="F126" i="173"/>
  <c r="F277" i="187"/>
  <c r="F279" i="187" s="1"/>
  <c r="E96" i="187"/>
  <c r="E127" i="173" s="1"/>
  <c r="E70" i="187"/>
  <c r="E100" i="173" s="1"/>
  <c r="E78" i="187"/>
  <c r="F72" i="187"/>
  <c r="G157" i="187"/>
  <c r="G162" i="187" s="1"/>
  <c r="H270" i="187"/>
  <c r="H272" i="187" s="1"/>
  <c r="G95" i="187"/>
  <c r="F71" i="187"/>
  <c r="G150" i="187"/>
  <c r="G152" i="187" s="1"/>
  <c r="E90" i="187"/>
  <c r="E121" i="173" s="1"/>
  <c r="F235" i="187"/>
  <c r="F237" i="187" s="1"/>
  <c r="F226" i="187"/>
  <c r="F230" i="187" s="1"/>
  <c r="F357" i="187"/>
  <c r="F189" i="173" s="1"/>
  <c r="F104" i="173"/>
  <c r="E126" i="173"/>
  <c r="F195" i="187"/>
  <c r="F197" i="187" s="1"/>
  <c r="E80" i="187"/>
  <c r="G298" i="187"/>
  <c r="G300" i="187" s="1"/>
  <c r="F102" i="187"/>
  <c r="F91" i="187"/>
  <c r="F122" i="173" s="1"/>
  <c r="G242" i="187"/>
  <c r="G244" i="187" s="1"/>
  <c r="E71" i="187"/>
  <c r="G209" i="187" l="1"/>
  <c r="G211" i="187" s="1"/>
  <c r="H209" i="187" s="1"/>
  <c r="H211" i="187" s="1"/>
  <c r="H82" i="187" s="1"/>
  <c r="H113" i="173" s="1"/>
  <c r="E354" i="187"/>
  <c r="G73" i="187"/>
  <c r="G103" i="173" s="1"/>
  <c r="H174" i="187"/>
  <c r="H176" i="187" s="1"/>
  <c r="I174" i="187" s="1"/>
  <c r="I176" i="187" s="1"/>
  <c r="E342" i="187"/>
  <c r="E174" i="173" s="1"/>
  <c r="E355" i="187"/>
  <c r="E187" i="173" s="1"/>
  <c r="E103" i="187"/>
  <c r="E109" i="187"/>
  <c r="E110" i="187" s="1"/>
  <c r="E337" i="187"/>
  <c r="E169" i="173" s="1"/>
  <c r="E19" i="173"/>
  <c r="P18" i="173"/>
  <c r="E37" i="173"/>
  <c r="E42" i="173" s="1"/>
  <c r="E46" i="173" s="1"/>
  <c r="E134" i="173"/>
  <c r="F69" i="187"/>
  <c r="G125" i="187"/>
  <c r="G223" i="187"/>
  <c r="F89" i="187"/>
  <c r="E109" i="173"/>
  <c r="E347" i="187"/>
  <c r="E84" i="187"/>
  <c r="F109" i="173"/>
  <c r="F347" i="187"/>
  <c r="E336" i="187"/>
  <c r="E168" i="173" s="1"/>
  <c r="F336" i="187"/>
  <c r="F168" i="173" s="1"/>
  <c r="E101" i="173"/>
  <c r="G357" i="187"/>
  <c r="G189" i="173" s="1"/>
  <c r="G104" i="173"/>
  <c r="H256" i="187"/>
  <c r="H258" i="187" s="1"/>
  <c r="G93" i="187"/>
  <c r="G249" i="187"/>
  <c r="G251" i="187" s="1"/>
  <c r="F92" i="187"/>
  <c r="F123" i="173" s="1"/>
  <c r="G78" i="187"/>
  <c r="H181" i="187"/>
  <c r="H183" i="187" s="1"/>
  <c r="I167" i="187"/>
  <c r="I169" i="187" s="1"/>
  <c r="H73" i="187"/>
  <c r="H103" i="173" s="1"/>
  <c r="F90" i="187"/>
  <c r="F121" i="173" s="1"/>
  <c r="G235" i="187"/>
  <c r="G237" i="187" s="1"/>
  <c r="H263" i="187"/>
  <c r="H265" i="187" s="1"/>
  <c r="G94" i="187"/>
  <c r="H150" i="187"/>
  <c r="H152" i="187" s="1"/>
  <c r="G71" i="187"/>
  <c r="G336" i="187" s="1"/>
  <c r="G168" i="173" s="1"/>
  <c r="E341" i="187"/>
  <c r="E173" i="173" s="1"/>
  <c r="F81" i="187"/>
  <c r="F112" i="173" s="1"/>
  <c r="G202" i="187"/>
  <c r="G204" i="187" s="1"/>
  <c r="F133" i="173"/>
  <c r="F355" i="187"/>
  <c r="F187" i="173" s="1"/>
  <c r="G126" i="173"/>
  <c r="H291" i="187"/>
  <c r="H293" i="187" s="1"/>
  <c r="G101" i="187"/>
  <c r="E186" i="173"/>
  <c r="E110" i="173"/>
  <c r="E348" i="187"/>
  <c r="E180" i="173" s="1"/>
  <c r="F138" i="173"/>
  <c r="H242" i="187"/>
  <c r="H244" i="187" s="1"/>
  <c r="G91" i="187"/>
  <c r="G122" i="173" s="1"/>
  <c r="F338" i="187"/>
  <c r="F170" i="173" s="1"/>
  <c r="F124" i="173"/>
  <c r="F110" i="173"/>
  <c r="F348" i="187"/>
  <c r="F180" i="173" s="1"/>
  <c r="F59" i="173"/>
  <c r="E77" i="173"/>
  <c r="E82" i="173" s="1"/>
  <c r="H83" i="187"/>
  <c r="H114" i="173" s="1"/>
  <c r="I216" i="187"/>
  <c r="I218" i="187" s="1"/>
  <c r="H188" i="187"/>
  <c r="H190" i="187" s="1"/>
  <c r="G79" i="187"/>
  <c r="G102" i="187"/>
  <c r="H298" i="187"/>
  <c r="H300" i="187" s="1"/>
  <c r="I270" i="187"/>
  <c r="I272" i="187" s="1"/>
  <c r="H95" i="187"/>
  <c r="F354" i="187"/>
  <c r="F132" i="173"/>
  <c r="E338" i="187"/>
  <c r="E170" i="173" s="1"/>
  <c r="E124" i="173"/>
  <c r="G62" i="173"/>
  <c r="F75" i="173"/>
  <c r="H305" i="187"/>
  <c r="H307" i="187" s="1"/>
  <c r="G107" i="187"/>
  <c r="F80" i="187"/>
  <c r="G195" i="187"/>
  <c r="G197" i="187" s="1"/>
  <c r="E97" i="187"/>
  <c r="E340" i="187"/>
  <c r="E172" i="173" s="1"/>
  <c r="E120" i="173"/>
  <c r="F101" i="173"/>
  <c r="E138" i="173"/>
  <c r="E349" i="187"/>
  <c r="E181" i="173" s="1"/>
  <c r="E111" i="173"/>
  <c r="H157" i="187"/>
  <c r="H162" i="187" s="1"/>
  <c r="G72" i="187"/>
  <c r="F131" i="173"/>
  <c r="F103" i="187"/>
  <c r="H143" i="187"/>
  <c r="H145" i="187" s="1"/>
  <c r="G70" i="187"/>
  <c r="G100" i="173" s="1"/>
  <c r="E335" i="187"/>
  <c r="F102" i="173"/>
  <c r="G277" i="187"/>
  <c r="G279" i="187" s="1"/>
  <c r="F96" i="187"/>
  <c r="G100" i="187"/>
  <c r="H284" i="187"/>
  <c r="H286" i="187" s="1"/>
  <c r="F337" i="187"/>
  <c r="F169" i="173" s="1"/>
  <c r="F125" i="173"/>
  <c r="E332" i="187"/>
  <c r="E156" i="173"/>
  <c r="E164" i="173" s="1"/>
  <c r="G337" i="187" l="1"/>
  <c r="G169" i="173" s="1"/>
  <c r="I209" i="187"/>
  <c r="I211" i="187" s="1"/>
  <c r="I82" i="187" s="1"/>
  <c r="I113" i="173" s="1"/>
  <c r="G82" i="187"/>
  <c r="G113" i="173" s="1"/>
  <c r="E105" i="187"/>
  <c r="E112" i="187" s="1"/>
  <c r="H74" i="187"/>
  <c r="H357" i="187" s="1"/>
  <c r="H189" i="173" s="1"/>
  <c r="E140" i="173"/>
  <c r="E141" i="173" s="1"/>
  <c r="E359" i="187"/>
  <c r="E191" i="173"/>
  <c r="P37" i="173"/>
  <c r="P42" i="173" s="1"/>
  <c r="P46" i="173" s="1"/>
  <c r="F109" i="187"/>
  <c r="G109" i="187" s="1"/>
  <c r="G110" i="187" s="1"/>
  <c r="F341" i="187"/>
  <c r="F173" i="173" s="1"/>
  <c r="F134" i="173"/>
  <c r="E128" i="173"/>
  <c r="E136" i="173" s="1"/>
  <c r="G132" i="173"/>
  <c r="G354" i="187"/>
  <c r="H202" i="187"/>
  <c r="H204" i="187" s="1"/>
  <c r="G81" i="187"/>
  <c r="G112" i="173" s="1"/>
  <c r="I256" i="187"/>
  <c r="I258" i="187" s="1"/>
  <c r="H93" i="187"/>
  <c r="G102" i="173"/>
  <c r="F349" i="187"/>
  <c r="F181" i="173" s="1"/>
  <c r="F111" i="173"/>
  <c r="F115" i="173" s="1"/>
  <c r="F186" i="173"/>
  <c r="F191" i="173" s="1"/>
  <c r="F359" i="187"/>
  <c r="I242" i="187"/>
  <c r="I244" i="187" s="1"/>
  <c r="H91" i="187"/>
  <c r="H122" i="173" s="1"/>
  <c r="I291" i="187"/>
  <c r="I293" i="187" s="1"/>
  <c r="H101" i="187"/>
  <c r="G138" i="173"/>
  <c r="E179" i="173"/>
  <c r="E184" i="173" s="1"/>
  <c r="E352" i="187"/>
  <c r="G59" i="173"/>
  <c r="F77" i="173"/>
  <c r="F82" i="173" s="1"/>
  <c r="G101" i="173"/>
  <c r="H100" i="187"/>
  <c r="I284" i="187"/>
  <c r="I286" i="187" s="1"/>
  <c r="I298" i="187"/>
  <c r="I300" i="187" s="1"/>
  <c r="H102" i="187"/>
  <c r="H71" i="187"/>
  <c r="I150" i="187"/>
  <c r="I152" i="187" s="1"/>
  <c r="G109" i="173"/>
  <c r="G347" i="187"/>
  <c r="F120" i="173"/>
  <c r="F97" i="187"/>
  <c r="F105" i="187" s="1"/>
  <c r="F340" i="187"/>
  <c r="F172" i="173" s="1"/>
  <c r="J216" i="187"/>
  <c r="J218" i="187" s="1"/>
  <c r="I83" i="187"/>
  <c r="I114" i="173" s="1"/>
  <c r="H126" i="173"/>
  <c r="E115" i="173"/>
  <c r="E167" i="173"/>
  <c r="E175" i="173" s="1"/>
  <c r="E177" i="173" s="1"/>
  <c r="E343" i="187"/>
  <c r="E345" i="187" s="1"/>
  <c r="G103" i="187"/>
  <c r="G131" i="173"/>
  <c r="H62" i="173"/>
  <c r="G75" i="173"/>
  <c r="G355" i="187"/>
  <c r="G187" i="173" s="1"/>
  <c r="G133" i="173"/>
  <c r="G125" i="173"/>
  <c r="G226" i="187"/>
  <c r="G230" i="187" s="1"/>
  <c r="H195" i="187"/>
  <c r="H197" i="187" s="1"/>
  <c r="G80" i="187"/>
  <c r="J270" i="187"/>
  <c r="J272" i="187" s="1"/>
  <c r="I95" i="187"/>
  <c r="H78" i="187"/>
  <c r="I181" i="187"/>
  <c r="I183" i="187" s="1"/>
  <c r="F127" i="173"/>
  <c r="F342" i="187"/>
  <c r="F174" i="173" s="1"/>
  <c r="I143" i="187"/>
  <c r="I145" i="187" s="1"/>
  <c r="H70" i="187"/>
  <c r="H100" i="173" s="1"/>
  <c r="H104" i="173"/>
  <c r="G110" i="173"/>
  <c r="G348" i="187"/>
  <c r="G180" i="173" s="1"/>
  <c r="I263" i="187"/>
  <c r="I265" i="187" s="1"/>
  <c r="H94" i="187"/>
  <c r="G92" i="187"/>
  <c r="G123" i="173" s="1"/>
  <c r="H249" i="187"/>
  <c r="H251" i="187" s="1"/>
  <c r="F84" i="187"/>
  <c r="G134" i="187"/>
  <c r="G138" i="187" s="1"/>
  <c r="I157" i="187"/>
  <c r="I162" i="187" s="1"/>
  <c r="H72" i="187"/>
  <c r="H337" i="187" s="1"/>
  <c r="H169" i="173" s="1"/>
  <c r="I73" i="187"/>
  <c r="I103" i="173" s="1"/>
  <c r="J167" i="187"/>
  <c r="J169" i="187" s="1"/>
  <c r="I305" i="187"/>
  <c r="I307" i="187" s="1"/>
  <c r="H107" i="187"/>
  <c r="H277" i="187"/>
  <c r="H279" i="187" s="1"/>
  <c r="G96" i="187"/>
  <c r="I74" i="187"/>
  <c r="J174" i="187"/>
  <c r="J176" i="187" s="1"/>
  <c r="H79" i="187"/>
  <c r="I188" i="187"/>
  <c r="I190" i="187" s="1"/>
  <c r="G90" i="187"/>
  <c r="G121" i="173" s="1"/>
  <c r="H235" i="187"/>
  <c r="H237" i="187" s="1"/>
  <c r="G124" i="173"/>
  <c r="G338" i="187"/>
  <c r="G170" i="173" s="1"/>
  <c r="F179" i="173"/>
  <c r="F99" i="173"/>
  <c r="F335" i="187"/>
  <c r="J209" i="187" l="1"/>
  <c r="J211" i="187" s="1"/>
  <c r="J82" i="187" s="1"/>
  <c r="J113" i="173" s="1"/>
  <c r="F110" i="187"/>
  <c r="F112" i="187" s="1"/>
  <c r="F140" i="173"/>
  <c r="F141" i="173" s="1"/>
  <c r="G341" i="187"/>
  <c r="G173" i="173" s="1"/>
  <c r="E361" i="187"/>
  <c r="E365" i="187" s="1"/>
  <c r="E197" i="173" s="1"/>
  <c r="E144" i="173"/>
  <c r="F352" i="187"/>
  <c r="F184" i="173"/>
  <c r="E193" i="173"/>
  <c r="G69" i="187"/>
  <c r="H125" i="187"/>
  <c r="G89" i="187"/>
  <c r="H223" i="187"/>
  <c r="F343" i="187"/>
  <c r="F345" i="187" s="1"/>
  <c r="F167" i="173"/>
  <c r="F175" i="173" s="1"/>
  <c r="F177" i="173" s="1"/>
  <c r="I71" i="187"/>
  <c r="I336" i="187" s="1"/>
  <c r="I168" i="173" s="1"/>
  <c r="J150" i="187"/>
  <c r="J152" i="187" s="1"/>
  <c r="J291" i="187"/>
  <c r="J293" i="187" s="1"/>
  <c r="I101" i="187"/>
  <c r="I72" i="187"/>
  <c r="I337" i="187" s="1"/>
  <c r="I169" i="173" s="1"/>
  <c r="J157" i="187"/>
  <c r="J162" i="187" s="1"/>
  <c r="J181" i="187"/>
  <c r="J183" i="187" s="1"/>
  <c r="I78" i="187"/>
  <c r="H138" i="173"/>
  <c r="H109" i="173"/>
  <c r="H347" i="187"/>
  <c r="G134" i="173"/>
  <c r="K216" i="187"/>
  <c r="K218" i="187" s="1"/>
  <c r="J83" i="187"/>
  <c r="J114" i="173" s="1"/>
  <c r="H101" i="173"/>
  <c r="G77" i="173"/>
  <c r="G82" i="173" s="1"/>
  <c r="H59" i="173"/>
  <c r="I107" i="187"/>
  <c r="J305" i="187"/>
  <c r="J307" i="187" s="1"/>
  <c r="H355" i="187"/>
  <c r="H187" i="173" s="1"/>
  <c r="H133" i="173"/>
  <c r="H348" i="187"/>
  <c r="H180" i="173" s="1"/>
  <c r="H110" i="173"/>
  <c r="I102" i="187"/>
  <c r="J298" i="187"/>
  <c r="J300" i="187" s="1"/>
  <c r="J74" i="187"/>
  <c r="K174" i="187"/>
  <c r="K176" i="187" s="1"/>
  <c r="F128" i="173"/>
  <c r="F136" i="173" s="1"/>
  <c r="I100" i="187"/>
  <c r="J284" i="187"/>
  <c r="J286" i="187" s="1"/>
  <c r="I126" i="173"/>
  <c r="I91" i="187"/>
  <c r="I122" i="173" s="1"/>
  <c r="J242" i="187"/>
  <c r="J244" i="187" s="1"/>
  <c r="I249" i="187"/>
  <c r="I251" i="187" s="1"/>
  <c r="H92" i="187"/>
  <c r="H123" i="173" s="1"/>
  <c r="I357" i="187"/>
  <c r="I189" i="173" s="1"/>
  <c r="I104" i="173"/>
  <c r="J73" i="187"/>
  <c r="J103" i="173" s="1"/>
  <c r="K167" i="187"/>
  <c r="K169" i="187" s="1"/>
  <c r="J143" i="187"/>
  <c r="J145" i="187" s="1"/>
  <c r="I70" i="187"/>
  <c r="I100" i="173" s="1"/>
  <c r="G349" i="187"/>
  <c r="G181" i="173" s="1"/>
  <c r="G111" i="173"/>
  <c r="G115" i="173" s="1"/>
  <c r="G179" i="173"/>
  <c r="H103" i="187"/>
  <c r="H131" i="173"/>
  <c r="I202" i="187"/>
  <c r="I204" i="187" s="1"/>
  <c r="H81" i="187"/>
  <c r="H112" i="173" s="1"/>
  <c r="J188" i="187"/>
  <c r="J190" i="187" s="1"/>
  <c r="I79" i="187"/>
  <c r="K270" i="187"/>
  <c r="K272" i="187" s="1"/>
  <c r="J95" i="187"/>
  <c r="J256" i="187"/>
  <c r="J258" i="187" s="1"/>
  <c r="I93" i="187"/>
  <c r="H109" i="187"/>
  <c r="G140" i="173"/>
  <c r="G141" i="173" s="1"/>
  <c r="G127" i="173"/>
  <c r="G342" i="187"/>
  <c r="G174" i="173" s="1"/>
  <c r="H125" i="173"/>
  <c r="H80" i="187"/>
  <c r="I195" i="187"/>
  <c r="I197" i="187" s="1"/>
  <c r="I62" i="173"/>
  <c r="H75" i="173"/>
  <c r="G84" i="187"/>
  <c r="G186" i="173"/>
  <c r="G191" i="173" s="1"/>
  <c r="G359" i="187"/>
  <c r="H124" i="173"/>
  <c r="H338" i="187"/>
  <c r="H170" i="173" s="1"/>
  <c r="H90" i="187"/>
  <c r="H121" i="173" s="1"/>
  <c r="I235" i="187"/>
  <c r="I237" i="187" s="1"/>
  <c r="I277" i="187"/>
  <c r="I279" i="187" s="1"/>
  <c r="H96" i="187"/>
  <c r="H102" i="173"/>
  <c r="I94" i="187"/>
  <c r="J263" i="187"/>
  <c r="J265" i="187" s="1"/>
  <c r="K209" i="187"/>
  <c r="K211" i="187" s="1"/>
  <c r="H336" i="187"/>
  <c r="H168" i="173" s="1"/>
  <c r="H354" i="187"/>
  <c r="H132" i="173"/>
  <c r="F144" i="173" l="1"/>
  <c r="H84" i="187"/>
  <c r="F361" i="187"/>
  <c r="E68" i="187"/>
  <c r="E75" i="187" s="1"/>
  <c r="E86" i="187" s="1"/>
  <c r="F193" i="173"/>
  <c r="G184" i="173"/>
  <c r="G352" i="187"/>
  <c r="E198" i="173"/>
  <c r="J202" i="187"/>
  <c r="J204" i="187" s="1"/>
  <c r="I81" i="187"/>
  <c r="I112" i="173" s="1"/>
  <c r="I125" i="173"/>
  <c r="J126" i="173"/>
  <c r="J104" i="173"/>
  <c r="J357" i="187"/>
  <c r="J189" i="173" s="1"/>
  <c r="I138" i="173"/>
  <c r="J72" i="187"/>
  <c r="J337" i="187" s="1"/>
  <c r="J169" i="173" s="1"/>
  <c r="K157" i="187"/>
  <c r="K162" i="187" s="1"/>
  <c r="I110" i="173"/>
  <c r="I348" i="187"/>
  <c r="I180" i="173" s="1"/>
  <c r="I109" i="187"/>
  <c r="H140" i="173"/>
  <c r="H141" i="173" s="1"/>
  <c r="H341" i="187"/>
  <c r="H173" i="173" s="1"/>
  <c r="L270" i="187"/>
  <c r="L272" i="187" s="1"/>
  <c r="K95" i="187"/>
  <c r="J102" i="187"/>
  <c r="K298" i="187"/>
  <c r="K300" i="187" s="1"/>
  <c r="H179" i="173"/>
  <c r="I102" i="173"/>
  <c r="H186" i="173"/>
  <c r="H191" i="173" s="1"/>
  <c r="H359" i="187"/>
  <c r="I354" i="187"/>
  <c r="I132" i="173"/>
  <c r="K291" i="187"/>
  <c r="K293" i="187" s="1"/>
  <c r="J101" i="187"/>
  <c r="H226" i="187"/>
  <c r="H230" i="187" s="1"/>
  <c r="I96" i="187"/>
  <c r="J277" i="187"/>
  <c r="J279" i="187" s="1"/>
  <c r="J249" i="187"/>
  <c r="J251" i="187" s="1"/>
  <c r="I92" i="187"/>
  <c r="I123" i="173" s="1"/>
  <c r="J100" i="187"/>
  <c r="K284" i="187"/>
  <c r="K286" i="187" s="1"/>
  <c r="J71" i="187"/>
  <c r="K150" i="187"/>
  <c r="K152" i="187" s="1"/>
  <c r="G97" i="187"/>
  <c r="G105" i="187" s="1"/>
  <c r="G112" i="187" s="1"/>
  <c r="G120" i="173"/>
  <c r="G128" i="173" s="1"/>
  <c r="G136" i="173" s="1"/>
  <c r="G144" i="173" s="1"/>
  <c r="G340" i="187"/>
  <c r="G172" i="173" s="1"/>
  <c r="I133" i="173"/>
  <c r="I355" i="187"/>
  <c r="I187" i="173" s="1"/>
  <c r="J79" i="187"/>
  <c r="K188" i="187"/>
  <c r="K190" i="187" s="1"/>
  <c r="I131" i="173"/>
  <c r="I103" i="187"/>
  <c r="H110" i="187"/>
  <c r="I101" i="173"/>
  <c r="I90" i="187"/>
  <c r="I121" i="173" s="1"/>
  <c r="J235" i="187"/>
  <c r="J237" i="187" s="1"/>
  <c r="L209" i="187"/>
  <c r="L211" i="187" s="1"/>
  <c r="K82" i="187"/>
  <c r="K113" i="173" s="1"/>
  <c r="I80" i="187"/>
  <c r="J195" i="187"/>
  <c r="J197" i="187" s="1"/>
  <c r="H134" i="173"/>
  <c r="J70" i="187"/>
  <c r="J100" i="173" s="1"/>
  <c r="K143" i="187"/>
  <c r="K145" i="187" s="1"/>
  <c r="J91" i="187"/>
  <c r="J122" i="173" s="1"/>
  <c r="K242" i="187"/>
  <c r="K244" i="187" s="1"/>
  <c r="I109" i="173"/>
  <c r="I347" i="187"/>
  <c r="H134" i="187"/>
  <c r="H138" i="187" s="1"/>
  <c r="H77" i="173"/>
  <c r="H82" i="173" s="1"/>
  <c r="I59" i="173"/>
  <c r="H127" i="173"/>
  <c r="H342" i="187"/>
  <c r="H174" i="173" s="1"/>
  <c r="I75" i="173"/>
  <c r="J62" i="173"/>
  <c r="I338" i="187"/>
  <c r="I170" i="173" s="1"/>
  <c r="I124" i="173"/>
  <c r="J94" i="187"/>
  <c r="K263" i="187"/>
  <c r="K265" i="187" s="1"/>
  <c r="H111" i="173"/>
  <c r="H115" i="173" s="1"/>
  <c r="H349" i="187"/>
  <c r="H181" i="173" s="1"/>
  <c r="K256" i="187"/>
  <c r="K258" i="187" s="1"/>
  <c r="J93" i="187"/>
  <c r="L167" i="187"/>
  <c r="L169" i="187" s="1"/>
  <c r="K73" i="187"/>
  <c r="K103" i="173" s="1"/>
  <c r="L174" i="187"/>
  <c r="L176" i="187" s="1"/>
  <c r="K74" i="187"/>
  <c r="J107" i="187"/>
  <c r="K305" i="187"/>
  <c r="K307" i="187" s="1"/>
  <c r="K83" i="187"/>
  <c r="K114" i="173" s="1"/>
  <c r="L216" i="187"/>
  <c r="L218" i="187" s="1"/>
  <c r="K181" i="187"/>
  <c r="K183" i="187" s="1"/>
  <c r="J78" i="187"/>
  <c r="G99" i="173"/>
  <c r="G335" i="187"/>
  <c r="I84" i="187" l="1"/>
  <c r="E98" i="173"/>
  <c r="E105" i="173" s="1"/>
  <c r="E117" i="173" s="1"/>
  <c r="E145" i="173" s="1"/>
  <c r="F363" i="187"/>
  <c r="F195" i="173" s="1"/>
  <c r="E366" i="187"/>
  <c r="H69" i="187"/>
  <c r="I125" i="187"/>
  <c r="K91" i="187"/>
  <c r="K122" i="173" s="1"/>
  <c r="L242" i="187"/>
  <c r="L244" i="187" s="1"/>
  <c r="K71" i="187"/>
  <c r="L150" i="187"/>
  <c r="L152" i="187" s="1"/>
  <c r="J101" i="173"/>
  <c r="J109" i="173"/>
  <c r="J347" i="187"/>
  <c r="M270" i="187"/>
  <c r="M272" i="187" s="1"/>
  <c r="L95" i="187"/>
  <c r="K100" i="187"/>
  <c r="L284" i="187"/>
  <c r="L286" i="187" s="1"/>
  <c r="J354" i="187"/>
  <c r="J132" i="173"/>
  <c r="K72" i="187"/>
  <c r="L157" i="187"/>
  <c r="L162" i="187" s="1"/>
  <c r="I341" i="187"/>
  <c r="I173" i="173" s="1"/>
  <c r="M209" i="187"/>
  <c r="M211" i="187" s="1"/>
  <c r="L82" i="187"/>
  <c r="L113" i="173" s="1"/>
  <c r="I127" i="173"/>
  <c r="I342" i="187"/>
  <c r="I174" i="173" s="1"/>
  <c r="J90" i="187"/>
  <c r="J121" i="173" s="1"/>
  <c r="K235" i="187"/>
  <c r="K237" i="187" s="1"/>
  <c r="E113" i="187"/>
  <c r="E1" i="187"/>
  <c r="E2" i="187" s="1"/>
  <c r="J124" i="173"/>
  <c r="J338" i="187"/>
  <c r="J170" i="173" s="1"/>
  <c r="J336" i="187"/>
  <c r="J168" i="173" s="1"/>
  <c r="J103" i="187"/>
  <c r="J131" i="173"/>
  <c r="L291" i="187"/>
  <c r="L293" i="187" s="1"/>
  <c r="K101" i="187"/>
  <c r="J102" i="173"/>
  <c r="L263" i="187"/>
  <c r="L265" i="187" s="1"/>
  <c r="K94" i="187"/>
  <c r="M167" i="187"/>
  <c r="M169" i="187" s="1"/>
  <c r="L73" i="187"/>
  <c r="L103" i="173" s="1"/>
  <c r="I179" i="173"/>
  <c r="J80" i="187"/>
  <c r="K195" i="187"/>
  <c r="K197" i="187" s="1"/>
  <c r="H352" i="187"/>
  <c r="I140" i="173"/>
  <c r="I141" i="173" s="1"/>
  <c r="J109" i="187"/>
  <c r="J110" i="187" s="1"/>
  <c r="K104" i="173"/>
  <c r="K357" i="187"/>
  <c r="K189" i="173" s="1"/>
  <c r="L188" i="187"/>
  <c r="L190" i="187" s="1"/>
  <c r="K79" i="187"/>
  <c r="J355" i="187"/>
  <c r="J187" i="173" s="1"/>
  <c r="J133" i="173"/>
  <c r="J125" i="173"/>
  <c r="I223" i="187"/>
  <c r="H89" i="187"/>
  <c r="L143" i="187"/>
  <c r="L145" i="187" s="1"/>
  <c r="K70" i="187"/>
  <c r="K100" i="173" s="1"/>
  <c r="J75" i="173"/>
  <c r="K62" i="173"/>
  <c r="L305" i="187"/>
  <c r="L307" i="187" s="1"/>
  <c r="K107" i="187"/>
  <c r="I349" i="187"/>
  <c r="I181" i="173" s="1"/>
  <c r="I111" i="173"/>
  <c r="I115" i="173" s="1"/>
  <c r="K249" i="187"/>
  <c r="K251" i="187" s="1"/>
  <c r="J92" i="187"/>
  <c r="J123" i="173" s="1"/>
  <c r="H184" i="173"/>
  <c r="I110" i="187"/>
  <c r="K202" i="187"/>
  <c r="K204" i="187" s="1"/>
  <c r="J81" i="187"/>
  <c r="J112" i="173" s="1"/>
  <c r="M174" i="187"/>
  <c r="M176" i="187" s="1"/>
  <c r="L74" i="187"/>
  <c r="I77" i="173"/>
  <c r="I82" i="173" s="1"/>
  <c r="J59" i="173"/>
  <c r="J348" i="187"/>
  <c r="J180" i="173" s="1"/>
  <c r="J110" i="173"/>
  <c r="K126" i="173"/>
  <c r="K78" i="187"/>
  <c r="L181" i="187"/>
  <c r="L183" i="187" s="1"/>
  <c r="M216" i="187"/>
  <c r="M218" i="187" s="1"/>
  <c r="L83" i="187"/>
  <c r="L114" i="173" s="1"/>
  <c r="K93" i="187"/>
  <c r="L256" i="187"/>
  <c r="L258" i="187" s="1"/>
  <c r="G343" i="187"/>
  <c r="G345" i="187" s="1"/>
  <c r="G361" i="187" s="1"/>
  <c r="G167" i="173"/>
  <c r="G175" i="173" s="1"/>
  <c r="G177" i="173" s="1"/>
  <c r="G193" i="173" s="1"/>
  <c r="J138" i="173"/>
  <c r="I134" i="173"/>
  <c r="K277" i="187"/>
  <c r="K279" i="187" s="1"/>
  <c r="J96" i="187"/>
  <c r="I359" i="187"/>
  <c r="I186" i="173"/>
  <c r="I191" i="173" s="1"/>
  <c r="K102" i="187"/>
  <c r="L298" i="187"/>
  <c r="L300" i="187" s="1"/>
  <c r="F365" i="187" l="1"/>
  <c r="F197" i="173" s="1"/>
  <c r="F198" i="173" s="1"/>
  <c r="J341" i="187"/>
  <c r="J173" i="173" s="1"/>
  <c r="J134" i="173"/>
  <c r="L235" i="187"/>
  <c r="L237" i="187" s="1"/>
  <c r="K90" i="187"/>
  <c r="K121" i="173" s="1"/>
  <c r="K355" i="187"/>
  <c r="K187" i="173" s="1"/>
  <c r="K133" i="173"/>
  <c r="K109" i="173"/>
  <c r="K347" i="187"/>
  <c r="L104" i="173"/>
  <c r="L357" i="187"/>
  <c r="L189" i="173" s="1"/>
  <c r="H97" i="187"/>
  <c r="H105" i="187" s="1"/>
  <c r="H112" i="187" s="1"/>
  <c r="H340" i="187"/>
  <c r="H172" i="173" s="1"/>
  <c r="H120" i="173"/>
  <c r="H128" i="173" s="1"/>
  <c r="H136" i="173" s="1"/>
  <c r="H144" i="173" s="1"/>
  <c r="I184" i="173"/>
  <c r="N270" i="187"/>
  <c r="N272" i="187" s="1"/>
  <c r="M95" i="187"/>
  <c r="N174" i="187"/>
  <c r="N176" i="187" s="1"/>
  <c r="M74" i="187"/>
  <c r="I226" i="187"/>
  <c r="I230" i="187" s="1"/>
  <c r="I352" i="187"/>
  <c r="K354" i="187"/>
  <c r="K132" i="173"/>
  <c r="L72" i="187"/>
  <c r="L337" i="187" s="1"/>
  <c r="L169" i="173" s="1"/>
  <c r="M157" i="187"/>
  <c r="M162" i="187" s="1"/>
  <c r="J84" i="187"/>
  <c r="L71" i="187"/>
  <c r="M150" i="187"/>
  <c r="M152" i="187" s="1"/>
  <c r="M291" i="187"/>
  <c r="M293" i="187" s="1"/>
  <c r="L101" i="187"/>
  <c r="K101" i="173"/>
  <c r="M256" i="187"/>
  <c r="M258" i="187" s="1"/>
  <c r="L93" i="187"/>
  <c r="K81" i="187"/>
  <c r="K112" i="173" s="1"/>
  <c r="L202" i="187"/>
  <c r="L204" i="187" s="1"/>
  <c r="L107" i="187"/>
  <c r="M305" i="187"/>
  <c r="M307" i="187" s="1"/>
  <c r="K109" i="187"/>
  <c r="K110" i="187" s="1"/>
  <c r="J140" i="173"/>
  <c r="J141" i="173" s="1"/>
  <c r="N167" i="187"/>
  <c r="N169" i="187" s="1"/>
  <c r="M73" i="187"/>
  <c r="M103" i="173" s="1"/>
  <c r="M242" i="187"/>
  <c r="M244" i="187" s="1"/>
  <c r="L91" i="187"/>
  <c r="L122" i="173" s="1"/>
  <c r="K96" i="187"/>
  <c r="L277" i="187"/>
  <c r="L279" i="187" s="1"/>
  <c r="K124" i="173"/>
  <c r="K338" i="187"/>
  <c r="K170" i="173" s="1"/>
  <c r="L62" i="173"/>
  <c r="K75" i="173"/>
  <c r="J359" i="187"/>
  <c r="J186" i="173"/>
  <c r="J191" i="173" s="1"/>
  <c r="K336" i="187"/>
  <c r="K168" i="173" s="1"/>
  <c r="K125" i="173"/>
  <c r="M284" i="187"/>
  <c r="M286" i="187" s="1"/>
  <c r="L100" i="187"/>
  <c r="I134" i="187"/>
  <c r="I138" i="187" s="1"/>
  <c r="J179" i="173"/>
  <c r="K59" i="173"/>
  <c r="J77" i="173"/>
  <c r="J82" i="173" s="1"/>
  <c r="K110" i="173"/>
  <c r="K348" i="187"/>
  <c r="K180" i="173" s="1"/>
  <c r="K80" i="187"/>
  <c r="L195" i="187"/>
  <c r="L197" i="187" s="1"/>
  <c r="M263" i="187"/>
  <c r="M265" i="187" s="1"/>
  <c r="L94" i="187"/>
  <c r="K103" i="187"/>
  <c r="K131" i="173"/>
  <c r="H99" i="173"/>
  <c r="H335" i="187"/>
  <c r="K138" i="173"/>
  <c r="K102" i="173"/>
  <c r="J127" i="173"/>
  <c r="J342" i="187"/>
  <c r="J174" i="173" s="1"/>
  <c r="N216" i="187"/>
  <c r="N218" i="187" s="1"/>
  <c r="M83" i="187"/>
  <c r="M114" i="173" s="1"/>
  <c r="L102" i="187"/>
  <c r="M298" i="187"/>
  <c r="M300" i="187" s="1"/>
  <c r="M181" i="187"/>
  <c r="M183" i="187" s="1"/>
  <c r="L78" i="187"/>
  <c r="L249" i="187"/>
  <c r="L251" i="187" s="1"/>
  <c r="K92" i="187"/>
  <c r="K123" i="173" s="1"/>
  <c r="M143" i="187"/>
  <c r="M145" i="187" s="1"/>
  <c r="L70" i="187"/>
  <c r="L100" i="173" s="1"/>
  <c r="M188" i="187"/>
  <c r="M190" i="187" s="1"/>
  <c r="L79" i="187"/>
  <c r="J111" i="173"/>
  <c r="J115" i="173" s="1"/>
  <c r="J349" i="187"/>
  <c r="J181" i="173" s="1"/>
  <c r="K337" i="187"/>
  <c r="K169" i="173" s="1"/>
  <c r="N209" i="187"/>
  <c r="N211" i="187" s="1"/>
  <c r="M82" i="187"/>
  <c r="M113" i="173" s="1"/>
  <c r="L126" i="173"/>
  <c r="F68" i="187" l="1"/>
  <c r="F366" i="187" s="1"/>
  <c r="K134" i="173"/>
  <c r="J352" i="187"/>
  <c r="I89" i="187"/>
  <c r="J223" i="187"/>
  <c r="I69" i="187"/>
  <c r="J125" i="187"/>
  <c r="L133" i="173"/>
  <c r="L355" i="187"/>
  <c r="L187" i="173" s="1"/>
  <c r="N263" i="187"/>
  <c r="N265" i="187" s="1"/>
  <c r="M94" i="187"/>
  <c r="L138" i="173"/>
  <c r="M101" i="187"/>
  <c r="N291" i="187"/>
  <c r="N293" i="187" s="1"/>
  <c r="N143" i="187"/>
  <c r="N145" i="187" s="1"/>
  <c r="M70" i="187"/>
  <c r="M100" i="173" s="1"/>
  <c r="M195" i="187"/>
  <c r="M197" i="187" s="1"/>
  <c r="L80" i="187"/>
  <c r="N242" i="187"/>
  <c r="N244" i="187" s="1"/>
  <c r="M91" i="187"/>
  <c r="M122" i="173" s="1"/>
  <c r="M202" i="187"/>
  <c r="M204" i="187" s="1"/>
  <c r="L81" i="187"/>
  <c r="L112" i="173" s="1"/>
  <c r="N150" i="187"/>
  <c r="N152" i="187" s="1"/>
  <c r="M71" i="187"/>
  <c r="M336" i="187" s="1"/>
  <c r="M168" i="173" s="1"/>
  <c r="N82" i="187"/>
  <c r="N113" i="173" s="1"/>
  <c r="O209" i="187"/>
  <c r="O211" i="187" s="1"/>
  <c r="O82" i="187" s="1"/>
  <c r="O113" i="173" s="1"/>
  <c r="L101" i="173"/>
  <c r="L92" i="187"/>
  <c r="L123" i="173" s="1"/>
  <c r="M249" i="187"/>
  <c r="M251" i="187" s="1"/>
  <c r="L103" i="187"/>
  <c r="L131" i="173"/>
  <c r="M62" i="173"/>
  <c r="L75" i="173"/>
  <c r="L338" i="187"/>
  <c r="L170" i="173" s="1"/>
  <c r="L124" i="173"/>
  <c r="M357" i="187"/>
  <c r="M189" i="173" s="1"/>
  <c r="M104" i="173"/>
  <c r="M235" i="187"/>
  <c r="M237" i="187" s="1"/>
  <c r="L90" i="187"/>
  <c r="L121" i="173" s="1"/>
  <c r="K349" i="187"/>
  <c r="K181" i="173" s="1"/>
  <c r="K111" i="173"/>
  <c r="K115" i="173" s="1"/>
  <c r="L109" i="173"/>
  <c r="L347" i="187"/>
  <c r="N284" i="187"/>
  <c r="N286" i="187" s="1"/>
  <c r="M100" i="187"/>
  <c r="N73" i="187"/>
  <c r="N103" i="173" s="1"/>
  <c r="O167" i="187"/>
  <c r="O169" i="187" s="1"/>
  <c r="O73" i="187" s="1"/>
  <c r="O103" i="173" s="1"/>
  <c r="N256" i="187"/>
  <c r="N258" i="187" s="1"/>
  <c r="M93" i="187"/>
  <c r="M72" i="187"/>
  <c r="N157" i="187"/>
  <c r="N162" i="187" s="1"/>
  <c r="O174" i="187"/>
  <c r="O176" i="187" s="1"/>
  <c r="O74" i="187" s="1"/>
  <c r="N74" i="187"/>
  <c r="L102" i="173"/>
  <c r="M126" i="173"/>
  <c r="K179" i="173"/>
  <c r="H167" i="173"/>
  <c r="H175" i="173" s="1"/>
  <c r="H177" i="173" s="1"/>
  <c r="H193" i="173" s="1"/>
  <c r="H343" i="187"/>
  <c r="H345" i="187" s="1"/>
  <c r="H361" i="187" s="1"/>
  <c r="M78" i="187"/>
  <c r="N181" i="187"/>
  <c r="N183" i="187" s="1"/>
  <c r="L110" i="173"/>
  <c r="L348" i="187"/>
  <c r="L180" i="173" s="1"/>
  <c r="K77" i="173"/>
  <c r="K82" i="173" s="1"/>
  <c r="L59" i="173"/>
  <c r="K341" i="187"/>
  <c r="K173" i="173" s="1"/>
  <c r="M277" i="187"/>
  <c r="M279" i="187" s="1"/>
  <c r="L96" i="187"/>
  <c r="L109" i="187"/>
  <c r="K140" i="173"/>
  <c r="K141" i="173" s="1"/>
  <c r="L336" i="187"/>
  <c r="L168" i="173" s="1"/>
  <c r="O270" i="187"/>
  <c r="O272" i="187" s="1"/>
  <c r="O95" i="187" s="1"/>
  <c r="N95" i="187"/>
  <c r="K84" i="187"/>
  <c r="N83" i="187"/>
  <c r="N114" i="173" s="1"/>
  <c r="O216" i="187"/>
  <c r="O218" i="187" s="1"/>
  <c r="O83" i="187" s="1"/>
  <c r="O114" i="173" s="1"/>
  <c r="M79" i="187"/>
  <c r="N188" i="187"/>
  <c r="N190" i="187" s="1"/>
  <c r="M102" i="187"/>
  <c r="N298" i="187"/>
  <c r="N300" i="187" s="1"/>
  <c r="L125" i="173"/>
  <c r="J184" i="173"/>
  <c r="K127" i="173"/>
  <c r="K342" i="187"/>
  <c r="K174" i="173" s="1"/>
  <c r="N305" i="187"/>
  <c r="N307" i="187" s="1"/>
  <c r="M107" i="187"/>
  <c r="L132" i="173"/>
  <c r="L354" i="187"/>
  <c r="K359" i="187"/>
  <c r="K186" i="173"/>
  <c r="K191" i="173" s="1"/>
  <c r="L341" i="187" l="1"/>
  <c r="L173" i="173" s="1"/>
  <c r="K184" i="173"/>
  <c r="K352" i="187"/>
  <c r="F98" i="173"/>
  <c r="F105" i="173" s="1"/>
  <c r="F117" i="173" s="1"/>
  <c r="F145" i="173" s="1"/>
  <c r="F75" i="187"/>
  <c r="F86" i="187" s="1"/>
  <c r="G363" i="187"/>
  <c r="G195" i="173" s="1"/>
  <c r="L140" i="173"/>
  <c r="L141" i="173" s="1"/>
  <c r="M109" i="187"/>
  <c r="M110" i="187" s="1"/>
  <c r="M102" i="173"/>
  <c r="L179" i="173"/>
  <c r="N70" i="187"/>
  <c r="N100" i="173" s="1"/>
  <c r="O143" i="187"/>
  <c r="O145" i="187" s="1"/>
  <c r="O70" i="187" s="1"/>
  <c r="O100" i="173" s="1"/>
  <c r="L127" i="173"/>
  <c r="L342" i="187"/>
  <c r="L174" i="173" s="1"/>
  <c r="M109" i="173"/>
  <c r="M347" i="187"/>
  <c r="M338" i="187"/>
  <c r="M170" i="173" s="1"/>
  <c r="M124" i="173"/>
  <c r="N91" i="187"/>
  <c r="N122" i="173" s="1"/>
  <c r="O242" i="187"/>
  <c r="O244" i="187" s="1"/>
  <c r="O91" i="187" s="1"/>
  <c r="O122" i="173" s="1"/>
  <c r="N101" i="187"/>
  <c r="O291" i="187"/>
  <c r="O293" i="187" s="1"/>
  <c r="O101" i="187" s="1"/>
  <c r="O256" i="187"/>
  <c r="O258" i="187" s="1"/>
  <c r="O93" i="187" s="1"/>
  <c r="N93" i="187"/>
  <c r="M132" i="173"/>
  <c r="M354" i="187"/>
  <c r="L111" i="173"/>
  <c r="L115" i="173" s="1"/>
  <c r="L349" i="187"/>
  <c r="L181" i="173" s="1"/>
  <c r="M337" i="187"/>
  <c r="M169" i="173" s="1"/>
  <c r="M75" i="173"/>
  <c r="N62" i="173"/>
  <c r="N195" i="187"/>
  <c r="N197" i="187" s="1"/>
  <c r="M80" i="187"/>
  <c r="J134" i="187"/>
  <c r="J138" i="187" s="1"/>
  <c r="L186" i="173"/>
  <c r="L191" i="173" s="1"/>
  <c r="L359" i="187"/>
  <c r="N126" i="173"/>
  <c r="M59" i="173"/>
  <c r="L77" i="173"/>
  <c r="L82" i="173" s="1"/>
  <c r="L134" i="173"/>
  <c r="M101" i="173"/>
  <c r="L110" i="187"/>
  <c r="I99" i="173"/>
  <c r="I335" i="187"/>
  <c r="M348" i="187"/>
  <c r="M180" i="173" s="1"/>
  <c r="M110" i="173"/>
  <c r="N277" i="187"/>
  <c r="N279" i="187" s="1"/>
  <c r="M96" i="187"/>
  <c r="O298" i="187"/>
  <c r="O300" i="187" s="1"/>
  <c r="O102" i="187" s="1"/>
  <c r="N102" i="187"/>
  <c r="O126" i="173"/>
  <c r="N357" i="187"/>
  <c r="N189" i="173" s="1"/>
  <c r="N104" i="173"/>
  <c r="M103" i="187"/>
  <c r="M131" i="173"/>
  <c r="N235" i="187"/>
  <c r="N237" i="187" s="1"/>
  <c r="M90" i="187"/>
  <c r="M121" i="173" s="1"/>
  <c r="N71" i="187"/>
  <c r="N336" i="187" s="1"/>
  <c r="N168" i="173" s="1"/>
  <c r="O150" i="187"/>
  <c r="O152" i="187" s="1"/>
  <c r="O71" i="187" s="1"/>
  <c r="O101" i="173" s="1"/>
  <c r="M133" i="173"/>
  <c r="M355" i="187"/>
  <c r="M187" i="173" s="1"/>
  <c r="O104" i="173"/>
  <c r="O357" i="187"/>
  <c r="O189" i="173" s="1"/>
  <c r="O284" i="187"/>
  <c r="O286" i="187" s="1"/>
  <c r="O100" i="187" s="1"/>
  <c r="N100" i="187"/>
  <c r="N249" i="187"/>
  <c r="N251" i="187" s="1"/>
  <c r="M92" i="187"/>
  <c r="M123" i="173" s="1"/>
  <c r="M125" i="173"/>
  <c r="J226" i="187"/>
  <c r="J230" i="187" s="1"/>
  <c r="O181" i="187"/>
  <c r="O183" i="187" s="1"/>
  <c r="O78" i="187" s="1"/>
  <c r="N78" i="187"/>
  <c r="M138" i="173"/>
  <c r="N107" i="187"/>
  <c r="O305" i="187"/>
  <c r="O307" i="187" s="1"/>
  <c r="O107" i="187" s="1"/>
  <c r="N79" i="187"/>
  <c r="O188" i="187"/>
  <c r="O190" i="187" s="1"/>
  <c r="O79" i="187" s="1"/>
  <c r="N72" i="187"/>
  <c r="N337" i="187" s="1"/>
  <c r="N169" i="173" s="1"/>
  <c r="O157" i="187"/>
  <c r="O162" i="187" s="1"/>
  <c r="O72" i="187" s="1"/>
  <c r="O102" i="173" s="1"/>
  <c r="L84" i="187"/>
  <c r="M81" i="187"/>
  <c r="M112" i="173" s="1"/>
  <c r="N202" i="187"/>
  <c r="N204" i="187" s="1"/>
  <c r="N94" i="187"/>
  <c r="O263" i="187"/>
  <c r="O265" i="187" s="1"/>
  <c r="O94" i="187" s="1"/>
  <c r="I97" i="187"/>
  <c r="I105" i="187" s="1"/>
  <c r="I112" i="187" s="1"/>
  <c r="I120" i="173"/>
  <c r="I128" i="173" s="1"/>
  <c r="I136" i="173" s="1"/>
  <c r="I144" i="173" s="1"/>
  <c r="I340" i="187"/>
  <c r="I172" i="173" s="1"/>
  <c r="M341" i="187" l="1"/>
  <c r="M173" i="173" s="1"/>
  <c r="G365" i="187"/>
  <c r="G68" i="187" s="1"/>
  <c r="G366" i="187" s="1"/>
  <c r="F113" i="187"/>
  <c r="F1" i="187"/>
  <c r="F2" i="187" s="1"/>
  <c r="L184" i="173"/>
  <c r="L352" i="187"/>
  <c r="M134" i="173"/>
  <c r="J69" i="187"/>
  <c r="K125" i="187"/>
  <c r="O133" i="173"/>
  <c r="O355" i="187"/>
  <c r="O187" i="173" s="1"/>
  <c r="N75" i="173"/>
  <c r="O62" i="173"/>
  <c r="O75" i="173" s="1"/>
  <c r="O338" i="187"/>
  <c r="O170" i="173" s="1"/>
  <c r="O124" i="173"/>
  <c r="M179" i="173"/>
  <c r="M127" i="173"/>
  <c r="M342" i="187"/>
  <c r="M174" i="173" s="1"/>
  <c r="O354" i="187"/>
  <c r="O132" i="173"/>
  <c r="M84" i="187"/>
  <c r="N138" i="173"/>
  <c r="N354" i="187"/>
  <c r="N132" i="173"/>
  <c r="N109" i="173"/>
  <c r="N347" i="187"/>
  <c r="N103" i="187"/>
  <c r="N131" i="173"/>
  <c r="M140" i="173"/>
  <c r="M141" i="173" s="1"/>
  <c r="N109" i="187"/>
  <c r="O109" i="173"/>
  <c r="O347" i="187"/>
  <c r="O103" i="187"/>
  <c r="O131" i="173"/>
  <c r="O110" i="173"/>
  <c r="O348" i="187"/>
  <c r="O180" i="173" s="1"/>
  <c r="I167" i="173"/>
  <c r="I175" i="173" s="1"/>
  <c r="I177" i="173" s="1"/>
  <c r="I193" i="173" s="1"/>
  <c r="I343" i="187"/>
  <c r="I345" i="187" s="1"/>
  <c r="I361" i="187" s="1"/>
  <c r="O277" i="187"/>
  <c r="O279" i="187" s="1"/>
  <c r="O96" i="187" s="1"/>
  <c r="N96" i="187"/>
  <c r="O337" i="187"/>
  <c r="O169" i="173" s="1"/>
  <c r="N102" i="173"/>
  <c r="K223" i="187"/>
  <c r="J89" i="187"/>
  <c r="O336" i="187"/>
  <c r="O168" i="173" s="1"/>
  <c r="N101" i="173"/>
  <c r="M77" i="173"/>
  <c r="M82" i="173" s="1"/>
  <c r="N59" i="173"/>
  <c r="M186" i="173"/>
  <c r="M191" i="173" s="1"/>
  <c r="M359" i="187"/>
  <c r="O125" i="173"/>
  <c r="N110" i="173"/>
  <c r="N348" i="187"/>
  <c r="N180" i="173" s="1"/>
  <c r="M349" i="187"/>
  <c r="M181" i="173" s="1"/>
  <c r="M111" i="173"/>
  <c r="M115" i="173" s="1"/>
  <c r="N81" i="187"/>
  <c r="N112" i="173" s="1"/>
  <c r="O202" i="187"/>
  <c r="O204" i="187" s="1"/>
  <c r="O81" i="187" s="1"/>
  <c r="O112" i="173" s="1"/>
  <c r="N92" i="187"/>
  <c r="N123" i="173" s="1"/>
  <c r="O249" i="187"/>
  <c r="O251" i="187" s="1"/>
  <c r="O92" i="187" s="1"/>
  <c r="O123" i="173" s="1"/>
  <c r="N125" i="173"/>
  <c r="O138" i="173"/>
  <c r="N90" i="187"/>
  <c r="N121" i="173" s="1"/>
  <c r="O235" i="187"/>
  <c r="O237" i="187" s="1"/>
  <c r="O90" i="187" s="1"/>
  <c r="O121" i="173" s="1"/>
  <c r="N355" i="187"/>
  <c r="N187" i="173" s="1"/>
  <c r="N133" i="173"/>
  <c r="N80" i="187"/>
  <c r="O195" i="187"/>
  <c r="O197" i="187" s="1"/>
  <c r="O80" i="187" s="1"/>
  <c r="N338" i="187"/>
  <c r="N170" i="173" s="1"/>
  <c r="N124" i="173"/>
  <c r="G197" i="173" l="1"/>
  <c r="G198" i="173" s="1"/>
  <c r="H363" i="187"/>
  <c r="H195" i="173" s="1"/>
  <c r="G98" i="173"/>
  <c r="G105" i="173" s="1"/>
  <c r="G117" i="173" s="1"/>
  <c r="G145" i="173" s="1"/>
  <c r="G75" i="187"/>
  <c r="G86" i="187" s="1"/>
  <c r="G1" i="187" s="1"/>
  <c r="G2" i="187" s="1"/>
  <c r="O134" i="173"/>
  <c r="O109" i="187"/>
  <c r="N140" i="173"/>
  <c r="N141" i="173" s="1"/>
  <c r="N186" i="173"/>
  <c r="N191" i="173" s="1"/>
  <c r="N359" i="187"/>
  <c r="J120" i="173"/>
  <c r="J128" i="173" s="1"/>
  <c r="J136" i="173" s="1"/>
  <c r="J144" i="173" s="1"/>
  <c r="J97" i="187"/>
  <c r="J105" i="187" s="1"/>
  <c r="J112" i="187" s="1"/>
  <c r="J340" i="187"/>
  <c r="J172" i="173" s="1"/>
  <c r="O59" i="173"/>
  <c r="O77" i="173" s="1"/>
  <c r="O82" i="173" s="1"/>
  <c r="N77" i="173"/>
  <c r="N82" i="173" s="1"/>
  <c r="N110" i="187"/>
  <c r="O341" i="187"/>
  <c r="O173" i="173" s="1"/>
  <c r="O179" i="173"/>
  <c r="N127" i="173"/>
  <c r="N342" i="187"/>
  <c r="N174" i="173" s="1"/>
  <c r="K226" i="187"/>
  <c r="K230" i="187" s="1"/>
  <c r="O349" i="187"/>
  <c r="O181" i="173" s="1"/>
  <c r="O111" i="173"/>
  <c r="O115" i="173" s="1"/>
  <c r="O127" i="173"/>
  <c r="O342" i="187"/>
  <c r="O174" i="173" s="1"/>
  <c r="N134" i="173"/>
  <c r="N349" i="187"/>
  <c r="N181" i="173" s="1"/>
  <c r="N111" i="173"/>
  <c r="N115" i="173" s="1"/>
  <c r="N341" i="187"/>
  <c r="N173" i="173" s="1"/>
  <c r="N84" i="187"/>
  <c r="M184" i="173"/>
  <c r="K134" i="187"/>
  <c r="K138" i="187" s="1"/>
  <c r="O84" i="187"/>
  <c r="N179" i="173"/>
  <c r="O186" i="173"/>
  <c r="O191" i="173" s="1"/>
  <c r="O359" i="187"/>
  <c r="M352" i="187"/>
  <c r="J99" i="173"/>
  <c r="J335" i="187"/>
  <c r="H365" i="187" l="1"/>
  <c r="H197" i="173" s="1"/>
  <c r="H198" i="173" s="1"/>
  <c r="G113" i="187"/>
  <c r="N184" i="173"/>
  <c r="K69" i="187"/>
  <c r="L125" i="187"/>
  <c r="J343" i="187"/>
  <c r="J345" i="187" s="1"/>
  <c r="J361" i="187" s="1"/>
  <c r="J167" i="173"/>
  <c r="J175" i="173" s="1"/>
  <c r="J177" i="173" s="1"/>
  <c r="J193" i="173" s="1"/>
  <c r="O140" i="173"/>
  <c r="O141" i="173" s="1"/>
  <c r="O110" i="187"/>
  <c r="N352" i="187"/>
  <c r="O352" i="187"/>
  <c r="K89" i="187"/>
  <c r="L223" i="187"/>
  <c r="O184" i="173"/>
  <c r="H68" i="187" l="1"/>
  <c r="H366" i="187" s="1"/>
  <c r="L226" i="187"/>
  <c r="L230" i="187" s="1"/>
  <c r="L134" i="187"/>
  <c r="L138" i="187" s="1"/>
  <c r="K120" i="173"/>
  <c r="K128" i="173" s="1"/>
  <c r="K136" i="173" s="1"/>
  <c r="K144" i="173" s="1"/>
  <c r="K97" i="187"/>
  <c r="K105" i="187" s="1"/>
  <c r="K112" i="187" s="1"/>
  <c r="K340" i="187"/>
  <c r="K172" i="173" s="1"/>
  <c r="K99" i="173"/>
  <c r="K335" i="187"/>
  <c r="H75" i="187" l="1"/>
  <c r="H86" i="187" s="1"/>
  <c r="I363" i="187"/>
  <c r="H98" i="173"/>
  <c r="H105" i="173" s="1"/>
  <c r="H117" i="173" s="1"/>
  <c r="H145" i="173" s="1"/>
  <c r="L69" i="187"/>
  <c r="M125" i="187"/>
  <c r="L89" i="187"/>
  <c r="M223" i="187"/>
  <c r="K167" i="173"/>
  <c r="K175" i="173" s="1"/>
  <c r="K177" i="173" s="1"/>
  <c r="K193" i="173" s="1"/>
  <c r="K343" i="187"/>
  <c r="K345" i="187" s="1"/>
  <c r="K361" i="187" s="1"/>
  <c r="I195" i="173" l="1"/>
  <c r="I365" i="187"/>
  <c r="H1" i="187"/>
  <c r="H2" i="187" s="1"/>
  <c r="H113" i="187"/>
  <c r="L99" i="173"/>
  <c r="L335" i="187"/>
  <c r="L340" i="187"/>
  <c r="L172" i="173" s="1"/>
  <c r="L120" i="173"/>
  <c r="L128" i="173" s="1"/>
  <c r="L136" i="173" s="1"/>
  <c r="L144" i="173" s="1"/>
  <c r="L97" i="187"/>
  <c r="L105" i="187" s="1"/>
  <c r="L112" i="187" s="1"/>
  <c r="M226" i="187"/>
  <c r="M230" i="187" s="1"/>
  <c r="M134" i="187"/>
  <c r="M138" i="187" s="1"/>
  <c r="I68" i="187" l="1"/>
  <c r="I197" i="173"/>
  <c r="I198" i="173" s="1"/>
  <c r="M89" i="187"/>
  <c r="N223" i="187"/>
  <c r="M69" i="187"/>
  <c r="N125" i="187"/>
  <c r="L167" i="173"/>
  <c r="L175" i="173" s="1"/>
  <c r="L177" i="173" s="1"/>
  <c r="L193" i="173" s="1"/>
  <c r="L343" i="187"/>
  <c r="L345" i="187" s="1"/>
  <c r="L361" i="187" s="1"/>
  <c r="I366" i="187" l="1"/>
  <c r="I75" i="187"/>
  <c r="I86" i="187" s="1"/>
  <c r="J363" i="187"/>
  <c r="I98" i="173"/>
  <c r="I105" i="173" s="1"/>
  <c r="I117" i="173" s="1"/>
  <c r="I145" i="173" s="1"/>
  <c r="N134" i="187"/>
  <c r="N138" i="187" s="1"/>
  <c r="M99" i="173"/>
  <c r="M335" i="187"/>
  <c r="N226" i="187"/>
  <c r="N230" i="187" s="1"/>
  <c r="M340" i="187"/>
  <c r="M172" i="173" s="1"/>
  <c r="M97" i="187"/>
  <c r="M105" i="187" s="1"/>
  <c r="M112" i="187" s="1"/>
  <c r="M120" i="173"/>
  <c r="M128" i="173" s="1"/>
  <c r="M136" i="173" s="1"/>
  <c r="M144" i="173" s="1"/>
  <c r="J365" i="187" l="1"/>
  <c r="J195" i="173"/>
  <c r="I113" i="187"/>
  <c r="I1" i="187"/>
  <c r="I2" i="187" s="1"/>
  <c r="O125" i="187"/>
  <c r="N69" i="187"/>
  <c r="N89" i="187"/>
  <c r="O223" i="187"/>
  <c r="M343" i="187"/>
  <c r="M345" i="187" s="1"/>
  <c r="M361" i="187" s="1"/>
  <c r="M167" i="173"/>
  <c r="M175" i="173" s="1"/>
  <c r="M177" i="173" s="1"/>
  <c r="M193" i="173" s="1"/>
  <c r="J197" i="173" l="1"/>
  <c r="J198" i="173" s="1"/>
  <c r="J68" i="187"/>
  <c r="J366" i="187" s="1"/>
  <c r="N120" i="173"/>
  <c r="N128" i="173" s="1"/>
  <c r="N136" i="173" s="1"/>
  <c r="N144" i="173" s="1"/>
  <c r="N97" i="187"/>
  <c r="N105" i="187" s="1"/>
  <c r="N112" i="187" s="1"/>
  <c r="N340" i="187"/>
  <c r="N172" i="173" s="1"/>
  <c r="O226" i="187"/>
  <c r="O230" i="187" s="1"/>
  <c r="O89" i="187" s="1"/>
  <c r="N99" i="173"/>
  <c r="N335" i="187"/>
  <c r="O134" i="187"/>
  <c r="O138" i="187" s="1"/>
  <c r="O69" i="187" s="1"/>
  <c r="O99" i="173" s="1"/>
  <c r="K363" i="187" l="1"/>
  <c r="J98" i="173"/>
  <c r="J105" i="173" s="1"/>
  <c r="J117" i="173" s="1"/>
  <c r="J145" i="173" s="1"/>
  <c r="J75" i="187"/>
  <c r="J86" i="187" s="1"/>
  <c r="O335" i="187"/>
  <c r="O340" i="187"/>
  <c r="O172" i="173" s="1"/>
  <c r="O97" i="187"/>
  <c r="O105" i="187" s="1"/>
  <c r="O112" i="187" s="1"/>
  <c r="O120" i="173"/>
  <c r="O128" i="173" s="1"/>
  <c r="O136" i="173" s="1"/>
  <c r="O144" i="173" s="1"/>
  <c r="N343" i="187"/>
  <c r="N345" i="187" s="1"/>
  <c r="N361" i="187" s="1"/>
  <c r="N167" i="173"/>
  <c r="N175" i="173" s="1"/>
  <c r="N177" i="173" s="1"/>
  <c r="N193" i="173" s="1"/>
  <c r="J113" i="187" l="1"/>
  <c r="J1" i="187"/>
  <c r="J2" i="187" s="1"/>
  <c r="K195" i="173"/>
  <c r="K365" i="187"/>
  <c r="O167" i="173"/>
  <c r="O175" i="173" s="1"/>
  <c r="O177" i="173" s="1"/>
  <c r="O193" i="173" s="1"/>
  <c r="O343" i="187"/>
  <c r="O345" i="187" s="1"/>
  <c r="O361" i="187" s="1"/>
  <c r="K68" i="187" l="1"/>
  <c r="K366" i="187" s="1"/>
  <c r="K197" i="173"/>
  <c r="K198" i="173" s="1"/>
  <c r="K75" i="187" l="1"/>
  <c r="K86" i="187" s="1"/>
  <c r="L363" i="187"/>
  <c r="K98" i="173"/>
  <c r="K105" i="173" s="1"/>
  <c r="K117" i="173" s="1"/>
  <c r="K145" i="173" s="1"/>
  <c r="L195" i="173" l="1"/>
  <c r="L365" i="187"/>
  <c r="K1" i="187"/>
  <c r="K2" i="187" s="1"/>
  <c r="K113" i="187"/>
  <c r="L68" i="187" l="1"/>
  <c r="L366" i="187" s="1"/>
  <c r="L197" i="173"/>
  <c r="L198" i="173" s="1"/>
  <c r="L75" i="187" l="1"/>
  <c r="L86" i="187" s="1"/>
  <c r="M363" i="187"/>
  <c r="L98" i="173"/>
  <c r="L105" i="173" s="1"/>
  <c r="L117" i="173" s="1"/>
  <c r="L145" i="173" s="1"/>
  <c r="M195" i="173" l="1"/>
  <c r="M365" i="187"/>
  <c r="L113" i="187"/>
  <c r="L1" i="187"/>
  <c r="L2" i="187" s="1"/>
  <c r="M68" i="187" l="1"/>
  <c r="M197" i="173"/>
  <c r="M198" i="173" s="1"/>
  <c r="M366" i="187" l="1"/>
  <c r="M98" i="173"/>
  <c r="M105" i="173" s="1"/>
  <c r="M117" i="173" s="1"/>
  <c r="M145" i="173" s="1"/>
  <c r="M75" i="187"/>
  <c r="M86" i="187" s="1"/>
  <c r="N363" i="187"/>
  <c r="N195" i="173" l="1"/>
  <c r="N365" i="187"/>
  <c r="M113" i="187"/>
  <c r="M1" i="187"/>
  <c r="M2" i="187" s="1"/>
  <c r="N197" i="173" l="1"/>
  <c r="N198" i="173" s="1"/>
  <c r="N68" i="187"/>
  <c r="N366" i="187" s="1"/>
  <c r="O363" i="187" l="1"/>
  <c r="N75" i="187"/>
  <c r="N86" i="187" s="1"/>
  <c r="N98" i="173"/>
  <c r="N105" i="173" s="1"/>
  <c r="N117" i="173" s="1"/>
  <c r="N145" i="173" s="1"/>
  <c r="N1" i="187" l="1"/>
  <c r="N2" i="187" s="1"/>
  <c r="N113" i="187"/>
  <c r="O365" i="187"/>
  <c r="O195" i="173"/>
  <c r="O197" i="173" l="1"/>
  <c r="O198" i="173" s="1"/>
  <c r="O68" i="187"/>
  <c r="O366" i="187" s="1"/>
  <c r="O98" i="173" l="1"/>
  <c r="O105" i="173" s="1"/>
  <c r="O117" i="173" s="1"/>
  <c r="O145" i="173" s="1"/>
  <c r="O75" i="187"/>
  <c r="O86" i="187" s="1"/>
  <c r="O1" i="187" l="1"/>
  <c r="O2" i="187" s="1"/>
  <c r="O113" i="18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<sst xmlns="http://schemas.openxmlformats.org/spreadsheetml/2006/main" count="2458" uniqueCount="536">
  <si>
    <t>Company Name</t>
  </si>
  <si>
    <t>Month</t>
  </si>
  <si>
    <t>Taxation</t>
  </si>
  <si>
    <t>End</t>
  </si>
  <si>
    <t>Description</t>
  </si>
  <si>
    <t>Balance</t>
  </si>
  <si>
    <t>Current Assets</t>
  </si>
  <si>
    <t>*Code</t>
  </si>
  <si>
    <t>Report Code</t>
  </si>
  <si>
    <t>*Name</t>
  </si>
  <si>
    <t>Reporting Name</t>
  </si>
  <si>
    <t>*Type</t>
  </si>
  <si>
    <t>*Tax Code</t>
  </si>
  <si>
    <t>Dashboard</t>
  </si>
  <si>
    <t>Expense Claims</t>
  </si>
  <si>
    <t>Enable Payments</t>
  </si>
  <si>
    <t>Retained Earnings</t>
  </si>
  <si>
    <t>Dividends</t>
  </si>
  <si>
    <t>Workpaper</t>
  </si>
  <si>
    <t>Opening balance</t>
  </si>
  <si>
    <t>Description of the check</t>
  </si>
  <si>
    <t>Check</t>
  </si>
  <si>
    <t>Depreciation</t>
  </si>
  <si>
    <t>Subscriptions</t>
  </si>
  <si>
    <t>Employers National Insurance</t>
  </si>
  <si>
    <t>Gross Salary</t>
  </si>
  <si>
    <t>Sales</t>
  </si>
  <si>
    <t>Insurance</t>
  </si>
  <si>
    <t>Accruals</t>
  </si>
  <si>
    <t>GL Code</t>
  </si>
  <si>
    <t>Salary</t>
  </si>
  <si>
    <t>Reason</t>
  </si>
  <si>
    <t>Cost of sales</t>
  </si>
  <si>
    <t>Current Year Profits</t>
  </si>
  <si>
    <t>Checks</t>
  </si>
  <si>
    <t>Sheet Names</t>
  </si>
  <si>
    <t>Tick to Select</t>
  </si>
  <si>
    <t>Print Sheet</t>
  </si>
  <si>
    <t>Save as PDF</t>
  </si>
  <si>
    <t>Enter PDF Name Below</t>
  </si>
  <si>
    <t>Create PDF</t>
  </si>
  <si>
    <t>Total Equity</t>
  </si>
  <si>
    <t>Paid up Capital</t>
  </si>
  <si>
    <t>416 - Depreciation Expense</t>
  </si>
  <si>
    <t>Other creditors</t>
  </si>
  <si>
    <t>Contractors</t>
  </si>
  <si>
    <t>Employers Pension Contributions</t>
  </si>
  <si>
    <t>Other debtors</t>
  </si>
  <si>
    <t>Maximum</t>
  </si>
  <si>
    <t>Monthly</t>
  </si>
  <si>
    <t>Annually</t>
  </si>
  <si>
    <t>Qualifying earnings</t>
  </si>
  <si>
    <t>Enter clients GL Code</t>
  </si>
  <si>
    <t>Payroll Mapping</t>
  </si>
  <si>
    <t>Balance Sheet Category 1</t>
  </si>
  <si>
    <t>P&amp;L Category 2</t>
  </si>
  <si>
    <t>P&amp;L Category 1</t>
  </si>
  <si>
    <t>Max</t>
  </si>
  <si>
    <t>Min</t>
  </si>
  <si>
    <t>Forecast</t>
  </si>
  <si>
    <t>Period</t>
  </si>
  <si>
    <t>LEL</t>
  </si>
  <si>
    <t>MAY</t>
  </si>
  <si>
    <t>Title</t>
  </si>
  <si>
    <t>Net Profit after Tax</t>
  </si>
  <si>
    <t>Taxation (forecast estimate)</t>
  </si>
  <si>
    <t>Net Profit before Tax</t>
  </si>
  <si>
    <t>Total Overheads</t>
  </si>
  <si>
    <t>Overheads</t>
  </si>
  <si>
    <t>Gross Margin</t>
  </si>
  <si>
    <t>Scenario</t>
  </si>
  <si>
    <t>Monthly Profit and Loss - Cumulative</t>
  </si>
  <si>
    <t>Net Profit after Directors Fees</t>
  </si>
  <si>
    <t>Director s Fees</t>
  </si>
  <si>
    <t>Budget</t>
  </si>
  <si>
    <t>Total (£)</t>
  </si>
  <si>
    <t>Month:</t>
  </si>
  <si>
    <t>COS GL Code + Name</t>
  </si>
  <si>
    <t>COS %</t>
  </si>
  <si>
    <t>Sales - GL Code + Name</t>
  </si>
  <si>
    <t>Notes</t>
  </si>
  <si>
    <t>Customer</t>
  </si>
  <si>
    <t>Cost of sales inputs</t>
  </si>
  <si>
    <t>Sales Budget</t>
  </si>
  <si>
    <t>End Month</t>
  </si>
  <si>
    <t>Start Month</t>
  </si>
  <si>
    <t>ER Pension</t>
  </si>
  <si>
    <t>EE Pension</t>
  </si>
  <si>
    <t>Salary Sacrifice</t>
  </si>
  <si>
    <t xml:space="preserve">Pension </t>
  </si>
  <si>
    <t>Bonus %</t>
  </si>
  <si>
    <t>Employee name</t>
  </si>
  <si>
    <t>Taxable Income (Gross salary - salary sacrifice)</t>
  </si>
  <si>
    <t>Employees Salary Sacrifice</t>
  </si>
  <si>
    <t>Total Employment Costs</t>
  </si>
  <si>
    <t>Pension ER</t>
  </si>
  <si>
    <t>ER NI Total</t>
  </si>
  <si>
    <t>Gross Salary Total</t>
  </si>
  <si>
    <t>Grand total:</t>
  </si>
  <si>
    <t>GL Code + Name</t>
  </si>
  <si>
    <t>Name</t>
  </si>
  <si>
    <t>Supplier</t>
  </si>
  <si>
    <t>Non-Current Liabilities</t>
  </si>
  <si>
    <t>Current Liabilities</t>
  </si>
  <si>
    <t>Closing balance</t>
  </si>
  <si>
    <t>Payments</t>
  </si>
  <si>
    <t xml:space="preserve">Total External Invoicing </t>
  </si>
  <si>
    <t>Less: Deferred Revenue Release</t>
  </si>
  <si>
    <t>Add: Deferred Revenue Invoicing</t>
  </si>
  <si>
    <t>Closing bank balance</t>
  </si>
  <si>
    <t>Opening bank balance</t>
  </si>
  <si>
    <t>Intercompany Funding</t>
  </si>
  <si>
    <t>Bank Borrowings</t>
  </si>
  <si>
    <t>Purchase of Property, Plant and Equipment</t>
  </si>
  <si>
    <t>Trade Payables - Intercompany</t>
  </si>
  <si>
    <t>Amortisation</t>
  </si>
  <si>
    <t>Net Profit After Tax</t>
  </si>
  <si>
    <t>Total cash flow</t>
  </si>
  <si>
    <t>Cash Flow from Financing</t>
  </si>
  <si>
    <t>Interest &amp; Bank Charges</t>
  </si>
  <si>
    <t>Cash Flow from Investing</t>
  </si>
  <si>
    <t xml:space="preserve">Investment in Research and Development </t>
  </si>
  <si>
    <t>Cash Flow from Operations</t>
  </si>
  <si>
    <t>Increase/(Decrease) in Income tax liability</t>
  </si>
  <si>
    <t>Increase/(Decrease) in Other creditors</t>
  </si>
  <si>
    <t>Increase/(Decrease) in Trade creditors</t>
  </si>
  <si>
    <t>(Increase)/Decrease in Other Current Assets</t>
  </si>
  <si>
    <t>(Increase)/Decrease in Owed by Associates</t>
  </si>
  <si>
    <t>(Increase)/Decrease in Inventory</t>
  </si>
  <si>
    <t>(Increase)/Decrease in Other Debtors</t>
  </si>
  <si>
    <t>(Increase)/Decrease in Trade Debtors</t>
  </si>
  <si>
    <t>Changes in Working Capital</t>
  </si>
  <si>
    <t>Provision for Inventory Obsolescence/WIP release</t>
  </si>
  <si>
    <t>WIP &amp; IP Capitalisation</t>
  </si>
  <si>
    <t>Add back non-cash items</t>
  </si>
  <si>
    <t>Provisions</t>
  </si>
  <si>
    <t>VAT Payable</t>
  </si>
  <si>
    <t>Current Income Tax Liability</t>
  </si>
  <si>
    <t>Owed to associate companies</t>
  </si>
  <si>
    <t>Deferred Income</t>
  </si>
  <si>
    <t>Trade Payables</t>
  </si>
  <si>
    <t>Investments</t>
  </si>
  <si>
    <t>Deferred Tax Assets</t>
  </si>
  <si>
    <t>Other Intangible Assets</t>
  </si>
  <si>
    <t>Goodwill</t>
  </si>
  <si>
    <t>Research &amp; Development</t>
  </si>
  <si>
    <t>Property, Plant &amp; Equipment</t>
  </si>
  <si>
    <t>Non-Current Assets</t>
  </si>
  <si>
    <t>Owed by associate companies</t>
  </si>
  <si>
    <t>Inventory Provision</t>
  </si>
  <si>
    <t>Inventory (Including WIP)</t>
  </si>
  <si>
    <t>Trade Recievables - Intercompany</t>
  </si>
  <si>
    <t>Trade Recievables</t>
  </si>
  <si>
    <t>Bank &amp; Cash</t>
  </si>
  <si>
    <t>Net Profit After Tax &amp; Distributions</t>
  </si>
  <si>
    <t>Director's Remuneration</t>
  </si>
  <si>
    <t>Net Profit Before Tax</t>
  </si>
  <si>
    <t>Parent Co - Cost Allocation</t>
  </si>
  <si>
    <t>Net Profit before Group Costs</t>
  </si>
  <si>
    <t>Capitalised Costs (IP + WIP)</t>
  </si>
  <si>
    <t>Inter Company Expenses</t>
  </si>
  <si>
    <t>Inter Company Revenues</t>
  </si>
  <si>
    <t>P&amp;L Check</t>
  </si>
  <si>
    <t>Cashflow Statement Check</t>
  </si>
  <si>
    <t>Balance Sheet Check</t>
  </si>
  <si>
    <t>Balance Sheet Category 2</t>
  </si>
  <si>
    <t>Report</t>
  </si>
  <si>
    <t>Combined Name</t>
  </si>
  <si>
    <t>Employers NI</t>
  </si>
  <si>
    <t>Total Non-Current Assets</t>
  </si>
  <si>
    <t>Total Current Assets</t>
  </si>
  <si>
    <t>Total Assets</t>
  </si>
  <si>
    <t>Total Current Liabilities</t>
  </si>
  <si>
    <t>Total Non-Current Liabilities</t>
  </si>
  <si>
    <t>Total Liabilities</t>
  </si>
  <si>
    <t>Director's Loan</t>
  </si>
  <si>
    <t>Total Liabilities &amp; Equity</t>
  </si>
  <si>
    <t>Assets</t>
  </si>
  <si>
    <t>OP BAL</t>
  </si>
  <si>
    <t>Issue of Share Capital &amp; Directors Loan</t>
  </si>
  <si>
    <t>Cash flow - ASSUMPTIONS</t>
  </si>
  <si>
    <t>Add/(Less): Other invoicing due</t>
  </si>
  <si>
    <t>Receipts:</t>
  </si>
  <si>
    <t>Cash Receipts</t>
  </si>
  <si>
    <t>Receipts of opening balance</t>
  </si>
  <si>
    <t>Receipts of opening balance%</t>
  </si>
  <si>
    <t>Movements</t>
  </si>
  <si>
    <t>COA VALUE TABLE</t>
  </si>
  <si>
    <t>The Trial balance from Xero balances to nil</t>
  </si>
  <si>
    <t>JUN</t>
  </si>
  <si>
    <t>JUL</t>
  </si>
  <si>
    <t>AUG</t>
  </si>
  <si>
    <t>SEP</t>
  </si>
  <si>
    <t>OCT</t>
  </si>
  <si>
    <t>NOV</t>
  </si>
  <si>
    <t>DEC</t>
  </si>
  <si>
    <t>JAN</t>
  </si>
  <si>
    <t>FEB</t>
  </si>
  <si>
    <t>MAR</t>
  </si>
  <si>
    <t>APR</t>
  </si>
  <si>
    <t>Month start</t>
  </si>
  <si>
    <t>Month end</t>
  </si>
  <si>
    <t>Actual v Fcast</t>
  </si>
  <si>
    <t>BS Category 1</t>
  </si>
  <si>
    <t>Last financial year end date</t>
  </si>
  <si>
    <t>Enter the last day of the previous financial year here!</t>
  </si>
  <si>
    <t>END</t>
  </si>
  <si>
    <t>(enter the combined GL name from COA - Value Tab)</t>
  </si>
  <si>
    <t>Payroll cost assumptions</t>
  </si>
  <si>
    <t>Employers NI %</t>
  </si>
  <si>
    <t xml:space="preserve">Weekly </t>
  </si>
  <si>
    <t>Pension Assumptions</t>
  </si>
  <si>
    <t>Actual YTD</t>
  </si>
  <si>
    <t>Current Month</t>
  </si>
  <si>
    <t>Other</t>
  </si>
  <si>
    <t>Margin Report</t>
  </si>
  <si>
    <t>CashFlow</t>
  </si>
  <si>
    <t>Sales Entry</t>
  </si>
  <si>
    <t>Employees Entry</t>
  </si>
  <si>
    <t>Overheads (OH) Entry</t>
  </si>
  <si>
    <t>COA - VALUE TABLE</t>
  </si>
  <si>
    <t>Bank Fees</t>
  </si>
  <si>
    <t>Year 1</t>
  </si>
  <si>
    <t xml:space="preserve">Month Start </t>
  </si>
  <si>
    <t>Month End</t>
  </si>
  <si>
    <t>Leave Bank</t>
  </si>
  <si>
    <t>Total Y1</t>
  </si>
  <si>
    <t>Employers Pension</t>
  </si>
  <si>
    <t>Notes 1</t>
  </si>
  <si>
    <t>Notes 2</t>
  </si>
  <si>
    <t>Scott's Add in Organisation ID</t>
  </si>
  <si>
    <t>can't change</t>
  </si>
  <si>
    <t>Overhead 1</t>
  </si>
  <si>
    <t>Overhead 2</t>
  </si>
  <si>
    <t>Overhead 3</t>
  </si>
  <si>
    <t>Overhead 4</t>
  </si>
  <si>
    <t>Overhead 5</t>
  </si>
  <si>
    <t>Overhead 6</t>
  </si>
  <si>
    <t>Overhead 7</t>
  </si>
  <si>
    <t>Overhead 8</t>
  </si>
  <si>
    <t>Overhead 9</t>
  </si>
  <si>
    <t>Overhead 10</t>
  </si>
  <si>
    <t>Overhead 11</t>
  </si>
  <si>
    <t>Overhead 12</t>
  </si>
  <si>
    <t>Overhead 13</t>
  </si>
  <si>
    <t>Overhead 14</t>
  </si>
  <si>
    <t>P&amp;L Presentation</t>
  </si>
  <si>
    <t>Balance Sheet Presentation</t>
  </si>
  <si>
    <t>Payments of opening balance %</t>
  </si>
  <si>
    <t>New invoices received</t>
  </si>
  <si>
    <t>Other movements</t>
  </si>
  <si>
    <t>Other Investment Activities</t>
  </si>
  <si>
    <t>Non-current Liabilities</t>
  </si>
  <si>
    <t>YEAR1</t>
  </si>
  <si>
    <t>Actual</t>
  </si>
  <si>
    <t>Advertising &amp; Marketing</t>
  </si>
  <si>
    <t>Utilities</t>
  </si>
  <si>
    <t>Property Costs</t>
  </si>
  <si>
    <t>Telephone and Internet</t>
  </si>
  <si>
    <t>Professional Fees</t>
  </si>
  <si>
    <t>Audit &amp; Accountancy</t>
  </si>
  <si>
    <t>Staff training</t>
  </si>
  <si>
    <t>General expenses</t>
  </si>
  <si>
    <t>Employee Costs</t>
  </si>
  <si>
    <t>Total</t>
  </si>
  <si>
    <t>Trade Receivables</t>
  </si>
  <si>
    <t>477 - Salaries</t>
  </si>
  <si>
    <t>479 - Employers National Insurance</t>
  </si>
  <si>
    <t>482 - Pensions Costs</t>
  </si>
  <si>
    <t>Actual - MTD</t>
  </si>
  <si>
    <t>Budget - MTD</t>
  </si>
  <si>
    <t>Var to Budget</t>
  </si>
  <si>
    <t>Budget YTD</t>
  </si>
  <si>
    <t>Key</t>
  </si>
  <si>
    <t>MTD = month to date</t>
  </si>
  <si>
    <t>YTD = year to date</t>
  </si>
  <si>
    <t xml:space="preserve">Forecast = the last forecast we did together </t>
  </si>
  <si>
    <t>Budget = fixed budget set at the beginning of the financial year</t>
  </si>
  <si>
    <t>Year to Date</t>
  </si>
  <si>
    <t>Header</t>
  </si>
  <si>
    <t>Lookup Sheet</t>
  </si>
  <si>
    <t>Reports</t>
  </si>
  <si>
    <t>P&amp;L - Act v Fcast</t>
  </si>
  <si>
    <t>Revenue</t>
  </si>
  <si>
    <t>20% (VAT on Income)</t>
  </si>
  <si>
    <t>Income from any normal business activity</t>
  </si>
  <si>
    <t>Yes</t>
  </si>
  <si>
    <t>No</t>
  </si>
  <si>
    <t>REV</t>
  </si>
  <si>
    <t>Other Revenue</t>
  </si>
  <si>
    <t>No VAT</t>
  </si>
  <si>
    <t>Any other income that does not relate to  normal business activity and is not recurring</t>
  </si>
  <si>
    <t>Interest Income</t>
  </si>
  <si>
    <t>Gross interest income</t>
  </si>
  <si>
    <t>Direct Costs</t>
  </si>
  <si>
    <t>EXP</t>
  </si>
  <si>
    <t>Payment of wages/salary to an employee whose work can be directly linked to the product or service</t>
  </si>
  <si>
    <t>Overhead</t>
  </si>
  <si>
    <t>Audit &amp; Accountancy fees</t>
  </si>
  <si>
    <t>Expenses incurred relating to accounting and audit fees</t>
  </si>
  <si>
    <t>Fees charged by your bank for transactions regarding your bank account(s)</t>
  </si>
  <si>
    <t>Cleaning</t>
  </si>
  <si>
    <t>Expenses incurred for cleaning business property</t>
  </si>
  <si>
    <t>Consulting</t>
  </si>
  <si>
    <t>Payments made to consultants</t>
  </si>
  <si>
    <t>Depreciation Expense</t>
  </si>
  <si>
    <t>The amount of the asset's cost (based on the useful life) that was consumed during the period</t>
  </si>
  <si>
    <t>Charitable and Political Donations</t>
  </si>
  <si>
    <t>Payments made to charities or political organisations or events</t>
  </si>
  <si>
    <t>Entertainment-100% business</t>
  </si>
  <si>
    <t>Expenses incurred on entertainment by the business that for income tax purposes are fully deductable</t>
  </si>
  <si>
    <t>Entertainment - 0%</t>
  </si>
  <si>
    <t>Expenses incurred on entertainment by the business that for income tax purposes are not fully deductable</t>
  </si>
  <si>
    <t>Postage, Freight &amp; Courier</t>
  </si>
  <si>
    <t>Expenses incurred by the entity on postage, freight &amp; courier costs</t>
  </si>
  <si>
    <t>General Expenses</t>
  </si>
  <si>
    <t>Expenses incurred that relate to the general running of the business</t>
  </si>
  <si>
    <t>Expenses incurred for insuring the business' assets</t>
  </si>
  <si>
    <t>Interest Paid</t>
  </si>
  <si>
    <t>Interest paid on a business bank account or credit card account</t>
  </si>
  <si>
    <t>Expenses incurred on any legal matters</t>
  </si>
  <si>
    <t>Light, Power, Heating</t>
  </si>
  <si>
    <t>Expenses incurred for lighting, power or heating the business premises</t>
  </si>
  <si>
    <t>Motor Vehicle Expenses</t>
  </si>
  <si>
    <t>Expenses incurred on the running of business motor vehicles</t>
  </si>
  <si>
    <t>Operating Lease Payments</t>
  </si>
  <si>
    <t>Expenses incurred on operating expenses such as office rental and vehicle leases (excludes hire purchase agreements)</t>
  </si>
  <si>
    <t>Rates</t>
  </si>
  <si>
    <t>Payments made to local council for rates</t>
  </si>
  <si>
    <t>Rent</t>
  </si>
  <si>
    <t>Payments  made to lease a building or area</t>
  </si>
  <si>
    <t>Repairs &amp; Maintenance</t>
  </si>
  <si>
    <t>Expenses incurred on a damaged or run down asset that will bring the asset back to its original condition</t>
  </si>
  <si>
    <t>Salaries</t>
  </si>
  <si>
    <t>Payment to employees in exchange for their resources</t>
  </si>
  <si>
    <t>Payment made for National Insurance contributions - business contribution only</t>
  </si>
  <si>
    <t>Staff Training</t>
  </si>
  <si>
    <t>Expenses incurred in relation to training staff</t>
  </si>
  <si>
    <t>Pensions Costs</t>
  </si>
  <si>
    <t>Payments made to pension schemes</t>
  </si>
  <si>
    <t>Medical Insurance</t>
  </si>
  <si>
    <t>Payments made to medical insurance schemes</t>
  </si>
  <si>
    <t>Expenses incurred by the business in relation to subscriptions, such as magazines and professional bodies</t>
  </si>
  <si>
    <t>Telephone &amp; Internet</t>
  </si>
  <si>
    <t>Expenses incurred from any business-related phone calls, phone lines, or internet connections</t>
  </si>
  <si>
    <t>Travel - National</t>
  </si>
  <si>
    <t>Expenses incurred from any domestic business travel</t>
  </si>
  <si>
    <t>Travel - International</t>
  </si>
  <si>
    <t>Expenses incurred from any international business travel</t>
  </si>
  <si>
    <t>EXP.ADM.FOR</t>
  </si>
  <si>
    <t>Bank Revaluations</t>
  </si>
  <si>
    <t>Bank account revaluations due for foreign exchange rate changes</t>
  </si>
  <si>
    <t>EXP.ADM.FOR.UGL</t>
  </si>
  <si>
    <t>Unrealised Currency Gains</t>
  </si>
  <si>
    <t>Unrealised currency gains on outstanding items</t>
  </si>
  <si>
    <t>EXP.ADM.FOR.RGL</t>
  </si>
  <si>
    <t>Realised Currency Gains</t>
  </si>
  <si>
    <t>Gains or losses made due to currency exchange rate changes</t>
  </si>
  <si>
    <t>Corporation Tax</t>
  </si>
  <si>
    <t>Tax payable on business profits</t>
  </si>
  <si>
    <t>ASS</t>
  </si>
  <si>
    <t>Bank</t>
  </si>
  <si>
    <t>ASS.CUR.REC.TRA</t>
  </si>
  <si>
    <t>Accounts Receivable</t>
  </si>
  <si>
    <t>Invoices the business has issued but has not yet collected payment on</t>
  </si>
  <si>
    <t>Less Provision for Doubtful Debts</t>
  </si>
  <si>
    <t>Current Asset</t>
  </si>
  <si>
    <t>A provision anticipating that a portion of accounts receivable will never be collected</t>
  </si>
  <si>
    <t>Prepayments</t>
  </si>
  <si>
    <t>An expenditure that has been paid for in advance</t>
  </si>
  <si>
    <t>Accrued Income</t>
  </si>
  <si>
    <t>ASS.CUR.INY</t>
  </si>
  <si>
    <t>Inventory</t>
  </si>
  <si>
    <t>Value of tracked items for resale.</t>
  </si>
  <si>
    <t>Office Equipment</t>
  </si>
  <si>
    <t>Fixed Asset</t>
  </si>
  <si>
    <t>Office equipment that is owned and controlled by the business</t>
  </si>
  <si>
    <t>Less Accumulated Depreciation on Office Equipment</t>
  </si>
  <si>
    <t>The total amount of office equipment costs that has been consumed by the business (based on the useful life)</t>
  </si>
  <si>
    <t>Computer Equipment</t>
  </si>
  <si>
    <t>Computer equipment that is owned and controlled by the business</t>
  </si>
  <si>
    <t>Less Accumulated Depreciation on Computer Equipment</t>
  </si>
  <si>
    <t>The total amount of computer equipment costs that has been consumed by the business (based on the useful life)</t>
  </si>
  <si>
    <t>Buildings</t>
  </si>
  <si>
    <t>Buildings that are owned and controlled by the business</t>
  </si>
  <si>
    <t>Less Accumulated Depreciation on Buildings</t>
  </si>
  <si>
    <t>The total amount of buildings costs that have been consumed by the business (based on the useful life)</t>
  </si>
  <si>
    <t>Leasehold Improvements</t>
  </si>
  <si>
    <t>The value added to the leased premises via improvements</t>
  </si>
  <si>
    <t>Less Accumulated Depreciation on Leasehold Improvements</t>
  </si>
  <si>
    <t>The total amount of leasehold improvement costs that has been consumed by the business (based on the useful life)</t>
  </si>
  <si>
    <t>Motor Vehicles</t>
  </si>
  <si>
    <t>Motor vehicles that are owned and controlled by the business</t>
  </si>
  <si>
    <t>Less Accumulated Depreciation on Motor Vehicles</t>
  </si>
  <si>
    <t>The total amount of motor vehicle costs that has been consumed by the business (based on the useful life)</t>
  </si>
  <si>
    <t>Plant and machinery that are owned and controlled by the business</t>
  </si>
  <si>
    <t>Less Accumulated Depreciation on Plant and Machinery</t>
  </si>
  <si>
    <t>The total amount of plant and machinery cost that has been consumed by the business (based on the useful life)</t>
  </si>
  <si>
    <t>Intangibles</t>
  </si>
  <si>
    <t>Assets with no physical presence e.g. goodwill or patents</t>
  </si>
  <si>
    <t>Less Accumulated Amortisation on Intangibles</t>
  </si>
  <si>
    <t>The total amount of intangibles that have been consumed by the business</t>
  </si>
  <si>
    <t>LIA.CUR.TRA</t>
  </si>
  <si>
    <t>Accounts Payable</t>
  </si>
  <si>
    <t>Invoices the company has received from suppliers but have not made payment on</t>
  </si>
  <si>
    <t>LIA.CUR.OTH</t>
  </si>
  <si>
    <t>Unpaid Expense Claims</t>
  </si>
  <si>
    <t>Expense claims typically made by employees/shareholder employees which the business has not made payment on</t>
  </si>
  <si>
    <t>Current Liability</t>
  </si>
  <si>
    <t>Any services the business has received but have not yet been invoiced for e.g. Accountancy Fees</t>
  </si>
  <si>
    <t>Income in Advance</t>
  </si>
  <si>
    <t>Any income the business has received but have not provided the goods or services for</t>
  </si>
  <si>
    <t>LIA.CUR</t>
  </si>
  <si>
    <t>Credit Card Control Account</t>
  </si>
  <si>
    <t>The amount owing on the company's credit cards</t>
  </si>
  <si>
    <t>Wages Payable - Payroll</t>
  </si>
  <si>
    <t>Where this account is set as the nominated Wages Payable account within Payroll Settings, Xero allocates the net wage amount of each pay run created using Payroll to this account</t>
  </si>
  <si>
    <t>LIA.CUR.TAX.VAT</t>
  </si>
  <si>
    <t>VAT</t>
  </si>
  <si>
    <t>The Amount of PAYE tax due to be paid to the HMRC</t>
  </si>
  <si>
    <t>Provision for Corporation Tax</t>
  </si>
  <si>
    <t>Corporation tax payable to the HMRC</t>
  </si>
  <si>
    <t>Monies owed to or from company directors</t>
  </si>
  <si>
    <t>LIA</t>
  </si>
  <si>
    <t>Historical Adjustment</t>
  </si>
  <si>
    <t>Historical</t>
  </si>
  <si>
    <t>For any accounting and starting balance adjustments</t>
  </si>
  <si>
    <t>Suspense</t>
  </si>
  <si>
    <t>A clearing account</t>
  </si>
  <si>
    <t>Pensions Payable</t>
  </si>
  <si>
    <t>Payroll pension payable account</t>
  </si>
  <si>
    <t>Rounding</t>
  </si>
  <si>
    <t>An adjustment entry to allow for rounding</t>
  </si>
  <si>
    <t>Earnings Orders Payable</t>
  </si>
  <si>
    <t>Payroll earnings order account</t>
  </si>
  <si>
    <t>Tracking Transfers</t>
  </si>
  <si>
    <t>Tracking</t>
  </si>
  <si>
    <t>Transfers between tracking categories</t>
  </si>
  <si>
    <t>Loan</t>
  </si>
  <si>
    <t>Non-current Liability</t>
  </si>
  <si>
    <t>Any money that has been borrowed from a creditor</t>
  </si>
  <si>
    <t>Hire Purchase Loan</t>
  </si>
  <si>
    <t>Any goods bought through hire purchase agreements</t>
  </si>
  <si>
    <t>Deferred Tax</t>
  </si>
  <si>
    <t>Used if there is a timing difference between taxable profits and accounting profits</t>
  </si>
  <si>
    <t>Student Loan Deductions Payable</t>
  </si>
  <si>
    <t>Payroll student loan deductions payable account</t>
  </si>
  <si>
    <t>Capital - x,xxx Ordinary Shares</t>
  </si>
  <si>
    <t>Equity</t>
  </si>
  <si>
    <t>Paid up capital</t>
  </si>
  <si>
    <t>EQU.RET</t>
  </si>
  <si>
    <t>Do not Use</t>
  </si>
  <si>
    <t>Owner A Funds Introduced</t>
  </si>
  <si>
    <t>Funds contributed by the owner</t>
  </si>
  <si>
    <t>Owner A Drawings</t>
  </si>
  <si>
    <t>Withdrawals by the owners</t>
  </si>
  <si>
    <t>Balance Sheet</t>
  </si>
  <si>
    <t>P&amp;L</t>
  </si>
  <si>
    <t>IT Applications, storage &amp; subscriptions</t>
  </si>
  <si>
    <t>Travel Expenses</t>
  </si>
  <si>
    <t>EasyAccounting Limited</t>
  </si>
  <si>
    <t>EasyAccounting - 2022 Forecast</t>
  </si>
  <si>
    <t>Enter file name here</t>
  </si>
  <si>
    <t>Instructions:</t>
  </si>
  <si>
    <t>Year</t>
  </si>
  <si>
    <t xml:space="preserve">Refer to the Scott's Add-Ins to get this for the organisation you want. </t>
  </si>
  <si>
    <t>JAN-20</t>
  </si>
  <si>
    <t>Brendon Test 1</t>
  </si>
  <si>
    <t>Sam's Contracting Comapmy Ltd-</t>
  </si>
  <si>
    <t>Sales - Flat Rate VAT</t>
  </si>
  <si>
    <t>Flat rate account for VAT portion of sales when client is on the flat rate scheme</t>
  </si>
  <si>
    <t>Cost of Goods Sold</t>
  </si>
  <si>
    <t>Cost of goods sold by the business</t>
  </si>
  <si>
    <t>Direct Wages</t>
  </si>
  <si>
    <t>Direct Expenses</t>
  </si>
  <si>
    <t>Expenses incurred that relate directly to earning revenue</t>
  </si>
  <si>
    <t>Dividends declared</t>
  </si>
  <si>
    <t>Dividends declared during the year</t>
  </si>
  <si>
    <t>Expenses incurred for advertising and marketing</t>
  </si>
  <si>
    <t>Flat Rate Adjustment Account (411)</t>
  </si>
  <si>
    <t>Flat Rate Adjustment Account</t>
  </si>
  <si>
    <t>Equipment Hire</t>
  </si>
  <si>
    <t>Exempt Expenses</t>
  </si>
  <si>
    <t>Gifts</t>
  </si>
  <si>
    <t>Low Value assets</t>
  </si>
  <si>
    <t>Expense incurred for purchasing any low value assets</t>
  </si>
  <si>
    <t>Legal &amp; Professional Expenses</t>
  </si>
  <si>
    <t>Printing &amp; Stationery</t>
  </si>
  <si>
    <t>Expenses incurred on printing and stationery</t>
  </si>
  <si>
    <t>IT Applications, Storage &amp; Subscriptions</t>
  </si>
  <si>
    <t>Expenses incurred  on  software or computer consumables, applications and online storage</t>
  </si>
  <si>
    <t>Website Expense</t>
  </si>
  <si>
    <t>Expenses inclurred on website</t>
  </si>
  <si>
    <t>Office Supplies</t>
  </si>
  <si>
    <t>Expenses incurred on office expenses</t>
  </si>
  <si>
    <t>Home Office Claim</t>
  </si>
  <si>
    <t>Director's remuneration</t>
  </si>
  <si>
    <t>Wages paid to Director's</t>
  </si>
  <si>
    <t>Capitalised Labour Costs</t>
  </si>
  <si>
    <t>Subsistence</t>
  </si>
  <si>
    <t>Expenses incurred on subsistence</t>
  </si>
  <si>
    <t>Client Coding Suspense</t>
  </si>
  <si>
    <t>Expenses for which we are waiting on advice on from the client</t>
  </si>
  <si>
    <t>Travel &amp; Entertainment Expenses - Suspense</t>
  </si>
  <si>
    <t>Suspense account for entertainment until client confirms expense</t>
  </si>
  <si>
    <t>Sundry Debtors</t>
  </si>
  <si>
    <t>Intercompany Asset / (Liability)</t>
  </si>
  <si>
    <t>Intercompany</t>
  </si>
  <si>
    <t>Inventory Manual Journal Account</t>
  </si>
  <si>
    <t>Plant and Machinery</t>
  </si>
  <si>
    <t>Fixtures and Fittings</t>
  </si>
  <si>
    <t>Fixtures &amp; Fittings that are owned and controlled by the business</t>
  </si>
  <si>
    <t>Less Accumulated Depreciation on Fixtures and Fittings</t>
  </si>
  <si>
    <t>The total amount of fixtures &amp; fittings cost that has been consumed by the business (based on the useful life)</t>
  </si>
  <si>
    <t>Employee contribution to benefits</t>
  </si>
  <si>
    <t>Payroll deductions for employee contributions towards payrolled benefits in kind</t>
  </si>
  <si>
    <t>Other Creditors</t>
  </si>
  <si>
    <t>The balance in this account represents VAT owing to or from the HMRC. At the end of the VAT period, it is this account that should be used to code against either the refunds from or payments to the HMRC that will appear on the bank statement. Xero has been designed to use only one VAT account to track VAT on income and expenses, so there is no need to add any new VAT accounts to Xero</t>
  </si>
  <si>
    <t>Flat Rate Adjustment Account (821)</t>
  </si>
  <si>
    <t>PAYE &amp; NIC Payable</t>
  </si>
  <si>
    <t>Directors' Loan Account - A</t>
  </si>
  <si>
    <t>Directors' Loan Account - B</t>
  </si>
  <si>
    <t>Directors' Loan Account - C</t>
  </si>
  <si>
    <t>Directors' Loan Account - D</t>
  </si>
  <si>
    <t>EQU</t>
  </si>
  <si>
    <t>Dividends Paid</t>
  </si>
  <si>
    <t>Dividends Paid Account</t>
  </si>
  <si>
    <t>400 - Advertising &amp; Marketing</t>
  </si>
  <si>
    <t>310 - Cost of Goods Sold</t>
  </si>
  <si>
    <t>200 - Sales</t>
  </si>
  <si>
    <t>See our instructions by clicking here!</t>
  </si>
  <si>
    <t>We've developed this model so it can be flexible to suit your business. There aren't any protected cells and the model gives you the ability to change anything. 
We've included some helpful videos in the link above to get you going, if you want to speak to us about doing any work for you then you can by using the link below. Or you can check us out at PennyBooks.io</t>
  </si>
  <si>
    <t>PennyBooks.io</t>
  </si>
  <si>
    <t>Or book a meeting with James,</t>
  </si>
  <si>
    <t>here.</t>
  </si>
  <si>
    <t xml:space="preserve">Check out our website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</si>
</sst>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quot;£&quot;#,##0;[Red]\-&quot;£&quot;#,##0"/>
    <numFmt numFmtId="165" formatCode="&quot;£&quot;#,##0.00;[Red]\-&quot;£&quot;#,##0.00"/>
    <numFmt numFmtId="166" formatCode="_-* #,##0.00_-;\-* #,##0.00_-;_-* &quot;-&quot;??_-;_-@_-"/>
    <numFmt numFmtId="167" formatCode="_-[$£-809]* #,##0.00_-;\-[$£-809]* #,##0.00_-;_-[$£-809]* &quot;-&quot;??_-;_-@_-"/>
    <numFmt numFmtId="168" formatCode="_-* #,##0_-;\-* #,##0_-;_-* &quot;-&quot;??_-;_-@_-"/>
    <numFmt numFmtId="169" formatCode="_(* #,##0.0_);_(* \(#,##0.0\);_(* &quot;-&quot;?_);@_)"/>
    <numFmt numFmtId="170" formatCode="#,##0;[Red]\(#,##0\)"/>
    <numFmt numFmtId="171" formatCode="_(* #,##0_);_(* \(#,##0\);_(* &quot;-&quot;?_);@_)"/>
    <numFmt numFmtId="172" formatCode="#,##0.00;[Red]\(#,##0.00\)"/>
    <numFmt numFmtId="173" formatCode="_(&quot;£&quot;* #,##0.00_);_(&quot;£&quot;* \(#,##0.00\);_(&quot;£&quot;* &quot;-&quot;??_);_(@_)"/>
  </numFmts>
  <fonts count="63"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0"/>
      <color indexed="8"/>
      <name val="Arial"/>
      <family val="2"/>
    </font>
    <font>
      <i/>
      <sz val="11"/>
      <color theme="1"/>
      <name val="Calibri"/>
      <family val="2"/>
      <scheme val="minor"/>
    </font>
    <font>
      <sz val="10"/>
      <name val="Arial"/>
      <family val="2"/>
    </font>
    <font>
      <sz val="8"/>
      <name val="Arial"/>
      <family val="2"/>
    </font>
    <font>
      <b/>
      <sz val="11"/>
      <color rgb="FFFF0000"/>
      <name val="Calibri"/>
      <family val="2"/>
      <scheme val="minor"/>
    </font>
    <font>
      <sz val="8"/>
      <name val="Calibri"/>
      <family val="2"/>
      <scheme val="minor"/>
    </font>
    <font>
      <sz val="11"/>
      <color rgb="FF000036"/>
      <name val="Calibri"/>
      <family val="2"/>
      <scheme val="minor"/>
    </font>
    <font>
      <b/>
      <sz val="11"/>
      <color rgb="FF000036"/>
      <name val="Calibri"/>
      <family val="2"/>
      <scheme val="minor"/>
    </font>
    <font>
      <sz val="11"/>
      <color rgb="FF000036"/>
      <name val="Calibri Light"/>
      <family val="2"/>
      <scheme val="major"/>
    </font>
    <font>
      <sz val="8"/>
      <color rgb="FF000036"/>
      <name val="Calibri Light"/>
      <family val="2"/>
      <scheme val="major"/>
    </font>
    <font>
      <sz val="10"/>
      <color theme="1"/>
      <name val="Arial Black"/>
      <family val="2"/>
    </font>
    <font>
      <sz val="10"/>
      <color theme="1"/>
      <name val="Calibri"/>
      <family val="2"/>
      <scheme val="minor"/>
    </font>
    <font>
      <sz val="10"/>
      <color rgb="FFFF0000"/>
      <name val="Calibri"/>
      <family val="2"/>
      <scheme val="minor"/>
    </font>
    <font>
      <sz val="10"/>
      <color rgb="FF000036"/>
      <name val="Calibri"/>
      <family val="2"/>
      <scheme val="minor"/>
    </font>
    <font>
      <sz val="10"/>
      <color rgb="FF1FAA75"/>
      <name val="Webdings"/>
      <family val="1"/>
      <charset val="2"/>
    </font>
    <font>
      <sz val="10"/>
      <color rgb="FFE9694F"/>
      <name val="Calibri"/>
      <family val="2"/>
      <scheme val="minor"/>
    </font>
    <font>
      <sz val="10"/>
      <color theme="0"/>
      <name val="Calibri"/>
      <family val="2"/>
      <scheme val="minor"/>
    </font>
    <font>
      <b/>
      <sz val="11"/>
      <color theme="0"/>
      <name val="Calibri"/>
      <family val="2"/>
      <scheme val="minor"/>
    </font>
    <font>
      <sz val="11"/>
      <color theme="0"/>
      <name val="Calibri"/>
      <family val="2"/>
      <scheme val="minor"/>
    </font>
    <font>
      <sz val="11"/>
      <color theme="0" tint="-0.34998626667073579"/>
      <name val="Calibri"/>
      <family val="2"/>
      <scheme val="minor"/>
    </font>
    <font>
      <sz val="11"/>
      <color theme="2" tint="-0.749992370372631"/>
      <name val="Calibri"/>
      <family val="2"/>
      <scheme val="minor"/>
    </font>
    <font>
      <b/>
      <sz val="18"/>
      <color theme="4" tint="-0.499984740745262"/>
      <name val="Calibri"/>
      <family val="2"/>
      <scheme val="minor"/>
    </font>
    <font>
      <sz val="12"/>
      <color theme="2" tint="-0.749992370372631"/>
      <name val="Calibri"/>
      <family val="2"/>
      <scheme val="minor"/>
    </font>
    <font>
      <sz val="12"/>
      <color theme="4" tint="-0.499984740745262"/>
      <name val="Calibri"/>
      <family val="2"/>
      <scheme val="minor"/>
    </font>
    <font>
      <b/>
      <sz val="18"/>
      <color theme="0" tint="-0.34998626667073579"/>
      <name val="Calibri"/>
      <family val="2"/>
      <scheme val="minor"/>
    </font>
    <font>
      <b/>
      <sz val="18"/>
      <color theme="2" tint="-0.749992370372631"/>
      <name val="Calibri"/>
      <family val="2"/>
      <scheme val="minor"/>
    </font>
    <font>
      <sz val="18"/>
      <color theme="2" tint="-0.749992370372631"/>
      <name val="Calibri"/>
      <family val="2"/>
      <scheme val="minor"/>
    </font>
    <font>
      <sz val="18"/>
      <color theme="4" tint="-0.499984740745262"/>
      <name val="Calibri"/>
      <family val="2"/>
      <scheme val="minor"/>
    </font>
    <font>
      <sz val="12"/>
      <color theme="1"/>
      <name val="Calibri"/>
      <family val="2"/>
      <scheme val="minor"/>
    </font>
    <font>
      <sz val="18"/>
      <color theme="0" tint="-0.34998626667073579"/>
      <name val="Calibri"/>
      <family val="2"/>
      <scheme val="minor"/>
    </font>
    <font>
      <i/>
      <sz val="11"/>
      <color theme="4" tint="-0.499984740745262"/>
      <name val="Calibri"/>
      <family val="2"/>
      <scheme val="minor"/>
    </font>
    <font>
      <b/>
      <sz val="11"/>
      <color theme="2" tint="-0.749992370372631"/>
      <name val="Calibri"/>
      <family val="2"/>
      <scheme val="minor"/>
    </font>
    <font>
      <sz val="8"/>
      <color theme="1"/>
      <name val="Calibri"/>
      <family val="2"/>
      <scheme val="minor"/>
    </font>
    <font>
      <sz val="10"/>
      <name val="Calibri"/>
      <family val="2"/>
      <scheme val="minor"/>
    </font>
    <font>
      <sz val="9"/>
      <name val="Arial"/>
      <family val="2"/>
    </font>
    <font>
      <b/>
      <sz val="11"/>
      <color indexed="24"/>
      <name val="Arial"/>
      <family val="2"/>
    </font>
    <font>
      <b/>
      <sz val="9"/>
      <color indexed="24"/>
      <name val="Arial"/>
      <family val="2"/>
    </font>
    <font>
      <u/>
      <sz val="10"/>
      <color indexed="12"/>
      <name val="Arial"/>
      <family val="2"/>
    </font>
    <font>
      <sz val="22"/>
      <color rgb="FF000036"/>
      <name val="Abadi"/>
      <family val="2"/>
    </font>
    <font>
      <sz val="12"/>
      <color rgb="FF000036"/>
      <name val="Abadi"/>
      <family val="2"/>
    </font>
    <font>
      <sz val="10"/>
      <color rgb="FF000036"/>
      <name val="Abadi"/>
      <family val="2"/>
    </font>
    <font>
      <sz val="10"/>
      <color rgb="FFE9694F"/>
      <name val="Abadi"/>
      <family val="2"/>
    </font>
    <font>
      <u/>
      <sz val="10"/>
      <color rgb="FF000036"/>
      <name val="Abadi"/>
      <family val="2"/>
    </font>
    <font>
      <b/>
      <sz val="12"/>
      <color rgb="FF000036"/>
      <name val="Abadi"/>
      <family val="2"/>
    </font>
    <font>
      <b/>
      <sz val="14"/>
      <color rgb="FF000036"/>
      <name val="Abadi"/>
      <family val="2"/>
    </font>
    <font>
      <b/>
      <sz val="9"/>
      <color rgb="FF000036"/>
      <name val="Abadi"/>
      <family val="2"/>
    </font>
    <font>
      <b/>
      <sz val="10"/>
      <color rgb="FF000036"/>
      <name val="Abadi"/>
      <family val="2"/>
    </font>
    <font>
      <sz val="11"/>
      <color theme="1"/>
      <name val="Abadi"/>
      <family val="2"/>
    </font>
    <font>
      <sz val="9"/>
      <color rgb="FF000036"/>
      <name val="Abadi"/>
      <family val="2"/>
    </font>
    <font>
      <sz val="20"/>
      <color rgb="FF000036"/>
      <name val="Abadi"/>
      <family val="2"/>
    </font>
    <font>
      <b/>
      <u/>
      <sz val="12"/>
      <color rgb="FF000036"/>
      <name val="Abadi"/>
      <family val="2"/>
    </font>
    <font>
      <sz val="11"/>
      <color rgb="FFE9694F"/>
      <name val="Calibri"/>
      <family val="2"/>
      <scheme val="minor"/>
    </font>
    <font>
      <b/>
      <sz val="16"/>
      <color theme="0"/>
      <name val="Calibri"/>
      <family val="2"/>
      <scheme val="minor"/>
    </font>
    <font>
      <b/>
      <sz val="10"/>
      <color rgb="FFE9694F"/>
      <name val="Abadi"/>
      <family val="2"/>
    </font>
    <font>
      <b/>
      <sz val="11"/>
      <color rgb="FFE9694F"/>
      <name val="Calibri"/>
      <family val="2"/>
      <scheme val="minor"/>
    </font>
    <font>
      <b/>
      <u/>
      <sz val="18"/>
      <color theme="4" tint="-0.499984740745262"/>
      <name val="Calibri"/>
      <family val="2"/>
      <scheme val="minor"/>
    </font>
    <font>
      <sz val="14"/>
      <color theme="4" tint="-0.499984740745262"/>
      <name val="Calibri"/>
      <family val="2"/>
      <scheme val="minor"/>
    </font>
    <font>
      <b/>
      <sz val="28"/>
      <color rgb="FFE9694F"/>
      <name val="Calibri"/>
      <family val="2"/>
      <scheme val="minor"/>
    </font>
    <font>
      <u/>
      <sz val="11"/>
      <color theme="10"/>
      <name val="Calibri"/>
      <family val="2"/>
      <scheme val="minor"/>
    </font>
  </fonts>
  <fills count="21">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BE95F"/>
        <bgColor indexed="64"/>
      </patternFill>
    </fill>
    <fill>
      <patternFill patternType="solid">
        <fgColor rgb="FFFFCBF7"/>
        <bgColor indexed="64"/>
      </patternFill>
    </fill>
    <fill>
      <patternFill patternType="solid">
        <fgColor rgb="FFF7F7F7"/>
        <bgColor indexed="64"/>
      </patternFill>
    </fill>
    <fill>
      <patternFill patternType="solid">
        <fgColor rgb="FFBEE6EC"/>
        <bgColor indexed="64"/>
      </patternFill>
    </fill>
    <fill>
      <patternFill patternType="solid">
        <fgColor rgb="FFE9694F"/>
        <bgColor indexed="64"/>
      </patternFill>
    </fill>
    <fill>
      <patternFill patternType="solid">
        <fgColor rgb="FFAEB0FF"/>
        <bgColor indexed="64"/>
      </patternFill>
    </fill>
    <fill>
      <patternFill patternType="solid">
        <fgColor rgb="FF002060"/>
        <bgColor indexed="64"/>
      </patternFill>
    </fill>
    <fill>
      <patternFill patternType="solid">
        <fgColor theme="0" tint="-4.9989318521683403E-2"/>
        <bgColor indexed="64"/>
      </patternFill>
    </fill>
    <fill>
      <patternFill patternType="solid">
        <fgColor indexed="9"/>
        <bgColor indexed="64"/>
      </patternFill>
    </fill>
    <fill>
      <patternFill patternType="solid">
        <fgColor theme="3"/>
        <bgColor indexed="64"/>
      </patternFill>
    </fill>
    <fill>
      <patternFill patternType="solid">
        <fgColor rgb="FF1FAA75"/>
        <bgColor indexed="64"/>
      </patternFill>
    </fill>
    <fill>
      <patternFill patternType="solid">
        <fgColor rgb="FFB4E6EB"/>
        <bgColor indexed="64"/>
      </patternFill>
    </fill>
    <fill>
      <patternFill patternType="solid">
        <fgColor rgb="FF000036"/>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s>
  <borders count="51">
    <border>
      <left/>
      <right/>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hair">
        <color indexed="64"/>
      </right>
      <top/>
      <bottom style="hair">
        <color indexed="64"/>
      </bottom>
      <diagonal/>
    </border>
    <border>
      <left style="thick">
        <color rgb="FFE9694F"/>
      </left>
      <right style="thick">
        <color rgb="FFE9694F"/>
      </right>
      <top style="thick">
        <color rgb="FFE9694F"/>
      </top>
      <bottom/>
      <diagonal/>
    </border>
    <border>
      <left style="thick">
        <color rgb="FFE9694F"/>
      </left>
      <right style="thick">
        <color rgb="FFE9694F"/>
      </right>
      <top/>
      <bottom/>
      <diagonal/>
    </border>
    <border>
      <left style="thick">
        <color rgb="FFE9694F"/>
      </left>
      <right style="thick">
        <color rgb="FFE9694F"/>
      </right>
      <top style="thin">
        <color rgb="FFAEB0FF"/>
      </top>
      <bottom style="thin">
        <color rgb="FFAEB0FF"/>
      </bottom>
      <diagonal/>
    </border>
    <border>
      <left style="thick">
        <color rgb="FFE9694F"/>
      </left>
      <right style="thick">
        <color rgb="FFE9694F"/>
      </right>
      <top/>
      <bottom style="thick">
        <color rgb="FFE9694F"/>
      </bottom>
      <diagonal/>
    </border>
    <border>
      <left/>
      <right/>
      <top style="thin">
        <color theme="3"/>
      </top>
      <bottom style="medium">
        <color theme="3"/>
      </bottom>
      <diagonal/>
    </border>
    <border>
      <left/>
      <right/>
      <top/>
      <bottom style="thin">
        <color theme="3"/>
      </bottom>
      <diagonal/>
    </border>
    <border>
      <left style="medium">
        <color indexed="64"/>
      </left>
      <right style="medium">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bottom style="medium">
        <color indexed="2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style="hair">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hair">
        <color indexed="64"/>
      </bottom>
      <diagonal/>
    </border>
    <border>
      <left/>
      <right/>
      <top style="thin">
        <color indexed="64"/>
      </top>
      <bottom/>
      <diagonal/>
    </border>
    <border>
      <left style="medium">
        <color indexed="64"/>
      </left>
      <right style="hair">
        <color indexed="64"/>
      </right>
      <top/>
      <bottom style="medium">
        <color indexed="64"/>
      </bottom>
      <diagonal/>
    </border>
  </borders>
  <cellStyleXfs count="19">
    <xf numFmtId="0" fontId="0" fillId="0" borderId="0"/>
    <xf numFmtId="0" fontId="2" fillId="0" borderId="0"/>
    <xf numFmtId="166" fontId="3" fillId="0" borderId="0" applyFont="0" applyFill="0" applyBorder="0" applyAlignment="0" applyProtection="0"/>
    <xf numFmtId="0" fontId="4" fillId="0" borderId="0">
      <alignment vertical="top"/>
    </xf>
    <xf numFmtId="0" fontId="6" fillId="0" borderId="0"/>
    <xf numFmtId="166" fontId="2" fillId="0" borderId="0" applyFont="0" applyFill="0" applyBorder="0" applyAlignment="0" applyProtection="0"/>
    <xf numFmtId="9" fontId="3" fillId="0" borderId="0" applyFont="0" applyFill="0" applyBorder="0" applyAlignment="0" applyProtection="0"/>
    <xf numFmtId="3" fontId="2" fillId="0" borderId="0"/>
    <xf numFmtId="169" fontId="38" fillId="0" borderId="0" applyAlignment="0" applyProtection="0"/>
    <xf numFmtId="49" fontId="39" fillId="0" borderId="0" applyAlignment="0" applyProtection="0">
      <alignment horizontal="left"/>
    </xf>
    <xf numFmtId="9" fontId="2" fillId="0" borderId="0" applyFont="0" applyFill="0" applyBorder="0" applyAlignment="0" applyProtection="0"/>
    <xf numFmtId="49" fontId="40" fillId="0" borderId="33" applyNumberFormat="0" applyAlignment="0" applyProtection="0">
      <alignment horizontal="left" wrapText="1"/>
    </xf>
    <xf numFmtId="0" fontId="2" fillId="0" borderId="0"/>
    <xf numFmtId="43" fontId="2" fillId="0" borderId="0" applyFont="0" applyFill="0" applyBorder="0" applyAlignment="0" applyProtection="0"/>
    <xf numFmtId="49" fontId="7" fillId="0" borderId="0" applyNumberFormat="0" applyAlignment="0" applyProtection="0">
      <alignment horizontal="left"/>
    </xf>
    <xf numFmtId="0" fontId="41" fillId="0" borderId="0" applyNumberFormat="0" applyFill="0" applyBorder="0" applyAlignment="0" applyProtection="0">
      <alignment vertical="top"/>
      <protection locked="0"/>
    </xf>
    <xf numFmtId="0" fontId="32" fillId="0" borderId="0"/>
    <xf numFmtId="173" fontId="32" fillId="0" borderId="0" applyFont="0" applyFill="0" applyBorder="0" applyAlignment="0" applyProtection="0"/>
    <xf numFmtId="0" fontId="62" fillId="0" borderId="0" applyNumberFormat="0" applyFill="0" applyBorder="0" applyAlignment="0" applyProtection="0"/>
  </cellStyleXfs>
  <cellXfs count="421">
    <xf numFmtId="0" fontId="0" fillId="0" borderId="0" xfId="0"/>
    <xf numFmtId="0" fontId="1" fillId="0" borderId="0" xfId="0" applyFont="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167" fontId="0" fillId="0" borderId="0" xfId="0" applyNumberFormat="1"/>
    <xf numFmtId="0" fontId="0" fillId="0" borderId="0" xfId="0" applyAlignment="1">
      <alignment horizontal="right"/>
    </xf>
    <xf numFmtId="168" fontId="0" fillId="0" borderId="0" xfId="2" applyNumberFormat="1" applyFont="1"/>
    <xf numFmtId="0" fontId="0" fillId="3" borderId="0" xfId="0" applyFill="1"/>
    <xf numFmtId="0" fontId="0" fillId="0" borderId="0" xfId="0" applyAlignment="1">
      <alignment wrapText="1"/>
    </xf>
    <xf numFmtId="0" fontId="0" fillId="0" borderId="0" xfId="0" applyFill="1"/>
    <xf numFmtId="0" fontId="10" fillId="0" borderId="0" xfId="0" applyFont="1"/>
    <xf numFmtId="0" fontId="12" fillId="0" borderId="0" xfId="0" applyFont="1"/>
    <xf numFmtId="166" fontId="12" fillId="2" borderId="0" xfId="0" applyNumberFormat="1" applyFont="1" applyFill="1"/>
    <xf numFmtId="0" fontId="12" fillId="0" borderId="0" xfId="0" applyFont="1" applyProtection="1">
      <protection locked="0"/>
    </xf>
    <xf numFmtId="166" fontId="12" fillId="0" borderId="0" xfId="2" applyFont="1"/>
    <xf numFmtId="0" fontId="11" fillId="5" borderId="22" xfId="0" applyFont="1" applyFill="1" applyBorder="1" applyAlignment="1">
      <alignment horizontal="center"/>
    </xf>
    <xf numFmtId="0" fontId="11" fillId="5" borderId="22" xfId="0" applyFont="1" applyFill="1" applyBorder="1" applyAlignment="1" applyProtection="1">
      <alignment horizontal="center"/>
      <protection locked="0"/>
    </xf>
    <xf numFmtId="0" fontId="13" fillId="0" borderId="22" xfId="0" applyFont="1" applyBorder="1" applyAlignment="1">
      <alignment horizontal="left"/>
    </xf>
    <xf numFmtId="0" fontId="13" fillId="0" borderId="22" xfId="0" applyFont="1" applyBorder="1"/>
    <xf numFmtId="166" fontId="13" fillId="9" borderId="22" xfId="2" applyFont="1" applyFill="1" applyBorder="1"/>
    <xf numFmtId="0" fontId="13" fillId="8" borderId="22" xfId="0" applyFont="1" applyFill="1" applyBorder="1" applyProtection="1">
      <protection locked="0"/>
    </xf>
    <xf numFmtId="0" fontId="13" fillId="0" borderId="0" xfId="0" applyFont="1"/>
    <xf numFmtId="0" fontId="15" fillId="0" borderId="0" xfId="0" applyFont="1"/>
    <xf numFmtId="0" fontId="14" fillId="0" borderId="0" xfId="0" applyFont="1" applyAlignment="1">
      <alignment horizontal="center" vertical="center"/>
    </xf>
    <xf numFmtId="0" fontId="14" fillId="10" borderId="0" xfId="0" applyFont="1" applyFill="1" applyAlignment="1">
      <alignment horizontal="center" vertical="center"/>
    </xf>
    <xf numFmtId="0" fontId="16" fillId="4" borderId="0" xfId="0" applyFont="1" applyFill="1"/>
    <xf numFmtId="0" fontId="18" fillId="0" borderId="0" xfId="0" applyFont="1" applyAlignment="1">
      <alignment horizontal="center" vertical="center"/>
    </xf>
    <xf numFmtId="0" fontId="18" fillId="4" borderId="0" xfId="0" applyFont="1" applyFill="1" applyAlignment="1">
      <alignment horizontal="center" vertical="center"/>
    </xf>
    <xf numFmtId="0" fontId="13" fillId="10" borderId="0" xfId="0" applyFont="1" applyFill="1" applyAlignment="1">
      <alignment horizontal="center" vertical="center" wrapText="1"/>
    </xf>
    <xf numFmtId="0" fontId="18" fillId="0" borderId="0" xfId="0" applyFont="1" applyAlignment="1" applyProtection="1">
      <alignment horizontal="center" vertical="center"/>
      <protection locked="0"/>
    </xf>
    <xf numFmtId="0" fontId="15" fillId="0" borderId="0" xfId="0" applyFont="1" applyProtection="1">
      <protection locked="0"/>
    </xf>
    <xf numFmtId="0" fontId="16" fillId="4" borderId="0" xfId="0" applyFont="1" applyFill="1" applyProtection="1">
      <protection locked="0"/>
    </xf>
    <xf numFmtId="0" fontId="20" fillId="0" borderId="0" xfId="0" applyFont="1" applyAlignment="1">
      <alignment horizontal="center" vertical="center"/>
    </xf>
    <xf numFmtId="0" fontId="19" fillId="0" borderId="26" xfId="0" applyFont="1" applyBorder="1" applyAlignment="1" applyProtection="1">
      <alignment horizontal="center" vertical="center"/>
      <protection locked="0"/>
    </xf>
    <xf numFmtId="0" fontId="15" fillId="7" borderId="0" xfId="0" applyFont="1" applyFill="1"/>
    <xf numFmtId="0" fontId="18" fillId="7" borderId="0" xfId="0" applyFont="1" applyFill="1" applyAlignment="1">
      <alignment horizontal="center" vertical="center"/>
    </xf>
    <xf numFmtId="0" fontId="14" fillId="7" borderId="0" xfId="0" applyFont="1" applyFill="1" applyAlignment="1">
      <alignment horizontal="center" vertical="center"/>
    </xf>
    <xf numFmtId="0" fontId="15" fillId="0" borderId="0" xfId="0" applyFont="1" applyProtection="1"/>
    <xf numFmtId="0" fontId="15" fillId="7" borderId="0" xfId="0" applyFont="1" applyFill="1" applyProtection="1"/>
    <xf numFmtId="0" fontId="14" fillId="0" borderId="0" xfId="0" applyFont="1" applyAlignment="1" applyProtection="1">
      <alignment horizontal="center" vertical="center"/>
    </xf>
    <xf numFmtId="0" fontId="14" fillId="10" borderId="24" xfId="0" applyFont="1" applyFill="1" applyBorder="1" applyAlignment="1" applyProtection="1">
      <alignment horizontal="center" vertical="center"/>
    </xf>
    <xf numFmtId="0" fontId="17" fillId="5" borderId="25" xfId="0" applyFont="1" applyFill="1" applyBorder="1" applyAlignment="1" applyProtection="1">
      <alignment horizontal="center" vertical="center"/>
    </xf>
    <xf numFmtId="0" fontId="17" fillId="5" borderId="25" xfId="0" applyFont="1" applyFill="1" applyBorder="1" applyProtection="1"/>
    <xf numFmtId="0" fontId="17" fillId="5" borderId="27" xfId="0" applyFont="1" applyFill="1" applyBorder="1" applyProtection="1"/>
    <xf numFmtId="0" fontId="16" fillId="4" borderId="0" xfId="0" applyFont="1" applyFill="1" applyProtection="1"/>
    <xf numFmtId="0" fontId="0" fillId="0" borderId="0" xfId="0" applyAlignment="1">
      <alignment horizontal="center"/>
    </xf>
    <xf numFmtId="0" fontId="0" fillId="2" borderId="0" xfId="0" applyFill="1" applyAlignment="1">
      <alignment horizontal="center"/>
    </xf>
    <xf numFmtId="0" fontId="23" fillId="0" borderId="0" xfId="0" applyFont="1"/>
    <xf numFmtId="0" fontId="24" fillId="0" borderId="0" xfId="0" applyFont="1"/>
    <xf numFmtId="0" fontId="25" fillId="0" borderId="0" xfId="0" applyFont="1" applyAlignment="1">
      <alignment horizontal="right"/>
    </xf>
    <xf numFmtId="168" fontId="23" fillId="0" borderId="0" xfId="0" applyNumberFormat="1" applyFont="1"/>
    <xf numFmtId="168" fontId="24" fillId="0" borderId="0" xfId="2" applyNumberFormat="1" applyFont="1" applyAlignment="1">
      <alignment horizontal="right"/>
    </xf>
    <xf numFmtId="168" fontId="26" fillId="0" borderId="0" xfId="2" applyNumberFormat="1" applyFont="1" applyAlignment="1">
      <alignment horizontal="right"/>
    </xf>
    <xf numFmtId="0" fontId="27" fillId="0" borderId="0" xfId="0" applyFont="1" applyAlignment="1">
      <alignment horizontal="right"/>
    </xf>
    <xf numFmtId="168" fontId="28" fillId="0" borderId="0" xfId="2" applyNumberFormat="1" applyFont="1" applyAlignment="1">
      <alignment horizontal="right"/>
    </xf>
    <xf numFmtId="168" fontId="29" fillId="0" borderId="0" xfId="2" applyNumberFormat="1" applyFont="1" applyAlignment="1">
      <alignment horizontal="right"/>
    </xf>
    <xf numFmtId="0" fontId="24" fillId="0" borderId="0" xfId="0" applyFont="1" applyAlignment="1">
      <alignment horizontal="right"/>
    </xf>
    <xf numFmtId="168" fontId="23" fillId="0" borderId="0" xfId="2" applyNumberFormat="1" applyFont="1" applyAlignment="1">
      <alignment horizontal="right"/>
    </xf>
    <xf numFmtId="168" fontId="30" fillId="0" borderId="0" xfId="2" applyNumberFormat="1" applyFont="1" applyAlignment="1">
      <alignment horizontal="right"/>
    </xf>
    <xf numFmtId="0" fontId="31" fillId="0" borderId="0" xfId="0" applyFont="1" applyAlignment="1">
      <alignment horizontal="right"/>
    </xf>
    <xf numFmtId="0" fontId="32" fillId="0" borderId="0" xfId="0" applyFont="1"/>
    <xf numFmtId="0" fontId="26" fillId="0" borderId="0" xfId="0" applyFont="1" applyAlignment="1">
      <alignment horizontal="right"/>
    </xf>
    <xf numFmtId="168" fontId="33" fillId="0" borderId="0" xfId="2" applyNumberFormat="1" applyFont="1" applyAlignment="1">
      <alignment horizontal="right"/>
    </xf>
    <xf numFmtId="0" fontId="31" fillId="0" borderId="0" xfId="0" applyFont="1" applyAlignment="1">
      <alignment horizontal="center" wrapText="1"/>
    </xf>
    <xf numFmtId="0" fontId="5" fillId="0" borderId="0" xfId="0" applyFont="1" applyAlignment="1">
      <alignment horizontal="center"/>
    </xf>
    <xf numFmtId="0" fontId="34" fillId="0" borderId="0" xfId="0" applyFont="1" applyAlignment="1">
      <alignment horizontal="center"/>
    </xf>
    <xf numFmtId="0" fontId="34" fillId="0" borderId="0" xfId="0" applyFont="1" applyAlignment="1">
      <alignment horizontal="right"/>
    </xf>
    <xf numFmtId="0" fontId="0" fillId="3" borderId="0" xfId="0" applyFill="1" applyAlignment="1">
      <alignment horizontal="center"/>
    </xf>
    <xf numFmtId="0" fontId="31" fillId="0" borderId="0" xfId="0" applyFont="1" applyAlignment="1">
      <alignment horizontal="center"/>
    </xf>
    <xf numFmtId="168" fontId="29" fillId="0" borderId="28" xfId="2" applyNumberFormat="1" applyFont="1" applyBorder="1" applyAlignment="1">
      <alignment horizontal="right"/>
    </xf>
    <xf numFmtId="168" fontId="0" fillId="0" borderId="0" xfId="0" applyNumberFormat="1"/>
    <xf numFmtId="0" fontId="23" fillId="0" borderId="0" xfId="0" applyFont="1" applyAlignment="1">
      <alignment horizontal="right"/>
    </xf>
    <xf numFmtId="0" fontId="35" fillId="0" borderId="0" xfId="0" applyFont="1"/>
    <xf numFmtId="0" fontId="30" fillId="0" borderId="0" xfId="0" applyFont="1" applyAlignment="1">
      <alignment horizontal="right"/>
    </xf>
    <xf numFmtId="168" fontId="26" fillId="0" borderId="29" xfId="2" applyNumberFormat="1" applyFont="1" applyBorder="1" applyAlignment="1">
      <alignment horizontal="right"/>
    </xf>
    <xf numFmtId="0" fontId="26" fillId="0" borderId="0" xfId="0" applyFont="1"/>
    <xf numFmtId="9" fontId="24" fillId="0" borderId="0" xfId="6" applyFont="1" applyAlignment="1">
      <alignment horizontal="right"/>
    </xf>
    <xf numFmtId="0" fontId="21" fillId="11" borderId="19" xfId="0" applyFont="1" applyFill="1" applyBorder="1" applyAlignment="1">
      <alignment horizontal="center" wrapText="1"/>
    </xf>
    <xf numFmtId="14" fontId="34" fillId="0" borderId="0" xfId="0" applyNumberFormat="1" applyFont="1" applyAlignment="1">
      <alignment horizontal="center"/>
    </xf>
    <xf numFmtId="168" fontId="0" fillId="0" borderId="30" xfId="2" applyNumberFormat="1" applyFont="1" applyBorder="1"/>
    <xf numFmtId="0" fontId="5" fillId="0" borderId="0" xfId="0" applyFont="1"/>
    <xf numFmtId="168" fontId="0" fillId="0" borderId="16" xfId="2" applyNumberFormat="1" applyFont="1" applyFill="1" applyBorder="1"/>
    <xf numFmtId="168" fontId="0" fillId="0" borderId="31" xfId="2" applyNumberFormat="1" applyFont="1" applyFill="1" applyBorder="1"/>
    <xf numFmtId="0" fontId="36" fillId="0" borderId="0" xfId="0" applyFont="1"/>
    <xf numFmtId="0" fontId="22" fillId="11" borderId="17" xfId="0" applyFont="1" applyFill="1" applyBorder="1" applyAlignment="1">
      <alignment horizontal="center" wrapText="1"/>
    </xf>
    <xf numFmtId="0" fontId="21" fillId="11" borderId="21" xfId="0" applyFont="1" applyFill="1" applyBorder="1" applyAlignment="1">
      <alignment horizontal="center" wrapText="1"/>
    </xf>
    <xf numFmtId="167" fontId="21" fillId="11" borderId="20" xfId="0" applyNumberFormat="1" applyFont="1" applyFill="1" applyBorder="1" applyAlignment="1">
      <alignment horizontal="center" wrapText="1"/>
    </xf>
    <xf numFmtId="0" fontId="0" fillId="12" borderId="16" xfId="0" applyFill="1" applyBorder="1"/>
    <xf numFmtId="3" fontId="37" fillId="0" borderId="0" xfId="7" applyFont="1" applyAlignment="1">
      <alignment horizontal="right"/>
    </xf>
    <xf numFmtId="0" fontId="22" fillId="14" borderId="10" xfId="0" applyFont="1" applyFill="1" applyBorder="1"/>
    <xf numFmtId="0" fontId="22" fillId="14" borderId="9" xfId="0" applyFont="1" applyFill="1" applyBorder="1"/>
    <xf numFmtId="0" fontId="22" fillId="14" borderId="8" xfId="0" applyFont="1" applyFill="1" applyBorder="1"/>
    <xf numFmtId="0" fontId="0" fillId="0" borderId="1" xfId="0" applyBorder="1" applyAlignment="1">
      <alignment horizontal="right"/>
    </xf>
    <xf numFmtId="0" fontId="43" fillId="0" borderId="0" xfId="0" applyFont="1" applyBorder="1" applyAlignment="1">
      <alignment horizontal="right"/>
    </xf>
    <xf numFmtId="3" fontId="44" fillId="3" borderId="0" xfId="7" applyFont="1" applyFill="1" applyBorder="1"/>
    <xf numFmtId="3" fontId="44" fillId="0" borderId="0" xfId="7" applyFont="1" applyBorder="1"/>
    <xf numFmtId="172" fontId="45" fillId="0" borderId="0" xfId="7" applyNumberFormat="1" applyFont="1" applyBorder="1"/>
    <xf numFmtId="172" fontId="44" fillId="0" borderId="0" xfId="7" applyNumberFormat="1" applyFont="1" applyBorder="1"/>
    <xf numFmtId="3" fontId="44" fillId="0" borderId="0" xfId="7" applyFont="1" applyBorder="1" applyAlignment="1">
      <alignment horizontal="right"/>
    </xf>
    <xf numFmtId="170" fontId="44" fillId="0" borderId="0" xfId="7" applyNumberFormat="1" applyFont="1" applyBorder="1" applyAlignment="1">
      <alignment horizontal="right"/>
    </xf>
    <xf numFmtId="0" fontId="46" fillId="0" borderId="0" xfId="15" applyFont="1" applyFill="1" applyBorder="1" applyAlignment="1" applyProtection="1"/>
    <xf numFmtId="17" fontId="49" fillId="3" borderId="0" xfId="11" applyNumberFormat="1" applyFont="1" applyFill="1" applyBorder="1" applyAlignment="1">
      <alignment horizontal="center" wrapText="1"/>
    </xf>
    <xf numFmtId="17" fontId="49" fillId="0" borderId="0" xfId="11" applyNumberFormat="1" applyFont="1" applyBorder="1" applyAlignment="1">
      <alignment horizontal="center" wrapText="1"/>
    </xf>
    <xf numFmtId="3" fontId="44" fillId="0" borderId="0" xfId="7" quotePrefix="1" applyFont="1" applyBorder="1" applyAlignment="1">
      <alignment horizontal="center"/>
    </xf>
    <xf numFmtId="3" fontId="50" fillId="3" borderId="0" xfId="7" applyFont="1" applyFill="1" applyBorder="1"/>
    <xf numFmtId="0" fontId="47" fillId="0" borderId="0" xfId="0" applyFont="1" applyBorder="1" applyAlignment="1">
      <alignment horizontal="right"/>
    </xf>
    <xf numFmtId="170" fontId="50" fillId="0" borderId="0" xfId="7" applyNumberFormat="1" applyFont="1" applyBorder="1" applyAlignment="1">
      <alignment horizontal="right"/>
    </xf>
    <xf numFmtId="3" fontId="50" fillId="0" borderId="0" xfId="7" applyFont="1" applyBorder="1"/>
    <xf numFmtId="171" fontId="44" fillId="3" borderId="0" xfId="12" applyNumberFormat="1" applyFont="1" applyFill="1" applyBorder="1"/>
    <xf numFmtId="171" fontId="44" fillId="13" borderId="0" xfId="12" applyNumberFormat="1" applyFont="1" applyFill="1" applyBorder="1"/>
    <xf numFmtId="37" fontId="44" fillId="0" borderId="0" xfId="7" applyNumberFormat="1" applyFont="1" applyBorder="1" applyAlignment="1">
      <alignment horizontal="right"/>
    </xf>
    <xf numFmtId="37" fontId="44" fillId="0" borderId="0" xfId="7" applyNumberFormat="1" applyFont="1" applyBorder="1"/>
    <xf numFmtId="170" fontId="44" fillId="0" borderId="0" xfId="7" applyNumberFormat="1" applyFont="1" applyBorder="1"/>
    <xf numFmtId="171" fontId="50" fillId="3" borderId="0" xfId="12" applyNumberFormat="1" applyFont="1" applyFill="1" applyBorder="1"/>
    <xf numFmtId="0" fontId="43" fillId="0" borderId="34" xfId="0" applyFont="1" applyBorder="1" applyAlignment="1">
      <alignment horizontal="right"/>
    </xf>
    <xf numFmtId="171" fontId="50" fillId="13" borderId="34" xfId="8" applyNumberFormat="1" applyFont="1" applyFill="1" applyBorder="1"/>
    <xf numFmtId="171" fontId="50" fillId="13" borderId="0" xfId="12" applyNumberFormat="1" applyFont="1" applyFill="1" applyBorder="1"/>
    <xf numFmtId="171" fontId="50" fillId="0" borderId="0" xfId="8" applyNumberFormat="1" applyFont="1" applyBorder="1"/>
    <xf numFmtId="170" fontId="44" fillId="0" borderId="0" xfId="13" applyNumberFormat="1" applyFont="1" applyFill="1" applyBorder="1" applyProtection="1"/>
    <xf numFmtId="170" fontId="44" fillId="0" borderId="0" xfId="13" applyNumberFormat="1" applyFont="1" applyFill="1" applyBorder="1" applyAlignment="1" applyProtection="1">
      <alignment horizontal="right"/>
    </xf>
    <xf numFmtId="170" fontId="50" fillId="0" borderId="18" xfId="13" applyNumberFormat="1" applyFont="1" applyFill="1" applyBorder="1" applyProtection="1"/>
    <xf numFmtId="0" fontId="51" fillId="3" borderId="0" xfId="0" applyFont="1" applyFill="1"/>
    <xf numFmtId="170" fontId="50" fillId="0" borderId="0" xfId="13" applyNumberFormat="1" applyFont="1" applyFill="1" applyBorder="1" applyProtection="1"/>
    <xf numFmtId="170" fontId="50" fillId="0" borderId="18" xfId="13" applyNumberFormat="1" applyFont="1" applyFill="1" applyBorder="1" applyAlignment="1" applyProtection="1">
      <alignment horizontal="right"/>
    </xf>
    <xf numFmtId="171" fontId="50" fillId="13" borderId="18" xfId="8" applyNumberFormat="1" applyFont="1" applyFill="1" applyBorder="1"/>
    <xf numFmtId="170" fontId="50" fillId="13" borderId="0" xfId="8" applyNumberFormat="1" applyFont="1" applyFill="1" applyBorder="1"/>
    <xf numFmtId="170" fontId="50" fillId="0" borderId="0" xfId="8" applyNumberFormat="1" applyFont="1" applyBorder="1"/>
    <xf numFmtId="170" fontId="44" fillId="0" borderId="0" xfId="8" applyNumberFormat="1" applyFont="1" applyBorder="1"/>
    <xf numFmtId="170" fontId="50" fillId="0" borderId="0" xfId="8" applyNumberFormat="1" applyFont="1" applyBorder="1" applyProtection="1"/>
    <xf numFmtId="170" fontId="52" fillId="0" borderId="0" xfId="8" applyNumberFormat="1" applyFont="1" applyBorder="1"/>
    <xf numFmtId="170" fontId="50" fillId="13" borderId="0" xfId="8" applyNumberFormat="1" applyFont="1" applyFill="1" applyBorder="1" applyAlignment="1" applyProtection="1"/>
    <xf numFmtId="170" fontId="50" fillId="0" borderId="0" xfId="8" applyNumberFormat="1" applyFont="1" applyBorder="1" applyAlignment="1" applyProtection="1"/>
    <xf numFmtId="170" fontId="44" fillId="13" borderId="0" xfId="8" applyNumberFormat="1" applyFont="1" applyFill="1" applyBorder="1"/>
    <xf numFmtId="37" fontId="44" fillId="0" borderId="0" xfId="7" applyNumberFormat="1" applyFont="1" applyBorder="1" applyAlignment="1">
      <alignment horizontal="center"/>
    </xf>
    <xf numFmtId="170" fontId="50" fillId="0" borderId="0" xfId="7" applyNumberFormat="1" applyFont="1" applyBorder="1"/>
    <xf numFmtId="170" fontId="50" fillId="0" borderId="18" xfId="7" applyNumberFormat="1" applyFont="1" applyBorder="1"/>
    <xf numFmtId="170" fontId="50" fillId="0" borderId="34" xfId="7" applyNumberFormat="1" applyFont="1" applyBorder="1"/>
    <xf numFmtId="0" fontId="53" fillId="0" borderId="0" xfId="0" applyFont="1" applyBorder="1" applyAlignment="1">
      <alignment horizontal="left" vertical="top"/>
    </xf>
    <xf numFmtId="170" fontId="50" fillId="0" borderId="34" xfId="13" applyNumberFormat="1" applyFont="1" applyFill="1" applyBorder="1" applyProtection="1"/>
    <xf numFmtId="170" fontId="50" fillId="0" borderId="0" xfId="13" applyNumberFormat="1" applyFont="1" applyFill="1" applyBorder="1" applyAlignment="1" applyProtection="1">
      <alignment horizontal="right"/>
    </xf>
    <xf numFmtId="0" fontId="54" fillId="0" borderId="0" xfId="0" applyFont="1" applyBorder="1" applyAlignment="1">
      <alignment horizontal="right"/>
    </xf>
    <xf numFmtId="170" fontId="44" fillId="0" borderId="14" xfId="7" applyNumberFormat="1" applyFont="1" applyBorder="1" applyAlignment="1">
      <alignment horizontal="right"/>
    </xf>
    <xf numFmtId="170" fontId="44" fillId="0" borderId="14" xfId="7" applyNumberFormat="1" applyFont="1" applyBorder="1"/>
    <xf numFmtId="170" fontId="50" fillId="13" borderId="14" xfId="8" applyNumberFormat="1" applyFont="1" applyFill="1" applyBorder="1" applyAlignment="1" applyProtection="1"/>
    <xf numFmtId="170" fontId="50" fillId="0" borderId="14" xfId="8" applyNumberFormat="1" applyFont="1" applyBorder="1" applyAlignment="1" applyProtection="1"/>
    <xf numFmtId="170" fontId="50" fillId="13" borderId="14" xfId="8" applyNumberFormat="1" applyFont="1" applyFill="1" applyBorder="1"/>
    <xf numFmtId="170" fontId="50" fillId="0" borderId="14" xfId="8" applyNumberFormat="1" applyFont="1" applyBorder="1"/>
    <xf numFmtId="170" fontId="50" fillId="13" borderId="35" xfId="8" applyNumberFormat="1" applyFont="1" applyFill="1" applyBorder="1" applyAlignment="1" applyProtection="1"/>
    <xf numFmtId="170" fontId="50" fillId="0" borderId="35" xfId="8" applyNumberFormat="1" applyFont="1" applyBorder="1" applyAlignment="1" applyProtection="1"/>
    <xf numFmtId="172" fontId="45" fillId="5" borderId="0" xfId="7" applyNumberFormat="1" applyFont="1" applyFill="1" applyBorder="1"/>
    <xf numFmtId="3" fontId="44" fillId="5" borderId="0" xfId="7" applyFont="1" applyFill="1" applyBorder="1" applyAlignment="1">
      <alignment horizontal="right"/>
    </xf>
    <xf numFmtId="170" fontId="44" fillId="5" borderId="0" xfId="7" applyNumberFormat="1" applyFont="1" applyFill="1" applyBorder="1" applyAlignment="1">
      <alignment horizontal="right"/>
    </xf>
    <xf numFmtId="0" fontId="46" fillId="5" borderId="0" xfId="15" applyFont="1" applyFill="1" applyBorder="1" applyAlignment="1" applyProtection="1"/>
    <xf numFmtId="49" fontId="48" fillId="5" borderId="0" xfId="9" applyFont="1" applyFill="1" applyBorder="1" applyAlignment="1">
      <alignment horizontal="left"/>
    </xf>
    <xf numFmtId="3" fontId="44" fillId="5" borderId="0" xfId="7" applyFont="1" applyFill="1" applyBorder="1"/>
    <xf numFmtId="17" fontId="49" fillId="5" borderId="0" xfId="11" applyNumberFormat="1" applyFont="1" applyFill="1" applyBorder="1" applyAlignment="1">
      <alignment horizontal="center" wrapText="1"/>
    </xf>
    <xf numFmtId="3" fontId="44" fillId="5" borderId="0" xfId="7" quotePrefix="1" applyFont="1" applyFill="1" applyBorder="1" applyAlignment="1">
      <alignment horizontal="center"/>
    </xf>
    <xf numFmtId="170" fontId="50" fillId="5" borderId="0" xfId="7" applyNumberFormat="1" applyFont="1" applyFill="1" applyBorder="1" applyAlignment="1">
      <alignment horizontal="right"/>
    </xf>
    <xf numFmtId="37" fontId="44" fillId="5" borderId="0" xfId="7" applyNumberFormat="1" applyFont="1" applyFill="1" applyBorder="1" applyAlignment="1">
      <alignment horizontal="right"/>
    </xf>
    <xf numFmtId="170" fontId="44" fillId="5" borderId="0" xfId="7" applyNumberFormat="1" applyFont="1" applyFill="1" applyBorder="1"/>
    <xf numFmtId="170" fontId="50" fillId="5" borderId="0" xfId="7" applyNumberFormat="1" applyFont="1" applyFill="1" applyBorder="1"/>
    <xf numFmtId="3" fontId="47" fillId="5" borderId="0" xfId="7" applyFont="1" applyFill="1" applyBorder="1"/>
    <xf numFmtId="170" fontId="44" fillId="5" borderId="0" xfId="13" applyNumberFormat="1" applyFont="1" applyFill="1" applyBorder="1" applyProtection="1"/>
    <xf numFmtId="170" fontId="44" fillId="5" borderId="0" xfId="13" applyNumberFormat="1" applyFont="1" applyFill="1" applyBorder="1" applyAlignment="1" applyProtection="1">
      <alignment horizontal="right"/>
    </xf>
    <xf numFmtId="170" fontId="50" fillId="5" borderId="34" xfId="13" applyNumberFormat="1" applyFont="1" applyFill="1" applyBorder="1" applyProtection="1"/>
    <xf numFmtId="170" fontId="50" fillId="5" borderId="0" xfId="13" applyNumberFormat="1" applyFont="1" applyFill="1" applyBorder="1" applyProtection="1"/>
    <xf numFmtId="170" fontId="50" fillId="5" borderId="18" xfId="13" applyNumberFormat="1" applyFont="1" applyFill="1" applyBorder="1" applyProtection="1"/>
    <xf numFmtId="170" fontId="50" fillId="5" borderId="18" xfId="13" applyNumberFormat="1" applyFont="1" applyFill="1" applyBorder="1" applyAlignment="1" applyProtection="1">
      <alignment horizontal="right"/>
    </xf>
    <xf numFmtId="171" fontId="50" fillId="5" borderId="34" xfId="8" applyNumberFormat="1" applyFont="1" applyFill="1" applyBorder="1"/>
    <xf numFmtId="171" fontId="50" fillId="5" borderId="18" xfId="8" applyNumberFormat="1" applyFont="1" applyFill="1" applyBorder="1"/>
    <xf numFmtId="170" fontId="50" fillId="5" borderId="0" xfId="8" applyNumberFormat="1" applyFont="1" applyFill="1" applyBorder="1"/>
    <xf numFmtId="170" fontId="44" fillId="5" borderId="0" xfId="8" applyNumberFormat="1" applyFont="1" applyFill="1" applyBorder="1"/>
    <xf numFmtId="170" fontId="50" fillId="5" borderId="0" xfId="8" applyNumberFormat="1" applyFont="1" applyFill="1" applyBorder="1" applyAlignment="1" applyProtection="1"/>
    <xf numFmtId="170" fontId="52" fillId="0" borderId="14" xfId="8" applyNumberFormat="1" applyFont="1" applyBorder="1"/>
    <xf numFmtId="170" fontId="49" fillId="0" borderId="0" xfId="8" applyNumberFormat="1" applyFont="1" applyBorder="1"/>
    <xf numFmtId="3" fontId="44" fillId="0" borderId="0" xfId="7" applyFont="1" applyFill="1" applyBorder="1"/>
    <xf numFmtId="3" fontId="44" fillId="0" borderId="34" xfId="7" applyFont="1" applyBorder="1"/>
    <xf numFmtId="3" fontId="50" fillId="0" borderId="0" xfId="7" applyFont="1" applyBorder="1" applyAlignment="1">
      <alignment horizontal="right"/>
    </xf>
    <xf numFmtId="0" fontId="0" fillId="16" borderId="0" xfId="0" applyFill="1"/>
    <xf numFmtId="0" fontId="0" fillId="16" borderId="0" xfId="0" applyFill="1" applyAlignment="1">
      <alignment horizontal="left"/>
    </xf>
    <xf numFmtId="14" fontId="0" fillId="16" borderId="22" xfId="0" applyNumberFormat="1" applyFill="1" applyBorder="1"/>
    <xf numFmtId="14" fontId="0" fillId="16" borderId="0" xfId="0" applyNumberFormat="1" applyFill="1" applyAlignment="1">
      <alignment horizontal="left"/>
    </xf>
    <xf numFmtId="168" fontId="0" fillId="0" borderId="36" xfId="2" applyNumberFormat="1" applyFont="1" applyBorder="1"/>
    <xf numFmtId="0" fontId="0" fillId="0" borderId="8" xfId="0" applyBorder="1"/>
    <xf numFmtId="0" fontId="0" fillId="0" borderId="9" xfId="0" applyBorder="1"/>
    <xf numFmtId="0" fontId="0" fillId="0" borderId="10" xfId="0" applyBorder="1"/>
    <xf numFmtId="0" fontId="21" fillId="17" borderId="19" xfId="0" applyFont="1" applyFill="1" applyBorder="1" applyAlignment="1">
      <alignment horizontal="center"/>
    </xf>
    <xf numFmtId="0" fontId="21" fillId="17" borderId="20" xfId="0" applyFont="1" applyFill="1" applyBorder="1" applyAlignment="1">
      <alignment horizontal="center"/>
    </xf>
    <xf numFmtId="0" fontId="21" fillId="17" borderId="21" xfId="0" applyFont="1" applyFill="1" applyBorder="1" applyAlignment="1">
      <alignment horizontal="center"/>
    </xf>
    <xf numFmtId="0" fontId="22" fillId="17" borderId="21" xfId="0" applyFont="1" applyFill="1" applyBorder="1" applyAlignment="1">
      <alignment horizontal="center"/>
    </xf>
    <xf numFmtId="0" fontId="0" fillId="8" borderId="31" xfId="0" applyFill="1" applyBorder="1"/>
    <xf numFmtId="0" fontId="0" fillId="8" borderId="16" xfId="0" applyFill="1" applyBorder="1"/>
    <xf numFmtId="0" fontId="0" fillId="8" borderId="16" xfId="0" applyFill="1" applyBorder="1" applyAlignment="1">
      <alignment wrapText="1"/>
    </xf>
    <xf numFmtId="9" fontId="0" fillId="8" borderId="23" xfId="6" applyFont="1" applyFill="1" applyBorder="1"/>
    <xf numFmtId="168" fontId="0" fillId="8" borderId="16" xfId="2" applyNumberFormat="1" applyFont="1" applyFill="1" applyBorder="1"/>
    <xf numFmtId="168" fontId="0" fillId="8" borderId="2" xfId="2" applyNumberFormat="1" applyFont="1" applyFill="1" applyBorder="1"/>
    <xf numFmtId="168" fontId="0" fillId="8" borderId="4" xfId="2" applyNumberFormat="1" applyFont="1" applyFill="1" applyBorder="1"/>
    <xf numFmtId="0" fontId="0" fillId="8" borderId="3" xfId="0" applyFill="1" applyBorder="1"/>
    <xf numFmtId="0" fontId="0" fillId="8" borderId="2" xfId="0" applyFill="1" applyBorder="1"/>
    <xf numFmtId="0" fontId="0" fillId="8" borderId="5" xfId="0" applyFill="1" applyBorder="1"/>
    <xf numFmtId="0" fontId="0" fillId="8" borderId="6" xfId="0" applyFill="1" applyBorder="1"/>
    <xf numFmtId="0" fontId="0" fillId="8" borderId="37" xfId="0" applyFill="1" applyBorder="1"/>
    <xf numFmtId="9" fontId="0" fillId="8" borderId="38" xfId="6" applyFont="1" applyFill="1" applyBorder="1"/>
    <xf numFmtId="168" fontId="0" fillId="8" borderId="6" xfId="2" applyNumberFormat="1" applyFont="1" applyFill="1" applyBorder="1"/>
    <xf numFmtId="168" fontId="0" fillId="8" borderId="7" xfId="2" applyNumberFormat="1" applyFont="1" applyFill="1" applyBorder="1"/>
    <xf numFmtId="168" fontId="1" fillId="15" borderId="0" xfId="0" applyNumberFormat="1" applyFont="1" applyFill="1"/>
    <xf numFmtId="0" fontId="55" fillId="5" borderId="0" xfId="0" applyFont="1" applyFill="1"/>
    <xf numFmtId="0" fontId="0" fillId="8" borderId="39" xfId="0" applyFill="1" applyBorder="1"/>
    <xf numFmtId="0" fontId="0" fillId="8" borderId="40" xfId="0" applyFill="1" applyBorder="1"/>
    <xf numFmtId="0" fontId="0" fillId="8" borderId="40" xfId="0" applyFill="1" applyBorder="1" applyAlignment="1">
      <alignment wrapText="1"/>
    </xf>
    <xf numFmtId="9" fontId="0" fillId="8" borderId="41" xfId="6" applyFont="1" applyFill="1" applyBorder="1"/>
    <xf numFmtId="168" fontId="0" fillId="8" borderId="40" xfId="2" applyNumberFormat="1" applyFont="1" applyFill="1" applyBorder="1"/>
    <xf numFmtId="168" fontId="0" fillId="8" borderId="42" xfId="2" applyNumberFormat="1" applyFont="1" applyFill="1" applyBorder="1"/>
    <xf numFmtId="168" fontId="0" fillId="0" borderId="15" xfId="2" applyNumberFormat="1" applyFont="1" applyBorder="1"/>
    <xf numFmtId="0" fontId="1" fillId="8" borderId="16" xfId="0" applyFont="1" applyFill="1" applyBorder="1"/>
    <xf numFmtId="0" fontId="0" fillId="8" borderId="0" xfId="0" applyFill="1"/>
    <xf numFmtId="10" fontId="0" fillId="8" borderId="0" xfId="6" applyNumberFormat="1" applyFont="1" applyFill="1"/>
    <xf numFmtId="14" fontId="0" fillId="0" borderId="0" xfId="0" applyNumberFormat="1" applyAlignment="1">
      <alignment horizontal="center"/>
    </xf>
    <xf numFmtId="0" fontId="22" fillId="11" borderId="0" xfId="0" applyFont="1" applyFill="1" applyBorder="1" applyAlignment="1">
      <alignment horizontal="center" wrapText="1"/>
    </xf>
    <xf numFmtId="0" fontId="1" fillId="0" borderId="0" xfId="0" applyFont="1" applyAlignment="1">
      <alignment horizontal="center"/>
    </xf>
    <xf numFmtId="0" fontId="0" fillId="0" borderId="0" xfId="0" applyAlignment="1">
      <alignment horizontal="right"/>
    </xf>
    <xf numFmtId="0" fontId="21" fillId="11" borderId="19" xfId="0" applyFont="1" applyFill="1" applyBorder="1" applyAlignment="1">
      <alignment horizontal="center" wrapText="1"/>
    </xf>
    <xf numFmtId="0" fontId="21" fillId="11" borderId="20" xfId="0" applyFont="1" applyFill="1" applyBorder="1" applyAlignment="1">
      <alignment horizontal="center" wrapText="1"/>
    </xf>
    <xf numFmtId="0" fontId="0" fillId="0" borderId="0" xfId="0" applyAlignment="1">
      <alignment horizontal="right"/>
    </xf>
    <xf numFmtId="168" fontId="0" fillId="8" borderId="39" xfId="2" applyNumberFormat="1" applyFont="1" applyFill="1" applyBorder="1"/>
    <xf numFmtId="168" fontId="0" fillId="8" borderId="31" xfId="2" applyNumberFormat="1" applyFont="1" applyFill="1" applyBorder="1"/>
    <xf numFmtId="168" fontId="0" fillId="8" borderId="3" xfId="2" applyNumberFormat="1" applyFont="1" applyFill="1" applyBorder="1"/>
    <xf numFmtId="168" fontId="0" fillId="8" borderId="5" xfId="2" applyNumberFormat="1" applyFont="1" applyFill="1" applyBorder="1"/>
    <xf numFmtId="0" fontId="0" fillId="0" borderId="0" xfId="0" applyFill="1" applyBorder="1" applyAlignment="1">
      <alignment horizontal="center"/>
    </xf>
    <xf numFmtId="168" fontId="1" fillId="0" borderId="0" xfId="0" applyNumberFormat="1" applyFont="1" applyFill="1"/>
    <xf numFmtId="0" fontId="22" fillId="0" borderId="0" xfId="0" applyFont="1" applyFill="1" applyBorder="1" applyAlignment="1">
      <alignment horizontal="center"/>
    </xf>
    <xf numFmtId="168" fontId="0" fillId="0" borderId="0" xfId="2" applyNumberFormat="1" applyFont="1" applyFill="1" applyBorder="1"/>
    <xf numFmtId="0" fontId="0" fillId="16" borderId="47" xfId="0" applyFill="1" applyBorder="1"/>
    <xf numFmtId="14" fontId="0" fillId="16" borderId="47" xfId="0" applyNumberFormat="1" applyFill="1" applyBorder="1"/>
    <xf numFmtId="0" fontId="1" fillId="6" borderId="19" xfId="0" applyFont="1" applyFill="1" applyBorder="1" applyAlignment="1">
      <alignment horizontal="center"/>
    </xf>
    <xf numFmtId="0" fontId="1" fillId="6" borderId="20" xfId="0" applyFont="1" applyFill="1" applyBorder="1"/>
    <xf numFmtId="0" fontId="1" fillId="6" borderId="21" xfId="0" applyFont="1" applyFill="1" applyBorder="1"/>
    <xf numFmtId="0" fontId="0" fillId="6" borderId="17" xfId="0" applyFill="1" applyBorder="1"/>
    <xf numFmtId="168" fontId="0" fillId="0" borderId="48" xfId="2" applyNumberFormat="1" applyFont="1" applyBorder="1"/>
    <xf numFmtId="168" fontId="0" fillId="0" borderId="46" xfId="2" applyNumberFormat="1" applyFont="1" applyBorder="1"/>
    <xf numFmtId="0" fontId="1" fillId="8" borderId="31" xfId="0" applyFont="1" applyFill="1" applyBorder="1"/>
    <xf numFmtId="0" fontId="1" fillId="8" borderId="3" xfId="0" applyFont="1" applyFill="1" applyBorder="1"/>
    <xf numFmtId="165" fontId="0" fillId="8" borderId="16" xfId="0" applyNumberFormat="1" applyFill="1" applyBorder="1"/>
    <xf numFmtId="164" fontId="0" fillId="8" borderId="16" xfId="0" applyNumberFormat="1" applyFill="1" applyBorder="1"/>
    <xf numFmtId="0" fontId="0" fillId="12" borderId="16" xfId="0" applyFill="1" applyBorder="1" applyAlignment="1">
      <alignment horizontal="center"/>
    </xf>
    <xf numFmtId="0" fontId="0" fillId="0" borderId="0" xfId="0" applyFill="1" applyBorder="1" applyAlignment="1">
      <alignment horizontal="right"/>
    </xf>
    <xf numFmtId="0" fontId="0" fillId="16" borderId="16" xfId="0" applyFill="1" applyBorder="1"/>
    <xf numFmtId="9" fontId="0" fillId="16" borderId="16" xfId="6" applyFont="1" applyFill="1" applyBorder="1" applyAlignment="1">
      <alignment horizontal="center"/>
    </xf>
    <xf numFmtId="0" fontId="0" fillId="16" borderId="16" xfId="0" applyFill="1" applyBorder="1" applyAlignment="1">
      <alignment horizontal="center"/>
    </xf>
    <xf numFmtId="0" fontId="0" fillId="16" borderId="3" xfId="0" applyFill="1" applyBorder="1"/>
    <xf numFmtId="167" fontId="0" fillId="16" borderId="2" xfId="0" applyNumberFormat="1" applyFill="1" applyBorder="1"/>
    <xf numFmtId="0" fontId="0" fillId="16" borderId="4" xfId="0" applyFill="1" applyBorder="1"/>
    <xf numFmtId="9" fontId="0" fillId="16" borderId="16" xfId="6" applyFont="1" applyFill="1" applyBorder="1"/>
    <xf numFmtId="0" fontId="0" fillId="16" borderId="5" xfId="0" applyFill="1" applyBorder="1"/>
    <xf numFmtId="167" fontId="0" fillId="16" borderId="6" xfId="0" applyNumberFormat="1" applyFill="1" applyBorder="1"/>
    <xf numFmtId="0" fontId="0" fillId="16" borderId="7" xfId="0" applyFill="1" applyBorder="1"/>
    <xf numFmtId="0" fontId="0" fillId="16" borderId="39" xfId="0" applyFill="1" applyBorder="1"/>
    <xf numFmtId="167" fontId="0" fillId="16" borderId="40" xfId="0" applyNumberFormat="1" applyFill="1" applyBorder="1"/>
    <xf numFmtId="0" fontId="0" fillId="16" borderId="40" xfId="0" applyFill="1" applyBorder="1"/>
    <xf numFmtId="9" fontId="0" fillId="16" borderId="40" xfId="6" applyFont="1" applyFill="1" applyBorder="1" applyAlignment="1">
      <alignment horizontal="center"/>
    </xf>
    <xf numFmtId="0" fontId="0" fillId="16" borderId="40" xfId="0" applyFill="1" applyBorder="1" applyAlignment="1">
      <alignment horizontal="center"/>
    </xf>
    <xf numFmtId="0" fontId="0" fillId="16" borderId="42" xfId="0" applyFill="1" applyBorder="1"/>
    <xf numFmtId="0" fontId="0" fillId="16" borderId="37" xfId="0" applyFill="1" applyBorder="1"/>
    <xf numFmtId="9" fontId="0" fillId="16" borderId="37" xfId="6" applyFont="1" applyFill="1" applyBorder="1"/>
    <xf numFmtId="0" fontId="0" fillId="0" borderId="0" xfId="0" applyFill="1" applyBorder="1"/>
    <xf numFmtId="0" fontId="21" fillId="0" borderId="0" xfId="0" applyFont="1" applyFill="1" applyBorder="1" applyAlignment="1">
      <alignment horizontal="center" wrapText="1"/>
    </xf>
    <xf numFmtId="0" fontId="1" fillId="6" borderId="17" xfId="0" applyFont="1" applyFill="1" applyBorder="1" applyAlignment="1">
      <alignment horizontal="center" wrapText="1"/>
    </xf>
    <xf numFmtId="168" fontId="0" fillId="0" borderId="0" xfId="0" applyNumberFormat="1" applyFill="1" applyBorder="1"/>
    <xf numFmtId="168" fontId="0" fillId="0" borderId="8" xfId="0" applyNumberFormat="1" applyFill="1" applyBorder="1"/>
    <xf numFmtId="168" fontId="0" fillId="0" borderId="9" xfId="0" applyNumberFormat="1" applyFill="1" applyBorder="1"/>
    <xf numFmtId="168" fontId="0" fillId="0" borderId="11" xfId="0" applyNumberFormat="1" applyFill="1" applyBorder="1"/>
    <xf numFmtId="168" fontId="0" fillId="0" borderId="13" xfId="0" applyNumberFormat="1" applyFill="1" applyBorder="1"/>
    <xf numFmtId="168" fontId="0" fillId="0" borderId="14" xfId="0" applyNumberFormat="1" applyFill="1" applyBorder="1"/>
    <xf numFmtId="168" fontId="1" fillId="18" borderId="44" xfId="0" applyNumberFormat="1" applyFont="1" applyFill="1" applyBorder="1"/>
    <xf numFmtId="168" fontId="1" fillId="18" borderId="45" xfId="0" applyNumberFormat="1" applyFont="1" applyFill="1" applyBorder="1"/>
    <xf numFmtId="168" fontId="1" fillId="18" borderId="46" xfId="0" applyNumberFormat="1" applyFont="1" applyFill="1" applyBorder="1"/>
    <xf numFmtId="37" fontId="42" fillId="0" borderId="0" xfId="7" applyNumberFormat="1" applyFont="1" applyBorder="1" applyAlignment="1">
      <alignment horizontal="center"/>
    </xf>
    <xf numFmtId="0" fontId="0" fillId="0" borderId="0" xfId="0" applyAlignment="1">
      <alignment horizontal="right"/>
    </xf>
    <xf numFmtId="3" fontId="44" fillId="0" borderId="0" xfId="7" applyFont="1" applyBorder="1" applyAlignment="1">
      <alignment horizontal="center" vertical="center"/>
    </xf>
    <xf numFmtId="17" fontId="49" fillId="6" borderId="14" xfId="11" applyNumberFormat="1" applyFont="1" applyFill="1" applyBorder="1" applyAlignment="1">
      <alignment horizontal="center" vertical="center" wrapText="1"/>
    </xf>
    <xf numFmtId="3" fontId="57" fillId="5" borderId="0" xfId="7" applyFont="1" applyFill="1" applyBorder="1" applyAlignment="1">
      <alignment horizontal="center"/>
    </xf>
    <xf numFmtId="0" fontId="58" fillId="5" borderId="0" xfId="0" applyFont="1" applyFill="1"/>
    <xf numFmtId="17" fontId="49" fillId="6" borderId="0" xfId="11" applyNumberFormat="1" applyFont="1" applyFill="1" applyBorder="1" applyAlignment="1">
      <alignment horizontal="center" wrapText="1"/>
    </xf>
    <xf numFmtId="3" fontId="44" fillId="0" borderId="0" xfId="7" applyFont="1" applyBorder="1" applyAlignment="1">
      <alignment horizontal="center"/>
    </xf>
    <xf numFmtId="170" fontId="44" fillId="6" borderId="0" xfId="7" applyNumberFormat="1" applyFont="1" applyFill="1" applyBorder="1" applyAlignment="1">
      <alignment horizontal="center"/>
    </xf>
    <xf numFmtId="0" fontId="53" fillId="0" borderId="0" xfId="0" applyFont="1" applyBorder="1" applyAlignment="1">
      <alignment horizontal="right" vertical="top"/>
    </xf>
    <xf numFmtId="3" fontId="44" fillId="8" borderId="0" xfId="7" applyFont="1" applyFill="1" applyBorder="1"/>
    <xf numFmtId="9" fontId="44" fillId="8" borderId="0" xfId="6" applyFont="1" applyFill="1" applyBorder="1"/>
    <xf numFmtId="166" fontId="44" fillId="0" borderId="0" xfId="2" applyFont="1" applyFill="1" applyBorder="1"/>
    <xf numFmtId="3" fontId="44" fillId="6" borderId="0" xfId="7" applyFont="1" applyFill="1" applyBorder="1" applyAlignment="1">
      <alignment horizontal="center"/>
    </xf>
    <xf numFmtId="3" fontId="44" fillId="9" borderId="0" xfId="7" applyFont="1" applyFill="1" applyBorder="1"/>
    <xf numFmtId="0" fontId="43" fillId="9" borderId="0" xfId="0" applyFont="1" applyFill="1" applyBorder="1" applyAlignment="1">
      <alignment horizontal="right"/>
    </xf>
    <xf numFmtId="170" fontId="44" fillId="9" borderId="0" xfId="7" applyNumberFormat="1" applyFont="1" applyFill="1" applyBorder="1" applyAlignment="1">
      <alignment horizontal="right"/>
    </xf>
    <xf numFmtId="170" fontId="50" fillId="9" borderId="0" xfId="8" applyNumberFormat="1" applyFont="1" applyFill="1" applyBorder="1"/>
    <xf numFmtId="170" fontId="44" fillId="9" borderId="0" xfId="7" applyNumberFormat="1" applyFont="1" applyFill="1" applyBorder="1"/>
    <xf numFmtId="37" fontId="44" fillId="9" borderId="0" xfId="7" applyNumberFormat="1" applyFont="1" applyFill="1" applyBorder="1" applyAlignment="1">
      <alignment horizontal="right"/>
    </xf>
    <xf numFmtId="37" fontId="44" fillId="9" borderId="0" xfId="7" applyNumberFormat="1" applyFont="1" applyFill="1" applyBorder="1"/>
    <xf numFmtId="37" fontId="50" fillId="9" borderId="0" xfId="7" quotePrefix="1" applyNumberFormat="1" applyFont="1" applyFill="1" applyBorder="1" applyAlignment="1">
      <alignment horizontal="right"/>
    </xf>
    <xf numFmtId="17" fontId="49" fillId="9" borderId="0" xfId="11" applyNumberFormat="1" applyFont="1" applyFill="1" applyBorder="1" applyAlignment="1">
      <alignment horizontal="center" wrapText="1"/>
    </xf>
    <xf numFmtId="37" fontId="44" fillId="9" borderId="0" xfId="7" quotePrefix="1" applyNumberFormat="1" applyFont="1" applyFill="1" applyBorder="1" applyAlignment="1">
      <alignment horizontal="right"/>
    </xf>
    <xf numFmtId="37" fontId="44" fillId="9" borderId="0" xfId="7" quotePrefix="1" applyNumberFormat="1" applyFont="1" applyFill="1" applyBorder="1" applyAlignment="1">
      <alignment horizontal="center"/>
    </xf>
    <xf numFmtId="37" fontId="44" fillId="9" borderId="0" xfId="7" applyNumberFormat="1" applyFont="1" applyFill="1" applyBorder="1" applyAlignment="1">
      <alignment horizontal="center"/>
    </xf>
    <xf numFmtId="170" fontId="50" fillId="9" borderId="0" xfId="8" applyNumberFormat="1" applyFont="1" applyFill="1" applyBorder="1" applyAlignment="1" applyProtection="1"/>
    <xf numFmtId="170" fontId="50" fillId="9" borderId="0" xfId="7" applyNumberFormat="1" applyFont="1" applyFill="1" applyBorder="1"/>
    <xf numFmtId="3" fontId="50" fillId="9" borderId="0" xfId="7" applyFont="1" applyFill="1" applyBorder="1"/>
    <xf numFmtId="0" fontId="0" fillId="6" borderId="0" xfId="0" applyFill="1" applyAlignment="1">
      <alignment horizontal="center"/>
    </xf>
    <xf numFmtId="0" fontId="59" fillId="0" borderId="0" xfId="0" applyFont="1" applyAlignment="1">
      <alignment horizontal="right"/>
    </xf>
    <xf numFmtId="0" fontId="0" fillId="0" borderId="0" xfId="0" applyAlignment="1">
      <alignment horizontal="right"/>
    </xf>
    <xf numFmtId="0" fontId="27" fillId="0" borderId="0" xfId="0" applyFont="1" applyAlignment="1">
      <alignment horizontal="center" wrapText="1"/>
    </xf>
    <xf numFmtId="168" fontId="29" fillId="0" borderId="49" xfId="2" applyNumberFormat="1" applyFont="1" applyBorder="1" applyAlignment="1">
      <alignment horizontal="right"/>
    </xf>
    <xf numFmtId="0" fontId="1" fillId="0" borderId="0" xfId="0" applyFont="1" applyBorder="1" applyAlignment="1">
      <alignment horizontal="left"/>
    </xf>
    <xf numFmtId="168" fontId="0" fillId="8" borderId="23" xfId="2" applyNumberFormat="1" applyFont="1" applyFill="1" applyBorder="1"/>
    <xf numFmtId="0" fontId="21" fillId="17" borderId="17" xfId="0" applyFont="1" applyFill="1" applyBorder="1" applyAlignment="1">
      <alignment horizontal="center"/>
    </xf>
    <xf numFmtId="168" fontId="0" fillId="8" borderId="36" xfId="2" applyNumberFormat="1" applyFont="1" applyFill="1" applyBorder="1"/>
    <xf numFmtId="0" fontId="1" fillId="0" borderId="0" xfId="0" applyFont="1" applyAlignment="1">
      <alignment horizontal="center"/>
    </xf>
    <xf numFmtId="0" fontId="0" fillId="0" borderId="0" xfId="0" applyAlignment="1">
      <alignment horizontal="right"/>
    </xf>
    <xf numFmtId="0" fontId="0" fillId="8" borderId="0" xfId="0" applyFill="1" applyAlignment="1"/>
    <xf numFmtId="0" fontId="0" fillId="0" borderId="12" xfId="0" applyFill="1" applyBorder="1"/>
    <xf numFmtId="0" fontId="0" fillId="0" borderId="0" xfId="0" applyAlignment="1">
      <alignment horizontal="right"/>
    </xf>
    <xf numFmtId="14" fontId="31" fillId="0" borderId="0" xfId="0" applyNumberFormat="1" applyFont="1" applyAlignment="1">
      <alignment horizontal="center" wrapText="1"/>
    </xf>
    <xf numFmtId="0" fontId="60" fillId="0" borderId="0" xfId="0" applyFont="1" applyAlignment="1">
      <alignment horizontal="center" wrapText="1"/>
    </xf>
    <xf numFmtId="168" fontId="29" fillId="19" borderId="0" xfId="2" applyNumberFormat="1" applyFont="1" applyFill="1" applyAlignment="1">
      <alignment horizontal="right"/>
    </xf>
    <xf numFmtId="0" fontId="24" fillId="19" borderId="0" xfId="0" applyFont="1" applyFill="1" applyAlignment="1">
      <alignment horizontal="right"/>
    </xf>
    <xf numFmtId="168" fontId="26" fillId="19" borderId="0" xfId="2" applyNumberFormat="1" applyFont="1" applyFill="1" applyAlignment="1">
      <alignment horizontal="right"/>
    </xf>
    <xf numFmtId="168" fontId="29" fillId="19" borderId="28" xfId="2" applyNumberFormat="1" applyFont="1" applyFill="1" applyBorder="1" applyAlignment="1">
      <alignment horizontal="right"/>
    </xf>
    <xf numFmtId="9" fontId="24" fillId="19" borderId="0" xfId="6" applyFont="1" applyFill="1" applyAlignment="1">
      <alignment horizontal="right"/>
    </xf>
    <xf numFmtId="168" fontId="26" fillId="19" borderId="29" xfId="2" applyNumberFormat="1" applyFont="1" applyFill="1" applyBorder="1" applyAlignment="1">
      <alignment horizontal="right"/>
    </xf>
    <xf numFmtId="168" fontId="30" fillId="19" borderId="0" xfId="2" applyNumberFormat="1" applyFont="1" applyFill="1" applyAlignment="1">
      <alignment horizontal="right"/>
    </xf>
    <xf numFmtId="0" fontId="23" fillId="19" borderId="0" xfId="0" applyFont="1" applyFill="1" applyAlignment="1">
      <alignment horizontal="right"/>
    </xf>
    <xf numFmtId="0" fontId="23" fillId="19" borderId="0" xfId="0" applyFont="1" applyFill="1"/>
    <xf numFmtId="0" fontId="0" fillId="9" borderId="0" xfId="0" applyFill="1"/>
    <xf numFmtId="0" fontId="21" fillId="11" borderId="17" xfId="0" applyFont="1" applyFill="1" applyBorder="1" applyAlignment="1">
      <alignment horizontal="center" wrapText="1"/>
    </xf>
    <xf numFmtId="168" fontId="0" fillId="0" borderId="32" xfId="2" applyNumberFormat="1" applyFont="1" applyFill="1" applyBorder="1"/>
    <xf numFmtId="168" fontId="0" fillId="0" borderId="50" xfId="2" applyNumberFormat="1" applyFont="1" applyFill="1" applyBorder="1"/>
    <xf numFmtId="168" fontId="0" fillId="0" borderId="37" xfId="2" applyNumberFormat="1" applyFont="1" applyFill="1" applyBorder="1"/>
    <xf numFmtId="168" fontId="0" fillId="0" borderId="43" xfId="2" applyNumberFormat="1" applyFont="1" applyFill="1" applyBorder="1"/>
    <xf numFmtId="14" fontId="0" fillId="0" borderId="11" xfId="0" applyNumberFormat="1" applyBorder="1" applyAlignment="1">
      <alignment horizontal="center"/>
    </xf>
    <xf numFmtId="14" fontId="0" fillId="0" borderId="0" xfId="0" applyNumberFormat="1" applyBorder="1" applyAlignment="1">
      <alignment horizontal="center"/>
    </xf>
    <xf numFmtId="0" fontId="0" fillId="0" borderId="0" xfId="0" applyBorder="1"/>
    <xf numFmtId="0" fontId="0" fillId="0" borderId="11" xfId="0" applyBorder="1" applyAlignment="1">
      <alignment horizontal="center"/>
    </xf>
    <xf numFmtId="0" fontId="0" fillId="0" borderId="0" xfId="0" applyBorder="1" applyAlignment="1">
      <alignment horizontal="center"/>
    </xf>
    <xf numFmtId="14" fontId="0" fillId="0" borderId="11" xfId="0" applyNumberFormat="1" applyBorder="1"/>
    <xf numFmtId="14" fontId="0" fillId="0" borderId="0" xfId="0" applyNumberFormat="1" applyBorder="1"/>
    <xf numFmtId="1" fontId="0" fillId="0" borderId="11" xfId="0" applyNumberFormat="1" applyBorder="1" applyAlignment="1">
      <alignment horizontal="center"/>
    </xf>
    <xf numFmtId="1" fontId="0" fillId="0" borderId="0" xfId="0" applyNumberFormat="1" applyBorder="1" applyAlignment="1">
      <alignment horizontal="center"/>
    </xf>
    <xf numFmtId="0" fontId="22" fillId="11" borderId="12" xfId="0" applyFont="1" applyFill="1" applyBorder="1" applyAlignment="1">
      <alignment horizontal="center" wrapText="1"/>
    </xf>
    <xf numFmtId="168" fontId="0" fillId="0" borderId="11" xfId="2" applyNumberFormat="1" applyFont="1" applyBorder="1"/>
    <xf numFmtId="168" fontId="0" fillId="0" borderId="0" xfId="2" applyNumberFormat="1" applyFont="1" applyBorder="1"/>
    <xf numFmtId="168" fontId="0" fillId="0" borderId="12" xfId="2" applyNumberFormat="1" applyFont="1" applyBorder="1"/>
    <xf numFmtId="168" fontId="0" fillId="0" borderId="13" xfId="2" applyNumberFormat="1" applyFont="1" applyBorder="1"/>
    <xf numFmtId="168" fontId="0" fillId="0" borderId="14" xfId="2" applyNumberFormat="1" applyFont="1" applyBorder="1"/>
    <xf numFmtId="14" fontId="0" fillId="0" borderId="12" xfId="0" applyNumberFormat="1" applyBorder="1"/>
    <xf numFmtId="168" fontId="0" fillId="5" borderId="0" xfId="2" applyNumberFormat="1" applyFont="1" applyFill="1" applyBorder="1"/>
    <xf numFmtId="0" fontId="0" fillId="0" borderId="0" xfId="0" applyBorder="1" applyAlignment="1">
      <alignment indent="1"/>
    </xf>
    <xf numFmtId="0" fontId="0" fillId="0" borderId="11" xfId="0" applyFill="1" applyBorder="1"/>
    <xf numFmtId="0" fontId="34" fillId="0" borderId="0" xfId="0" applyFont="1" applyFill="1" applyBorder="1" applyAlignment="1">
      <alignment horizontal="right"/>
    </xf>
    <xf numFmtId="14" fontId="31" fillId="0" borderId="0" xfId="0" applyNumberFormat="1" applyFont="1" applyFill="1" applyBorder="1" applyAlignment="1">
      <alignment horizontal="center" wrapText="1"/>
    </xf>
    <xf numFmtId="14" fontId="34" fillId="0" borderId="0" xfId="0" applyNumberFormat="1" applyFont="1" applyFill="1" applyBorder="1" applyAlignment="1">
      <alignment horizontal="center"/>
    </xf>
    <xf numFmtId="0" fontId="60" fillId="0" borderId="0" xfId="0" applyFont="1" applyFill="1" applyBorder="1" applyAlignment="1">
      <alignment horizontal="center" wrapText="1"/>
    </xf>
    <xf numFmtId="0" fontId="25" fillId="0" borderId="0" xfId="0" applyFont="1" applyFill="1" applyBorder="1" applyAlignment="1">
      <alignment horizontal="right"/>
    </xf>
    <xf numFmtId="168" fontId="29" fillId="0" borderId="0" xfId="2" applyNumberFormat="1" applyFont="1" applyFill="1" applyBorder="1" applyAlignment="1">
      <alignment horizontal="right"/>
    </xf>
    <xf numFmtId="0" fontId="24" fillId="0" borderId="0" xfId="0" applyFont="1" applyFill="1" applyBorder="1" applyAlignment="1">
      <alignment horizontal="right"/>
    </xf>
    <xf numFmtId="0" fontId="31" fillId="0" borderId="0" xfId="0" applyFont="1" applyFill="1" applyBorder="1" applyAlignment="1">
      <alignment horizontal="right"/>
    </xf>
    <xf numFmtId="168" fontId="26" fillId="0" borderId="0" xfId="2" applyNumberFormat="1" applyFont="1" applyFill="1" applyBorder="1" applyAlignment="1">
      <alignment horizontal="right"/>
    </xf>
    <xf numFmtId="0" fontId="1" fillId="0" borderId="0" xfId="0" applyFont="1" applyFill="1" applyBorder="1"/>
    <xf numFmtId="9" fontId="24" fillId="0" borderId="0" xfId="6" applyFont="1" applyFill="1" applyBorder="1" applyAlignment="1">
      <alignment horizontal="right"/>
    </xf>
    <xf numFmtId="0" fontId="26" fillId="0" borderId="0" xfId="0" applyFont="1" applyFill="1" applyBorder="1" applyAlignment="1">
      <alignment horizontal="right"/>
    </xf>
    <xf numFmtId="0" fontId="26" fillId="0" borderId="0" xfId="0" applyFont="1" applyFill="1" applyBorder="1"/>
    <xf numFmtId="0" fontId="30" fillId="0" borderId="0" xfId="0" applyFont="1" applyFill="1" applyBorder="1" applyAlignment="1">
      <alignment horizontal="right"/>
    </xf>
    <xf numFmtId="0" fontId="35" fillId="0" borderId="0" xfId="0" applyFont="1" applyFill="1" applyBorder="1"/>
    <xf numFmtId="168" fontId="30" fillId="0" borderId="0" xfId="2" applyNumberFormat="1" applyFont="1" applyFill="1" applyBorder="1" applyAlignment="1">
      <alignment horizontal="right"/>
    </xf>
    <xf numFmtId="0" fontId="23" fillId="0" borderId="0" xfId="0" applyFont="1" applyFill="1" applyBorder="1" applyAlignment="1">
      <alignment horizontal="right"/>
    </xf>
    <xf numFmtId="0" fontId="27" fillId="0" borderId="0" xfId="0" applyFont="1" applyFill="1" applyBorder="1" applyAlignment="1">
      <alignment horizontal="right"/>
    </xf>
    <xf numFmtId="0" fontId="23" fillId="0" borderId="0" xfId="0" applyFont="1" applyFill="1" applyBorder="1"/>
    <xf numFmtId="0" fontId="0" fillId="0" borderId="0" xfId="0" applyAlignment="1">
      <alignment horizontal="right"/>
    </xf>
    <xf numFmtId="9" fontId="0" fillId="16" borderId="16" xfId="0" applyNumberFormat="1" applyFill="1" applyBorder="1"/>
    <xf numFmtId="0" fontId="0" fillId="0" borderId="0" xfId="0" applyAlignment="1">
      <alignment horizontal="right"/>
    </xf>
    <xf numFmtId="0" fontId="0" fillId="10" borderId="40" xfId="0" applyFill="1" applyBorder="1"/>
    <xf numFmtId="0" fontId="0" fillId="10" borderId="16" xfId="0" applyFill="1" applyBorder="1"/>
    <xf numFmtId="0" fontId="0" fillId="10" borderId="37" xfId="0" applyFill="1" applyBorder="1"/>
    <xf numFmtId="0" fontId="0" fillId="0" borderId="47" xfId="0" applyFill="1" applyBorder="1"/>
    <xf numFmtId="0" fontId="0" fillId="0" borderId="22" xfId="0" applyFill="1" applyBorder="1"/>
    <xf numFmtId="0" fontId="0" fillId="20" borderId="47" xfId="0" applyFill="1" applyBorder="1"/>
    <xf numFmtId="0" fontId="0" fillId="20" borderId="22" xfId="0" applyFill="1" applyBorder="1"/>
    <xf numFmtId="0" fontId="0" fillId="10" borderId="32" xfId="0" applyFill="1" applyBorder="1"/>
    <xf numFmtId="0" fontId="0" fillId="10" borderId="43" xfId="0" applyFill="1" applyBorder="1"/>
    <xf numFmtId="170" fontId="44" fillId="15" borderId="0" xfId="13" applyNumberFormat="1" applyFont="1" applyFill="1" applyBorder="1" applyProtection="1"/>
    <xf numFmtId="0" fontId="62" fillId="0" borderId="0" xfId="18"/>
    <xf numFmtId="0" fontId="62" fillId="0" borderId="0" xfId="18" applyFill="1"/>
    <xf numFmtId="0" fontId="31" fillId="0" borderId="0" xfId="0" applyFont="1" applyAlignment="1">
      <alignment horizontal="center"/>
    </xf>
    <xf numFmtId="14" fontId="31" fillId="0" borderId="0" xfId="0" applyNumberFormat="1" applyFont="1" applyAlignment="1">
      <alignment horizontal="center" wrapText="1"/>
    </xf>
    <xf numFmtId="0" fontId="0" fillId="0" borderId="0" xfId="0" applyAlignment="1">
      <alignment horizontal="left" wrapText="1"/>
    </xf>
    <xf numFmtId="0" fontId="31" fillId="0" borderId="0" xfId="0" applyFont="1" applyFill="1" applyBorder="1" applyAlignment="1">
      <alignment horizontal="center"/>
    </xf>
    <xf numFmtId="14" fontId="31" fillId="0" borderId="0" xfId="0" applyNumberFormat="1" applyFont="1" applyFill="1" applyBorder="1" applyAlignment="1">
      <alignment horizontal="center" wrapText="1"/>
    </xf>
    <xf numFmtId="0" fontId="8" fillId="5" borderId="20" xfId="0" applyFont="1" applyFill="1" applyBorder="1" applyAlignment="1">
      <alignment horizontal="center"/>
    </xf>
    <xf numFmtId="0" fontId="8" fillId="5" borderId="21" xfId="0" applyFont="1" applyFill="1" applyBorder="1" applyAlignment="1">
      <alignment horizontal="center"/>
    </xf>
    <xf numFmtId="0" fontId="0" fillId="6" borderId="19" xfId="0" applyFill="1" applyBorder="1" applyAlignment="1">
      <alignment horizontal="center"/>
    </xf>
    <xf numFmtId="0" fontId="0" fillId="6" borderId="20" xfId="0" applyFill="1" applyBorder="1" applyAlignment="1">
      <alignment horizontal="center"/>
    </xf>
    <xf numFmtId="0" fontId="0" fillId="6" borderId="21" xfId="0" applyFill="1" applyBorder="1" applyAlignment="1">
      <alignment horizontal="center"/>
    </xf>
    <xf numFmtId="0" fontId="1" fillId="0" borderId="14" xfId="0" applyFont="1" applyBorder="1" applyAlignment="1">
      <alignment horizontal="center"/>
    </xf>
    <xf numFmtId="0" fontId="1" fillId="0" borderId="14" xfId="0" applyFont="1" applyFill="1" applyBorder="1" applyAlignment="1">
      <alignment horizontal="left"/>
    </xf>
    <xf numFmtId="0" fontId="1" fillId="0" borderId="14" xfId="0" applyFont="1" applyBorder="1" applyAlignment="1">
      <alignment horizontal="left"/>
    </xf>
    <xf numFmtId="37" fontId="42" fillId="0" borderId="0" xfId="7" applyNumberFormat="1" applyFont="1" applyBorder="1" applyAlignment="1">
      <alignment horizontal="center"/>
    </xf>
    <xf numFmtId="0" fontId="0" fillId="6" borderId="11" xfId="0" applyFont="1" applyFill="1" applyBorder="1" applyAlignment="1">
      <alignment horizontal="center" wrapText="1"/>
    </xf>
    <xf numFmtId="0" fontId="0" fillId="6" borderId="0" xfId="0" applyFont="1" applyFill="1" applyBorder="1" applyAlignment="1">
      <alignment horizontal="center" wrapText="1"/>
    </xf>
    <xf numFmtId="0" fontId="0" fillId="6" borderId="12" xfId="0" applyFont="1" applyFill="1" applyBorder="1" applyAlignment="1">
      <alignment horizontal="center" wrapText="1"/>
    </xf>
    <xf numFmtId="0" fontId="56" fillId="11" borderId="8" xfId="0" applyFont="1" applyFill="1" applyBorder="1" applyAlignment="1">
      <alignment horizontal="center" vertical="center" wrapText="1"/>
    </xf>
    <xf numFmtId="0" fontId="56" fillId="11" borderId="9" xfId="0" applyFont="1" applyFill="1" applyBorder="1" applyAlignment="1">
      <alignment horizontal="center" vertical="center" wrapText="1"/>
    </xf>
    <xf numFmtId="0" fontId="56" fillId="11" borderId="10" xfId="0" applyFont="1" applyFill="1" applyBorder="1" applyAlignment="1">
      <alignment horizontal="center" vertical="center" wrapText="1"/>
    </xf>
    <xf numFmtId="0" fontId="1" fillId="6" borderId="8" xfId="0" applyFont="1" applyFill="1" applyBorder="1" applyAlignment="1">
      <alignment horizontal="center" wrapText="1"/>
    </xf>
    <xf numFmtId="0" fontId="1" fillId="6" borderId="9" xfId="0" applyFont="1" applyFill="1" applyBorder="1" applyAlignment="1">
      <alignment horizontal="center" wrapText="1"/>
    </xf>
    <xf numFmtId="0" fontId="1" fillId="6" borderId="10" xfId="0" applyFont="1" applyFill="1" applyBorder="1" applyAlignment="1">
      <alignment horizontal="center" wrapText="1"/>
    </xf>
    <xf numFmtId="0" fontId="1" fillId="0" borderId="0" xfId="0" applyFont="1" applyAlignment="1">
      <alignment horizontal="right"/>
    </xf>
    <xf numFmtId="0" fontId="1" fillId="0" borderId="0" xfId="0" applyFont="1" applyAlignment="1">
      <alignment horizontal="center"/>
    </xf>
    <xf numFmtId="0" fontId="0" fillId="0" borderId="0" xfId="0" applyAlignment="1">
      <alignment horizontal="right"/>
    </xf>
    <xf numFmtId="0" fontId="61" fillId="0" borderId="0" xfId="0" applyFont="1" applyAlignment="1">
      <alignment horizontal="center" vertical="center" wrapText="1"/>
    </xf>
    <xf numFmtId="0" fontId="62" fillId="0" borderId="0" xfId="18" applyAlignment="1">
      <alignment horizontal="center"/>
    </xf>
    <xf numFmtId="0" fontId="0" fillId="0" borderId="0" xfId="0" applyAlignment="1">
      <alignment horizontal="center" vertical="top" wrapText="1"/>
    </xf>
  </cellXfs>
  <cellStyles count="19">
    <cellStyle name="Brand Default" xfId="8" xr:uid="{57E51FC5-69E5-4224-818F-72F16AB88D00}"/>
    <cellStyle name="Brand Source 2" xfId="14" xr:uid="{37A500C7-CDCB-41AD-97AB-63B83E9AF5FB}"/>
    <cellStyle name="Brand Subtitle with Underline" xfId="11" xr:uid="{864E99CC-E53B-4AC2-B219-16CD9B31DE75}"/>
    <cellStyle name="Brand Title" xfId="9" xr:uid="{4BF296EA-354B-42E5-99F5-95F4B7EF3A62}"/>
    <cellStyle name="Comma" xfId="2" builtinId="3"/>
    <cellStyle name="Comma 2" xfId="5" xr:uid="{469EC889-F7A0-448E-A5F3-8DAA69132F74}"/>
    <cellStyle name="Comma_Technology 2006" xfId="13" xr:uid="{0A249C09-74ED-491A-A9FD-AEDD68320469}"/>
    <cellStyle name="Currency 2" xfId="17" xr:uid="{4E86780F-0998-42B9-BA4F-2D4AC506FB9F}"/>
    <cellStyle name="Hyperlink" xfId="18" builtinId="8"/>
    <cellStyle name="Hyperlink 2" xfId="15" xr:uid="{DEE497F3-691D-4B24-A564-EA46A0B268F0}"/>
    <cellStyle name="Normal" xfId="0" builtinId="0"/>
    <cellStyle name="Normal 2" xfId="1" xr:uid="{18A6C7E3-B849-4EE0-A114-69B188E69F8F}"/>
    <cellStyle name="Normal 2 2" xfId="12" xr:uid="{F0712CBD-963F-435C-86AE-0FE238BB7B6D}"/>
    <cellStyle name="Normal 3" xfId="3" xr:uid="{31D1F251-D2A4-4C51-8700-BF188E5A0545}"/>
    <cellStyle name="Normal 4" xfId="4" xr:uid="{8B224E63-E297-4865-93BF-1112E71DFE98}"/>
    <cellStyle name="Normal 5" xfId="16" xr:uid="{CD3A7148-53B8-4DF8-832B-7492A79784C8}"/>
    <cellStyle name="Normal_Technology 2006" xfId="7" xr:uid="{9C551C15-F31D-4ABB-BCD3-BB7A8D423332}"/>
    <cellStyle name="Percent" xfId="6" builtinId="5"/>
    <cellStyle name="Percent 2" xfId="10" xr:uid="{0D12A70D-361E-4473-9AFF-1FB4D7174A6F}"/>
  </cellStyles>
  <dxfs count="9">
    <dxf>
      <fill>
        <patternFill>
          <bgColor rgb="FF1FAA75"/>
        </patternFill>
      </fill>
    </dxf>
    <dxf>
      <font>
        <condense val="0"/>
        <extend val="0"/>
        <color rgb="FF006100"/>
      </font>
      <fill>
        <patternFill>
          <bgColor rgb="FFC6EFCE"/>
        </patternFill>
      </fill>
    </dxf>
    <dxf>
      <fill>
        <patternFill>
          <bgColor rgb="FF00FF00"/>
        </patternFill>
      </fill>
    </dxf>
    <dxf>
      <fill>
        <patternFill patternType="none">
          <bgColor indexed="65"/>
        </patternFill>
      </fill>
    </dxf>
    <dxf>
      <font>
        <b/>
        <i val="0"/>
        <condense val="0"/>
        <extend val="0"/>
        <color indexed="10"/>
      </font>
      <border>
        <left style="thin">
          <color indexed="10"/>
        </left>
        <right style="thin">
          <color indexed="10"/>
        </right>
        <top style="thin">
          <color indexed="10"/>
        </top>
        <bottom style="thin">
          <color indexed="10"/>
        </bottom>
      </border>
    </dxf>
    <dxf>
      <fill>
        <patternFill>
          <bgColor indexed="11"/>
        </patternFill>
      </fill>
    </dxf>
    <dxf>
      <font>
        <color rgb="FF1FAA75"/>
      </font>
      <fill>
        <patternFill>
          <bgColor theme="0"/>
        </patternFill>
      </fill>
      <border>
        <left style="thin">
          <color rgb="FFAEB0FF"/>
        </left>
        <right style="thin">
          <color rgb="FFAEB0FF"/>
        </right>
        <top style="thin">
          <color rgb="FFAEB0FF"/>
        </top>
        <bottom style="thin">
          <color rgb="FFAEB0FF"/>
        </bottom>
        <vertical/>
        <horizontal/>
      </border>
    </dxf>
    <dxf>
      <font>
        <color rgb="FFAEB0FF"/>
      </font>
      <fill>
        <patternFill>
          <bgColor rgb="FFF7F7F7"/>
        </patternFill>
      </fill>
      <border>
        <left style="thin">
          <color rgb="FFAEB0FF"/>
        </left>
        <right style="thin">
          <color rgb="FFAEB0FF"/>
        </right>
        <top style="thin">
          <color rgb="FFAEB0FF"/>
        </top>
        <bottom style="thin">
          <color rgb="FFAEB0FF"/>
        </bottom>
        <vertical/>
        <horizontal/>
      </border>
    </dxf>
    <dxf>
      <font>
        <color rgb="FF000036"/>
      </font>
      <fill>
        <patternFill>
          <bgColor rgb="FFB4E6EB"/>
        </patternFill>
      </fill>
      <border>
        <left style="thin">
          <color rgb="FFAEB0FF"/>
        </left>
        <right style="thin">
          <color rgb="FFAEB0FF"/>
        </right>
        <top style="thin">
          <color rgb="FFAEB0FF"/>
        </top>
        <bottom style="thin">
          <color rgb="FFAEB0FF"/>
        </bottom>
        <vertical/>
        <horizontal/>
      </border>
    </dxf>
  </dxfs>
  <tableStyles count="0" defaultTableStyle="TableStyleMedium2" defaultPivotStyle="PivotStyleLight16"/>
  <colors>
    <mruColors>
      <color rgb="FF1FAA75"/>
      <color rgb="FFAEB0FF"/>
      <color rgb="FFBEE6EC"/>
      <color rgb="FFE9694F"/>
      <color rgb="FFFBE95F"/>
      <color rgb="FFB4E6EB"/>
      <color rgb="FF1AFF75"/>
      <color rgb="FFFFCBF7"/>
      <color rgb="FFF7F7F7"/>
      <color rgb="FF0000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11</xdr:col>
      <xdr:colOff>361950</xdr:colOff>
      <xdr:row>13</xdr:row>
      <xdr:rowOff>41277</xdr:rowOff>
    </xdr:from>
    <xdr:to>
      <xdr:col>11</xdr:col>
      <xdr:colOff>1546225</xdr:colOff>
      <xdr:row>17</xdr:row>
      <xdr:rowOff>165101</xdr:rowOff>
    </xdr:to>
    <xdr:grpSp>
      <xdr:nvGrpSpPr>
        <xdr:cNvPr id="6" name="Print1">
          <a:extLst>
            <a:ext uri="{FF2B5EF4-FFF2-40B4-BE49-F238E27FC236}">
              <a16:creationId xmlns:a16="http://schemas.microsoft.com/office/drawing/2014/main" id="{00000000-0008-0000-0000-000006000000}"/>
            </a:ext>
          </a:extLst>
        </xdr:cNvPr>
        <xdr:cNvGrpSpPr/>
      </xdr:nvGrpSpPr>
      <xdr:grpSpPr>
        <a:xfrm>
          <a:off x="5784850" y="1654177"/>
          <a:ext cx="1184275" cy="835024"/>
          <a:chOff x="3976687" y="498476"/>
          <a:chExt cx="1184275" cy="790574"/>
        </a:xfrm>
      </xdr:grpSpPr>
      <xdr:sp macro="[0]!Create_PDF1" textlink="">
        <xdr:nvSpPr>
          <xdr:cNvPr id="4" name="Rectangle: Rounded Corners 3">
            <a:extLst>
              <a:ext uri="{FF2B5EF4-FFF2-40B4-BE49-F238E27FC236}">
                <a16:creationId xmlns:a16="http://schemas.microsoft.com/office/drawing/2014/main" id="{00000000-0008-0000-0000-000004000000}"/>
              </a:ext>
            </a:extLst>
          </xdr:cNvPr>
          <xdr:cNvSpPr/>
        </xdr:nvSpPr>
        <xdr:spPr>
          <a:xfrm>
            <a:off x="3976687" y="552450"/>
            <a:ext cx="1184275" cy="736600"/>
          </a:xfrm>
          <a:prstGeom prst="roundRect">
            <a:avLst/>
          </a:prstGeom>
          <a:solidFill>
            <a:srgbClr val="FFCBF7"/>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pic macro="[0]!Create_PDF1">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46486" y1="84865" x2="46486" y2="84865"/>
                        <a14:foregroundMark x1="41568" y1="87568" x2="42703" y2="89189"/>
                        <a14:foregroundMark x1="41189" y1="87027" x2="41568" y2="87568"/>
                        <a14:foregroundMark x1="39676" y1="84865" x2="41189" y2="87027"/>
                        <a14:foregroundMark x1="38919" y1="83784" x2="39676" y2="84865"/>
                        <a14:foregroundMark x1="23784" y1="37297" x2="23784" y2="37297"/>
                        <a14:foregroundMark x1="31351" y1="31892" x2="31351" y2="31892"/>
                        <a14:foregroundMark x1="30811" y1="38919" x2="30811" y2="38919"/>
                        <a14:foregroundMark x1="30811" y1="34054" x2="30811" y2="34054"/>
                        <a14:foregroundMark x1="37297" y1="61081" x2="37297" y2="61081"/>
                        <a14:foregroundMark x1="29189" y1="60000" x2="29189" y2="60000"/>
                        <a14:foregroundMark x1="30811" y1="63784" x2="30811" y2="63784"/>
                        <a14:foregroundMark x1="32432" y1="61081" x2="32432" y2="61081"/>
                        <a14:foregroundMark x1="33514" y1="63784" x2="33514" y2="63784"/>
                        <a14:foregroundMark x1="32973" y1="28108" x2="32973" y2="28108"/>
                        <a14:backgroundMark x1="32432" y1="55676" x2="32432" y2="55676"/>
                        <a14:backgroundMark x1="34054" y1="66486" x2="34054" y2="66486"/>
                        <a14:backgroundMark x1="30811" y1="64324" x2="30811" y2="64324"/>
                        <a14:backgroundMark x1="32973" y1="68649" x2="32973" y2="68649"/>
                        <a14:backgroundMark x1="34595" y1="65946" x2="34595" y2="65946"/>
                        <a14:backgroundMark x1="30270" y1="62162" x2="30270" y2="62162"/>
                        <a14:backgroundMark x1="42162" y1="87027" x2="42162" y2="87027"/>
                        <a14:backgroundMark x1="40541" y1="87568" x2="40541" y2="87568"/>
                        <a14:backgroundMark x1="41622" y1="89730" x2="41622" y2="89730"/>
                        <a14:backgroundMark x1="42162" y1="87568" x2="42162" y2="87568"/>
                        <a14:backgroundMark x1="41622" y1="84865" x2="41622" y2="84865"/>
                        <a14:backgroundMark x1="38919" y1="89189" x2="38919" y2="89189"/>
                        <a14:backgroundMark x1="41081" y1="90270" x2="41081" y2="90270"/>
                        <a14:backgroundMark x1="41081" y1="89189" x2="41081" y2="89189"/>
                        <a14:backgroundMark x1="39459" y1="87568" x2="39459" y2="87568"/>
                        <a14:backgroundMark x1="39459" y1="87568" x2="39459" y2="87568"/>
                        <a14:backgroundMark x1="45946" y1="94054" x2="45946" y2="94054"/>
                        <a14:backgroundMark x1="48108" y1="87027" x2="48108" y2="87027"/>
                      </a14:backgroundRemoval>
                    </a14:imgEffect>
                  </a14:imgLayer>
                </a14:imgProps>
              </a:ext>
              <a:ext uri="{28A0092B-C50C-407E-A947-70E740481C1C}">
                <a14:useLocalDpi xmlns:a14="http://schemas.microsoft.com/office/drawing/2010/main" val="0"/>
              </a:ext>
            </a:extLst>
          </a:blip>
          <a:stretch>
            <a:fillRect/>
          </a:stretch>
        </xdr:blipFill>
        <xdr:spPr>
          <a:xfrm>
            <a:off x="4162425" y="498476"/>
            <a:ext cx="768350" cy="755650"/>
          </a:xfrm>
          <a:prstGeom prst="rect">
            <a:avLst/>
          </a:prstGeom>
        </xdr:spPr>
      </xdr:pic>
    </xdr:grpSp>
    <xdr:clientData/>
  </xdr:twoCellAnchor>
  <xdr:twoCellAnchor>
    <xdr:from>
      <xdr:col>8</xdr:col>
      <xdr:colOff>214313</xdr:colOff>
      <xdr:row>7</xdr:row>
      <xdr:rowOff>104775</xdr:rowOff>
    </xdr:from>
    <xdr:to>
      <xdr:col>10</xdr:col>
      <xdr:colOff>195262</xdr:colOff>
      <xdr:row>150</xdr:row>
      <xdr:rowOff>123825</xdr:rowOff>
    </xdr:to>
    <xdr:sp macro="" textlink="">
      <xdr:nvSpPr>
        <xdr:cNvPr id="7" name="Rectangle 6">
          <a:extLst>
            <a:ext uri="{FF2B5EF4-FFF2-40B4-BE49-F238E27FC236}">
              <a16:creationId xmlns:a16="http://schemas.microsoft.com/office/drawing/2014/main" id="{00000000-0008-0000-0000-000007000000}"/>
            </a:ext>
          </a:extLst>
        </xdr:cNvPr>
        <xdr:cNvSpPr/>
      </xdr:nvSpPr>
      <xdr:spPr>
        <a:xfrm>
          <a:off x="6376988" y="1271588"/>
          <a:ext cx="604837" cy="240458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61912</xdr:colOff>
      <xdr:row>9</xdr:row>
      <xdr:rowOff>38100</xdr:rowOff>
    </xdr:from>
    <xdr:to>
      <xdr:col>5</xdr:col>
      <xdr:colOff>595312</xdr:colOff>
      <xdr:row>9</xdr:row>
      <xdr:rowOff>319087</xdr:rowOff>
    </xdr:to>
    <xdr:sp macro="[0]!ListSheets" textlink="">
      <xdr:nvSpPr>
        <xdr:cNvPr id="8" name="Rectangle: Rounded Corners 7">
          <a:extLst>
            <a:ext uri="{FF2B5EF4-FFF2-40B4-BE49-F238E27FC236}">
              <a16:creationId xmlns:a16="http://schemas.microsoft.com/office/drawing/2014/main" id="{00000000-0008-0000-0000-000008000000}"/>
            </a:ext>
          </a:extLst>
        </xdr:cNvPr>
        <xdr:cNvSpPr/>
      </xdr:nvSpPr>
      <xdr:spPr>
        <a:xfrm>
          <a:off x="1704975" y="1204913"/>
          <a:ext cx="533400" cy="280987"/>
        </a:xfrm>
        <a:prstGeom prst="roundRect">
          <a:avLst/>
        </a:prstGeom>
        <a:solidFill>
          <a:srgbClr val="FFCBF7"/>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GB" sz="700">
              <a:solidFill>
                <a:srgbClr val="000036"/>
              </a:solidFill>
            </a:rPr>
            <a:t>Update</a:t>
          </a:r>
        </a:p>
      </xdr:txBody>
    </xdr:sp>
    <xdr:clientData/>
  </xdr:twoCellAnchor>
  <xdr:twoCellAnchor>
    <xdr:from>
      <xdr:col>6</xdr:col>
      <xdr:colOff>23813</xdr:colOff>
      <xdr:row>7</xdr:row>
      <xdr:rowOff>85725</xdr:rowOff>
    </xdr:from>
    <xdr:to>
      <xdr:col>8</xdr:col>
      <xdr:colOff>31388</xdr:colOff>
      <xdr:row>8</xdr:row>
      <xdr:rowOff>99038</xdr:rowOff>
    </xdr:to>
    <xdr:sp macro="[0]!Clear1" textlink="">
      <xdr:nvSpPr>
        <xdr:cNvPr id="9" name="Rectangle 8">
          <a:extLst>
            <a:ext uri="{FF2B5EF4-FFF2-40B4-BE49-F238E27FC236}">
              <a16:creationId xmlns:a16="http://schemas.microsoft.com/office/drawing/2014/main" id="{00000000-0008-0000-0000-000009000000}"/>
            </a:ext>
          </a:extLst>
        </xdr:cNvPr>
        <xdr:cNvSpPr/>
      </xdr:nvSpPr>
      <xdr:spPr>
        <a:xfrm>
          <a:off x="4238626" y="919163"/>
          <a:ext cx="360000" cy="180000"/>
        </a:xfrm>
        <a:prstGeom prst="rect">
          <a:avLst/>
        </a:prstGeom>
        <a:solidFill>
          <a:srgbClr val="FFCBF7"/>
        </a:solidFill>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600">
              <a:solidFill>
                <a:srgbClr val="000036"/>
              </a:solidFill>
            </a:rPr>
            <a:t>Clear</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297702</xdr:colOff>
      <xdr:row>1</xdr:row>
      <xdr:rowOff>57150</xdr:rowOff>
    </xdr:from>
    <xdr:to>
      <xdr:col>10</xdr:col>
      <xdr:colOff>133349</xdr:colOff>
      <xdr:row>10</xdr:row>
      <xdr:rowOff>28575</xdr:rowOff>
    </xdr:to>
    <xdr:pic>
      <xdr:nvPicPr>
        <xdr:cNvPr id="3" name="Picture 2">
          <a:extLst>
            <a:ext uri="{FF2B5EF4-FFF2-40B4-BE49-F238E27FC236}">
              <a16:creationId xmlns:a16="http://schemas.microsoft.com/office/drawing/2014/main" id="{F477F8A4-772D-4765-9DC8-2F4DAED1D4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46402" y="247650"/>
          <a:ext cx="4102847" cy="16859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ernalportal.emihub.com/Data/FIN/MON98/RESULTS/New/excel/excel/MASTER_Q.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Y:/Europe%20Finance/RES%200506/Reports/Final%200506/backups/CKSUM%20ANY%20EUROPE%20V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rend/PennyBooks%20Dropbox/Clients/Business/Obbard%20Limited/Project%20Reporting/Project%20Report%20-%20Template%20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rend/PennyBooks%20Dropbox/Brendon%20Dallas/UMG%20Stuff/Digital%20Stores/BrendonD/DSL%20-%20Split%20Up/Forecast%20(F05)%20Files/Forecast%20Template%20-%20DSL.xlsb"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Project%20List"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2015/Plan%202016/Plan%20Files/Plan%201%20Submission/UK%20Plan16%20-%20P01%20-%20Load2.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Documents%20and%20Settings/amandad/Local%20Settings/Temporary%20Internet%20Files/OLK18D/Support%20G5%20Revenue%20Spreadsheets%200809%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Y:/2015/2015%20Forecasts/1.%20Current%20Forecast/Current%20Forecast%20New%20Format.xlsb"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Users/brendond/AppData/Local/Microsoft/Windows/Temporary%20Internet%20Files/Content.Outlook/LCHF94AB/Fusion%20Transactive%20Ltd/Budgets/FY2012/Sales%20FY2012%20Budge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d.docs.live.net/Fusion%20Transactive%20Ltd/Reporting/FY2012/2012%20Forecast%20Model%20-%20FT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sheetName val="Total Music"/>
      <sheetName val="Recorded Music"/>
      <sheetName val="VIRGIN"/>
      <sheetName val="Europe"/>
      <sheetName val="Japan"/>
      <sheetName val="LA"/>
      <sheetName val="SEA"/>
      <sheetName val="Other ROW"/>
      <sheetName val="Operations"/>
      <sheetName val="Central"/>
      <sheetName val="Capitol"/>
      <sheetName val="Music Pub."/>
      <sheetName val="Corporate"/>
      <sheetName val="Contingenc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H"/>
      <sheetName val="YTD"/>
      <sheetName val="LOOKUPS"/>
      <sheetName val="SCREEN"/>
      <sheetName val="Market Share"/>
    </sheetNames>
    <sheetDataSet>
      <sheetData sheetId="0"/>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ount Transactions - RB"/>
      <sheetName val="AccountTransactions.Xero.Accrua"/>
      <sheetName val="AccountTransactions.Xero.Cash"/>
      <sheetName val="Project Report - original"/>
      <sheetName val="Project Summary"/>
      <sheetName val="Scott's Setup"/>
      <sheetName val="Project Detail"/>
      <sheetName val="HEADER"/>
    </sheetNames>
    <sheetDataSet>
      <sheetData sheetId="0"/>
      <sheetData sheetId="1">
        <row r="1">
          <cell r="O1" t="str">
            <v>100 St James's</v>
          </cell>
          <cell r="Q1" t="str">
            <v>Amount</v>
          </cell>
        </row>
        <row r="2">
          <cell r="O2"/>
          <cell r="Q2">
            <v>36</v>
          </cell>
        </row>
        <row r="3">
          <cell r="O3"/>
          <cell r="Q3">
            <v>36</v>
          </cell>
        </row>
        <row r="4">
          <cell r="O4"/>
          <cell r="Q4">
            <v>36</v>
          </cell>
        </row>
        <row r="5">
          <cell r="O5"/>
          <cell r="Q5">
            <v>36</v>
          </cell>
        </row>
        <row r="6">
          <cell r="O6"/>
          <cell r="Q6">
            <v>-200000</v>
          </cell>
        </row>
        <row r="7">
          <cell r="O7" t="str">
            <v>100 St James - Demo, strip out, general</v>
          </cell>
          <cell r="Q7">
            <v>844.99</v>
          </cell>
        </row>
        <row r="8">
          <cell r="O8" t="str">
            <v>100 St James - Invoicing out to the client</v>
          </cell>
          <cell r="Q8">
            <v>-35000</v>
          </cell>
        </row>
        <row r="9">
          <cell r="O9" t="str">
            <v>100 St James - Fittings</v>
          </cell>
          <cell r="Q9">
            <v>1191.98</v>
          </cell>
        </row>
        <row r="10">
          <cell r="O10" t="str">
            <v>100 St James - Internal Finishes</v>
          </cell>
          <cell r="Q10">
            <v>21.3</v>
          </cell>
        </row>
        <row r="11">
          <cell r="O11" t="str">
            <v>100 St James - Internal Finishes</v>
          </cell>
          <cell r="Q11">
            <v>94.88</v>
          </cell>
        </row>
        <row r="12">
          <cell r="O12" t="str">
            <v>100 St James - Furnishing</v>
          </cell>
          <cell r="Q12">
            <v>48.31</v>
          </cell>
        </row>
        <row r="13">
          <cell r="O13" t="str">
            <v>100 St James - Contingency</v>
          </cell>
          <cell r="Q13">
            <v>8.32</v>
          </cell>
        </row>
        <row r="14">
          <cell r="O14"/>
          <cell r="Q14">
            <v>-1500</v>
          </cell>
        </row>
        <row r="15">
          <cell r="O15" t="str">
            <v>100 St James - Completion</v>
          </cell>
          <cell r="Q15">
            <v>94.88</v>
          </cell>
        </row>
        <row r="16">
          <cell r="O16" t="str">
            <v>100 St James - Invoicing out to the client</v>
          </cell>
          <cell r="Q16">
            <v>-13000</v>
          </cell>
        </row>
        <row r="17">
          <cell r="O17" t="str">
            <v>100 St James - Furnishing</v>
          </cell>
          <cell r="Q17">
            <v>400</v>
          </cell>
        </row>
        <row r="18">
          <cell r="O18"/>
          <cell r="Q18">
            <v>0</v>
          </cell>
        </row>
        <row r="19">
          <cell r="O19"/>
          <cell r="Q19">
            <v>0</v>
          </cell>
        </row>
        <row r="20">
          <cell r="O20"/>
          <cell r="Q20">
            <v>0</v>
          </cell>
        </row>
        <row r="21">
          <cell r="O21"/>
          <cell r="Q21">
            <v>0</v>
          </cell>
        </row>
        <row r="22">
          <cell r="O22"/>
          <cell r="Q22">
            <v>0</v>
          </cell>
        </row>
        <row r="23">
          <cell r="O23"/>
        </row>
        <row r="24">
          <cell r="O24"/>
        </row>
        <row r="25">
          <cell r="O25"/>
        </row>
        <row r="26">
          <cell r="O26"/>
        </row>
        <row r="27">
          <cell r="O27"/>
        </row>
        <row r="28">
          <cell r="O28"/>
        </row>
        <row r="29">
          <cell r="O29"/>
        </row>
        <row r="30">
          <cell r="O30"/>
        </row>
        <row r="31">
          <cell r="O31"/>
        </row>
        <row r="32">
          <cell r="O32"/>
        </row>
      </sheetData>
      <sheetData sheetId="2">
        <row r="1">
          <cell r="O1" t="str">
            <v>100 St James's</v>
          </cell>
          <cell r="Q1" t="str">
            <v>Amount</v>
          </cell>
        </row>
        <row r="2">
          <cell r="O2"/>
          <cell r="Q2">
            <v>-200000</v>
          </cell>
        </row>
        <row r="3">
          <cell r="O3"/>
          <cell r="Q3">
            <v>36</v>
          </cell>
        </row>
        <row r="4">
          <cell r="O4" t="str">
            <v>100 St James - Completion</v>
          </cell>
          <cell r="Q4">
            <v>94.88</v>
          </cell>
        </row>
        <row r="5">
          <cell r="O5" t="str">
            <v>100 St James - Invoicing out to the client</v>
          </cell>
          <cell r="Q5">
            <v>-35000</v>
          </cell>
        </row>
        <row r="6">
          <cell r="O6" t="str">
            <v>100 St James - Demo, strip out, general</v>
          </cell>
          <cell r="Q6">
            <v>844.99</v>
          </cell>
        </row>
        <row r="7">
          <cell r="O7"/>
          <cell r="Q7">
            <v>36</v>
          </cell>
        </row>
        <row r="8">
          <cell r="O8" t="str">
            <v>100 St James - Furnishing</v>
          </cell>
          <cell r="Q8">
            <v>400</v>
          </cell>
        </row>
        <row r="9">
          <cell r="O9" t="str">
            <v>100 St James - Invoicing out to the client</v>
          </cell>
          <cell r="Q9">
            <v>-13000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sheetData>
      <sheetData sheetId="3"/>
      <sheetData sheetId="4"/>
      <sheetData sheetId="5"/>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ScannerInfo"/>
      <sheetName val="Intro"/>
      <sheetName val="Checks"/>
      <sheetName val="Exec Summary"/>
      <sheetName val="IT Summary"/>
      <sheetName val="CC Summary"/>
      <sheetName val="CC Setup"/>
      <sheetName val="Project Setup"/>
      <sheetName val="Supplier Setup"/>
      <sheetName val="FTE Setup"/>
      <sheetName val="FTE Assignment"/>
      <sheetName val="Contractor Setup"/>
      <sheetName val="Contractor Assignment"/>
      <sheetName val="Prepaid"/>
      <sheetName val="Other SW"/>
      <sheetName val="Exp HW"/>
      <sheetName val="T&amp;E"/>
      <sheetName val="Communications"/>
      <sheetName val="Rent"/>
      <sheetName val="Web Development &amp; Hosting"/>
      <sheetName val="IT Fees"/>
      <sheetName val="Other OH Costs"/>
      <sheetName val="Direct"/>
      <sheetName val="Allocations"/>
      <sheetName val="Capital"/>
      <sheetName val="BudDetail Pivot"/>
      <sheetName val="Headcount Pivot"/>
      <sheetName val="Sheet2"/>
      <sheetName val="BudDetail"/>
      <sheetName val="Headcount"/>
      <sheetName val="AcctMap"/>
      <sheetName val="Resource Summary"/>
      <sheetName val="Commitment Summary"/>
      <sheetName val="GL Summary"/>
      <sheetName val="Project Summary"/>
      <sheetName val="Forecast Template - DSL"/>
    </sheetNames>
    <sheetDataSet>
      <sheetData sheetId="0">
        <row r="7">
          <cell r="C7" t="str">
            <v>V2015F.25</v>
          </cell>
        </row>
        <row r="8">
          <cell r="C8" t="str">
            <v>UK Cost Centers</v>
          </cell>
        </row>
        <row r="9">
          <cell r="C9" t="str">
            <v>UK Cost Centers</v>
          </cell>
        </row>
        <row r="10">
          <cell r="C10" t="str">
            <v>UK Pounds</v>
          </cell>
        </row>
        <row r="11">
          <cell r="C11" t="str">
            <v>£</v>
          </cell>
        </row>
        <row r="12">
          <cell r="C12" t="str">
            <v>UK</v>
          </cell>
        </row>
        <row r="13">
          <cell r="C13" t="str">
            <v>SAP</v>
          </cell>
        </row>
        <row r="14">
          <cell r="C14">
            <v>2</v>
          </cell>
        </row>
        <row r="15">
          <cell r="C15" t="str">
            <v>2015 Plan</v>
          </cell>
        </row>
        <row r="23">
          <cell r="C23" t="str">
            <v>Not</v>
          </cell>
          <cell r="D23">
            <v>2016</v>
          </cell>
        </row>
        <row r="24">
          <cell r="C24" t="str">
            <v>Used</v>
          </cell>
          <cell r="D24" t="str">
            <v>Fcast</v>
          </cell>
        </row>
        <row r="25">
          <cell r="D25">
            <v>0</v>
          </cell>
        </row>
        <row r="26">
          <cell r="D26">
            <v>0.13800000000000001</v>
          </cell>
        </row>
        <row r="27">
          <cell r="D27">
            <v>0.03</v>
          </cell>
        </row>
        <row r="28">
          <cell r="D28">
            <v>0</v>
          </cell>
        </row>
        <row r="29">
          <cell r="D29">
            <v>50000</v>
          </cell>
        </row>
        <row r="30">
          <cell r="D30">
            <v>641</v>
          </cell>
        </row>
        <row r="31">
          <cell r="D31">
            <v>0</v>
          </cell>
        </row>
        <row r="44">
          <cell r="C44" t="str">
            <v>Euros</v>
          </cell>
        </row>
        <row r="45">
          <cell r="C45" t="str">
            <v>UK Pounds</v>
          </cell>
        </row>
        <row r="46">
          <cell r="C46" t="str">
            <v>US Dollars</v>
          </cell>
        </row>
        <row r="49">
          <cell r="C49" t="str">
            <v>Erika's Cost Centers</v>
          </cell>
        </row>
        <row r="50">
          <cell r="C50" t="str">
            <v>Jamie's Cost Centers</v>
          </cell>
        </row>
        <row r="51">
          <cell r="C51" t="str">
            <v>UK Cost Centers</v>
          </cell>
        </row>
        <row r="52">
          <cell r="C52" t="str">
            <v>Vivian's Cost Centers</v>
          </cell>
        </row>
        <row r="55">
          <cell r="C55" t="str">
            <v>Fixed</v>
          </cell>
        </row>
        <row r="56">
          <cell r="C56" t="str">
            <v>Hourly</v>
          </cell>
          <cell r="D56" t="str">
            <v>Hours</v>
          </cell>
        </row>
        <row r="57">
          <cell r="C57" t="str">
            <v>Daily</v>
          </cell>
          <cell r="D57" t="str">
            <v>Days</v>
          </cell>
        </row>
        <row r="58">
          <cell r="C58" t="str">
            <v>Weekly</v>
          </cell>
          <cell r="D58" t="str">
            <v>Weeks</v>
          </cell>
        </row>
        <row r="59">
          <cell r="C59" t="str">
            <v>Monthly</v>
          </cell>
          <cell r="D59" t="str">
            <v>Months</v>
          </cell>
        </row>
        <row r="79">
          <cell r="E79" t="str">
            <v>Land Lines</v>
          </cell>
          <cell r="F79">
            <v>740000</v>
          </cell>
          <cell r="G79" t="str">
            <v>74000 100</v>
          </cell>
        </row>
        <row r="80">
          <cell r="E80" t="str">
            <v>Mobiles</v>
          </cell>
          <cell r="F80">
            <v>741000</v>
          </cell>
          <cell r="G80" t="str">
            <v>74000 106</v>
          </cell>
        </row>
        <row r="81">
          <cell r="E81" t="str">
            <v>Network</v>
          </cell>
          <cell r="F81">
            <v>742000</v>
          </cell>
          <cell r="G81" t="str">
            <v>74000 251</v>
          </cell>
        </row>
        <row r="82">
          <cell r="E82" t="str">
            <v>Internet</v>
          </cell>
          <cell r="F82">
            <v>743000</v>
          </cell>
          <cell r="G82" t="str">
            <v>74000 117</v>
          </cell>
        </row>
        <row r="83">
          <cell r="E83" t="str">
            <v>Postage &amp; Delivery</v>
          </cell>
          <cell r="F83">
            <v>744000</v>
          </cell>
          <cell r="G83" t="str">
            <v>74000 000</v>
          </cell>
        </row>
        <row r="84">
          <cell r="E84" t="str">
            <v>Other Comm</v>
          </cell>
          <cell r="F84">
            <v>749000</v>
          </cell>
          <cell r="G84" t="str">
            <v>74000 0002</v>
          </cell>
        </row>
        <row r="85">
          <cell r="E85" t="str">
            <v>Contractor Labor</v>
          </cell>
          <cell r="F85">
            <v>754000</v>
          </cell>
          <cell r="G85" t="str">
            <v>75100 003</v>
          </cell>
        </row>
        <row r="86">
          <cell r="E86" t="str">
            <v>Contractor Labor -- HP</v>
          </cell>
          <cell r="F86">
            <v>754000</v>
          </cell>
          <cell r="G86" t="str">
            <v>75100 011</v>
          </cell>
        </row>
        <row r="87">
          <cell r="E87" t="str">
            <v>Non-IT Consultants</v>
          </cell>
          <cell r="F87">
            <v>759000</v>
          </cell>
          <cell r="G87" t="str">
            <v>75220 000</v>
          </cell>
        </row>
        <row r="88">
          <cell r="E88" t="str">
            <v>Salaries</v>
          </cell>
          <cell r="F88">
            <v>710000</v>
          </cell>
          <cell r="G88" t="str">
            <v>71000 100</v>
          </cell>
        </row>
        <row r="89">
          <cell r="E89" t="str">
            <v>Bonus Provision</v>
          </cell>
          <cell r="F89">
            <v>710810</v>
          </cell>
          <cell r="G89" t="str">
            <v>71000 010</v>
          </cell>
        </row>
        <row r="90">
          <cell r="E90" t="str">
            <v>Car Allowance</v>
          </cell>
          <cell r="F90">
            <v>710200</v>
          </cell>
          <cell r="G90" t="str">
            <v>71000 020</v>
          </cell>
        </row>
        <row r="91">
          <cell r="E91" t="str">
            <v>Social Security</v>
          </cell>
          <cell r="F91">
            <v>711000</v>
          </cell>
          <cell r="G91" t="str">
            <v>71100 100</v>
          </cell>
        </row>
        <row r="92">
          <cell r="E92" t="str">
            <v>Medical</v>
          </cell>
          <cell r="F92">
            <v>711310</v>
          </cell>
          <cell r="G92" t="str">
            <v>71110 100</v>
          </cell>
        </row>
        <row r="93">
          <cell r="E93" t="str">
            <v>Pension</v>
          </cell>
          <cell r="F93">
            <v>713200</v>
          </cell>
          <cell r="G93" t="str">
            <v>71120 100</v>
          </cell>
        </row>
        <row r="94">
          <cell r="E94" t="str">
            <v>Allocated Labor</v>
          </cell>
          <cell r="F94">
            <v>776000</v>
          </cell>
          <cell r="G94" t="str">
            <v>77330 000</v>
          </cell>
        </row>
        <row r="95">
          <cell r="E95" t="str">
            <v>Less Cap'd FTE</v>
          </cell>
          <cell r="F95">
            <v>770000</v>
          </cell>
          <cell r="G95" t="str">
            <v>77309 000</v>
          </cell>
        </row>
        <row r="96">
          <cell r="E96" t="str">
            <v>Overtime</v>
          </cell>
          <cell r="F96">
            <v>710010</v>
          </cell>
          <cell r="G96"/>
        </row>
        <row r="97">
          <cell r="E97" t="str">
            <v>Equipment Rental</v>
          </cell>
          <cell r="F97">
            <v>721100</v>
          </cell>
          <cell r="G97" t="str">
            <v>72100 020</v>
          </cell>
        </row>
        <row r="98">
          <cell r="E98" t="str">
            <v>HW</v>
          </cell>
          <cell r="F98">
            <v>723000</v>
          </cell>
          <cell r="G98" t="str">
            <v>72910 065</v>
          </cell>
        </row>
        <row r="99">
          <cell r="E99" t="str">
            <v>HW Maint</v>
          </cell>
          <cell r="F99">
            <v>724000</v>
          </cell>
          <cell r="G99" t="str">
            <v>72400 020</v>
          </cell>
        </row>
        <row r="100">
          <cell r="E100" t="str">
            <v>HW Rental</v>
          </cell>
          <cell r="F100">
            <v>721900</v>
          </cell>
          <cell r="G100" t="str">
            <v>72100 022</v>
          </cell>
        </row>
        <row r="101">
          <cell r="E101" t="str">
            <v>Small Equipment</v>
          </cell>
          <cell r="F101">
            <v>723900</v>
          </cell>
          <cell r="G101" t="str">
            <v>72800 003</v>
          </cell>
        </row>
        <row r="102">
          <cell r="E102" t="str">
            <v>Audit</v>
          </cell>
          <cell r="F102">
            <v>753000</v>
          </cell>
          <cell r="G102" t="str">
            <v>71110 007</v>
          </cell>
        </row>
        <row r="103">
          <cell r="E103" t="str">
            <v>Legal</v>
          </cell>
          <cell r="F103">
            <v>752000</v>
          </cell>
          <cell r="G103" t="str">
            <v>75000 000</v>
          </cell>
        </row>
        <row r="104">
          <cell r="E104" t="str">
            <v>OtherOH</v>
          </cell>
          <cell r="F104">
            <v>769000</v>
          </cell>
          <cell r="G104" t="str">
            <v>76000 500</v>
          </cell>
        </row>
        <row r="105">
          <cell r="E105" t="str">
            <v>Recruiting</v>
          </cell>
          <cell r="F105">
            <v>717300</v>
          </cell>
          <cell r="G105" t="str">
            <v>71600 001</v>
          </cell>
        </row>
        <row r="106">
          <cell r="E106" t="str">
            <v>Severance</v>
          </cell>
          <cell r="F106">
            <v>715000</v>
          </cell>
          <cell r="G106" t="str">
            <v>71000 003</v>
          </cell>
        </row>
        <row r="107">
          <cell r="E107" t="str">
            <v>Subscriptions</v>
          </cell>
          <cell r="F107">
            <v>761100</v>
          </cell>
          <cell r="G107" t="str">
            <v>76000 030</v>
          </cell>
        </row>
        <row r="108">
          <cell r="E108" t="str">
            <v>Supplies</v>
          </cell>
          <cell r="F108">
            <v>760000</v>
          </cell>
          <cell r="G108" t="str">
            <v>76000 000</v>
          </cell>
        </row>
        <row r="109">
          <cell r="E109" t="str">
            <v>Temps</v>
          </cell>
          <cell r="F109">
            <v>716900</v>
          </cell>
          <cell r="G109" t="str">
            <v>71500 100</v>
          </cell>
        </row>
        <row r="110">
          <cell r="E110" t="str">
            <v>Training</v>
          </cell>
          <cell r="F110">
            <v>717200</v>
          </cell>
          <cell r="G110" t="str">
            <v>71110 007</v>
          </cell>
        </row>
        <row r="111">
          <cell r="E111" t="str">
            <v>Non-IT Consultants</v>
          </cell>
          <cell r="F111">
            <v>759000</v>
          </cell>
          <cell r="G111"/>
        </row>
        <row r="112">
          <cell r="E112" t="str">
            <v>Rent (Bldgs &amp; Parking)</v>
          </cell>
          <cell r="F112">
            <v>720000</v>
          </cell>
          <cell r="G112" t="str">
            <v>72100 001</v>
          </cell>
        </row>
        <row r="113">
          <cell r="E113" t="str">
            <v>Energy</v>
          </cell>
          <cell r="F113">
            <v>726000</v>
          </cell>
          <cell r="G113" t="str">
            <v>72600 000</v>
          </cell>
        </row>
        <row r="114">
          <cell r="E114" t="str">
            <v>Software</v>
          </cell>
          <cell r="F114">
            <v>722000</v>
          </cell>
          <cell r="G114" t="str">
            <v>72960 000</v>
          </cell>
        </row>
        <row r="115">
          <cell r="E115" t="str">
            <v>T&amp;E</v>
          </cell>
          <cell r="F115">
            <v>730900</v>
          </cell>
          <cell r="G115" t="str">
            <v>73010 000</v>
          </cell>
        </row>
        <row r="116">
          <cell r="E116" t="str">
            <v>Web Dev</v>
          </cell>
          <cell r="F116">
            <v>750000</v>
          </cell>
          <cell r="G116" t="str">
            <v>75110 000</v>
          </cell>
        </row>
        <row r="117">
          <cell r="E117" t="str">
            <v>Web Hosting</v>
          </cell>
          <cell r="F117">
            <v>751000</v>
          </cell>
          <cell r="G117" t="str">
            <v>75100 007</v>
          </cell>
        </row>
        <row r="118">
          <cell r="E118" t="str">
            <v>Cap HW</v>
          </cell>
          <cell r="F118" t="str">
            <v>CapHW</v>
          </cell>
          <cell r="G118" t="str">
            <v>CapHW</v>
          </cell>
        </row>
        <row r="119">
          <cell r="E119" t="str">
            <v>Cap SW</v>
          </cell>
          <cell r="F119" t="str">
            <v>CapSW</v>
          </cell>
          <cell r="G119" t="str">
            <v>CapSW</v>
          </cell>
        </row>
        <row r="120">
          <cell r="E120" t="str">
            <v>Cap Lease</v>
          </cell>
          <cell r="F120" t="str">
            <v>CapLease</v>
          </cell>
          <cell r="G120" t="str">
            <v>CapLease</v>
          </cell>
        </row>
        <row r="121">
          <cell r="E121" t="str">
            <v>Cap Other</v>
          </cell>
          <cell r="F121" t="str">
            <v>CapOther</v>
          </cell>
          <cell r="G121" t="str">
            <v>CapOther</v>
          </cell>
        </row>
        <row r="122">
          <cell r="E122" t="str">
            <v>Allocations Internal In</v>
          </cell>
        </row>
        <row r="123">
          <cell r="E123" t="str">
            <v>Allocations Internal Out</v>
          </cell>
        </row>
        <row r="124">
          <cell r="E124" t="str">
            <v>Allocations Music Gr In</v>
          </cell>
        </row>
        <row r="125">
          <cell r="E125" t="str">
            <v>Allocations Music Gr Out</v>
          </cell>
        </row>
        <row r="126">
          <cell r="E126" t="str">
            <v>Allocations Publ In</v>
          </cell>
        </row>
        <row r="127">
          <cell r="E127" t="str">
            <v>Allocations Publ Out</v>
          </cell>
        </row>
        <row r="128">
          <cell r="E128" t="str">
            <v>Allocations Vivendi In</v>
          </cell>
        </row>
        <row r="129">
          <cell r="E129" t="str">
            <v>Allocations Vivendi Out</v>
          </cell>
        </row>
        <row r="130">
          <cell r="E130" t="str">
            <v>Allocations 3rds In</v>
          </cell>
        </row>
        <row r="131">
          <cell r="E131" t="str">
            <v>Allocations 3rds Out</v>
          </cell>
        </row>
        <row r="135">
          <cell r="C135" t="str">
            <v>ANZ95</v>
          </cell>
        </row>
        <row r="136">
          <cell r="C136" t="str">
            <v>ANZ96</v>
          </cell>
        </row>
        <row r="137">
          <cell r="C137" t="str">
            <v>ARG01</v>
          </cell>
        </row>
        <row r="138">
          <cell r="C138" t="str">
            <v>ARG40</v>
          </cell>
        </row>
        <row r="139">
          <cell r="C139" t="str">
            <v>ARVATO</v>
          </cell>
        </row>
        <row r="140">
          <cell r="C140" t="str">
            <v>ASIA95</v>
          </cell>
        </row>
        <row r="141">
          <cell r="C141" t="str">
            <v>ASIA96</v>
          </cell>
        </row>
        <row r="142">
          <cell r="C142" t="str">
            <v>AU01</v>
          </cell>
        </row>
        <row r="143">
          <cell r="C143" t="str">
            <v>AUS01</v>
          </cell>
        </row>
        <row r="144">
          <cell r="C144" t="str">
            <v>AUS39</v>
          </cell>
        </row>
        <row r="145">
          <cell r="C145" t="str">
            <v>AUS40</v>
          </cell>
        </row>
        <row r="146">
          <cell r="C146" t="str">
            <v>AUT01</v>
          </cell>
        </row>
        <row r="147">
          <cell r="C147" t="str">
            <v>AUT02</v>
          </cell>
        </row>
        <row r="148">
          <cell r="C148" t="str">
            <v>AUT03</v>
          </cell>
        </row>
        <row r="149">
          <cell r="C149" t="str">
            <v>AUT39</v>
          </cell>
        </row>
        <row r="150">
          <cell r="C150" t="str">
            <v>AUT40</v>
          </cell>
        </row>
        <row r="151">
          <cell r="C151" t="str">
            <v>BEL01</v>
          </cell>
        </row>
        <row r="152">
          <cell r="C152" t="str">
            <v>BEL02</v>
          </cell>
        </row>
        <row r="153">
          <cell r="C153" t="str">
            <v>BEL39</v>
          </cell>
        </row>
        <row r="154">
          <cell r="C154" t="str">
            <v>BEL40</v>
          </cell>
        </row>
        <row r="155">
          <cell r="C155" t="str">
            <v>BRA01</v>
          </cell>
        </row>
        <row r="156">
          <cell r="C156" t="str">
            <v>BRA40</v>
          </cell>
        </row>
        <row r="157">
          <cell r="C157" t="str">
            <v>BU021</v>
          </cell>
        </row>
        <row r="158">
          <cell r="C158" t="str">
            <v>BU201</v>
          </cell>
        </row>
        <row r="159">
          <cell r="C159" t="str">
            <v>BUL01</v>
          </cell>
        </row>
        <row r="160">
          <cell r="C160" t="str">
            <v>CA01</v>
          </cell>
        </row>
        <row r="161">
          <cell r="C161" t="str">
            <v>CAN01</v>
          </cell>
        </row>
        <row r="162">
          <cell r="C162" t="str">
            <v>CAT</v>
          </cell>
        </row>
        <row r="163">
          <cell r="C163" t="str">
            <v>CAT01</v>
          </cell>
        </row>
        <row r="164">
          <cell r="C164" t="str">
            <v>CAT02</v>
          </cell>
        </row>
        <row r="165">
          <cell r="C165" t="str">
            <v>CAT03</v>
          </cell>
        </row>
        <row r="166">
          <cell r="C166" t="str">
            <v>CAT04</v>
          </cell>
        </row>
        <row r="167">
          <cell r="C167" t="str">
            <v>CAT05</v>
          </cell>
        </row>
        <row r="168">
          <cell r="C168" t="str">
            <v>CAT06</v>
          </cell>
        </row>
        <row r="169">
          <cell r="C169" t="str">
            <v>CAT07</v>
          </cell>
        </row>
        <row r="170">
          <cell r="C170" t="str">
            <v>CAT08</v>
          </cell>
        </row>
        <row r="171">
          <cell r="C171" t="str">
            <v>CAT10</v>
          </cell>
        </row>
        <row r="172">
          <cell r="C172" t="str">
            <v>CAT11</v>
          </cell>
        </row>
        <row r="173">
          <cell r="C173" t="str">
            <v>CAT12</v>
          </cell>
        </row>
        <row r="174">
          <cell r="C174" t="str">
            <v>CHI01</v>
          </cell>
        </row>
        <row r="175">
          <cell r="C175" t="str">
            <v>CHI40</v>
          </cell>
        </row>
        <row r="176">
          <cell r="C176" t="str">
            <v>CHN01</v>
          </cell>
        </row>
        <row r="177">
          <cell r="C177" t="str">
            <v>CHN02</v>
          </cell>
        </row>
        <row r="178">
          <cell r="C178" t="str">
            <v>CHN03</v>
          </cell>
        </row>
        <row r="179">
          <cell r="C179" t="str">
            <v>CHN04</v>
          </cell>
        </row>
        <row r="180">
          <cell r="C180" t="str">
            <v>CHN05</v>
          </cell>
        </row>
        <row r="181">
          <cell r="C181" t="str">
            <v>CHN20</v>
          </cell>
        </row>
        <row r="182">
          <cell r="C182" t="str">
            <v>CHN40</v>
          </cell>
        </row>
        <row r="183">
          <cell r="C183" t="str">
            <v>COL01</v>
          </cell>
        </row>
        <row r="184">
          <cell r="C184" t="str">
            <v>CORP70</v>
          </cell>
        </row>
        <row r="185">
          <cell r="C185" t="str">
            <v>CORP71</v>
          </cell>
        </row>
        <row r="186">
          <cell r="C186" t="str">
            <v>CORP72</v>
          </cell>
        </row>
        <row r="187">
          <cell r="C187" t="str">
            <v>CORP73</v>
          </cell>
        </row>
        <row r="188">
          <cell r="C188" t="str">
            <v>CORP74</v>
          </cell>
        </row>
        <row r="189">
          <cell r="C189" t="str">
            <v>CORP75</v>
          </cell>
        </row>
        <row r="190">
          <cell r="C190" t="str">
            <v>CORP76</v>
          </cell>
        </row>
        <row r="191">
          <cell r="C191" t="str">
            <v>CORP96</v>
          </cell>
        </row>
        <row r="192">
          <cell r="C192" t="str">
            <v>CORPEMB</v>
          </cell>
        </row>
        <row r="193">
          <cell r="C193" t="str">
            <v>CZE01</v>
          </cell>
        </row>
        <row r="194">
          <cell r="C194" t="str">
            <v>CZE40</v>
          </cell>
        </row>
        <row r="195">
          <cell r="C195" t="str">
            <v>DEN01</v>
          </cell>
        </row>
        <row r="196">
          <cell r="C196" t="str">
            <v>DEN02</v>
          </cell>
        </row>
        <row r="197">
          <cell r="C197" t="str">
            <v>EMI</v>
          </cell>
        </row>
        <row r="198">
          <cell r="C198" t="str">
            <v>EUR70</v>
          </cell>
        </row>
        <row r="199">
          <cell r="C199" t="str">
            <v>EUR72</v>
          </cell>
        </row>
        <row r="200">
          <cell r="C200" t="str">
            <v>EUR73</v>
          </cell>
        </row>
        <row r="201">
          <cell r="C201" t="str">
            <v>EUR74</v>
          </cell>
        </row>
        <row r="202">
          <cell r="C202" t="str">
            <v>EURPIPE</v>
          </cell>
        </row>
        <row r="203">
          <cell r="C203" t="str">
            <v>FAR30</v>
          </cell>
        </row>
        <row r="204">
          <cell r="C204" t="str">
            <v>FIN01</v>
          </cell>
        </row>
        <row r="205">
          <cell r="C205" t="str">
            <v>FIN02</v>
          </cell>
        </row>
        <row r="206">
          <cell r="C206" t="str">
            <v>FIN40</v>
          </cell>
        </row>
        <row r="207">
          <cell r="C207" t="str">
            <v>FINAN96</v>
          </cell>
        </row>
        <row r="208">
          <cell r="C208" t="str">
            <v>FRA01</v>
          </cell>
        </row>
        <row r="209">
          <cell r="C209" t="str">
            <v>FRA02</v>
          </cell>
        </row>
        <row r="210">
          <cell r="C210" t="str">
            <v>FRA03</v>
          </cell>
        </row>
        <row r="211">
          <cell r="C211" t="str">
            <v>FRA04</v>
          </cell>
        </row>
        <row r="212">
          <cell r="C212" t="str">
            <v>FRA05</v>
          </cell>
        </row>
        <row r="213">
          <cell r="C213" t="str">
            <v>FRA06</v>
          </cell>
        </row>
        <row r="214">
          <cell r="C214" t="str">
            <v>FRA07</v>
          </cell>
        </row>
        <row r="215">
          <cell r="C215" t="str">
            <v>FRA08</v>
          </cell>
        </row>
        <row r="216">
          <cell r="C216" t="str">
            <v>FRA09</v>
          </cell>
        </row>
        <row r="217">
          <cell r="C217" t="str">
            <v>FRA10</v>
          </cell>
        </row>
        <row r="218">
          <cell r="C218" t="str">
            <v>FRA12</v>
          </cell>
        </row>
        <row r="219">
          <cell r="C219" t="str">
            <v>FRA13</v>
          </cell>
        </row>
        <row r="220">
          <cell r="C220" t="str">
            <v>FRA14</v>
          </cell>
        </row>
        <row r="221">
          <cell r="C221" t="str">
            <v>FRA20</v>
          </cell>
        </row>
        <row r="222">
          <cell r="C222" t="str">
            <v>FRA30</v>
          </cell>
        </row>
        <row r="223">
          <cell r="C223" t="str">
            <v>FRA39</v>
          </cell>
        </row>
        <row r="224">
          <cell r="C224" t="str">
            <v>FRA40</v>
          </cell>
        </row>
        <row r="225">
          <cell r="C225" t="str">
            <v>FRA50</v>
          </cell>
        </row>
        <row r="226">
          <cell r="C226" t="str">
            <v>FRA51</v>
          </cell>
        </row>
        <row r="227">
          <cell r="C227" t="str">
            <v>FRA52</v>
          </cell>
        </row>
        <row r="228">
          <cell r="C228" t="str">
            <v>FRA55</v>
          </cell>
        </row>
        <row r="229">
          <cell r="C229" t="str">
            <v>FRA72</v>
          </cell>
        </row>
        <row r="230">
          <cell r="C230" t="str">
            <v>FRA80</v>
          </cell>
        </row>
        <row r="231">
          <cell r="C231" t="str">
            <v>FRACLASSJAZZ</v>
          </cell>
        </row>
        <row r="232">
          <cell r="C232" t="str">
            <v>GEONAM72</v>
          </cell>
        </row>
        <row r="233">
          <cell r="C233" t="str">
            <v>GEOUMI72</v>
          </cell>
        </row>
        <row r="234">
          <cell r="C234" t="str">
            <v>GER01</v>
          </cell>
        </row>
        <row r="235">
          <cell r="C235" t="str">
            <v>GER02</v>
          </cell>
        </row>
        <row r="236">
          <cell r="C236" t="str">
            <v>GER03</v>
          </cell>
        </row>
        <row r="237">
          <cell r="C237" t="str">
            <v>GER04</v>
          </cell>
        </row>
        <row r="238">
          <cell r="C238" t="str">
            <v>GER05</v>
          </cell>
        </row>
        <row r="239">
          <cell r="C239" t="str">
            <v>GER06</v>
          </cell>
        </row>
        <row r="240">
          <cell r="C240" t="str">
            <v>GER07</v>
          </cell>
        </row>
        <row r="241">
          <cell r="C241" t="str">
            <v>GER08</v>
          </cell>
        </row>
        <row r="242">
          <cell r="C242" t="str">
            <v>GER10</v>
          </cell>
        </row>
        <row r="243">
          <cell r="C243" t="str">
            <v>GER11</v>
          </cell>
        </row>
        <row r="244">
          <cell r="C244" t="str">
            <v>GER12</v>
          </cell>
        </row>
        <row r="245">
          <cell r="C245" t="str">
            <v>GER30</v>
          </cell>
        </row>
        <row r="246">
          <cell r="C246" t="str">
            <v>GER39</v>
          </cell>
        </row>
        <row r="247">
          <cell r="C247" t="str">
            <v>GER40</v>
          </cell>
        </row>
        <row r="248">
          <cell r="C248" t="str">
            <v>GER50</v>
          </cell>
        </row>
        <row r="249">
          <cell r="C249" t="str">
            <v>GER54</v>
          </cell>
        </row>
        <row r="250">
          <cell r="C250" t="str">
            <v>GER55</v>
          </cell>
        </row>
        <row r="251">
          <cell r="C251" t="str">
            <v>GER56</v>
          </cell>
        </row>
        <row r="252">
          <cell r="C252" t="str">
            <v>GER57</v>
          </cell>
        </row>
        <row r="253">
          <cell r="C253" t="str">
            <v>GER60</v>
          </cell>
        </row>
        <row r="254">
          <cell r="C254" t="str">
            <v>GER61</v>
          </cell>
        </row>
        <row r="255">
          <cell r="C255" t="str">
            <v>GER62</v>
          </cell>
        </row>
        <row r="256">
          <cell r="C256" t="str">
            <v>GER63</v>
          </cell>
        </row>
        <row r="257">
          <cell r="C257" t="str">
            <v>GER65</v>
          </cell>
        </row>
        <row r="258">
          <cell r="C258" t="str">
            <v>GER70</v>
          </cell>
        </row>
        <row r="259">
          <cell r="C259" t="str">
            <v>GER71</v>
          </cell>
        </row>
        <row r="260">
          <cell r="C260" t="str">
            <v>GER72</v>
          </cell>
        </row>
        <row r="261">
          <cell r="C261" t="str">
            <v>GRE01</v>
          </cell>
        </row>
        <row r="262">
          <cell r="C262" t="str">
            <v>HK01</v>
          </cell>
        </row>
        <row r="263">
          <cell r="C263" t="str">
            <v>HK02</v>
          </cell>
        </row>
        <row r="264">
          <cell r="C264" t="str">
            <v>HK03</v>
          </cell>
        </row>
        <row r="265">
          <cell r="C265" t="str">
            <v>HK04</v>
          </cell>
        </row>
        <row r="266">
          <cell r="C266" t="str">
            <v>HK05</v>
          </cell>
        </row>
        <row r="267">
          <cell r="C267" t="str">
            <v>HK06</v>
          </cell>
        </row>
        <row r="268">
          <cell r="C268" t="str">
            <v>HK07</v>
          </cell>
        </row>
        <row r="269">
          <cell r="C269" t="str">
            <v>HK40</v>
          </cell>
        </row>
        <row r="270">
          <cell r="C270" t="str">
            <v>HUN01</v>
          </cell>
        </row>
        <row r="271">
          <cell r="C271" t="str">
            <v>HUN02</v>
          </cell>
        </row>
        <row r="272">
          <cell r="C272" t="str">
            <v>HUN04</v>
          </cell>
        </row>
        <row r="273">
          <cell r="C273" t="str">
            <v>HUN40</v>
          </cell>
        </row>
        <row r="274">
          <cell r="C274" t="str">
            <v>HUN46</v>
          </cell>
        </row>
        <row r="275">
          <cell r="C275" t="str">
            <v>IDO01</v>
          </cell>
        </row>
        <row r="276">
          <cell r="C276" t="str">
            <v>IDO40</v>
          </cell>
        </row>
        <row r="277">
          <cell r="C277" t="str">
            <v>IND01</v>
          </cell>
        </row>
        <row r="278">
          <cell r="C278" t="str">
            <v>INTL95</v>
          </cell>
        </row>
        <row r="279">
          <cell r="C279" t="str">
            <v>INTL96</v>
          </cell>
        </row>
        <row r="280">
          <cell r="C280" t="str">
            <v>IRE01</v>
          </cell>
        </row>
        <row r="281">
          <cell r="C281" t="str">
            <v>IRE80</v>
          </cell>
        </row>
        <row r="282">
          <cell r="C282" t="str">
            <v>IRELOCGBP</v>
          </cell>
        </row>
        <row r="283">
          <cell r="C283" t="str">
            <v>ITA01</v>
          </cell>
        </row>
        <row r="284">
          <cell r="C284" t="str">
            <v>ITA02</v>
          </cell>
        </row>
        <row r="285">
          <cell r="C285" t="str">
            <v>ITA03</v>
          </cell>
        </row>
        <row r="286">
          <cell r="C286" t="str">
            <v>ITA04</v>
          </cell>
        </row>
        <row r="287">
          <cell r="C287" t="str">
            <v>ITA05</v>
          </cell>
        </row>
        <row r="288">
          <cell r="C288" t="str">
            <v>ITA06</v>
          </cell>
        </row>
        <row r="289">
          <cell r="C289" t="str">
            <v>ITA39</v>
          </cell>
        </row>
        <row r="290">
          <cell r="C290" t="str">
            <v>ITA40</v>
          </cell>
        </row>
        <row r="291">
          <cell r="C291" t="str">
            <v>ITA45</v>
          </cell>
        </row>
        <row r="292">
          <cell r="C292" t="str">
            <v>ITA46</v>
          </cell>
        </row>
        <row r="293">
          <cell r="C293" t="str">
            <v>ITA41</v>
          </cell>
        </row>
        <row r="294">
          <cell r="C294" t="str">
            <v>JAP01</v>
          </cell>
        </row>
        <row r="295">
          <cell r="C295" t="str">
            <v>JAP02</v>
          </cell>
        </row>
        <row r="296">
          <cell r="C296" t="str">
            <v>JAP03</v>
          </cell>
        </row>
        <row r="297">
          <cell r="C297" t="str">
            <v>JAP04</v>
          </cell>
        </row>
        <row r="298">
          <cell r="C298" t="str">
            <v>JAP05</v>
          </cell>
        </row>
        <row r="299">
          <cell r="C299" t="str">
            <v>JAP06</v>
          </cell>
        </row>
        <row r="300">
          <cell r="C300" t="str">
            <v>JAP07</v>
          </cell>
        </row>
        <row r="301">
          <cell r="C301" t="str">
            <v>JAP08</v>
          </cell>
        </row>
        <row r="302">
          <cell r="C302" t="str">
            <v>JAP09</v>
          </cell>
        </row>
        <row r="303">
          <cell r="C303" t="str">
            <v>JAP10</v>
          </cell>
        </row>
        <row r="304">
          <cell r="C304" t="str">
            <v>JAP11</v>
          </cell>
        </row>
        <row r="305">
          <cell r="C305" t="str">
            <v>JAP12</v>
          </cell>
        </row>
        <row r="306">
          <cell r="C306" t="str">
            <v>JAP30</v>
          </cell>
        </row>
        <row r="307">
          <cell r="C307" t="str">
            <v>JAP39</v>
          </cell>
        </row>
        <row r="308">
          <cell r="C308" t="str">
            <v>JAP40</v>
          </cell>
        </row>
        <row r="309">
          <cell r="C309" t="str">
            <v>JAP50</v>
          </cell>
        </row>
        <row r="310">
          <cell r="C310" t="str">
            <v>KOR01</v>
          </cell>
        </row>
        <row r="311">
          <cell r="C311" t="str">
            <v>KOR40</v>
          </cell>
        </row>
        <row r="312">
          <cell r="C312" t="str">
            <v>LAM73</v>
          </cell>
        </row>
        <row r="313">
          <cell r="C313" t="str">
            <v>LAM95</v>
          </cell>
        </row>
        <row r="314">
          <cell r="C314" t="str">
            <v>LAM96</v>
          </cell>
        </row>
        <row r="315">
          <cell r="C315" t="str">
            <v>LAT01</v>
          </cell>
        </row>
        <row r="316">
          <cell r="C316" t="str">
            <v>LAT02</v>
          </cell>
        </row>
        <row r="317">
          <cell r="C317" t="str">
            <v>LAT03</v>
          </cell>
        </row>
        <row r="318">
          <cell r="C318" t="str">
            <v>LAT40</v>
          </cell>
        </row>
        <row r="319">
          <cell r="C319" t="str">
            <v>LATHQ</v>
          </cell>
        </row>
        <row r="320">
          <cell r="C320" t="str">
            <v>LUX80</v>
          </cell>
        </row>
        <row r="321">
          <cell r="C321" t="str">
            <v>LUX81</v>
          </cell>
        </row>
        <row r="322">
          <cell r="C322" t="str">
            <v>MAL01</v>
          </cell>
        </row>
        <row r="323">
          <cell r="C323" t="str">
            <v>MAL40</v>
          </cell>
        </row>
        <row r="324">
          <cell r="C324" t="str">
            <v>MEX01</v>
          </cell>
        </row>
        <row r="325">
          <cell r="C325" t="str">
            <v>MEX02</v>
          </cell>
        </row>
        <row r="326">
          <cell r="C326" t="str">
            <v>MEX40</v>
          </cell>
        </row>
        <row r="327">
          <cell r="C327" t="str">
            <v>MEXUMLE</v>
          </cell>
        </row>
        <row r="328">
          <cell r="C328" t="str">
            <v>NAM72</v>
          </cell>
        </row>
        <row r="329">
          <cell r="C329" t="str">
            <v>NAM73</v>
          </cell>
        </row>
        <row r="330">
          <cell r="C330" t="str">
            <v>NAM96</v>
          </cell>
        </row>
        <row r="331">
          <cell r="C331" t="str">
            <v>NAM97</v>
          </cell>
        </row>
        <row r="332">
          <cell r="C332" t="str">
            <v>NAMHQ</v>
          </cell>
        </row>
        <row r="333">
          <cell r="C333" t="str">
            <v>NAMPIPE</v>
          </cell>
        </row>
        <row r="334">
          <cell r="C334" t="str">
            <v>NC1</v>
          </cell>
        </row>
        <row r="335">
          <cell r="C335" t="str">
            <v>NC4</v>
          </cell>
        </row>
        <row r="336">
          <cell r="C336" t="str">
            <v>NC5</v>
          </cell>
        </row>
        <row r="337">
          <cell r="C337" t="str">
            <v>NC6</v>
          </cell>
        </row>
        <row r="338">
          <cell r="C338" t="str">
            <v>NET01</v>
          </cell>
        </row>
        <row r="339">
          <cell r="C339" t="str">
            <v>NET40</v>
          </cell>
        </row>
        <row r="340">
          <cell r="C340" t="str">
            <v>NET45</v>
          </cell>
        </row>
        <row r="341">
          <cell r="C341" t="str">
            <v>NET60</v>
          </cell>
        </row>
        <row r="342">
          <cell r="C342" t="str">
            <v>NET61</v>
          </cell>
        </row>
        <row r="343">
          <cell r="C343" t="str">
            <v>NET70</v>
          </cell>
        </row>
        <row r="344">
          <cell r="C344" t="str">
            <v>NET71</v>
          </cell>
        </row>
        <row r="345">
          <cell r="C345" t="str">
            <v>NET72</v>
          </cell>
        </row>
        <row r="346">
          <cell r="C346" t="str">
            <v>NET73</v>
          </cell>
        </row>
        <row r="347">
          <cell r="C347" t="str">
            <v>NET74</v>
          </cell>
        </row>
        <row r="348">
          <cell r="C348" t="str">
            <v>NET80</v>
          </cell>
        </row>
        <row r="349">
          <cell r="C349" t="str">
            <v>NET81</v>
          </cell>
        </row>
        <row r="350">
          <cell r="C350" t="str">
            <v>NET82</v>
          </cell>
        </row>
        <row r="351">
          <cell r="C351" t="str">
            <v>NET83</v>
          </cell>
        </row>
        <row r="352">
          <cell r="C352" t="str">
            <v>NET84</v>
          </cell>
        </row>
        <row r="353">
          <cell r="C353" t="str">
            <v>NET85</v>
          </cell>
        </row>
        <row r="354">
          <cell r="C354" t="str">
            <v>NET86</v>
          </cell>
        </row>
        <row r="355">
          <cell r="C355" t="str">
            <v>NET87</v>
          </cell>
        </row>
        <row r="356">
          <cell r="C356" t="str">
            <v>NET88</v>
          </cell>
        </row>
        <row r="357">
          <cell r="C357" t="str">
            <v>NOR01</v>
          </cell>
        </row>
        <row r="358">
          <cell r="C358" t="str">
            <v>NOR39</v>
          </cell>
        </row>
        <row r="359">
          <cell r="C359" t="str">
            <v>NR2</v>
          </cell>
        </row>
        <row r="360">
          <cell r="C360" t="str">
            <v>NZ01</v>
          </cell>
        </row>
        <row r="361">
          <cell r="C361" t="str">
            <v>PHI01</v>
          </cell>
        </row>
        <row r="362">
          <cell r="C362" t="str">
            <v>PHI40</v>
          </cell>
        </row>
        <row r="363">
          <cell r="C363" t="str">
            <v>POL01</v>
          </cell>
        </row>
        <row r="364">
          <cell r="C364" t="str">
            <v>POL02</v>
          </cell>
        </row>
        <row r="365">
          <cell r="C365" t="str">
            <v>POR01</v>
          </cell>
        </row>
        <row r="366">
          <cell r="C366" t="str">
            <v>PUB96</v>
          </cell>
        </row>
        <row r="367">
          <cell r="C367" t="str">
            <v>PUBPROD96</v>
          </cell>
        </row>
        <row r="368">
          <cell r="C368" t="str">
            <v>REP96</v>
          </cell>
        </row>
        <row r="369">
          <cell r="C369" t="str">
            <v>REPCENT</v>
          </cell>
        </row>
        <row r="370">
          <cell r="C370" t="str">
            <v>REPCENT96</v>
          </cell>
        </row>
        <row r="371">
          <cell r="C371" t="str">
            <v>ROM01</v>
          </cell>
        </row>
        <row r="372">
          <cell r="C372" t="str">
            <v>ROM40</v>
          </cell>
        </row>
        <row r="373">
          <cell r="C373" t="str">
            <v>RUS01</v>
          </cell>
        </row>
        <row r="374">
          <cell r="C374" t="str">
            <v>RUS02</v>
          </cell>
        </row>
        <row r="375">
          <cell r="C375" t="str">
            <v>SAF01</v>
          </cell>
        </row>
        <row r="376">
          <cell r="C376" t="str">
            <v>SAF40</v>
          </cell>
        </row>
        <row r="377">
          <cell r="C377" t="str">
            <v>SAF41</v>
          </cell>
        </row>
        <row r="378">
          <cell r="C378" t="str">
            <v>SAF45</v>
          </cell>
        </row>
        <row r="379">
          <cell r="C379" t="str">
            <v>SAFMUS</v>
          </cell>
        </row>
        <row r="380">
          <cell r="C380" t="str">
            <v>SIN01</v>
          </cell>
        </row>
        <row r="381">
          <cell r="C381" t="str">
            <v>SIN40</v>
          </cell>
        </row>
        <row r="382">
          <cell r="C382" t="str">
            <v>SPA01</v>
          </cell>
        </row>
        <row r="383">
          <cell r="C383" t="str">
            <v>SPA02</v>
          </cell>
        </row>
        <row r="384">
          <cell r="C384" t="str">
            <v>SPA03</v>
          </cell>
        </row>
        <row r="385">
          <cell r="C385" t="str">
            <v>SPA39</v>
          </cell>
        </row>
        <row r="386">
          <cell r="C386" t="str">
            <v>SPA40</v>
          </cell>
        </row>
        <row r="387">
          <cell r="C387" t="str">
            <v>SWE01</v>
          </cell>
        </row>
        <row r="388">
          <cell r="C388" t="str">
            <v>SWE02</v>
          </cell>
        </row>
        <row r="389">
          <cell r="C389" t="str">
            <v>SWE03</v>
          </cell>
        </row>
        <row r="390">
          <cell r="C390" t="str">
            <v>SWE04</v>
          </cell>
        </row>
        <row r="391">
          <cell r="C391" t="str">
            <v>SWE05</v>
          </cell>
        </row>
        <row r="392">
          <cell r="C392" t="str">
            <v>SWE06</v>
          </cell>
        </row>
        <row r="393">
          <cell r="C393" t="str">
            <v>SWE39</v>
          </cell>
        </row>
        <row r="394">
          <cell r="C394" t="str">
            <v>SWE40</v>
          </cell>
        </row>
        <row r="395">
          <cell r="C395" t="str">
            <v>SWE45</v>
          </cell>
        </row>
        <row r="396">
          <cell r="C396" t="str">
            <v>SWI01</v>
          </cell>
        </row>
        <row r="397">
          <cell r="C397" t="str">
            <v>SWI39</v>
          </cell>
        </row>
        <row r="398">
          <cell r="C398" t="str">
            <v>TAI01</v>
          </cell>
        </row>
        <row r="399">
          <cell r="C399" t="str">
            <v>TAI02</v>
          </cell>
        </row>
        <row r="400">
          <cell r="C400" t="str">
            <v>TAI03</v>
          </cell>
        </row>
        <row r="401">
          <cell r="C401" t="str">
            <v>TAI04</v>
          </cell>
        </row>
        <row r="402">
          <cell r="C402" t="str">
            <v>TAI30</v>
          </cell>
        </row>
        <row r="403">
          <cell r="C403" t="str">
            <v>TAI39</v>
          </cell>
        </row>
        <row r="404">
          <cell r="C404" t="str">
            <v>TAI40</v>
          </cell>
        </row>
        <row r="405">
          <cell r="C405" t="str">
            <v>THA01</v>
          </cell>
        </row>
        <row r="406">
          <cell r="C406" t="str">
            <v>TUR01</v>
          </cell>
        </row>
        <row r="407">
          <cell r="C407" t="str">
            <v>UC3</v>
          </cell>
        </row>
        <row r="408">
          <cell r="C408" t="str">
            <v>UK01</v>
          </cell>
        </row>
        <row r="409">
          <cell r="C409" t="str">
            <v>UK02</v>
          </cell>
        </row>
        <row r="410">
          <cell r="C410" t="str">
            <v>UK03</v>
          </cell>
        </row>
        <row r="411">
          <cell r="C411" t="str">
            <v>UK04</v>
          </cell>
        </row>
        <row r="412">
          <cell r="C412" t="str">
            <v>UK05</v>
          </cell>
        </row>
        <row r="413">
          <cell r="C413" t="str">
            <v>UK06</v>
          </cell>
        </row>
        <row r="414">
          <cell r="C414" t="str">
            <v>UK07</v>
          </cell>
        </row>
        <row r="415">
          <cell r="C415" t="str">
            <v>UK08</v>
          </cell>
        </row>
        <row r="416">
          <cell r="C416" t="str">
            <v>UK09</v>
          </cell>
        </row>
        <row r="417">
          <cell r="C417" t="str">
            <v>UK10</v>
          </cell>
        </row>
        <row r="418">
          <cell r="C418" t="str">
            <v>UK16</v>
          </cell>
        </row>
        <row r="419">
          <cell r="C419" t="str">
            <v>UK17</v>
          </cell>
        </row>
        <row r="420">
          <cell r="C420" t="str">
            <v>UK18</v>
          </cell>
        </row>
        <row r="421">
          <cell r="C421" t="str">
            <v>UK19</v>
          </cell>
        </row>
        <row r="422">
          <cell r="C422" t="str">
            <v>UK20</v>
          </cell>
        </row>
        <row r="423">
          <cell r="C423" t="str">
            <v>UK30</v>
          </cell>
        </row>
        <row r="424">
          <cell r="C424" t="str">
            <v>UK39</v>
          </cell>
        </row>
        <row r="425">
          <cell r="C425" t="str">
            <v>UK40</v>
          </cell>
        </row>
        <row r="426">
          <cell r="C426" t="str">
            <v>UK45</v>
          </cell>
        </row>
        <row r="427">
          <cell r="C427" t="str">
            <v>UK46</v>
          </cell>
        </row>
        <row r="428">
          <cell r="C428" t="str">
            <v>UK49</v>
          </cell>
        </row>
        <row r="429">
          <cell r="C429" t="str">
            <v>UK50</v>
          </cell>
        </row>
        <row r="430">
          <cell r="C430" t="str">
            <v>UK55</v>
          </cell>
        </row>
        <row r="431">
          <cell r="C431" t="str">
            <v>UK60</v>
          </cell>
        </row>
        <row r="432">
          <cell r="C432" t="str">
            <v>UK61</v>
          </cell>
        </row>
        <row r="433">
          <cell r="C433" t="str">
            <v>UK62</v>
          </cell>
        </row>
        <row r="434">
          <cell r="C434" t="str">
            <v>UK65</v>
          </cell>
        </row>
        <row r="435">
          <cell r="C435" t="str">
            <v>UK70</v>
          </cell>
        </row>
        <row r="436">
          <cell r="C436" t="str">
            <v>UK71</v>
          </cell>
        </row>
        <row r="437">
          <cell r="C437" t="str">
            <v>UK71E</v>
          </cell>
        </row>
        <row r="438">
          <cell r="C438" t="str">
            <v>UK72</v>
          </cell>
        </row>
        <row r="439">
          <cell r="C439" t="str">
            <v>UK80</v>
          </cell>
        </row>
        <row r="440">
          <cell r="C440" t="str">
            <v>UK81</v>
          </cell>
        </row>
        <row r="441">
          <cell r="C441" t="str">
            <v>UK82</v>
          </cell>
        </row>
        <row r="442">
          <cell r="C442" t="str">
            <v>UK83</v>
          </cell>
        </row>
        <row r="443">
          <cell r="C443" t="str">
            <v>UK84</v>
          </cell>
        </row>
        <row r="444">
          <cell r="C444" t="str">
            <v>UKASV01</v>
          </cell>
        </row>
        <row r="445">
          <cell r="C445" t="str">
            <v>UKASV11</v>
          </cell>
        </row>
        <row r="446">
          <cell r="C446" t="str">
            <v>UKASV12</v>
          </cell>
        </row>
        <row r="447">
          <cell r="C447" t="str">
            <v>UKASV30</v>
          </cell>
        </row>
        <row r="448">
          <cell r="C448" t="str">
            <v>UKSAV12</v>
          </cell>
        </row>
        <row r="449">
          <cell r="C449" t="str">
            <v>UKUM3</v>
          </cell>
        </row>
        <row r="450">
          <cell r="C450" t="str">
            <v>UMGIT</v>
          </cell>
        </row>
        <row r="451">
          <cell r="C451" t="str">
            <v>UML96</v>
          </cell>
        </row>
        <row r="452">
          <cell r="C452" t="str">
            <v>UML97</v>
          </cell>
        </row>
        <row r="453">
          <cell r="C453" t="str">
            <v>UML98</v>
          </cell>
        </row>
        <row r="454">
          <cell r="C454" t="str">
            <v>US01</v>
          </cell>
        </row>
        <row r="455">
          <cell r="C455" t="str">
            <v>US01E</v>
          </cell>
        </row>
        <row r="456">
          <cell r="C456" t="str">
            <v>US02</v>
          </cell>
        </row>
        <row r="457">
          <cell r="C457" t="str">
            <v>US03</v>
          </cell>
        </row>
        <row r="458">
          <cell r="C458" t="str">
            <v>US03E</v>
          </cell>
        </row>
        <row r="459">
          <cell r="C459" t="str">
            <v>US04</v>
          </cell>
        </row>
        <row r="460">
          <cell r="C460" t="str">
            <v>US04E</v>
          </cell>
        </row>
        <row r="461">
          <cell r="C461" t="str">
            <v>US05</v>
          </cell>
        </row>
        <row r="462">
          <cell r="C462" t="str">
            <v>US06</v>
          </cell>
        </row>
        <row r="463">
          <cell r="C463" t="str">
            <v>US07</v>
          </cell>
        </row>
        <row r="464">
          <cell r="C464" t="str">
            <v>US08</v>
          </cell>
        </row>
        <row r="465">
          <cell r="C465" t="str">
            <v>US09</v>
          </cell>
        </row>
        <row r="466">
          <cell r="C466" t="str">
            <v>US10</v>
          </cell>
        </row>
        <row r="467">
          <cell r="C467" t="str">
            <v>US11</v>
          </cell>
        </row>
        <row r="468">
          <cell r="C468" t="str">
            <v>US12</v>
          </cell>
        </row>
        <row r="469">
          <cell r="C469" t="str">
            <v>US13</v>
          </cell>
        </row>
        <row r="470">
          <cell r="C470" t="str">
            <v>US14</v>
          </cell>
        </row>
        <row r="471">
          <cell r="C471" t="str">
            <v>US17</v>
          </cell>
        </row>
        <row r="472">
          <cell r="C472" t="str">
            <v>US18</v>
          </cell>
        </row>
        <row r="473">
          <cell r="C473" t="str">
            <v>US30</v>
          </cell>
        </row>
        <row r="474">
          <cell r="C474" t="str">
            <v>US31</v>
          </cell>
        </row>
        <row r="475">
          <cell r="C475" t="str">
            <v>US32</v>
          </cell>
        </row>
        <row r="476">
          <cell r="C476" t="str">
            <v>US33</v>
          </cell>
        </row>
        <row r="477">
          <cell r="C477" t="str">
            <v>US34</v>
          </cell>
        </row>
        <row r="478">
          <cell r="C478" t="str">
            <v>US40</v>
          </cell>
        </row>
        <row r="479">
          <cell r="C479" t="str">
            <v>US45</v>
          </cell>
        </row>
        <row r="480">
          <cell r="C480" t="str">
            <v>US46</v>
          </cell>
        </row>
        <row r="481">
          <cell r="C481" t="str">
            <v>US50</v>
          </cell>
        </row>
        <row r="482">
          <cell r="C482" t="str">
            <v>US51</v>
          </cell>
        </row>
        <row r="483">
          <cell r="C483" t="str">
            <v>US52</v>
          </cell>
        </row>
        <row r="484">
          <cell r="C484" t="str">
            <v>US55</v>
          </cell>
        </row>
        <row r="485">
          <cell r="C485" t="str">
            <v>US70</v>
          </cell>
        </row>
        <row r="486">
          <cell r="C486" t="str">
            <v>US71</v>
          </cell>
        </row>
        <row r="487">
          <cell r="C487" t="str">
            <v>US71E</v>
          </cell>
        </row>
        <row r="488">
          <cell r="C488" t="str">
            <v>US72</v>
          </cell>
        </row>
        <row r="489">
          <cell r="C489" t="str">
            <v>US73</v>
          </cell>
        </row>
        <row r="490">
          <cell r="C490" t="str">
            <v>US74</v>
          </cell>
        </row>
        <row r="491">
          <cell r="C491" t="str">
            <v>US75</v>
          </cell>
        </row>
        <row r="492">
          <cell r="C492" t="str">
            <v>US76</v>
          </cell>
        </row>
        <row r="493">
          <cell r="C493" t="str">
            <v>US77</v>
          </cell>
        </row>
        <row r="494">
          <cell r="C494" t="str">
            <v>US78</v>
          </cell>
        </row>
        <row r="495">
          <cell r="C495" t="str">
            <v>US79</v>
          </cell>
        </row>
        <row r="496">
          <cell r="C496" t="str">
            <v>US80</v>
          </cell>
        </row>
        <row r="497">
          <cell r="C497" t="str">
            <v>US81</v>
          </cell>
        </row>
        <row r="498">
          <cell r="C498" t="str">
            <v>US82</v>
          </cell>
        </row>
        <row r="499">
          <cell r="C499" t="str">
            <v>US83</v>
          </cell>
        </row>
        <row r="500">
          <cell r="C500" t="str">
            <v>US84</v>
          </cell>
        </row>
        <row r="501">
          <cell r="C501" t="str">
            <v>US85</v>
          </cell>
        </row>
        <row r="502">
          <cell r="C502" t="str">
            <v>US96</v>
          </cell>
        </row>
        <row r="503">
          <cell r="C503" t="str">
            <v>USASV01</v>
          </cell>
        </row>
        <row r="504">
          <cell r="C504" t="str">
            <v>USASV10</v>
          </cell>
        </row>
        <row r="505">
          <cell r="C505" t="str">
            <v>USUMLE</v>
          </cell>
        </row>
        <row r="506">
          <cell r="C506" t="str">
            <v>V2COOP</v>
          </cell>
        </row>
        <row r="507">
          <cell r="C507" t="str">
            <v>VEN01</v>
          </cell>
        </row>
        <row r="522">
          <cell r="B522" t="str">
            <v>710210 Allowances - Non Taxable</v>
          </cell>
        </row>
        <row r="523">
          <cell r="B523" t="str">
            <v>710300 Ex Gratia Payments</v>
          </cell>
        </row>
        <row r="524">
          <cell r="B524" t="str">
            <v>710400 Other Employee Benefits</v>
          </cell>
        </row>
        <row r="525">
          <cell r="B525" t="str">
            <v>710900 Wages and Salaries - Recharge</v>
          </cell>
        </row>
        <row r="526">
          <cell r="B526" t="str">
            <v>710910 Wages and Salaries - Grant</v>
          </cell>
        </row>
        <row r="527">
          <cell r="B527" t="str">
            <v>710950 Taxed Fringe Benefit</v>
          </cell>
        </row>
        <row r="528">
          <cell r="B528" t="str">
            <v>710990 Wages and Salaries - Transfer</v>
          </cell>
        </row>
        <row r="529">
          <cell r="B529" t="str">
            <v>711100 Unemployment Benefit 1</v>
          </cell>
        </row>
        <row r="530">
          <cell r="B530" t="str">
            <v>711110 Unemployment Benefit 2</v>
          </cell>
        </row>
        <row r="531">
          <cell r="B531" t="str">
            <v>711210 Retirement Fund 1</v>
          </cell>
        </row>
        <row r="532">
          <cell r="B532" t="str">
            <v>711220 Retirement Fund 2</v>
          </cell>
        </row>
        <row r="533">
          <cell r="B533" t="str">
            <v>711230 Retirement Fund 3</v>
          </cell>
        </row>
        <row r="534">
          <cell r="B534" t="str">
            <v>711320 Medical Benefit 2</v>
          </cell>
        </row>
        <row r="535">
          <cell r="B535" t="str">
            <v>711330 Medical Benefit 3</v>
          </cell>
        </row>
        <row r="536">
          <cell r="B536" t="str">
            <v>711400 Training Tax 1</v>
          </cell>
        </row>
        <row r="537">
          <cell r="B537" t="str">
            <v>711410 Training Tax 2</v>
          </cell>
        </row>
        <row r="538">
          <cell r="B538" t="str">
            <v>711420 Training tax 3</v>
          </cell>
        </row>
        <row r="539">
          <cell r="B539" t="str">
            <v>711450 Training Allowance</v>
          </cell>
        </row>
        <row r="540">
          <cell r="B540" t="str">
            <v>711500 Other Social Charges 1</v>
          </cell>
        </row>
        <row r="541">
          <cell r="B541" t="str">
            <v>711510 Other Social Charges 2</v>
          </cell>
        </row>
        <row r="542">
          <cell r="B542" t="str">
            <v>711520 Other Social Charges 3</v>
          </cell>
        </row>
        <row r="543">
          <cell r="B543" t="str">
            <v>711530 Other Social Charges 4</v>
          </cell>
        </row>
        <row r="544">
          <cell r="B544" t="str">
            <v>711540 Other Social Charges 5</v>
          </cell>
        </row>
        <row r="545">
          <cell r="B545" t="str">
            <v>711550 Other Social Charges 6</v>
          </cell>
        </row>
        <row r="546">
          <cell r="B546" t="str">
            <v>711560 Other Social Charges 7</v>
          </cell>
        </row>
        <row r="547">
          <cell r="B547" t="str">
            <v>711600 Works council</v>
          </cell>
        </row>
        <row r="548">
          <cell r="B548" t="str">
            <v>711900 Social charges - Recharge</v>
          </cell>
        </row>
        <row r="549">
          <cell r="B549" t="str">
            <v>711990 Social charges - Transfer</v>
          </cell>
        </row>
        <row r="550">
          <cell r="B550" t="str">
            <v>712000 Voluntary Social Charges</v>
          </cell>
        </row>
        <row r="551">
          <cell r="B551" t="str">
            <v>712900 Other Voluntary Allowances</v>
          </cell>
        </row>
        <row r="552">
          <cell r="B552" t="str">
            <v>713100 Pension Defined Benefit Plan</v>
          </cell>
        </row>
        <row r="553">
          <cell r="B553" t="str">
            <v>713200 Pension Defined Contribution Plan</v>
          </cell>
        </row>
        <row r="554">
          <cell r="B554" t="str">
            <v>713300 Pension Defined Contribution Plan 2</v>
          </cell>
        </row>
        <row r="555">
          <cell r="B555" t="str">
            <v>713400 Pension Defined Contribution Plan 3</v>
          </cell>
        </row>
        <row r="556">
          <cell r="B556" t="str">
            <v>713410 Pension Defined Contribution Plan 4</v>
          </cell>
        </row>
        <row r="557">
          <cell r="B557" t="str">
            <v>713420 Pension Defined Contribution Plan 5</v>
          </cell>
        </row>
        <row r="558">
          <cell r="B558" t="str">
            <v>713430 Pension Defined Contribution Plan 6</v>
          </cell>
        </row>
        <row r="559">
          <cell r="B559" t="str">
            <v>713440 Pension Defined Contribution Plan 7</v>
          </cell>
        </row>
        <row r="560">
          <cell r="B560" t="str">
            <v>713500 Provision for Pension Defined Contribution Plan</v>
          </cell>
        </row>
        <row r="561">
          <cell r="B561" t="str">
            <v>713600 Provision for Pension Defined Contribution Plan 2</v>
          </cell>
        </row>
        <row r="562">
          <cell r="B562" t="str">
            <v>713700 Provision for Pension Defined Contribution Plan 3</v>
          </cell>
        </row>
        <row r="563">
          <cell r="B563" t="str">
            <v>714000 Stock Options</v>
          </cell>
        </row>
        <row r="564">
          <cell r="B564" t="str">
            <v>715000 Severance - Gross</v>
          </cell>
        </row>
        <row r="565">
          <cell r="B565" t="str">
            <v>715100 Severance - Social Charges</v>
          </cell>
        </row>
        <row r="566">
          <cell r="B566" t="str">
            <v>715200 Severance - Employment Agreement</v>
          </cell>
        </row>
        <row r="567">
          <cell r="B567" t="str">
            <v>716000 Leased Personnel</v>
          </cell>
        </row>
        <row r="568">
          <cell r="B568" t="str">
            <v>716100 Freelancer &gt; 6 Months</v>
          </cell>
        </row>
        <row r="569">
          <cell r="B569" t="str">
            <v>716900 Temp Labor</v>
          </cell>
        </row>
        <row r="570">
          <cell r="B570" t="str">
            <v>717000 Profit Sharing Deals</v>
          </cell>
        </row>
        <row r="571">
          <cell r="B571" t="str">
            <v>717100 Jubilee Payments</v>
          </cell>
        </row>
        <row r="572">
          <cell r="B572" t="str">
            <v>717110 Provision for Jubilee</v>
          </cell>
        </row>
        <row r="573">
          <cell r="B573" t="str">
            <v>717120 Reverse Provision for Jubilee</v>
          </cell>
        </row>
        <row r="574">
          <cell r="B574" t="str">
            <v>717200 Staff Training</v>
          </cell>
        </row>
        <row r="575">
          <cell r="B575" t="str">
            <v>717300 Staff Recruitment</v>
          </cell>
        </row>
        <row r="576">
          <cell r="B576" t="str">
            <v>717400 Professional Clothing</v>
          </cell>
        </row>
        <row r="577">
          <cell r="B577" t="str">
            <v>717500 Professional Member Fees</v>
          </cell>
        </row>
        <row r="578">
          <cell r="B578" t="str">
            <v>717600 Medical Costs</v>
          </cell>
        </row>
        <row r="579">
          <cell r="B579" t="str">
            <v>717700 Relocation Expenses</v>
          </cell>
        </row>
        <row r="580">
          <cell r="B580" t="str">
            <v>717800 Staff Cantine / restaurant cheques</v>
          </cell>
        </row>
        <row r="581">
          <cell r="B581" t="str">
            <v>717900 Labour Litigations</v>
          </cell>
        </row>
        <row r="582">
          <cell r="B582" t="str">
            <v>718000 Tax credit</v>
          </cell>
        </row>
        <row r="583">
          <cell r="B583" t="str">
            <v>718100 Grant 1</v>
          </cell>
        </row>
        <row r="584">
          <cell r="B584" t="str">
            <v>718200 Grant 2</v>
          </cell>
        </row>
        <row r="585">
          <cell r="B585" t="str">
            <v>718300 Grant 3</v>
          </cell>
        </row>
        <row r="586">
          <cell r="B586" t="str">
            <v>719000 Other Sundry Personnel Expenses</v>
          </cell>
        </row>
        <row r="587">
          <cell r="B587" t="str">
            <v>720100 Rent Income - Buildings Sublease</v>
          </cell>
        </row>
        <row r="588">
          <cell r="B588" t="str">
            <v>720200 Rent - Buildings Operating</v>
          </cell>
        </row>
        <row r="589">
          <cell r="B589" t="str">
            <v>721000 Rent - Cars</v>
          </cell>
        </row>
        <row r="590">
          <cell r="B590" t="str">
            <v>721050 Rent - Car Park</v>
          </cell>
        </row>
        <row r="591">
          <cell r="B591" t="str">
            <v>722100 Software Maintenace</v>
          </cell>
        </row>
        <row r="592">
          <cell r="B592" t="str">
            <v>723010 Low Value Asset IT</v>
          </cell>
        </row>
        <row r="593">
          <cell r="B593" t="str">
            <v>723100 IT Hardware - Maintenance</v>
          </cell>
        </row>
        <row r="594">
          <cell r="B594" t="str">
            <v>723910 Low Value Asset Non IT</v>
          </cell>
        </row>
        <row r="595">
          <cell r="B595" t="str">
            <v>723950 LVA Clearing</v>
          </cell>
        </row>
        <row r="596">
          <cell r="B596" t="str">
            <v>724000 Repairs &amp; Maintenance</v>
          </cell>
        </row>
        <row r="597">
          <cell r="B597" t="str">
            <v>724010 Repairs &amp; Maintenance</v>
          </cell>
        </row>
        <row r="598">
          <cell r="B598" t="str">
            <v>724020 Repairs &amp; Maintenance</v>
          </cell>
        </row>
        <row r="599">
          <cell r="B599" t="str">
            <v>724030 Repairs &amp; Maintenance</v>
          </cell>
        </row>
        <row r="600">
          <cell r="B600" t="str">
            <v>725000 Removal &amp; Regrouping</v>
          </cell>
        </row>
        <row r="601">
          <cell r="B601" t="str">
            <v>728000 Tax - Fixed assets</v>
          </cell>
        </row>
        <row r="602">
          <cell r="B602" t="str">
            <v>728100 Tax - Property taxes</v>
          </cell>
        </row>
        <row r="603">
          <cell r="B603" t="str">
            <v>728200 Tax - Company cars</v>
          </cell>
        </row>
        <row r="604">
          <cell r="B604" t="str">
            <v>728300 Other Rates &amp; Property Taxes</v>
          </cell>
        </row>
        <row r="605">
          <cell r="B605" t="str">
            <v>729000 Sundry Costs of FA</v>
          </cell>
        </row>
        <row r="606">
          <cell r="B606" t="str">
            <v>729100 Security Services and Material</v>
          </cell>
        </row>
        <row r="607">
          <cell r="B607" t="str">
            <v>729200 Cleaning Services and Material</v>
          </cell>
        </row>
        <row r="608">
          <cell r="B608" t="str">
            <v>729300 Property Service Charges</v>
          </cell>
        </row>
        <row r="609">
          <cell r="B609" t="str">
            <v>729400 Dilapidations</v>
          </cell>
        </row>
        <row r="610">
          <cell r="B610" t="str">
            <v>735000 Personal Incidental</v>
          </cell>
        </row>
        <row r="611">
          <cell r="B611" t="str">
            <v>752000 Legal Fees</v>
          </cell>
        </row>
        <row r="612">
          <cell r="B612" t="str">
            <v>752100 Duty on act's filing</v>
          </cell>
        </row>
        <row r="613">
          <cell r="B613" t="str">
            <v>752200 Legal Settlements</v>
          </cell>
        </row>
        <row r="614">
          <cell r="B614" t="str">
            <v>752300 Trademarks</v>
          </cell>
        </row>
        <row r="615">
          <cell r="B615" t="str">
            <v>753000 Audit Fees</v>
          </cell>
        </row>
        <row r="616">
          <cell r="B616" t="str">
            <v>753100 Consultancy Fees</v>
          </cell>
        </row>
        <row r="617">
          <cell r="B617" t="str">
            <v>759000 Other Professional Fees</v>
          </cell>
        </row>
        <row r="618">
          <cell r="B618" t="str">
            <v>760000 Office Supplies</v>
          </cell>
        </row>
        <row r="619">
          <cell r="B619" t="str">
            <v>760100 Computer Supplies</v>
          </cell>
        </row>
        <row r="620">
          <cell r="B620" t="str">
            <v>760200 Photocopier Costs &amp; Supplies</v>
          </cell>
        </row>
        <row r="621">
          <cell r="B621" t="str">
            <v>761000 Publications</v>
          </cell>
        </row>
        <row r="622">
          <cell r="B622" t="str">
            <v>761100 Subscriptions</v>
          </cell>
        </row>
        <row r="623">
          <cell r="B623" t="str">
            <v>761200 Subscriptions - Trade Organizations</v>
          </cell>
        </row>
        <row r="624">
          <cell r="B624" t="str">
            <v>762100 Gifts</v>
          </cell>
        </row>
        <row r="625">
          <cell r="B625" t="str">
            <v>762150 Gifts - Non Deductible</v>
          </cell>
        </row>
        <row r="626">
          <cell r="B626" t="str">
            <v>762160 Gifts to Employees</v>
          </cell>
        </row>
        <row r="627">
          <cell r="B627" t="str">
            <v>762170 Gifts to Employees - Non Deductible</v>
          </cell>
        </row>
        <row r="628">
          <cell r="B628" t="str">
            <v>762200 Donations</v>
          </cell>
        </row>
        <row r="629">
          <cell r="B629" t="str">
            <v>762250 Donations - Non Deductable</v>
          </cell>
        </row>
        <row r="630">
          <cell r="B630" t="str">
            <v>762300 Political Contribution</v>
          </cell>
        </row>
        <row r="631">
          <cell r="B631" t="str">
            <v>762400 Concert Tickets</v>
          </cell>
        </row>
        <row r="632">
          <cell r="B632" t="str">
            <v>762450 Concert Tickets - Non Deductible</v>
          </cell>
        </row>
        <row r="633">
          <cell r="B633" t="str">
            <v>762500 Concert Tickets - Non Staff</v>
          </cell>
        </row>
        <row r="634">
          <cell r="B634" t="str">
            <v>763000 Insurance</v>
          </cell>
        </row>
        <row r="635">
          <cell r="B635" t="str">
            <v>764000 Bank charges</v>
          </cell>
        </row>
        <row r="636">
          <cell r="B636" t="str">
            <v>768000 Tax on Invoicing</v>
          </cell>
        </row>
        <row r="637">
          <cell r="B637" t="str">
            <v>768100 Taxes on Turnover Non Deductible</v>
          </cell>
        </row>
        <row r="638">
          <cell r="B638" t="str">
            <v>768900 Other taxes</v>
          </cell>
        </row>
        <row r="639">
          <cell r="B639" t="str">
            <v>768910 Other taxes 2</v>
          </cell>
        </row>
        <row r="640">
          <cell r="B640" t="str">
            <v>768920 Other taxes 3</v>
          </cell>
        </row>
        <row r="641">
          <cell r="B641" t="str">
            <v>768930 Other taxes 4</v>
          </cell>
        </row>
        <row r="642">
          <cell r="B642" t="str">
            <v>768940 Other taxes 5</v>
          </cell>
        </row>
        <row r="643">
          <cell r="B643" t="str">
            <v>769000 Other Organisation Cost</v>
          </cell>
        </row>
        <row r="644">
          <cell r="B644" t="str">
            <v>769050 Other Organisation Cost - Non Deductible</v>
          </cell>
        </row>
        <row r="645">
          <cell r="B645" t="str">
            <v>769100 Archiving</v>
          </cell>
        </row>
        <row r="646">
          <cell r="B646" t="str">
            <v>769200 Industry Functions</v>
          </cell>
        </row>
        <row r="647">
          <cell r="B647" t="str">
            <v>769300 Company Functions</v>
          </cell>
        </row>
        <row r="648">
          <cell r="B648" t="str">
            <v>771000 Actual Corporate Expenses</v>
          </cell>
        </row>
        <row r="649">
          <cell r="B649" t="str">
            <v>772000 Recovery in Manufacturing Std Cost</v>
          </cell>
        </row>
        <row r="650">
          <cell r="B650" t="str">
            <v>779150 Overhead to Recharge WIP</v>
          </cell>
        </row>
        <row r="651">
          <cell r="B651" t="str">
            <v>860500 Tax on Income-Prior Year</v>
          </cell>
        </row>
        <row r="652">
          <cell r="B652" t="str">
            <v>848000 Non Operating Expense-Other</v>
          </cell>
        </row>
        <row r="653">
          <cell r="B653" t="str">
            <v>819100 Other Expense</v>
          </cell>
        </row>
        <row r="654">
          <cell r="B654" t="str">
            <v>811300 Loss on Sales of Tangible</v>
          </cell>
        </row>
        <row r="655">
          <cell r="B655" t="str">
            <v>810000 Depre of Tangible FA-Non Leased</v>
          </cell>
        </row>
        <row r="656">
          <cell r="B656" t="str">
            <v>819200 Integration Costs</v>
          </cell>
        </row>
        <row r="657">
          <cell r="B657" t="str">
            <v>808500 Other Sundry Expense-Previous Years</v>
          </cell>
        </row>
        <row r="658">
          <cell r="B658" t="str">
            <v>800100 Exchange Losses-Oper Act</v>
          </cell>
        </row>
        <row r="659">
          <cell r="B659" t="str">
            <v>800000 Exchange Gains-Oper Act</v>
          </cell>
        </row>
        <row r="667">
          <cell r="B667" t="str">
            <v>General Project</v>
          </cell>
          <cell r="C667" t="str">
            <v>.01</v>
          </cell>
        </row>
        <row r="668">
          <cell r="B668" t="str">
            <v>Project Management</v>
          </cell>
          <cell r="C668" t="str">
            <v>.02</v>
          </cell>
        </row>
        <row r="669">
          <cell r="B669" t="str">
            <v>Business Analysis</v>
          </cell>
          <cell r="C669" t="str">
            <v>.03</v>
          </cell>
        </row>
        <row r="670">
          <cell r="B670" t="str">
            <v>Data Conversion - OPEX</v>
          </cell>
          <cell r="C670" t="str">
            <v>.04</v>
          </cell>
        </row>
        <row r="671">
          <cell r="B671" t="str">
            <v>Training</v>
          </cell>
          <cell r="C671" t="str">
            <v>.05</v>
          </cell>
        </row>
        <row r="672">
          <cell r="B672" t="str">
            <v>Design</v>
          </cell>
          <cell r="C672" t="str">
            <v>.14</v>
          </cell>
        </row>
        <row r="673">
          <cell r="B673" t="str">
            <v>Development</v>
          </cell>
          <cell r="C673" t="str">
            <v>.15</v>
          </cell>
        </row>
        <row r="674">
          <cell r="B674" t="str">
            <v>Data Conversion - CAPEX</v>
          </cell>
          <cell r="C674" t="str">
            <v>.16</v>
          </cell>
        </row>
        <row r="675">
          <cell r="B675" t="str">
            <v>QA/Testing</v>
          </cell>
          <cell r="C675" t="str">
            <v>.17</v>
          </cell>
        </row>
        <row r="680">
          <cell r="B680" t="str">
            <v>General Project</v>
          </cell>
          <cell r="C680" t="str">
            <v>.07</v>
          </cell>
        </row>
        <row r="681">
          <cell r="B681" t="str">
            <v>Project Management</v>
          </cell>
          <cell r="C681" t="str">
            <v>.08</v>
          </cell>
        </row>
        <row r="682">
          <cell r="B682" t="str">
            <v>Business Analysis</v>
          </cell>
          <cell r="C682" t="str">
            <v>.09</v>
          </cell>
        </row>
        <row r="683">
          <cell r="B683" t="str">
            <v>Data Conversion</v>
          </cell>
          <cell r="C683" t="str">
            <v>.10</v>
          </cell>
        </row>
        <row r="684">
          <cell r="B684" t="str">
            <v>Design</v>
          </cell>
          <cell r="C684" t="str">
            <v>.19</v>
          </cell>
        </row>
        <row r="685">
          <cell r="B685" t="str">
            <v>Development</v>
          </cell>
          <cell r="C685" t="str">
            <v>.20</v>
          </cell>
        </row>
        <row r="686">
          <cell r="B686" t="str">
            <v>QA/Testing</v>
          </cell>
          <cell r="C686" t="str">
            <v>.21</v>
          </cell>
        </row>
        <row r="691">
          <cell r="B691" t="str">
            <v>General Project</v>
          </cell>
          <cell r="C691" t="str">
            <v>.01</v>
          </cell>
        </row>
        <row r="692">
          <cell r="B692" t="str">
            <v>Project Management</v>
          </cell>
          <cell r="C692" t="str">
            <v>.02</v>
          </cell>
        </row>
        <row r="693">
          <cell r="B693" t="str">
            <v>Business Analysis</v>
          </cell>
          <cell r="C693" t="str">
            <v>.03</v>
          </cell>
        </row>
        <row r="694">
          <cell r="B694" t="str">
            <v>Data Conversion</v>
          </cell>
          <cell r="C694" t="str">
            <v>.04</v>
          </cell>
        </row>
        <row r="695">
          <cell r="B695" t="str">
            <v>Other</v>
          </cell>
          <cell r="C695" t="str">
            <v>.05</v>
          </cell>
        </row>
      </sheetData>
      <sheetData sheetId="1">
        <row r="8">
          <cell r="C8">
            <v>2016</v>
          </cell>
        </row>
      </sheetData>
      <sheetData sheetId="2">
        <row r="2">
          <cell r="J2" t="str">
            <v>UK Cost Centers</v>
          </cell>
        </row>
        <row r="3">
          <cell r="J3" t="str">
            <v>UK71</v>
          </cell>
        </row>
        <row r="4">
          <cell r="J4">
            <v>2016</v>
          </cell>
          <cell r="K4" t="str">
            <v>Fcast</v>
          </cell>
        </row>
        <row r="5">
          <cell r="J5">
            <v>1</v>
          </cell>
        </row>
      </sheetData>
      <sheetData sheetId="3"/>
      <sheetData sheetId="4"/>
      <sheetData sheetId="5">
        <row r="19">
          <cell r="O19">
            <v>894828.54533333331</v>
          </cell>
        </row>
        <row r="30">
          <cell r="O30">
            <v>67114.395066666664</v>
          </cell>
        </row>
      </sheetData>
      <sheetData sheetId="6"/>
      <sheetData sheetId="7">
        <row r="7">
          <cell r="A7" t="str">
            <v>GBAF03</v>
          </cell>
          <cell r="B7" t="str">
            <v>DSL Rollout</v>
          </cell>
          <cell r="D7" t="str">
            <v>GBAF02</v>
          </cell>
        </row>
        <row r="8">
          <cell r="A8" t="str">
            <v>GBAF02</v>
          </cell>
          <cell r="B8" t="str">
            <v>DSL Direct</v>
          </cell>
          <cell r="D8" t="str">
            <v>GBAF03</v>
          </cell>
        </row>
        <row r="9">
          <cell r="A9" t="str">
            <v>UK30</v>
          </cell>
          <cell r="B9" t="str">
            <v>UMO</v>
          </cell>
          <cell r="D9" t="str">
            <v>UK30</v>
          </cell>
        </row>
        <row r="10">
          <cell r="A10" t="str">
            <v>UK71</v>
          </cell>
          <cell r="B10" t="str">
            <v>Global IT</v>
          </cell>
          <cell r="D10" t="str">
            <v>UK71</v>
          </cell>
        </row>
        <row r="11">
          <cell r="A11" t="str">
            <v>UK81</v>
          </cell>
          <cell r="B11" t="str">
            <v>Commercial Affairs</v>
          </cell>
          <cell r="D11" t="str">
            <v>UK81</v>
          </cell>
        </row>
        <row r="12">
          <cell r="A12"/>
          <cell r="B12"/>
          <cell r="D12" t="str">
            <v/>
          </cell>
        </row>
        <row r="13">
          <cell r="A13"/>
          <cell r="B13"/>
          <cell r="D13" t="str">
            <v/>
          </cell>
        </row>
        <row r="14">
          <cell r="A14"/>
          <cell r="B14"/>
          <cell r="D14" t="str">
            <v/>
          </cell>
        </row>
        <row r="15">
          <cell r="A15"/>
          <cell r="B15"/>
          <cell r="D15" t="str">
            <v/>
          </cell>
        </row>
        <row r="16">
          <cell r="A16"/>
          <cell r="B16"/>
          <cell r="D16" t="str">
            <v/>
          </cell>
        </row>
        <row r="17">
          <cell r="A17"/>
          <cell r="B17"/>
          <cell r="D17" t="str">
            <v/>
          </cell>
        </row>
        <row r="18">
          <cell r="A18"/>
          <cell r="B18"/>
          <cell r="D18" t="str">
            <v/>
          </cell>
        </row>
        <row r="19">
          <cell r="A19"/>
          <cell r="B19"/>
          <cell r="D19" t="str">
            <v/>
          </cell>
        </row>
        <row r="20">
          <cell r="A20"/>
          <cell r="B20"/>
          <cell r="D20" t="str">
            <v/>
          </cell>
        </row>
        <row r="21">
          <cell r="A21"/>
          <cell r="B21"/>
          <cell r="D21" t="str">
            <v/>
          </cell>
        </row>
        <row r="22">
          <cell r="A22"/>
          <cell r="B22"/>
          <cell r="D22" t="str">
            <v/>
          </cell>
        </row>
        <row r="23">
          <cell r="A23"/>
          <cell r="B23"/>
          <cell r="D23" t="str">
            <v/>
          </cell>
        </row>
        <row r="24">
          <cell r="A24"/>
          <cell r="B24"/>
          <cell r="D24" t="str">
            <v/>
          </cell>
        </row>
        <row r="25">
          <cell r="A25"/>
          <cell r="B25"/>
          <cell r="D25" t="str">
            <v/>
          </cell>
        </row>
        <row r="26">
          <cell r="A26"/>
          <cell r="B26"/>
          <cell r="D26" t="str">
            <v/>
          </cell>
        </row>
        <row r="27">
          <cell r="A27"/>
          <cell r="B27"/>
          <cell r="D27" t="str">
            <v/>
          </cell>
        </row>
        <row r="28">
          <cell r="A28"/>
          <cell r="B28"/>
          <cell r="D28" t="str">
            <v/>
          </cell>
        </row>
        <row r="29">
          <cell r="A29"/>
          <cell r="B29"/>
          <cell r="D29" t="str">
            <v/>
          </cell>
        </row>
        <row r="30">
          <cell r="A30"/>
          <cell r="B30"/>
          <cell r="D30" t="str">
            <v/>
          </cell>
        </row>
        <row r="31">
          <cell r="A31"/>
          <cell r="B31"/>
          <cell r="D31" t="str">
            <v/>
          </cell>
        </row>
        <row r="32">
          <cell r="A32"/>
          <cell r="B32"/>
          <cell r="D32" t="str">
            <v/>
          </cell>
        </row>
        <row r="33">
          <cell r="A33"/>
          <cell r="B33"/>
          <cell r="D33" t="str">
            <v/>
          </cell>
        </row>
        <row r="34">
          <cell r="A34"/>
          <cell r="B34"/>
          <cell r="D34" t="str">
            <v/>
          </cell>
        </row>
        <row r="35">
          <cell r="A35"/>
          <cell r="B35"/>
          <cell r="D35" t="str">
            <v/>
          </cell>
        </row>
        <row r="36">
          <cell r="A36"/>
          <cell r="B36"/>
          <cell r="D36" t="str">
            <v/>
          </cell>
        </row>
        <row r="37">
          <cell r="A37"/>
          <cell r="B37"/>
          <cell r="D37" t="str">
            <v/>
          </cell>
        </row>
        <row r="38">
          <cell r="A38"/>
          <cell r="B38"/>
          <cell r="D38" t="str">
            <v/>
          </cell>
        </row>
        <row r="39">
          <cell r="A39"/>
          <cell r="B39"/>
          <cell r="D39" t="str">
            <v/>
          </cell>
        </row>
        <row r="40">
          <cell r="A40"/>
          <cell r="B40"/>
          <cell r="D40" t="str">
            <v/>
          </cell>
        </row>
        <row r="41">
          <cell r="A41"/>
          <cell r="B41"/>
          <cell r="D41" t="str">
            <v/>
          </cell>
        </row>
        <row r="42">
          <cell r="A42"/>
          <cell r="B42"/>
          <cell r="D42" t="str">
            <v/>
          </cell>
        </row>
        <row r="43">
          <cell r="A43"/>
          <cell r="B43"/>
          <cell r="D43" t="str">
            <v/>
          </cell>
        </row>
        <row r="44">
          <cell r="A44"/>
          <cell r="B44"/>
          <cell r="D44" t="str">
            <v/>
          </cell>
        </row>
        <row r="45">
          <cell r="A45"/>
          <cell r="B45"/>
          <cell r="D45" t="str">
            <v/>
          </cell>
        </row>
        <row r="46">
          <cell r="A46"/>
          <cell r="B46"/>
          <cell r="D46" t="str">
            <v/>
          </cell>
        </row>
        <row r="47">
          <cell r="A47"/>
          <cell r="B47"/>
          <cell r="D47" t="str">
            <v/>
          </cell>
        </row>
        <row r="48">
          <cell r="A48"/>
          <cell r="B48"/>
          <cell r="D48" t="str">
            <v/>
          </cell>
        </row>
        <row r="49">
          <cell r="A49"/>
          <cell r="B49"/>
          <cell r="D49" t="str">
            <v/>
          </cell>
        </row>
        <row r="50">
          <cell r="A50"/>
          <cell r="B50"/>
          <cell r="D50" t="str">
            <v/>
          </cell>
        </row>
        <row r="51">
          <cell r="A51"/>
          <cell r="B51"/>
          <cell r="D51" t="str">
            <v/>
          </cell>
        </row>
        <row r="52">
          <cell r="A52"/>
          <cell r="B52"/>
          <cell r="D52" t="str">
            <v/>
          </cell>
        </row>
        <row r="53">
          <cell r="A53"/>
          <cell r="B53"/>
          <cell r="D53" t="str">
            <v/>
          </cell>
        </row>
        <row r="54">
          <cell r="A54"/>
          <cell r="B54"/>
          <cell r="D54" t="str">
            <v/>
          </cell>
        </row>
        <row r="55">
          <cell r="A55"/>
          <cell r="B55"/>
          <cell r="D55" t="str">
            <v/>
          </cell>
        </row>
        <row r="56">
          <cell r="A56"/>
          <cell r="B56"/>
          <cell r="D56" t="str">
            <v/>
          </cell>
        </row>
        <row r="57">
          <cell r="A57"/>
          <cell r="B57"/>
          <cell r="D57" t="str">
            <v/>
          </cell>
        </row>
        <row r="58">
          <cell r="A58"/>
          <cell r="B58"/>
          <cell r="D58" t="str">
            <v/>
          </cell>
        </row>
        <row r="59">
          <cell r="A59"/>
          <cell r="B59"/>
          <cell r="D59" t="str">
            <v/>
          </cell>
        </row>
        <row r="60">
          <cell r="A60"/>
          <cell r="B60"/>
          <cell r="D60" t="str">
            <v/>
          </cell>
        </row>
        <row r="61">
          <cell r="A61"/>
          <cell r="B61"/>
          <cell r="D61" t="str">
            <v/>
          </cell>
        </row>
        <row r="62">
          <cell r="A62"/>
          <cell r="B62"/>
          <cell r="D62" t="str">
            <v/>
          </cell>
        </row>
        <row r="63">
          <cell r="A63"/>
          <cell r="B63"/>
          <cell r="D63" t="str">
            <v/>
          </cell>
        </row>
        <row r="64">
          <cell r="A64"/>
          <cell r="B64"/>
          <cell r="D64" t="str">
            <v/>
          </cell>
        </row>
        <row r="65">
          <cell r="A65"/>
          <cell r="B65"/>
          <cell r="D65" t="str">
            <v/>
          </cell>
        </row>
        <row r="66">
          <cell r="A66"/>
          <cell r="B66"/>
          <cell r="D66" t="str">
            <v/>
          </cell>
        </row>
        <row r="67">
          <cell r="A67"/>
          <cell r="B67"/>
          <cell r="D67" t="str">
            <v/>
          </cell>
        </row>
        <row r="68">
          <cell r="A68"/>
          <cell r="B68"/>
          <cell r="D68" t="str">
            <v/>
          </cell>
        </row>
        <row r="69">
          <cell r="A69"/>
          <cell r="B69"/>
          <cell r="D69" t="str">
            <v/>
          </cell>
        </row>
        <row r="70">
          <cell r="A70"/>
          <cell r="B70"/>
          <cell r="D70" t="str">
            <v/>
          </cell>
        </row>
        <row r="71">
          <cell r="A71"/>
          <cell r="B71"/>
          <cell r="D71" t="str">
            <v/>
          </cell>
        </row>
        <row r="72">
          <cell r="A72"/>
          <cell r="B72"/>
          <cell r="D72" t="str">
            <v/>
          </cell>
        </row>
        <row r="73">
          <cell r="A73"/>
          <cell r="B73"/>
          <cell r="D73" t="str">
            <v/>
          </cell>
        </row>
        <row r="74">
          <cell r="A74"/>
          <cell r="B74"/>
          <cell r="D74" t="str">
            <v/>
          </cell>
        </row>
        <row r="75">
          <cell r="A75"/>
          <cell r="B75"/>
          <cell r="D75" t="str">
            <v/>
          </cell>
        </row>
        <row r="76">
          <cell r="A76"/>
          <cell r="B76"/>
          <cell r="D76" t="str">
            <v/>
          </cell>
        </row>
        <row r="77">
          <cell r="A77"/>
          <cell r="B77"/>
          <cell r="D77" t="str">
            <v/>
          </cell>
        </row>
        <row r="78">
          <cell r="A78"/>
          <cell r="B78"/>
          <cell r="D78" t="str">
            <v/>
          </cell>
        </row>
        <row r="79">
          <cell r="A79"/>
          <cell r="B79"/>
          <cell r="D79" t="str">
            <v/>
          </cell>
        </row>
        <row r="80">
          <cell r="A80"/>
          <cell r="B80"/>
          <cell r="D80" t="str">
            <v/>
          </cell>
        </row>
        <row r="81">
          <cell r="A81"/>
          <cell r="B81"/>
          <cell r="D81" t="str">
            <v/>
          </cell>
        </row>
        <row r="82">
          <cell r="A82"/>
          <cell r="B82"/>
          <cell r="D82" t="str">
            <v/>
          </cell>
        </row>
        <row r="83">
          <cell r="A83"/>
          <cell r="B83"/>
          <cell r="D83" t="str">
            <v/>
          </cell>
        </row>
        <row r="84">
          <cell r="A84"/>
          <cell r="B84"/>
          <cell r="D84" t="str">
            <v/>
          </cell>
        </row>
        <row r="85">
          <cell r="A85"/>
          <cell r="B85"/>
          <cell r="D85" t="str">
            <v/>
          </cell>
        </row>
        <row r="86">
          <cell r="A86"/>
          <cell r="B86"/>
          <cell r="D86" t="str">
            <v/>
          </cell>
        </row>
        <row r="87">
          <cell r="A87"/>
          <cell r="B87"/>
          <cell r="D87" t="str">
            <v/>
          </cell>
        </row>
        <row r="88">
          <cell r="A88"/>
          <cell r="B88"/>
          <cell r="D88" t="str">
            <v/>
          </cell>
        </row>
        <row r="89">
          <cell r="A89"/>
          <cell r="B89"/>
          <cell r="D89" t="str">
            <v/>
          </cell>
        </row>
        <row r="90">
          <cell r="A90"/>
          <cell r="B90"/>
          <cell r="D90" t="str">
            <v/>
          </cell>
        </row>
        <row r="91">
          <cell r="A91"/>
          <cell r="B91"/>
          <cell r="D91" t="str">
            <v/>
          </cell>
        </row>
        <row r="92">
          <cell r="A92"/>
          <cell r="B92"/>
          <cell r="D92" t="str">
            <v/>
          </cell>
        </row>
        <row r="93">
          <cell r="A93"/>
          <cell r="B93"/>
          <cell r="D93" t="str">
            <v/>
          </cell>
        </row>
        <row r="94">
          <cell r="A94"/>
          <cell r="B94"/>
          <cell r="D94" t="str">
            <v/>
          </cell>
        </row>
        <row r="95">
          <cell r="A95"/>
          <cell r="B95"/>
          <cell r="D95" t="str">
            <v/>
          </cell>
        </row>
        <row r="96">
          <cell r="A96"/>
          <cell r="B96"/>
          <cell r="D96" t="str">
            <v/>
          </cell>
        </row>
        <row r="97">
          <cell r="A97"/>
          <cell r="B97"/>
          <cell r="D97" t="str">
            <v/>
          </cell>
        </row>
        <row r="98">
          <cell r="A98"/>
          <cell r="B98"/>
          <cell r="D98" t="str">
            <v/>
          </cell>
        </row>
        <row r="99">
          <cell r="A99"/>
          <cell r="B99"/>
          <cell r="D99" t="str">
            <v/>
          </cell>
        </row>
        <row r="100">
          <cell r="A100"/>
          <cell r="B100"/>
          <cell r="D100" t="str">
            <v/>
          </cell>
        </row>
        <row r="101">
          <cell r="A101"/>
          <cell r="B101"/>
          <cell r="D101" t="str">
            <v/>
          </cell>
        </row>
        <row r="102">
          <cell r="A102"/>
          <cell r="B102"/>
          <cell r="D102" t="str">
            <v/>
          </cell>
        </row>
        <row r="103">
          <cell r="A103"/>
          <cell r="B103"/>
          <cell r="D103" t="str">
            <v/>
          </cell>
        </row>
        <row r="104">
          <cell r="A104"/>
          <cell r="B104"/>
          <cell r="D104" t="str">
            <v/>
          </cell>
        </row>
        <row r="105">
          <cell r="A105"/>
          <cell r="B105"/>
          <cell r="D105" t="str">
            <v/>
          </cell>
        </row>
        <row r="106">
          <cell r="A106"/>
          <cell r="B106"/>
          <cell r="D106" t="str">
            <v/>
          </cell>
        </row>
        <row r="107">
          <cell r="A107"/>
          <cell r="B107"/>
          <cell r="D107" t="str">
            <v/>
          </cell>
        </row>
        <row r="108">
          <cell r="A108"/>
          <cell r="B108"/>
          <cell r="D108" t="str">
            <v/>
          </cell>
        </row>
        <row r="109">
          <cell r="A109"/>
          <cell r="B109"/>
          <cell r="D109" t="str">
            <v/>
          </cell>
        </row>
        <row r="110">
          <cell r="A110"/>
          <cell r="B110"/>
          <cell r="D110" t="str">
            <v/>
          </cell>
        </row>
        <row r="111">
          <cell r="A111"/>
          <cell r="B111"/>
          <cell r="D111" t="str">
            <v/>
          </cell>
        </row>
        <row r="112">
          <cell r="A112"/>
          <cell r="B112"/>
          <cell r="D112" t="str">
            <v/>
          </cell>
        </row>
        <row r="113">
          <cell r="A113"/>
          <cell r="B113"/>
          <cell r="D113" t="str">
            <v/>
          </cell>
        </row>
        <row r="114">
          <cell r="A114"/>
          <cell r="B114"/>
          <cell r="D114" t="str">
            <v/>
          </cell>
        </row>
        <row r="115">
          <cell r="A115"/>
          <cell r="B115"/>
          <cell r="D115" t="str">
            <v/>
          </cell>
        </row>
        <row r="116">
          <cell r="A116"/>
          <cell r="B116"/>
          <cell r="D116" t="str">
            <v/>
          </cell>
        </row>
        <row r="117">
          <cell r="A117"/>
          <cell r="B117"/>
          <cell r="D117" t="str">
            <v/>
          </cell>
        </row>
        <row r="118">
          <cell r="A118"/>
          <cell r="B118"/>
          <cell r="D118" t="str">
            <v/>
          </cell>
        </row>
        <row r="119">
          <cell r="A119"/>
          <cell r="B119"/>
          <cell r="D119" t="str">
            <v/>
          </cell>
        </row>
        <row r="120">
          <cell r="A120"/>
          <cell r="B120"/>
          <cell r="D120" t="str">
            <v/>
          </cell>
        </row>
        <row r="121">
          <cell r="A121"/>
          <cell r="B121"/>
          <cell r="D121" t="str">
            <v/>
          </cell>
        </row>
        <row r="122">
          <cell r="A122"/>
          <cell r="B122"/>
          <cell r="D122" t="str">
            <v/>
          </cell>
        </row>
        <row r="123">
          <cell r="A123"/>
          <cell r="B123"/>
          <cell r="D123" t="str">
            <v/>
          </cell>
        </row>
        <row r="124">
          <cell r="A124"/>
          <cell r="B124"/>
          <cell r="D124" t="str">
            <v/>
          </cell>
        </row>
        <row r="125">
          <cell r="A125"/>
          <cell r="B125"/>
          <cell r="D125" t="str">
            <v/>
          </cell>
        </row>
        <row r="126">
          <cell r="A126"/>
          <cell r="B126"/>
          <cell r="D126" t="str">
            <v/>
          </cell>
        </row>
        <row r="127">
          <cell r="A127"/>
          <cell r="B127"/>
          <cell r="D127" t="str">
            <v/>
          </cell>
        </row>
        <row r="128">
          <cell r="A128"/>
          <cell r="B128"/>
          <cell r="D128" t="str">
            <v/>
          </cell>
        </row>
        <row r="129">
          <cell r="A129"/>
          <cell r="B129"/>
          <cell r="D129" t="str">
            <v/>
          </cell>
        </row>
        <row r="130">
          <cell r="A130"/>
          <cell r="B130"/>
          <cell r="D130" t="str">
            <v/>
          </cell>
        </row>
        <row r="131">
          <cell r="A131"/>
          <cell r="B131"/>
          <cell r="D131" t="str">
            <v/>
          </cell>
        </row>
        <row r="132">
          <cell r="A132"/>
          <cell r="B132"/>
          <cell r="D132" t="str">
            <v/>
          </cell>
        </row>
        <row r="133">
          <cell r="A133"/>
          <cell r="B133"/>
          <cell r="D133" t="str">
            <v/>
          </cell>
        </row>
        <row r="134">
          <cell r="A134"/>
          <cell r="B134"/>
          <cell r="D134" t="str">
            <v/>
          </cell>
        </row>
        <row r="135">
          <cell r="A135"/>
          <cell r="B135"/>
          <cell r="D135" t="str">
            <v/>
          </cell>
        </row>
        <row r="136">
          <cell r="A136"/>
          <cell r="B136"/>
          <cell r="D136" t="str">
            <v/>
          </cell>
        </row>
        <row r="137">
          <cell r="A137"/>
          <cell r="B137"/>
          <cell r="D137" t="str">
            <v/>
          </cell>
        </row>
        <row r="138">
          <cell r="A138"/>
          <cell r="B138"/>
          <cell r="D138" t="str">
            <v/>
          </cell>
        </row>
        <row r="139">
          <cell r="A139"/>
          <cell r="B139"/>
          <cell r="D139" t="str">
            <v/>
          </cell>
        </row>
        <row r="140">
          <cell r="A140"/>
          <cell r="B140"/>
          <cell r="D140" t="str">
            <v/>
          </cell>
        </row>
        <row r="141">
          <cell r="A141"/>
          <cell r="B141"/>
          <cell r="D141" t="str">
            <v/>
          </cell>
        </row>
        <row r="142">
          <cell r="A142"/>
          <cell r="B142"/>
          <cell r="D142" t="str">
            <v/>
          </cell>
        </row>
        <row r="143">
          <cell r="A143"/>
          <cell r="B143"/>
          <cell r="D143" t="str">
            <v/>
          </cell>
        </row>
        <row r="144">
          <cell r="A144"/>
          <cell r="B144"/>
          <cell r="D144" t="str">
            <v/>
          </cell>
        </row>
        <row r="145">
          <cell r="A145"/>
          <cell r="B145"/>
          <cell r="D145" t="str">
            <v/>
          </cell>
        </row>
        <row r="146">
          <cell r="A146"/>
          <cell r="B146"/>
          <cell r="D146" t="str">
            <v/>
          </cell>
        </row>
        <row r="147">
          <cell r="A147"/>
          <cell r="B147"/>
          <cell r="D147" t="str">
            <v/>
          </cell>
        </row>
        <row r="148">
          <cell r="A148"/>
          <cell r="B148"/>
          <cell r="D148" t="str">
            <v/>
          </cell>
        </row>
        <row r="149">
          <cell r="A149"/>
          <cell r="B149"/>
          <cell r="D149" t="str">
            <v/>
          </cell>
        </row>
        <row r="150">
          <cell r="A150"/>
          <cell r="B150"/>
          <cell r="D150" t="str">
            <v/>
          </cell>
        </row>
      </sheetData>
      <sheetData sheetId="8">
        <row r="7">
          <cell r="A7" t="str">
            <v>A-20002</v>
          </cell>
          <cell r="B7" t="str">
            <v>No timesheets</v>
          </cell>
          <cell r="C7"/>
          <cell r="D7" t="str">
            <v>Exp</v>
          </cell>
          <cell r="G7" t="str">
            <v>A-20002 No timesheets</v>
          </cell>
        </row>
        <row r="8">
          <cell r="A8" t="str">
            <v>A-20003</v>
          </cell>
          <cell r="B8" t="str">
            <v>Capital</v>
          </cell>
          <cell r="C8"/>
          <cell r="D8" t="str">
            <v>Cap</v>
          </cell>
          <cell r="G8" t="str">
            <v>A-20003 Capital</v>
          </cell>
        </row>
        <row r="9">
          <cell r="A9"/>
          <cell r="B9"/>
          <cell r="C9"/>
          <cell r="D9"/>
          <cell r="G9" t="str">
            <v xml:space="preserve"> </v>
          </cell>
        </row>
        <row r="10">
          <cell r="A10"/>
          <cell r="B10"/>
          <cell r="C10"/>
          <cell r="D10"/>
          <cell r="G10" t="str">
            <v xml:space="preserve"> </v>
          </cell>
        </row>
        <row r="11">
          <cell r="A11"/>
          <cell r="B11"/>
          <cell r="C11"/>
          <cell r="D11"/>
          <cell r="G11" t="str">
            <v xml:space="preserve"> </v>
          </cell>
        </row>
        <row r="12">
          <cell r="A12"/>
          <cell r="B12"/>
          <cell r="C12"/>
          <cell r="D12"/>
          <cell r="G12" t="str">
            <v xml:space="preserve"> </v>
          </cell>
        </row>
        <row r="13">
          <cell r="A13"/>
          <cell r="B13"/>
          <cell r="C13"/>
          <cell r="D13"/>
          <cell r="G13" t="str">
            <v xml:space="preserve"> </v>
          </cell>
        </row>
        <row r="14">
          <cell r="A14"/>
          <cell r="B14"/>
          <cell r="C14"/>
          <cell r="D14"/>
          <cell r="G14" t="str">
            <v xml:space="preserve"> </v>
          </cell>
        </row>
        <row r="15">
          <cell r="A15"/>
          <cell r="B15"/>
          <cell r="C15"/>
          <cell r="D15"/>
          <cell r="G15" t="str">
            <v xml:space="preserve"> </v>
          </cell>
        </row>
        <row r="16">
          <cell r="A16"/>
          <cell r="B16"/>
          <cell r="C16"/>
          <cell r="D16"/>
          <cell r="G16" t="str">
            <v xml:space="preserve"> </v>
          </cell>
        </row>
        <row r="17">
          <cell r="A17"/>
          <cell r="B17"/>
          <cell r="C17"/>
          <cell r="D17"/>
          <cell r="G17" t="str">
            <v xml:space="preserve"> </v>
          </cell>
        </row>
        <row r="18">
          <cell r="A18"/>
          <cell r="B18"/>
          <cell r="C18"/>
          <cell r="D18"/>
          <cell r="G18" t="str">
            <v xml:space="preserve"> </v>
          </cell>
        </row>
        <row r="19">
          <cell r="A19"/>
          <cell r="B19"/>
          <cell r="C19"/>
          <cell r="D19"/>
          <cell r="G19" t="str">
            <v xml:space="preserve"> </v>
          </cell>
        </row>
        <row r="20">
          <cell r="A20"/>
          <cell r="B20"/>
          <cell r="C20"/>
          <cell r="D20"/>
          <cell r="G20" t="str">
            <v xml:space="preserve"> </v>
          </cell>
        </row>
        <row r="21">
          <cell r="A21"/>
          <cell r="B21"/>
          <cell r="C21"/>
          <cell r="D21"/>
          <cell r="G21" t="str">
            <v xml:space="preserve"> </v>
          </cell>
        </row>
        <row r="22">
          <cell r="A22"/>
          <cell r="B22"/>
          <cell r="C22"/>
          <cell r="D22"/>
          <cell r="G22" t="str">
            <v xml:space="preserve"> </v>
          </cell>
        </row>
        <row r="23">
          <cell r="A23"/>
          <cell r="B23"/>
          <cell r="C23"/>
          <cell r="D23"/>
          <cell r="G23" t="str">
            <v xml:space="preserve"> </v>
          </cell>
        </row>
        <row r="24">
          <cell r="A24"/>
          <cell r="B24"/>
          <cell r="C24"/>
          <cell r="D24"/>
          <cell r="G24" t="str">
            <v xml:space="preserve"> </v>
          </cell>
        </row>
        <row r="25">
          <cell r="A25"/>
          <cell r="B25"/>
          <cell r="C25"/>
          <cell r="D25"/>
          <cell r="G25" t="str">
            <v xml:space="preserve"> </v>
          </cell>
        </row>
        <row r="26">
          <cell r="A26"/>
          <cell r="B26"/>
          <cell r="C26"/>
          <cell r="D26"/>
          <cell r="G26" t="str">
            <v xml:space="preserve"> </v>
          </cell>
        </row>
        <row r="27">
          <cell r="A27"/>
          <cell r="B27"/>
          <cell r="C27"/>
          <cell r="D27"/>
          <cell r="G27" t="str">
            <v xml:space="preserve"> </v>
          </cell>
        </row>
        <row r="28">
          <cell r="A28"/>
          <cell r="B28"/>
          <cell r="C28"/>
          <cell r="D28"/>
          <cell r="G28" t="str">
            <v xml:space="preserve"> </v>
          </cell>
        </row>
        <row r="29">
          <cell r="A29"/>
          <cell r="B29"/>
          <cell r="C29"/>
          <cell r="D29"/>
          <cell r="G29" t="str">
            <v xml:space="preserve"> </v>
          </cell>
        </row>
        <row r="30">
          <cell r="A30"/>
          <cell r="B30"/>
          <cell r="C30"/>
          <cell r="D30"/>
          <cell r="G30" t="str">
            <v xml:space="preserve"> </v>
          </cell>
        </row>
        <row r="31">
          <cell r="A31"/>
          <cell r="B31"/>
          <cell r="C31"/>
          <cell r="D31"/>
          <cell r="G31" t="str">
            <v xml:space="preserve"> </v>
          </cell>
        </row>
        <row r="32">
          <cell r="A32"/>
          <cell r="B32"/>
          <cell r="C32"/>
          <cell r="D32"/>
          <cell r="G32" t="str">
            <v xml:space="preserve"> </v>
          </cell>
        </row>
        <row r="33">
          <cell r="A33"/>
          <cell r="B33"/>
          <cell r="C33"/>
          <cell r="D33"/>
          <cell r="G33" t="str">
            <v xml:space="preserve"> </v>
          </cell>
        </row>
        <row r="34">
          <cell r="A34"/>
          <cell r="B34"/>
          <cell r="C34"/>
          <cell r="D34"/>
          <cell r="G34" t="str">
            <v xml:space="preserve"> </v>
          </cell>
        </row>
        <row r="35">
          <cell r="A35"/>
          <cell r="B35"/>
          <cell r="C35"/>
          <cell r="D35"/>
          <cell r="G35" t="str">
            <v xml:space="preserve"> </v>
          </cell>
        </row>
        <row r="36">
          <cell r="A36"/>
          <cell r="B36"/>
          <cell r="C36"/>
          <cell r="D36"/>
          <cell r="G36" t="str">
            <v xml:space="preserve"> </v>
          </cell>
        </row>
        <row r="37">
          <cell r="A37"/>
          <cell r="B37"/>
          <cell r="C37"/>
          <cell r="D37"/>
          <cell r="G37" t="str">
            <v xml:space="preserve"> </v>
          </cell>
        </row>
        <row r="38">
          <cell r="A38"/>
          <cell r="B38"/>
          <cell r="C38"/>
          <cell r="D38"/>
          <cell r="G38" t="str">
            <v xml:space="preserve"> </v>
          </cell>
        </row>
        <row r="39">
          <cell r="A39"/>
          <cell r="B39"/>
          <cell r="C39"/>
          <cell r="D39"/>
          <cell r="G39" t="str">
            <v xml:space="preserve"> </v>
          </cell>
        </row>
        <row r="40">
          <cell r="A40"/>
          <cell r="B40"/>
          <cell r="C40"/>
          <cell r="D40"/>
          <cell r="G40" t="str">
            <v xml:space="preserve"> </v>
          </cell>
        </row>
        <row r="41">
          <cell r="A41"/>
          <cell r="B41"/>
          <cell r="C41"/>
          <cell r="D41"/>
          <cell r="G41" t="str">
            <v xml:space="preserve"> </v>
          </cell>
        </row>
        <row r="42">
          <cell r="A42"/>
          <cell r="B42"/>
          <cell r="C42"/>
          <cell r="D42"/>
          <cell r="G42" t="str">
            <v xml:space="preserve"> </v>
          </cell>
        </row>
        <row r="43">
          <cell r="A43"/>
          <cell r="B43"/>
          <cell r="C43"/>
          <cell r="D43"/>
          <cell r="G43" t="str">
            <v xml:space="preserve"> </v>
          </cell>
        </row>
        <row r="44">
          <cell r="A44"/>
          <cell r="B44"/>
          <cell r="C44"/>
          <cell r="D44"/>
          <cell r="G44" t="str">
            <v xml:space="preserve"> </v>
          </cell>
        </row>
        <row r="45">
          <cell r="A45"/>
          <cell r="B45"/>
          <cell r="C45"/>
          <cell r="D45"/>
          <cell r="G45" t="str">
            <v xml:space="preserve"> </v>
          </cell>
        </row>
        <row r="46">
          <cell r="A46"/>
          <cell r="B46"/>
          <cell r="C46"/>
          <cell r="D46"/>
          <cell r="G46" t="str">
            <v xml:space="preserve"> </v>
          </cell>
        </row>
        <row r="47">
          <cell r="A47"/>
          <cell r="B47"/>
          <cell r="C47"/>
          <cell r="D47"/>
          <cell r="G47" t="str">
            <v xml:space="preserve"> </v>
          </cell>
        </row>
        <row r="48">
          <cell r="A48"/>
          <cell r="B48"/>
          <cell r="C48"/>
          <cell r="D48"/>
          <cell r="G48" t="str">
            <v xml:space="preserve"> </v>
          </cell>
        </row>
        <row r="49">
          <cell r="A49"/>
          <cell r="B49"/>
          <cell r="C49"/>
          <cell r="D49"/>
          <cell r="G49" t="str">
            <v xml:space="preserve"> </v>
          </cell>
        </row>
        <row r="50">
          <cell r="A50"/>
          <cell r="B50"/>
          <cell r="C50"/>
          <cell r="D50"/>
          <cell r="G50" t="str">
            <v xml:space="preserve"> </v>
          </cell>
        </row>
        <row r="51">
          <cell r="A51"/>
          <cell r="B51"/>
          <cell r="C51"/>
          <cell r="D51"/>
          <cell r="G51" t="str">
            <v xml:space="preserve"> </v>
          </cell>
        </row>
        <row r="52">
          <cell r="A52"/>
          <cell r="B52"/>
          <cell r="C52"/>
          <cell r="D52"/>
          <cell r="G52" t="str">
            <v xml:space="preserve"> </v>
          </cell>
        </row>
        <row r="53">
          <cell r="A53"/>
          <cell r="B53"/>
          <cell r="C53"/>
          <cell r="D53"/>
          <cell r="G53" t="str">
            <v xml:space="preserve"> </v>
          </cell>
        </row>
        <row r="54">
          <cell r="A54"/>
          <cell r="B54"/>
          <cell r="C54"/>
          <cell r="D54"/>
          <cell r="G54" t="str">
            <v xml:space="preserve"> </v>
          </cell>
        </row>
        <row r="55">
          <cell r="A55"/>
          <cell r="B55"/>
          <cell r="C55"/>
          <cell r="D55"/>
          <cell r="G55" t="str">
            <v xml:space="preserve"> </v>
          </cell>
        </row>
        <row r="56">
          <cell r="A56"/>
          <cell r="B56"/>
          <cell r="C56"/>
          <cell r="D56"/>
          <cell r="G56" t="str">
            <v xml:space="preserve"> </v>
          </cell>
        </row>
        <row r="57">
          <cell r="A57"/>
          <cell r="B57"/>
          <cell r="C57"/>
          <cell r="D57"/>
          <cell r="G57" t="str">
            <v xml:space="preserve"> </v>
          </cell>
        </row>
        <row r="58">
          <cell r="A58"/>
          <cell r="B58"/>
          <cell r="C58"/>
          <cell r="D58"/>
          <cell r="G58" t="str">
            <v xml:space="preserve"> </v>
          </cell>
        </row>
        <row r="59">
          <cell r="A59"/>
          <cell r="B59"/>
          <cell r="C59"/>
          <cell r="D59"/>
          <cell r="G59" t="str">
            <v xml:space="preserve"> </v>
          </cell>
        </row>
        <row r="60">
          <cell r="A60"/>
          <cell r="B60"/>
          <cell r="C60"/>
          <cell r="D60"/>
          <cell r="G60" t="str">
            <v xml:space="preserve"> </v>
          </cell>
        </row>
        <row r="61">
          <cell r="A61"/>
          <cell r="B61"/>
          <cell r="C61"/>
          <cell r="D61"/>
          <cell r="G61" t="str">
            <v xml:space="preserve"> </v>
          </cell>
        </row>
        <row r="62">
          <cell r="A62"/>
          <cell r="B62"/>
          <cell r="C62"/>
          <cell r="D62"/>
          <cell r="G62" t="str">
            <v xml:space="preserve"> </v>
          </cell>
        </row>
        <row r="63">
          <cell r="A63"/>
          <cell r="B63"/>
          <cell r="C63"/>
          <cell r="D63"/>
          <cell r="G63" t="str">
            <v xml:space="preserve"> </v>
          </cell>
        </row>
        <row r="64">
          <cell r="A64"/>
          <cell r="B64"/>
          <cell r="C64"/>
          <cell r="D64"/>
          <cell r="G64" t="str">
            <v xml:space="preserve"> </v>
          </cell>
        </row>
        <row r="65">
          <cell r="A65"/>
          <cell r="B65"/>
          <cell r="C65"/>
          <cell r="D65"/>
          <cell r="G65" t="str">
            <v xml:space="preserve"> </v>
          </cell>
        </row>
        <row r="66">
          <cell r="A66"/>
          <cell r="B66"/>
          <cell r="C66"/>
          <cell r="D66"/>
          <cell r="G66" t="str">
            <v xml:space="preserve"> </v>
          </cell>
        </row>
        <row r="67">
          <cell r="A67"/>
          <cell r="B67"/>
          <cell r="C67"/>
          <cell r="D67"/>
          <cell r="G67" t="str">
            <v xml:space="preserve"> </v>
          </cell>
        </row>
        <row r="68">
          <cell r="A68"/>
          <cell r="B68"/>
          <cell r="C68"/>
          <cell r="D68"/>
          <cell r="G68" t="str">
            <v xml:space="preserve"> </v>
          </cell>
        </row>
        <row r="69">
          <cell r="A69"/>
          <cell r="B69"/>
          <cell r="C69"/>
          <cell r="D69"/>
          <cell r="G69" t="str">
            <v xml:space="preserve"> </v>
          </cell>
        </row>
        <row r="70">
          <cell r="A70"/>
          <cell r="B70"/>
          <cell r="C70"/>
          <cell r="D70"/>
          <cell r="G70" t="str">
            <v xml:space="preserve"> </v>
          </cell>
        </row>
        <row r="71">
          <cell r="A71"/>
          <cell r="B71"/>
          <cell r="C71"/>
          <cell r="D71"/>
          <cell r="G71" t="str">
            <v xml:space="preserve"> </v>
          </cell>
        </row>
        <row r="72">
          <cell r="A72"/>
          <cell r="B72"/>
          <cell r="C72"/>
          <cell r="D72"/>
          <cell r="G72" t="str">
            <v xml:space="preserve"> </v>
          </cell>
        </row>
        <row r="73">
          <cell r="A73"/>
          <cell r="B73"/>
          <cell r="C73"/>
          <cell r="D73"/>
          <cell r="G73" t="str">
            <v xml:space="preserve"> </v>
          </cell>
        </row>
        <row r="74">
          <cell r="A74"/>
          <cell r="B74"/>
          <cell r="C74"/>
          <cell r="D74"/>
          <cell r="G74" t="str">
            <v xml:space="preserve"> </v>
          </cell>
        </row>
        <row r="75">
          <cell r="A75"/>
          <cell r="B75"/>
          <cell r="C75"/>
          <cell r="D75"/>
          <cell r="G75" t="str">
            <v xml:space="preserve"> </v>
          </cell>
        </row>
        <row r="76">
          <cell r="A76"/>
          <cell r="B76"/>
          <cell r="C76"/>
          <cell r="D76"/>
          <cell r="G76" t="str">
            <v xml:space="preserve"> </v>
          </cell>
        </row>
        <row r="77">
          <cell r="A77"/>
          <cell r="B77"/>
          <cell r="C77"/>
          <cell r="D77"/>
          <cell r="G77" t="str">
            <v xml:space="preserve"> </v>
          </cell>
        </row>
        <row r="78">
          <cell r="A78"/>
          <cell r="B78"/>
          <cell r="C78"/>
          <cell r="D78"/>
          <cell r="G78" t="str">
            <v xml:space="preserve"> </v>
          </cell>
        </row>
        <row r="79">
          <cell r="A79"/>
          <cell r="B79"/>
          <cell r="C79"/>
          <cell r="D79"/>
          <cell r="G79" t="str">
            <v xml:space="preserve"> </v>
          </cell>
        </row>
        <row r="80">
          <cell r="A80"/>
          <cell r="B80"/>
          <cell r="C80"/>
          <cell r="D80"/>
          <cell r="G80" t="str">
            <v xml:space="preserve"> </v>
          </cell>
        </row>
        <row r="81">
          <cell r="A81"/>
          <cell r="B81"/>
          <cell r="C81"/>
          <cell r="D81"/>
          <cell r="G81" t="str">
            <v xml:space="preserve"> </v>
          </cell>
        </row>
        <row r="82">
          <cell r="A82"/>
          <cell r="B82"/>
          <cell r="C82"/>
          <cell r="D82"/>
          <cell r="G82" t="str">
            <v xml:space="preserve"> </v>
          </cell>
        </row>
        <row r="83">
          <cell r="A83"/>
          <cell r="B83"/>
          <cell r="C83"/>
          <cell r="D83"/>
          <cell r="G83" t="str">
            <v xml:space="preserve"> </v>
          </cell>
        </row>
        <row r="84">
          <cell r="A84"/>
          <cell r="B84"/>
          <cell r="C84"/>
          <cell r="D84"/>
          <cell r="G84" t="str">
            <v xml:space="preserve"> </v>
          </cell>
        </row>
        <row r="85">
          <cell r="A85"/>
          <cell r="B85"/>
          <cell r="C85"/>
          <cell r="D85"/>
          <cell r="G85" t="str">
            <v xml:space="preserve"> </v>
          </cell>
        </row>
        <row r="86">
          <cell r="A86"/>
          <cell r="B86"/>
          <cell r="C86"/>
          <cell r="D86"/>
          <cell r="G86" t="str">
            <v xml:space="preserve"> </v>
          </cell>
        </row>
        <row r="87">
          <cell r="A87"/>
          <cell r="B87"/>
          <cell r="C87"/>
          <cell r="D87"/>
          <cell r="G87" t="str">
            <v xml:space="preserve"> </v>
          </cell>
        </row>
        <row r="88">
          <cell r="A88"/>
          <cell r="B88"/>
          <cell r="C88"/>
          <cell r="D88"/>
          <cell r="G88" t="str">
            <v xml:space="preserve"> </v>
          </cell>
        </row>
        <row r="89">
          <cell r="A89"/>
          <cell r="B89"/>
          <cell r="C89"/>
          <cell r="D89"/>
          <cell r="G89" t="str">
            <v xml:space="preserve"> </v>
          </cell>
        </row>
        <row r="90">
          <cell r="A90"/>
          <cell r="B90"/>
          <cell r="C90"/>
          <cell r="D90"/>
          <cell r="G90" t="str">
            <v xml:space="preserve"> </v>
          </cell>
        </row>
        <row r="91">
          <cell r="A91"/>
          <cell r="B91"/>
          <cell r="C91"/>
          <cell r="D91"/>
          <cell r="G91" t="str">
            <v xml:space="preserve"> </v>
          </cell>
        </row>
        <row r="92">
          <cell r="A92"/>
          <cell r="B92"/>
          <cell r="C92"/>
          <cell r="D92"/>
          <cell r="G92" t="str">
            <v xml:space="preserve"> </v>
          </cell>
        </row>
        <row r="93">
          <cell r="A93"/>
          <cell r="B93"/>
          <cell r="C93"/>
          <cell r="D93"/>
          <cell r="G93" t="str">
            <v xml:space="preserve"> </v>
          </cell>
        </row>
        <row r="94">
          <cell r="A94"/>
          <cell r="B94"/>
          <cell r="C94"/>
          <cell r="D94"/>
          <cell r="G94" t="str">
            <v xml:space="preserve"> </v>
          </cell>
        </row>
        <row r="95">
          <cell r="A95"/>
          <cell r="B95"/>
          <cell r="C95"/>
          <cell r="D95"/>
          <cell r="G95" t="str">
            <v xml:space="preserve"> </v>
          </cell>
        </row>
        <row r="96">
          <cell r="A96"/>
          <cell r="B96"/>
          <cell r="C96"/>
          <cell r="D96"/>
          <cell r="G96" t="str">
            <v xml:space="preserve"> </v>
          </cell>
        </row>
        <row r="97">
          <cell r="A97"/>
          <cell r="B97"/>
          <cell r="C97"/>
          <cell r="D97"/>
          <cell r="G97" t="str">
            <v xml:space="preserve"> </v>
          </cell>
        </row>
        <row r="98">
          <cell r="A98"/>
          <cell r="B98"/>
          <cell r="C98"/>
          <cell r="D98"/>
          <cell r="G98" t="str">
            <v xml:space="preserve"> </v>
          </cell>
        </row>
        <row r="99">
          <cell r="A99"/>
          <cell r="B99"/>
          <cell r="C99"/>
          <cell r="D99"/>
          <cell r="G99" t="str">
            <v xml:space="preserve"> </v>
          </cell>
        </row>
        <row r="100">
          <cell r="A100"/>
          <cell r="B100"/>
          <cell r="C100"/>
          <cell r="D100"/>
          <cell r="G100" t="str">
            <v xml:space="preserve"> </v>
          </cell>
        </row>
        <row r="101">
          <cell r="A101"/>
          <cell r="B101"/>
          <cell r="C101"/>
          <cell r="D101"/>
          <cell r="G101" t="str">
            <v xml:space="preserve"> </v>
          </cell>
        </row>
        <row r="102">
          <cell r="A102"/>
          <cell r="B102"/>
          <cell r="C102"/>
          <cell r="D102"/>
          <cell r="G102" t="str">
            <v xml:space="preserve"> </v>
          </cell>
        </row>
        <row r="103">
          <cell r="A103"/>
          <cell r="B103"/>
          <cell r="C103"/>
          <cell r="D103"/>
          <cell r="G103" t="str">
            <v xml:space="preserve"> </v>
          </cell>
        </row>
        <row r="104">
          <cell r="A104"/>
          <cell r="B104"/>
          <cell r="C104"/>
          <cell r="D104"/>
          <cell r="G104" t="str">
            <v xml:space="preserve"> </v>
          </cell>
        </row>
        <row r="105">
          <cell r="A105"/>
          <cell r="B105"/>
          <cell r="C105"/>
          <cell r="D105"/>
          <cell r="G105" t="str">
            <v xml:space="preserve"> </v>
          </cell>
        </row>
        <row r="106">
          <cell r="A106"/>
          <cell r="B106"/>
          <cell r="C106"/>
          <cell r="D106"/>
          <cell r="G106" t="str">
            <v xml:space="preserve"> </v>
          </cell>
        </row>
        <row r="107">
          <cell r="A107"/>
          <cell r="B107"/>
          <cell r="C107"/>
          <cell r="D107"/>
          <cell r="G107" t="str">
            <v xml:space="preserve"> </v>
          </cell>
        </row>
        <row r="108">
          <cell r="A108"/>
          <cell r="B108"/>
          <cell r="C108"/>
          <cell r="D108"/>
          <cell r="G108" t="str">
            <v xml:space="preserve"> </v>
          </cell>
        </row>
        <row r="109">
          <cell r="A109"/>
          <cell r="B109"/>
          <cell r="C109"/>
          <cell r="D109"/>
          <cell r="G109" t="str">
            <v xml:space="preserve"> </v>
          </cell>
        </row>
        <row r="110">
          <cell r="A110"/>
          <cell r="B110"/>
          <cell r="C110"/>
          <cell r="D110"/>
          <cell r="G110" t="str">
            <v xml:space="preserve"> </v>
          </cell>
        </row>
        <row r="111">
          <cell r="A111"/>
          <cell r="B111"/>
          <cell r="C111"/>
          <cell r="D111"/>
          <cell r="G111" t="str">
            <v xml:space="preserve"> </v>
          </cell>
        </row>
        <row r="112">
          <cell r="A112"/>
          <cell r="B112"/>
          <cell r="C112"/>
          <cell r="D112"/>
          <cell r="G112" t="str">
            <v xml:space="preserve"> </v>
          </cell>
        </row>
        <row r="113">
          <cell r="A113"/>
          <cell r="B113"/>
          <cell r="C113"/>
          <cell r="D113"/>
          <cell r="G113" t="str">
            <v xml:space="preserve"> </v>
          </cell>
        </row>
        <row r="114">
          <cell r="A114"/>
          <cell r="B114"/>
          <cell r="C114"/>
          <cell r="D114"/>
          <cell r="G114" t="str">
            <v xml:space="preserve"> </v>
          </cell>
        </row>
        <row r="115">
          <cell r="A115"/>
          <cell r="B115"/>
          <cell r="C115"/>
          <cell r="D115"/>
          <cell r="G115" t="str">
            <v xml:space="preserve"> </v>
          </cell>
        </row>
        <row r="116">
          <cell r="A116"/>
          <cell r="B116"/>
          <cell r="C116"/>
          <cell r="D116"/>
          <cell r="G116" t="str">
            <v xml:space="preserve"> </v>
          </cell>
        </row>
        <row r="117">
          <cell r="A117"/>
          <cell r="B117"/>
          <cell r="C117"/>
          <cell r="D117"/>
          <cell r="G117" t="str">
            <v xml:space="preserve"> </v>
          </cell>
        </row>
        <row r="118">
          <cell r="A118"/>
          <cell r="B118"/>
          <cell r="C118"/>
          <cell r="D118"/>
          <cell r="G118" t="str">
            <v xml:space="preserve"> </v>
          </cell>
        </row>
        <row r="119">
          <cell r="A119"/>
          <cell r="B119"/>
          <cell r="C119"/>
          <cell r="D119"/>
          <cell r="G119" t="str">
            <v xml:space="preserve"> </v>
          </cell>
        </row>
        <row r="120">
          <cell r="A120"/>
          <cell r="B120"/>
          <cell r="C120"/>
          <cell r="D120"/>
          <cell r="G120" t="str">
            <v xml:space="preserve"> </v>
          </cell>
        </row>
        <row r="121">
          <cell r="A121"/>
          <cell r="B121"/>
          <cell r="C121"/>
          <cell r="D121"/>
          <cell r="G121" t="str">
            <v xml:space="preserve"> </v>
          </cell>
        </row>
        <row r="122">
          <cell r="A122"/>
          <cell r="B122"/>
          <cell r="C122"/>
          <cell r="D122"/>
          <cell r="G122" t="str">
            <v xml:space="preserve"> </v>
          </cell>
        </row>
        <row r="123">
          <cell r="A123"/>
          <cell r="B123"/>
          <cell r="C123"/>
          <cell r="D123"/>
          <cell r="G123" t="str">
            <v xml:space="preserve"> </v>
          </cell>
        </row>
        <row r="124">
          <cell r="A124"/>
          <cell r="B124"/>
          <cell r="C124"/>
          <cell r="D124"/>
          <cell r="G124" t="str">
            <v xml:space="preserve"> </v>
          </cell>
        </row>
        <row r="125">
          <cell r="A125"/>
          <cell r="B125"/>
          <cell r="C125"/>
          <cell r="D125"/>
          <cell r="G125" t="str">
            <v xml:space="preserve"> </v>
          </cell>
        </row>
        <row r="126">
          <cell r="A126"/>
          <cell r="B126"/>
          <cell r="C126"/>
          <cell r="D126"/>
          <cell r="G126" t="str">
            <v xml:space="preserve"> </v>
          </cell>
        </row>
        <row r="127">
          <cell r="A127"/>
          <cell r="B127"/>
          <cell r="C127"/>
          <cell r="D127"/>
          <cell r="G127" t="str">
            <v xml:space="preserve"> </v>
          </cell>
        </row>
        <row r="128">
          <cell r="A128"/>
          <cell r="B128"/>
          <cell r="C128"/>
          <cell r="D128"/>
          <cell r="G128" t="str">
            <v xml:space="preserve"> </v>
          </cell>
        </row>
        <row r="129">
          <cell r="A129"/>
          <cell r="B129"/>
          <cell r="C129"/>
          <cell r="D129"/>
          <cell r="G129" t="str">
            <v xml:space="preserve"> </v>
          </cell>
        </row>
        <row r="130">
          <cell r="A130"/>
          <cell r="B130"/>
          <cell r="C130"/>
          <cell r="D130"/>
          <cell r="G130" t="str">
            <v xml:space="preserve"> </v>
          </cell>
        </row>
        <row r="131">
          <cell r="A131"/>
          <cell r="B131"/>
          <cell r="C131"/>
          <cell r="D131"/>
          <cell r="G131" t="str">
            <v xml:space="preserve"> </v>
          </cell>
        </row>
        <row r="132">
          <cell r="A132"/>
          <cell r="B132"/>
          <cell r="C132"/>
          <cell r="D132"/>
          <cell r="G132" t="str">
            <v xml:space="preserve"> </v>
          </cell>
        </row>
        <row r="133">
          <cell r="A133"/>
          <cell r="B133"/>
          <cell r="C133"/>
          <cell r="D133"/>
          <cell r="G133" t="str">
            <v xml:space="preserve"> </v>
          </cell>
        </row>
        <row r="134">
          <cell r="A134"/>
          <cell r="B134"/>
          <cell r="C134"/>
          <cell r="D134"/>
          <cell r="G134" t="str">
            <v xml:space="preserve"> </v>
          </cell>
        </row>
        <row r="135">
          <cell r="A135"/>
          <cell r="B135"/>
          <cell r="C135"/>
          <cell r="D135"/>
          <cell r="G135" t="str">
            <v xml:space="preserve"> </v>
          </cell>
        </row>
        <row r="136">
          <cell r="A136"/>
          <cell r="B136"/>
          <cell r="C136"/>
          <cell r="D136"/>
          <cell r="G136" t="str">
            <v xml:space="preserve"> </v>
          </cell>
        </row>
        <row r="137">
          <cell r="A137"/>
          <cell r="B137"/>
          <cell r="C137"/>
          <cell r="D137"/>
          <cell r="G137" t="str">
            <v xml:space="preserve"> </v>
          </cell>
        </row>
        <row r="138">
          <cell r="A138"/>
          <cell r="B138"/>
          <cell r="C138"/>
          <cell r="D138"/>
          <cell r="G138" t="str">
            <v xml:space="preserve"> </v>
          </cell>
        </row>
        <row r="139">
          <cell r="A139"/>
          <cell r="B139"/>
          <cell r="C139"/>
          <cell r="D139"/>
          <cell r="G139" t="str">
            <v xml:space="preserve"> </v>
          </cell>
        </row>
        <row r="140">
          <cell r="A140"/>
          <cell r="B140"/>
          <cell r="C140"/>
          <cell r="D140"/>
          <cell r="G140" t="str">
            <v xml:space="preserve"> </v>
          </cell>
        </row>
        <row r="141">
          <cell r="A141"/>
          <cell r="B141"/>
          <cell r="C141"/>
          <cell r="D141"/>
          <cell r="G141" t="str">
            <v xml:space="preserve"> </v>
          </cell>
        </row>
        <row r="142">
          <cell r="A142"/>
          <cell r="B142"/>
          <cell r="C142"/>
          <cell r="D142"/>
          <cell r="G142" t="str">
            <v xml:space="preserve"> </v>
          </cell>
        </row>
        <row r="143">
          <cell r="A143"/>
          <cell r="B143"/>
          <cell r="C143"/>
          <cell r="D143"/>
          <cell r="G143" t="str">
            <v xml:space="preserve"> </v>
          </cell>
        </row>
        <row r="144">
          <cell r="A144"/>
          <cell r="B144"/>
          <cell r="C144"/>
          <cell r="D144"/>
          <cell r="G144" t="str">
            <v xml:space="preserve"> </v>
          </cell>
        </row>
        <row r="145">
          <cell r="A145"/>
          <cell r="B145"/>
          <cell r="C145"/>
          <cell r="D145"/>
          <cell r="G145" t="str">
            <v xml:space="preserve"> </v>
          </cell>
        </row>
        <row r="146">
          <cell r="A146"/>
          <cell r="B146"/>
          <cell r="C146"/>
          <cell r="D146"/>
          <cell r="G146" t="str">
            <v xml:space="preserve"> </v>
          </cell>
        </row>
        <row r="147">
          <cell r="A147"/>
          <cell r="B147"/>
          <cell r="C147"/>
          <cell r="D147"/>
          <cell r="G147" t="str">
            <v xml:space="preserve"> </v>
          </cell>
        </row>
        <row r="148">
          <cell r="A148"/>
          <cell r="B148"/>
          <cell r="C148"/>
          <cell r="D148"/>
          <cell r="G148" t="str">
            <v xml:space="preserve"> </v>
          </cell>
        </row>
        <row r="149">
          <cell r="A149"/>
          <cell r="B149"/>
          <cell r="C149"/>
          <cell r="D149"/>
          <cell r="G149" t="str">
            <v xml:space="preserve"> </v>
          </cell>
        </row>
        <row r="150">
          <cell r="A150"/>
          <cell r="B150"/>
          <cell r="C150"/>
          <cell r="D150"/>
          <cell r="G150" t="str">
            <v xml:space="preserve"> </v>
          </cell>
        </row>
        <row r="151">
          <cell r="A151"/>
          <cell r="B151"/>
          <cell r="C151"/>
          <cell r="D151"/>
          <cell r="G151" t="str">
            <v xml:space="preserve"> </v>
          </cell>
        </row>
        <row r="152">
          <cell r="A152"/>
          <cell r="B152"/>
          <cell r="C152"/>
          <cell r="D152"/>
          <cell r="G152" t="str">
            <v xml:space="preserve"> </v>
          </cell>
        </row>
        <row r="153">
          <cell r="A153"/>
          <cell r="B153"/>
          <cell r="C153"/>
          <cell r="D153"/>
          <cell r="G153" t="str">
            <v xml:space="preserve"> </v>
          </cell>
        </row>
        <row r="154">
          <cell r="A154"/>
          <cell r="B154"/>
          <cell r="C154"/>
          <cell r="D154"/>
          <cell r="G154" t="str">
            <v xml:space="preserve"> </v>
          </cell>
        </row>
        <row r="155">
          <cell r="A155"/>
          <cell r="B155"/>
          <cell r="C155"/>
          <cell r="D155"/>
          <cell r="G155" t="str">
            <v xml:space="preserve"> </v>
          </cell>
        </row>
        <row r="156">
          <cell r="A156"/>
          <cell r="B156"/>
          <cell r="C156"/>
          <cell r="D156"/>
          <cell r="G156" t="str">
            <v xml:space="preserve"> </v>
          </cell>
        </row>
        <row r="157">
          <cell r="A157"/>
          <cell r="B157"/>
          <cell r="C157"/>
          <cell r="D157"/>
          <cell r="G157" t="str">
            <v xml:space="preserve"> </v>
          </cell>
        </row>
        <row r="158">
          <cell r="A158"/>
          <cell r="B158"/>
          <cell r="C158"/>
          <cell r="D158"/>
          <cell r="G158" t="str">
            <v xml:space="preserve"> </v>
          </cell>
        </row>
        <row r="159">
          <cell r="A159"/>
          <cell r="B159"/>
          <cell r="C159"/>
          <cell r="D159"/>
          <cell r="G159" t="str">
            <v xml:space="preserve"> </v>
          </cell>
        </row>
        <row r="160">
          <cell r="A160"/>
          <cell r="B160"/>
          <cell r="C160"/>
          <cell r="D160"/>
          <cell r="G160" t="str">
            <v xml:space="preserve"> </v>
          </cell>
        </row>
        <row r="161">
          <cell r="A161"/>
          <cell r="B161"/>
          <cell r="C161"/>
          <cell r="D161"/>
          <cell r="G161" t="str">
            <v xml:space="preserve"> </v>
          </cell>
        </row>
        <row r="162">
          <cell r="A162"/>
          <cell r="B162"/>
          <cell r="C162"/>
          <cell r="D162"/>
          <cell r="G162" t="str">
            <v xml:space="preserve"> </v>
          </cell>
        </row>
        <row r="163">
          <cell r="A163"/>
          <cell r="B163"/>
          <cell r="C163"/>
          <cell r="D163"/>
          <cell r="G163" t="str">
            <v xml:space="preserve"> </v>
          </cell>
        </row>
        <row r="164">
          <cell r="A164"/>
          <cell r="B164"/>
          <cell r="C164"/>
          <cell r="D164"/>
          <cell r="G164" t="str">
            <v xml:space="preserve"> </v>
          </cell>
        </row>
        <row r="165">
          <cell r="A165"/>
          <cell r="B165"/>
          <cell r="C165"/>
          <cell r="D165"/>
          <cell r="G165" t="str">
            <v xml:space="preserve"> </v>
          </cell>
        </row>
        <row r="166">
          <cell r="A166"/>
          <cell r="B166"/>
          <cell r="C166"/>
          <cell r="D166"/>
          <cell r="G166" t="str">
            <v xml:space="preserve"> </v>
          </cell>
        </row>
        <row r="167">
          <cell r="A167"/>
          <cell r="B167"/>
          <cell r="C167"/>
          <cell r="D167"/>
          <cell r="G167" t="str">
            <v xml:space="preserve"> </v>
          </cell>
        </row>
        <row r="168">
          <cell r="A168"/>
          <cell r="B168"/>
          <cell r="C168"/>
          <cell r="D168"/>
          <cell r="G168" t="str">
            <v xml:space="preserve"> </v>
          </cell>
        </row>
        <row r="169">
          <cell r="A169"/>
          <cell r="B169"/>
          <cell r="C169"/>
          <cell r="D169"/>
          <cell r="G169" t="str">
            <v xml:space="preserve"> </v>
          </cell>
        </row>
        <row r="170">
          <cell r="A170"/>
          <cell r="B170"/>
          <cell r="C170"/>
          <cell r="D170"/>
          <cell r="G170" t="str">
            <v xml:space="preserve"> </v>
          </cell>
        </row>
        <row r="171">
          <cell r="A171"/>
          <cell r="B171"/>
          <cell r="C171"/>
          <cell r="D171"/>
          <cell r="G171" t="str">
            <v xml:space="preserve"> </v>
          </cell>
        </row>
        <row r="172">
          <cell r="A172"/>
          <cell r="B172"/>
          <cell r="C172"/>
          <cell r="D172"/>
          <cell r="G172" t="str">
            <v xml:space="preserve"> </v>
          </cell>
        </row>
        <row r="173">
          <cell r="A173"/>
          <cell r="B173"/>
          <cell r="C173"/>
          <cell r="D173"/>
          <cell r="G173" t="str">
            <v xml:space="preserve"> </v>
          </cell>
        </row>
        <row r="174">
          <cell r="A174"/>
          <cell r="B174"/>
          <cell r="C174"/>
          <cell r="D174"/>
          <cell r="G174" t="str">
            <v xml:space="preserve"> </v>
          </cell>
        </row>
        <row r="175">
          <cell r="A175"/>
          <cell r="B175"/>
          <cell r="C175"/>
          <cell r="D175"/>
          <cell r="G175" t="str">
            <v xml:space="preserve"> </v>
          </cell>
        </row>
        <row r="176">
          <cell r="A176"/>
          <cell r="B176"/>
          <cell r="C176"/>
          <cell r="D176"/>
          <cell r="G176" t="str">
            <v xml:space="preserve"> </v>
          </cell>
        </row>
        <row r="177">
          <cell r="A177"/>
          <cell r="B177"/>
          <cell r="C177"/>
          <cell r="D177"/>
          <cell r="G177" t="str">
            <v xml:space="preserve"> </v>
          </cell>
        </row>
        <row r="178">
          <cell r="A178"/>
          <cell r="B178"/>
          <cell r="C178"/>
          <cell r="D178"/>
          <cell r="G178" t="str">
            <v xml:space="preserve"> </v>
          </cell>
        </row>
        <row r="179">
          <cell r="A179"/>
          <cell r="B179"/>
          <cell r="C179"/>
          <cell r="D179"/>
          <cell r="G179" t="str">
            <v xml:space="preserve"> </v>
          </cell>
        </row>
        <row r="180">
          <cell r="A180"/>
          <cell r="B180"/>
          <cell r="C180"/>
          <cell r="D180"/>
          <cell r="G180" t="str">
            <v xml:space="preserve"> </v>
          </cell>
        </row>
        <row r="181">
          <cell r="A181"/>
          <cell r="B181"/>
          <cell r="C181"/>
          <cell r="D181"/>
          <cell r="G181" t="str">
            <v xml:space="preserve"> </v>
          </cell>
        </row>
        <row r="182">
          <cell r="A182"/>
          <cell r="B182"/>
          <cell r="C182"/>
          <cell r="D182"/>
          <cell r="G182" t="str">
            <v xml:space="preserve"> </v>
          </cell>
        </row>
        <row r="183">
          <cell r="A183"/>
          <cell r="B183"/>
          <cell r="C183"/>
          <cell r="D183"/>
          <cell r="G183" t="str">
            <v xml:space="preserve"> </v>
          </cell>
        </row>
        <row r="184">
          <cell r="A184"/>
          <cell r="B184"/>
          <cell r="C184"/>
          <cell r="D184"/>
          <cell r="G184" t="str">
            <v xml:space="preserve"> </v>
          </cell>
        </row>
        <row r="185">
          <cell r="A185"/>
          <cell r="B185"/>
          <cell r="C185"/>
          <cell r="D185"/>
          <cell r="G185" t="str">
            <v xml:space="preserve"> </v>
          </cell>
        </row>
        <row r="186">
          <cell r="A186"/>
          <cell r="B186"/>
          <cell r="C186"/>
          <cell r="D186"/>
          <cell r="G186" t="str">
            <v xml:space="preserve"> </v>
          </cell>
        </row>
        <row r="187">
          <cell r="A187"/>
          <cell r="B187"/>
          <cell r="C187"/>
          <cell r="D187"/>
          <cell r="G187" t="str">
            <v xml:space="preserve"> </v>
          </cell>
        </row>
        <row r="188">
          <cell r="A188"/>
          <cell r="B188"/>
          <cell r="C188"/>
          <cell r="D188"/>
          <cell r="G188" t="str">
            <v xml:space="preserve"> </v>
          </cell>
        </row>
        <row r="189">
          <cell r="A189"/>
          <cell r="B189"/>
          <cell r="C189"/>
          <cell r="D189"/>
          <cell r="G189" t="str">
            <v xml:space="preserve"> </v>
          </cell>
        </row>
        <row r="190">
          <cell r="A190"/>
          <cell r="B190"/>
          <cell r="C190"/>
          <cell r="D190"/>
          <cell r="G190" t="str">
            <v xml:space="preserve"> </v>
          </cell>
        </row>
        <row r="191">
          <cell r="A191"/>
          <cell r="B191"/>
          <cell r="C191"/>
          <cell r="D191"/>
          <cell r="G191" t="str">
            <v xml:space="preserve"> </v>
          </cell>
        </row>
        <row r="192">
          <cell r="A192"/>
          <cell r="B192"/>
          <cell r="C192"/>
          <cell r="D192"/>
          <cell r="G192" t="str">
            <v xml:space="preserve"> </v>
          </cell>
        </row>
        <row r="193">
          <cell r="A193"/>
          <cell r="B193"/>
          <cell r="C193"/>
          <cell r="D193"/>
          <cell r="G193" t="str">
            <v xml:space="preserve"> </v>
          </cell>
        </row>
        <row r="194">
          <cell r="A194"/>
          <cell r="B194"/>
          <cell r="C194"/>
          <cell r="D194"/>
          <cell r="G194" t="str">
            <v xml:space="preserve"> </v>
          </cell>
        </row>
        <row r="195">
          <cell r="A195"/>
          <cell r="B195"/>
          <cell r="C195"/>
          <cell r="D195"/>
          <cell r="G195" t="str">
            <v xml:space="preserve"> </v>
          </cell>
        </row>
        <row r="196">
          <cell r="A196"/>
          <cell r="B196"/>
          <cell r="C196"/>
          <cell r="D196"/>
          <cell r="G196" t="str">
            <v xml:space="preserve"> </v>
          </cell>
        </row>
        <row r="197">
          <cell r="A197"/>
          <cell r="B197"/>
          <cell r="C197"/>
          <cell r="D197"/>
          <cell r="G197" t="str">
            <v xml:space="preserve"> </v>
          </cell>
        </row>
        <row r="198">
          <cell r="A198"/>
          <cell r="B198"/>
          <cell r="C198"/>
          <cell r="D198"/>
          <cell r="G198" t="str">
            <v xml:space="preserve"> </v>
          </cell>
        </row>
        <row r="199">
          <cell r="A199"/>
          <cell r="B199"/>
          <cell r="C199"/>
          <cell r="D199"/>
          <cell r="G199" t="str">
            <v xml:space="preserve"> </v>
          </cell>
        </row>
        <row r="200">
          <cell r="A200"/>
          <cell r="B200"/>
          <cell r="C200"/>
          <cell r="D200"/>
          <cell r="G200" t="str">
            <v xml:space="preserve"> </v>
          </cell>
        </row>
        <row r="201">
          <cell r="A201"/>
          <cell r="B201"/>
          <cell r="C201"/>
          <cell r="D201"/>
          <cell r="G201" t="str">
            <v xml:space="preserve"> </v>
          </cell>
        </row>
        <row r="202">
          <cell r="A202"/>
          <cell r="B202"/>
          <cell r="C202"/>
          <cell r="D202"/>
          <cell r="G202" t="str">
            <v xml:space="preserve"> </v>
          </cell>
        </row>
        <row r="203">
          <cell r="A203"/>
          <cell r="B203"/>
          <cell r="C203"/>
          <cell r="D203"/>
          <cell r="G203" t="str">
            <v xml:space="preserve"> </v>
          </cell>
        </row>
        <row r="204">
          <cell r="A204"/>
          <cell r="B204"/>
          <cell r="C204"/>
          <cell r="D204"/>
          <cell r="G204" t="str">
            <v xml:space="preserve"> </v>
          </cell>
        </row>
        <row r="205">
          <cell r="A205"/>
          <cell r="B205"/>
          <cell r="C205"/>
          <cell r="D205"/>
          <cell r="G205" t="str">
            <v xml:space="preserve"> </v>
          </cell>
        </row>
        <row r="206">
          <cell r="A206"/>
          <cell r="B206"/>
          <cell r="C206"/>
          <cell r="D206"/>
          <cell r="G206" t="str">
            <v xml:space="preserve"> </v>
          </cell>
        </row>
        <row r="207">
          <cell r="A207"/>
          <cell r="B207"/>
          <cell r="C207"/>
          <cell r="D207"/>
          <cell r="G207" t="str">
            <v xml:space="preserve"> </v>
          </cell>
        </row>
        <row r="208">
          <cell r="A208"/>
          <cell r="B208"/>
          <cell r="C208"/>
          <cell r="D208"/>
          <cell r="G208" t="str">
            <v xml:space="preserve"> </v>
          </cell>
        </row>
        <row r="209">
          <cell r="A209"/>
          <cell r="B209"/>
          <cell r="C209"/>
          <cell r="D209"/>
          <cell r="G209" t="str">
            <v xml:space="preserve"> </v>
          </cell>
        </row>
        <row r="210">
          <cell r="A210"/>
          <cell r="B210"/>
          <cell r="C210"/>
          <cell r="D210"/>
          <cell r="G210" t="str">
            <v xml:space="preserve"> </v>
          </cell>
        </row>
        <row r="211">
          <cell r="A211"/>
          <cell r="B211"/>
          <cell r="C211"/>
          <cell r="D211"/>
          <cell r="G211" t="str">
            <v xml:space="preserve"> </v>
          </cell>
        </row>
        <row r="212">
          <cell r="A212"/>
          <cell r="B212"/>
          <cell r="C212"/>
          <cell r="D212"/>
          <cell r="G212" t="str">
            <v xml:space="preserve"> </v>
          </cell>
        </row>
        <row r="213">
          <cell r="A213"/>
          <cell r="B213"/>
          <cell r="C213"/>
          <cell r="D213"/>
          <cell r="G213" t="str">
            <v xml:space="preserve"> </v>
          </cell>
        </row>
        <row r="214">
          <cell r="A214"/>
          <cell r="B214"/>
          <cell r="C214"/>
          <cell r="D214"/>
          <cell r="G214" t="str">
            <v xml:space="preserve"> </v>
          </cell>
        </row>
        <row r="215">
          <cell r="A215"/>
          <cell r="B215"/>
          <cell r="C215"/>
          <cell r="D215"/>
          <cell r="G215" t="str">
            <v xml:space="preserve"> </v>
          </cell>
        </row>
        <row r="216">
          <cell r="A216"/>
          <cell r="B216"/>
          <cell r="C216"/>
          <cell r="D216"/>
          <cell r="G216" t="str">
            <v xml:space="preserve"> </v>
          </cell>
        </row>
        <row r="217">
          <cell r="A217"/>
          <cell r="B217"/>
          <cell r="C217"/>
          <cell r="D217"/>
          <cell r="G217" t="str">
            <v xml:space="preserve"> </v>
          </cell>
        </row>
        <row r="218">
          <cell r="A218"/>
          <cell r="B218"/>
          <cell r="C218"/>
          <cell r="D218"/>
          <cell r="G218" t="str">
            <v xml:space="preserve"> </v>
          </cell>
        </row>
        <row r="219">
          <cell r="A219"/>
          <cell r="B219"/>
          <cell r="C219"/>
          <cell r="D219"/>
          <cell r="G219" t="str">
            <v xml:space="preserve"> </v>
          </cell>
        </row>
        <row r="220">
          <cell r="A220"/>
          <cell r="B220"/>
          <cell r="C220"/>
          <cell r="D220"/>
          <cell r="G220" t="str">
            <v xml:space="preserve"> </v>
          </cell>
        </row>
        <row r="221">
          <cell r="A221"/>
          <cell r="B221"/>
          <cell r="C221"/>
          <cell r="D221"/>
          <cell r="G221" t="str">
            <v xml:space="preserve"> </v>
          </cell>
        </row>
        <row r="222">
          <cell r="A222"/>
          <cell r="B222"/>
          <cell r="C222"/>
          <cell r="D222"/>
          <cell r="G222" t="str">
            <v xml:space="preserve"> </v>
          </cell>
        </row>
        <row r="223">
          <cell r="A223"/>
          <cell r="B223"/>
          <cell r="C223"/>
          <cell r="D223"/>
          <cell r="G223" t="str">
            <v xml:space="preserve"> </v>
          </cell>
        </row>
        <row r="224">
          <cell r="A224"/>
          <cell r="B224"/>
          <cell r="C224"/>
          <cell r="D224"/>
          <cell r="G224" t="str">
            <v xml:space="preserve"> </v>
          </cell>
        </row>
        <row r="225">
          <cell r="A225"/>
          <cell r="B225"/>
          <cell r="C225"/>
          <cell r="D225"/>
          <cell r="G225" t="str">
            <v xml:space="preserve"> </v>
          </cell>
        </row>
        <row r="226">
          <cell r="A226"/>
          <cell r="B226"/>
          <cell r="C226"/>
          <cell r="D226"/>
          <cell r="G226" t="str">
            <v xml:space="preserve"> </v>
          </cell>
        </row>
        <row r="227">
          <cell r="A227"/>
          <cell r="B227"/>
          <cell r="C227"/>
          <cell r="D227"/>
          <cell r="G227" t="str">
            <v xml:space="preserve"> </v>
          </cell>
        </row>
        <row r="228">
          <cell r="A228"/>
          <cell r="B228"/>
          <cell r="C228"/>
          <cell r="D228"/>
          <cell r="G228" t="str">
            <v xml:space="preserve"> </v>
          </cell>
        </row>
        <row r="229">
          <cell r="A229"/>
          <cell r="B229"/>
          <cell r="C229"/>
          <cell r="D229"/>
          <cell r="G229" t="str">
            <v xml:space="preserve"> </v>
          </cell>
        </row>
        <row r="230">
          <cell r="A230"/>
          <cell r="B230"/>
          <cell r="C230"/>
          <cell r="D230"/>
          <cell r="G230" t="str">
            <v xml:space="preserve"> </v>
          </cell>
        </row>
        <row r="231">
          <cell r="A231"/>
          <cell r="B231"/>
          <cell r="C231"/>
          <cell r="D231"/>
          <cell r="G231" t="str">
            <v xml:space="preserve"> </v>
          </cell>
        </row>
        <row r="232">
          <cell r="A232"/>
          <cell r="B232"/>
          <cell r="C232"/>
          <cell r="D232"/>
          <cell r="G232" t="str">
            <v xml:space="preserve"> </v>
          </cell>
        </row>
        <row r="233">
          <cell r="A233"/>
          <cell r="B233"/>
          <cell r="C233"/>
          <cell r="D233"/>
          <cell r="G233" t="str">
            <v xml:space="preserve"> </v>
          </cell>
        </row>
        <row r="234">
          <cell r="A234"/>
          <cell r="B234"/>
          <cell r="C234"/>
          <cell r="D234"/>
          <cell r="G234" t="str">
            <v xml:space="preserve"> </v>
          </cell>
        </row>
        <row r="235">
          <cell r="A235"/>
          <cell r="B235"/>
          <cell r="C235"/>
          <cell r="D235"/>
          <cell r="G235" t="str">
            <v xml:space="preserve"> </v>
          </cell>
        </row>
        <row r="236">
          <cell r="A236"/>
          <cell r="B236"/>
          <cell r="C236"/>
          <cell r="D236"/>
          <cell r="G236" t="str">
            <v xml:space="preserve"> </v>
          </cell>
        </row>
        <row r="237">
          <cell r="A237"/>
          <cell r="B237"/>
          <cell r="C237"/>
          <cell r="D237"/>
          <cell r="G237" t="str">
            <v xml:space="preserve"> </v>
          </cell>
        </row>
        <row r="238">
          <cell r="A238"/>
          <cell r="B238"/>
          <cell r="C238"/>
          <cell r="D238"/>
          <cell r="G238" t="str">
            <v xml:space="preserve"> </v>
          </cell>
        </row>
        <row r="239">
          <cell r="A239"/>
          <cell r="B239"/>
          <cell r="C239"/>
          <cell r="D239"/>
          <cell r="G239" t="str">
            <v xml:space="preserve"> </v>
          </cell>
        </row>
        <row r="240">
          <cell r="A240"/>
          <cell r="B240"/>
          <cell r="C240"/>
          <cell r="D240"/>
          <cell r="G240" t="str">
            <v xml:space="preserve"> </v>
          </cell>
        </row>
        <row r="241">
          <cell r="A241"/>
          <cell r="B241"/>
          <cell r="C241"/>
          <cell r="D241"/>
          <cell r="G241" t="str">
            <v xml:space="preserve"> </v>
          </cell>
        </row>
        <row r="242">
          <cell r="A242"/>
          <cell r="B242"/>
          <cell r="C242"/>
          <cell r="D242"/>
          <cell r="G242" t="str">
            <v xml:space="preserve"> </v>
          </cell>
        </row>
        <row r="243">
          <cell r="A243"/>
          <cell r="B243"/>
          <cell r="C243"/>
          <cell r="D243"/>
          <cell r="G243" t="str">
            <v xml:space="preserve"> </v>
          </cell>
        </row>
        <row r="244">
          <cell r="A244"/>
          <cell r="B244"/>
          <cell r="C244"/>
          <cell r="D244"/>
          <cell r="G244" t="str">
            <v xml:space="preserve"> </v>
          </cell>
        </row>
        <row r="245">
          <cell r="A245"/>
          <cell r="B245"/>
          <cell r="C245"/>
          <cell r="D245"/>
          <cell r="G245" t="str">
            <v xml:space="preserve"> </v>
          </cell>
        </row>
        <row r="246">
          <cell r="A246"/>
          <cell r="B246"/>
          <cell r="C246"/>
          <cell r="D246"/>
          <cell r="G246" t="str">
            <v xml:space="preserve"> </v>
          </cell>
        </row>
        <row r="247">
          <cell r="A247"/>
          <cell r="B247"/>
          <cell r="C247"/>
          <cell r="D247"/>
          <cell r="G247" t="str">
            <v xml:space="preserve"> </v>
          </cell>
        </row>
        <row r="248">
          <cell r="A248"/>
          <cell r="B248"/>
          <cell r="C248"/>
          <cell r="D248"/>
          <cell r="G248" t="str">
            <v xml:space="preserve"> </v>
          </cell>
        </row>
        <row r="249">
          <cell r="A249"/>
          <cell r="B249"/>
          <cell r="C249"/>
          <cell r="D249"/>
          <cell r="G249" t="str">
            <v xml:space="preserve"> </v>
          </cell>
        </row>
        <row r="250">
          <cell r="A250"/>
          <cell r="B250"/>
          <cell r="C250"/>
          <cell r="D250"/>
          <cell r="G250" t="str">
            <v xml:space="preserve"> </v>
          </cell>
        </row>
        <row r="251">
          <cell r="A251"/>
          <cell r="B251"/>
          <cell r="C251"/>
          <cell r="D251"/>
          <cell r="G251" t="str">
            <v xml:space="preserve"> </v>
          </cell>
        </row>
        <row r="252">
          <cell r="A252"/>
          <cell r="B252"/>
          <cell r="C252"/>
          <cell r="D252"/>
          <cell r="G252" t="str">
            <v xml:space="preserve"> </v>
          </cell>
        </row>
        <row r="253">
          <cell r="A253"/>
          <cell r="B253"/>
          <cell r="C253"/>
          <cell r="D253"/>
          <cell r="G253" t="str">
            <v xml:space="preserve"> </v>
          </cell>
        </row>
        <row r="254">
          <cell r="A254"/>
          <cell r="B254"/>
          <cell r="C254"/>
          <cell r="D254"/>
          <cell r="G254" t="str">
            <v xml:space="preserve"> </v>
          </cell>
        </row>
        <row r="255">
          <cell r="A255"/>
          <cell r="B255"/>
          <cell r="C255"/>
          <cell r="D255"/>
          <cell r="G255" t="str">
            <v xml:space="preserve"> </v>
          </cell>
        </row>
        <row r="256">
          <cell r="A256"/>
          <cell r="B256"/>
          <cell r="C256"/>
          <cell r="D256"/>
          <cell r="G256" t="str">
            <v xml:space="preserve"> </v>
          </cell>
        </row>
        <row r="257">
          <cell r="A257"/>
          <cell r="B257"/>
          <cell r="C257"/>
          <cell r="D257"/>
          <cell r="G257" t="str">
            <v xml:space="preserve"> </v>
          </cell>
        </row>
        <row r="258">
          <cell r="A258"/>
          <cell r="B258"/>
          <cell r="C258"/>
          <cell r="D258"/>
          <cell r="G258" t="str">
            <v xml:space="preserve"> </v>
          </cell>
        </row>
        <row r="259">
          <cell r="A259"/>
          <cell r="B259"/>
          <cell r="C259"/>
          <cell r="D259"/>
          <cell r="G259" t="str">
            <v xml:space="preserve"> </v>
          </cell>
        </row>
        <row r="260">
          <cell r="A260"/>
          <cell r="B260"/>
          <cell r="C260"/>
          <cell r="D260"/>
          <cell r="G260" t="str">
            <v xml:space="preserve"> </v>
          </cell>
        </row>
        <row r="261">
          <cell r="A261"/>
          <cell r="B261"/>
          <cell r="C261"/>
          <cell r="D261"/>
          <cell r="G261" t="str">
            <v xml:space="preserve"> </v>
          </cell>
        </row>
        <row r="262">
          <cell r="A262"/>
          <cell r="B262"/>
          <cell r="C262"/>
          <cell r="D262"/>
          <cell r="G262" t="str">
            <v xml:space="preserve"> </v>
          </cell>
        </row>
        <row r="263">
          <cell r="A263"/>
          <cell r="B263"/>
          <cell r="C263"/>
          <cell r="D263"/>
          <cell r="G263" t="str">
            <v xml:space="preserve"> </v>
          </cell>
        </row>
        <row r="264">
          <cell r="A264"/>
          <cell r="B264"/>
          <cell r="C264"/>
          <cell r="D264"/>
          <cell r="G264" t="str">
            <v xml:space="preserve"> </v>
          </cell>
        </row>
        <row r="265">
          <cell r="A265"/>
          <cell r="B265"/>
          <cell r="C265"/>
          <cell r="D265"/>
          <cell r="G265" t="str">
            <v xml:space="preserve"> </v>
          </cell>
        </row>
        <row r="266">
          <cell r="A266"/>
          <cell r="B266"/>
          <cell r="C266"/>
          <cell r="D266"/>
          <cell r="G266" t="str">
            <v xml:space="preserve"> </v>
          </cell>
        </row>
        <row r="267">
          <cell r="A267"/>
          <cell r="B267"/>
          <cell r="C267"/>
          <cell r="D267"/>
          <cell r="G267" t="str">
            <v xml:space="preserve"> </v>
          </cell>
        </row>
        <row r="268">
          <cell r="A268"/>
          <cell r="B268"/>
          <cell r="C268"/>
          <cell r="D268"/>
          <cell r="G268" t="str">
            <v xml:space="preserve"> </v>
          </cell>
        </row>
        <row r="269">
          <cell r="A269"/>
          <cell r="B269"/>
          <cell r="C269"/>
          <cell r="D269"/>
          <cell r="G269" t="str">
            <v xml:space="preserve"> </v>
          </cell>
        </row>
        <row r="270">
          <cell r="A270"/>
          <cell r="B270"/>
          <cell r="C270"/>
          <cell r="D270"/>
          <cell r="G270" t="str">
            <v xml:space="preserve"> </v>
          </cell>
        </row>
        <row r="271">
          <cell r="A271"/>
          <cell r="B271"/>
          <cell r="C271"/>
          <cell r="D271"/>
          <cell r="G271" t="str">
            <v xml:space="preserve"> </v>
          </cell>
        </row>
        <row r="272">
          <cell r="A272"/>
          <cell r="B272"/>
          <cell r="C272"/>
          <cell r="D272"/>
          <cell r="G272" t="str">
            <v xml:space="preserve"> </v>
          </cell>
        </row>
        <row r="273">
          <cell r="A273"/>
          <cell r="B273"/>
          <cell r="C273"/>
          <cell r="D273"/>
          <cell r="G273" t="str">
            <v xml:space="preserve"> </v>
          </cell>
        </row>
        <row r="274">
          <cell r="A274"/>
          <cell r="B274"/>
          <cell r="C274"/>
          <cell r="D274"/>
          <cell r="G274" t="str">
            <v xml:space="preserve"> </v>
          </cell>
        </row>
        <row r="275">
          <cell r="A275"/>
          <cell r="B275"/>
          <cell r="C275"/>
          <cell r="D275"/>
          <cell r="G275" t="str">
            <v xml:space="preserve"> </v>
          </cell>
        </row>
        <row r="276">
          <cell r="A276"/>
          <cell r="B276"/>
          <cell r="C276"/>
          <cell r="D276"/>
          <cell r="G276" t="str">
            <v xml:space="preserve"> </v>
          </cell>
        </row>
        <row r="277">
          <cell r="A277"/>
          <cell r="B277"/>
          <cell r="C277"/>
          <cell r="D277"/>
          <cell r="G277" t="str">
            <v xml:space="preserve"> </v>
          </cell>
        </row>
        <row r="278">
          <cell r="A278"/>
          <cell r="B278"/>
          <cell r="C278"/>
          <cell r="D278"/>
          <cell r="G278" t="str">
            <v xml:space="preserve"> </v>
          </cell>
        </row>
        <row r="279">
          <cell r="A279"/>
          <cell r="B279"/>
          <cell r="C279"/>
          <cell r="D279"/>
          <cell r="G279" t="str">
            <v xml:space="preserve"> </v>
          </cell>
        </row>
        <row r="280">
          <cell r="A280"/>
          <cell r="B280"/>
          <cell r="C280"/>
          <cell r="D280"/>
          <cell r="G280" t="str">
            <v xml:space="preserve"> </v>
          </cell>
        </row>
        <row r="281">
          <cell r="A281"/>
          <cell r="B281"/>
          <cell r="C281"/>
          <cell r="D281"/>
          <cell r="G281" t="str">
            <v xml:space="preserve"> </v>
          </cell>
        </row>
        <row r="282">
          <cell r="A282"/>
          <cell r="B282"/>
          <cell r="C282"/>
          <cell r="D282"/>
          <cell r="G282" t="str">
            <v xml:space="preserve"> </v>
          </cell>
        </row>
        <row r="283">
          <cell r="A283"/>
          <cell r="B283"/>
          <cell r="C283"/>
          <cell r="D283"/>
          <cell r="G283" t="str">
            <v xml:space="preserve"> </v>
          </cell>
        </row>
        <row r="284">
          <cell r="A284"/>
          <cell r="B284"/>
          <cell r="C284"/>
          <cell r="D284"/>
          <cell r="G284" t="str">
            <v xml:space="preserve"> </v>
          </cell>
        </row>
        <row r="285">
          <cell r="A285"/>
          <cell r="B285"/>
          <cell r="C285"/>
          <cell r="D285"/>
          <cell r="G285" t="str">
            <v xml:space="preserve"> </v>
          </cell>
        </row>
        <row r="286">
          <cell r="A286"/>
          <cell r="B286"/>
          <cell r="C286"/>
          <cell r="D286"/>
          <cell r="G286" t="str">
            <v xml:space="preserve"> </v>
          </cell>
        </row>
        <row r="287">
          <cell r="A287"/>
          <cell r="B287"/>
          <cell r="C287"/>
          <cell r="D287"/>
          <cell r="G287" t="str">
            <v xml:space="preserve"> </v>
          </cell>
        </row>
        <row r="288">
          <cell r="A288"/>
          <cell r="B288"/>
          <cell r="C288"/>
          <cell r="D288"/>
          <cell r="G288" t="str">
            <v xml:space="preserve"> </v>
          </cell>
        </row>
        <row r="289">
          <cell r="A289"/>
          <cell r="B289"/>
          <cell r="C289"/>
          <cell r="D289"/>
          <cell r="G289" t="str">
            <v xml:space="preserve"> </v>
          </cell>
        </row>
        <row r="290">
          <cell r="A290"/>
          <cell r="B290"/>
          <cell r="C290"/>
          <cell r="D290"/>
          <cell r="G290" t="str">
            <v xml:space="preserve"> </v>
          </cell>
        </row>
        <row r="291">
          <cell r="A291"/>
          <cell r="B291"/>
          <cell r="C291"/>
          <cell r="D291"/>
          <cell r="G291" t="str">
            <v xml:space="preserve"> </v>
          </cell>
        </row>
        <row r="292">
          <cell r="A292"/>
          <cell r="B292"/>
          <cell r="C292"/>
          <cell r="D292"/>
          <cell r="G292" t="str">
            <v xml:space="preserve"> </v>
          </cell>
        </row>
        <row r="293">
          <cell r="A293"/>
          <cell r="B293"/>
          <cell r="C293"/>
          <cell r="D293"/>
          <cell r="G293" t="str">
            <v xml:space="preserve"> </v>
          </cell>
        </row>
        <row r="294">
          <cell r="A294"/>
          <cell r="B294"/>
          <cell r="C294"/>
          <cell r="D294"/>
          <cell r="G294" t="str">
            <v xml:space="preserve"> </v>
          </cell>
        </row>
        <row r="295">
          <cell r="A295"/>
          <cell r="B295"/>
          <cell r="C295"/>
          <cell r="D295"/>
          <cell r="G295" t="str">
            <v xml:space="preserve"> </v>
          </cell>
        </row>
        <row r="296">
          <cell r="A296"/>
          <cell r="B296"/>
          <cell r="C296"/>
          <cell r="D296"/>
          <cell r="G296" t="str">
            <v xml:space="preserve"> </v>
          </cell>
        </row>
        <row r="297">
          <cell r="A297"/>
          <cell r="B297"/>
          <cell r="C297"/>
          <cell r="D297"/>
          <cell r="G297" t="str">
            <v xml:space="preserve"> </v>
          </cell>
        </row>
        <row r="298">
          <cell r="A298"/>
          <cell r="B298"/>
          <cell r="C298"/>
          <cell r="D298"/>
          <cell r="G298" t="str">
            <v xml:space="preserve"> </v>
          </cell>
        </row>
        <row r="299">
          <cell r="A299"/>
          <cell r="B299"/>
          <cell r="C299"/>
          <cell r="D299"/>
          <cell r="G299" t="str">
            <v xml:space="preserve"> </v>
          </cell>
        </row>
        <row r="300">
          <cell r="A300"/>
          <cell r="B300"/>
          <cell r="C300"/>
          <cell r="D300"/>
          <cell r="G300" t="str">
            <v xml:space="preserve"> </v>
          </cell>
        </row>
        <row r="301">
          <cell r="A301"/>
          <cell r="B301"/>
          <cell r="C301"/>
          <cell r="D301"/>
          <cell r="G301" t="str">
            <v xml:space="preserve"> </v>
          </cell>
        </row>
        <row r="302">
          <cell r="A302"/>
          <cell r="B302"/>
          <cell r="C302"/>
          <cell r="D302"/>
          <cell r="G302" t="str">
            <v xml:space="preserve"> </v>
          </cell>
        </row>
        <row r="303">
          <cell r="A303"/>
          <cell r="B303"/>
          <cell r="C303"/>
          <cell r="D303"/>
          <cell r="G303" t="str">
            <v xml:space="preserve"> </v>
          </cell>
        </row>
        <row r="304">
          <cell r="A304"/>
          <cell r="B304"/>
          <cell r="C304"/>
          <cell r="D304"/>
          <cell r="G304" t="str">
            <v xml:space="preserve"> </v>
          </cell>
        </row>
        <row r="305">
          <cell r="A305"/>
          <cell r="B305"/>
          <cell r="C305"/>
          <cell r="D305"/>
          <cell r="G305" t="str">
            <v xml:space="preserve"> </v>
          </cell>
        </row>
        <row r="306">
          <cell r="A306"/>
          <cell r="B306"/>
          <cell r="C306"/>
          <cell r="D306"/>
          <cell r="G306" t="str">
            <v xml:space="preserve"> </v>
          </cell>
        </row>
        <row r="307">
          <cell r="A307"/>
          <cell r="B307"/>
          <cell r="C307"/>
          <cell r="D307"/>
          <cell r="G307" t="str">
            <v xml:space="preserve"> </v>
          </cell>
        </row>
        <row r="308">
          <cell r="A308"/>
          <cell r="B308"/>
          <cell r="C308"/>
          <cell r="D308"/>
          <cell r="G308" t="str">
            <v xml:space="preserve"> </v>
          </cell>
        </row>
        <row r="309">
          <cell r="A309"/>
          <cell r="B309"/>
          <cell r="C309"/>
          <cell r="D309"/>
          <cell r="G309" t="str">
            <v xml:space="preserve"> </v>
          </cell>
        </row>
        <row r="310">
          <cell r="A310"/>
          <cell r="B310"/>
          <cell r="C310"/>
          <cell r="D310"/>
          <cell r="G310" t="str">
            <v xml:space="preserve"> </v>
          </cell>
        </row>
        <row r="311">
          <cell r="A311"/>
          <cell r="B311"/>
          <cell r="C311"/>
          <cell r="D311"/>
          <cell r="G311" t="str">
            <v xml:space="preserve"> </v>
          </cell>
        </row>
        <row r="312">
          <cell r="A312"/>
          <cell r="B312"/>
          <cell r="C312"/>
          <cell r="D312"/>
          <cell r="G312" t="str">
            <v xml:space="preserve"> </v>
          </cell>
        </row>
        <row r="313">
          <cell r="A313"/>
          <cell r="B313"/>
          <cell r="C313"/>
          <cell r="D313"/>
          <cell r="G313" t="str">
            <v xml:space="preserve"> </v>
          </cell>
        </row>
        <row r="314">
          <cell r="A314"/>
          <cell r="B314"/>
          <cell r="C314"/>
          <cell r="D314"/>
          <cell r="G314" t="str">
            <v xml:space="preserve"> </v>
          </cell>
        </row>
        <row r="315">
          <cell r="A315"/>
          <cell r="B315"/>
          <cell r="C315"/>
          <cell r="D315"/>
          <cell r="G315" t="str">
            <v xml:space="preserve"> </v>
          </cell>
        </row>
        <row r="316">
          <cell r="A316"/>
          <cell r="B316"/>
          <cell r="C316"/>
          <cell r="D316"/>
          <cell r="G316" t="str">
            <v xml:space="preserve"> </v>
          </cell>
        </row>
        <row r="317">
          <cell r="A317"/>
          <cell r="B317"/>
          <cell r="C317"/>
          <cell r="D317"/>
          <cell r="G317" t="str">
            <v xml:space="preserve"> </v>
          </cell>
        </row>
        <row r="318">
          <cell r="A318"/>
          <cell r="B318"/>
          <cell r="C318"/>
          <cell r="D318"/>
          <cell r="G318" t="str">
            <v xml:space="preserve"> </v>
          </cell>
        </row>
        <row r="319">
          <cell r="A319"/>
          <cell r="B319"/>
          <cell r="C319"/>
          <cell r="D319"/>
          <cell r="G319" t="str">
            <v xml:space="preserve"> </v>
          </cell>
        </row>
        <row r="320">
          <cell r="A320"/>
          <cell r="B320"/>
          <cell r="C320"/>
          <cell r="D320"/>
          <cell r="G320" t="str">
            <v xml:space="preserve"> </v>
          </cell>
        </row>
        <row r="321">
          <cell r="A321"/>
          <cell r="B321"/>
          <cell r="C321"/>
          <cell r="D321"/>
          <cell r="G321" t="str">
            <v xml:space="preserve"> </v>
          </cell>
        </row>
        <row r="322">
          <cell r="A322"/>
          <cell r="B322"/>
          <cell r="C322"/>
          <cell r="D322"/>
          <cell r="G322" t="str">
            <v xml:space="preserve"> </v>
          </cell>
        </row>
        <row r="323">
          <cell r="A323"/>
          <cell r="B323"/>
          <cell r="C323"/>
          <cell r="D323"/>
          <cell r="G323" t="str">
            <v xml:space="preserve"> </v>
          </cell>
        </row>
        <row r="324">
          <cell r="A324"/>
          <cell r="B324"/>
          <cell r="C324"/>
          <cell r="D324"/>
          <cell r="G324" t="str">
            <v xml:space="preserve"> </v>
          </cell>
        </row>
        <row r="325">
          <cell r="A325"/>
          <cell r="B325"/>
          <cell r="C325"/>
          <cell r="D325"/>
          <cell r="G325" t="str">
            <v xml:space="preserve"> </v>
          </cell>
        </row>
        <row r="326">
          <cell r="A326"/>
          <cell r="B326"/>
          <cell r="C326"/>
          <cell r="D326"/>
          <cell r="G326" t="str">
            <v xml:space="preserve"> </v>
          </cell>
        </row>
        <row r="327">
          <cell r="A327"/>
          <cell r="B327"/>
          <cell r="C327"/>
          <cell r="D327"/>
          <cell r="G327" t="str">
            <v xml:space="preserve"> </v>
          </cell>
        </row>
        <row r="328">
          <cell r="A328"/>
          <cell r="B328"/>
          <cell r="C328"/>
          <cell r="D328"/>
          <cell r="G328" t="str">
            <v xml:space="preserve"> </v>
          </cell>
        </row>
        <row r="329">
          <cell r="A329"/>
          <cell r="B329"/>
          <cell r="C329"/>
          <cell r="D329"/>
          <cell r="G329" t="str">
            <v xml:space="preserve"> </v>
          </cell>
        </row>
        <row r="330">
          <cell r="A330"/>
          <cell r="B330"/>
          <cell r="C330"/>
          <cell r="D330"/>
          <cell r="G330" t="str">
            <v xml:space="preserve"> </v>
          </cell>
        </row>
        <row r="331">
          <cell r="A331"/>
          <cell r="B331"/>
          <cell r="C331"/>
          <cell r="D331"/>
          <cell r="G331" t="str">
            <v xml:space="preserve"> </v>
          </cell>
        </row>
        <row r="332">
          <cell r="A332"/>
          <cell r="B332"/>
          <cell r="C332"/>
          <cell r="D332"/>
          <cell r="G332" t="str">
            <v xml:space="preserve"> </v>
          </cell>
        </row>
        <row r="333">
          <cell r="A333"/>
          <cell r="B333"/>
          <cell r="C333"/>
          <cell r="D333"/>
          <cell r="G333" t="str">
            <v xml:space="preserve"> </v>
          </cell>
        </row>
        <row r="334">
          <cell r="A334"/>
          <cell r="B334"/>
          <cell r="C334"/>
          <cell r="D334"/>
          <cell r="G334" t="str">
            <v xml:space="preserve"> </v>
          </cell>
        </row>
        <row r="335">
          <cell r="A335"/>
          <cell r="B335"/>
          <cell r="C335"/>
          <cell r="D335"/>
          <cell r="G335" t="str">
            <v xml:space="preserve"> </v>
          </cell>
        </row>
        <row r="336">
          <cell r="A336"/>
          <cell r="B336"/>
          <cell r="C336"/>
          <cell r="D336"/>
          <cell r="G336" t="str">
            <v xml:space="preserve"> </v>
          </cell>
        </row>
        <row r="337">
          <cell r="A337"/>
          <cell r="B337"/>
          <cell r="C337"/>
          <cell r="D337"/>
          <cell r="G337" t="str">
            <v xml:space="preserve"> </v>
          </cell>
        </row>
        <row r="338">
          <cell r="A338"/>
          <cell r="B338"/>
          <cell r="C338"/>
          <cell r="D338"/>
          <cell r="G338" t="str">
            <v xml:space="preserve"> </v>
          </cell>
        </row>
        <row r="339">
          <cell r="A339"/>
          <cell r="B339"/>
          <cell r="C339"/>
          <cell r="D339"/>
          <cell r="G339" t="str">
            <v xml:space="preserve"> </v>
          </cell>
        </row>
        <row r="340">
          <cell r="A340"/>
          <cell r="B340"/>
          <cell r="C340"/>
          <cell r="D340"/>
          <cell r="G340" t="str">
            <v xml:space="preserve"> </v>
          </cell>
        </row>
        <row r="341">
          <cell r="A341"/>
          <cell r="B341"/>
          <cell r="C341"/>
          <cell r="D341"/>
          <cell r="G341" t="str">
            <v xml:space="preserve"> </v>
          </cell>
        </row>
        <row r="342">
          <cell r="A342"/>
          <cell r="B342"/>
          <cell r="C342"/>
          <cell r="D342"/>
          <cell r="G342" t="str">
            <v xml:space="preserve"> </v>
          </cell>
        </row>
        <row r="343">
          <cell r="A343"/>
          <cell r="B343"/>
          <cell r="C343"/>
          <cell r="D343"/>
          <cell r="G343" t="str">
            <v xml:space="preserve"> </v>
          </cell>
        </row>
        <row r="344">
          <cell r="A344"/>
          <cell r="B344"/>
          <cell r="C344"/>
          <cell r="D344"/>
          <cell r="G344" t="str">
            <v xml:space="preserve"> </v>
          </cell>
        </row>
        <row r="345">
          <cell r="A345"/>
          <cell r="B345"/>
          <cell r="C345"/>
          <cell r="D345"/>
          <cell r="G345" t="str">
            <v xml:space="preserve"> </v>
          </cell>
        </row>
        <row r="346">
          <cell r="A346"/>
          <cell r="B346"/>
          <cell r="C346"/>
          <cell r="D346"/>
          <cell r="G346" t="str">
            <v xml:space="preserve"> </v>
          </cell>
        </row>
        <row r="347">
          <cell r="A347"/>
          <cell r="B347"/>
          <cell r="C347"/>
          <cell r="D347"/>
          <cell r="G347" t="str">
            <v xml:space="preserve"> </v>
          </cell>
        </row>
        <row r="348">
          <cell r="A348"/>
          <cell r="B348"/>
          <cell r="C348"/>
          <cell r="D348"/>
          <cell r="G348" t="str">
            <v xml:space="preserve"> </v>
          </cell>
        </row>
        <row r="349">
          <cell r="A349"/>
          <cell r="B349"/>
          <cell r="C349"/>
          <cell r="D349"/>
          <cell r="G349" t="str">
            <v xml:space="preserve"> </v>
          </cell>
        </row>
        <row r="350">
          <cell r="A350"/>
          <cell r="B350"/>
          <cell r="C350"/>
          <cell r="D350"/>
          <cell r="G350" t="str">
            <v xml:space="preserve"> </v>
          </cell>
        </row>
        <row r="351">
          <cell r="A351"/>
          <cell r="B351"/>
          <cell r="C351"/>
          <cell r="D351"/>
          <cell r="G351" t="str">
            <v xml:space="preserve"> </v>
          </cell>
        </row>
        <row r="352">
          <cell r="A352"/>
          <cell r="B352"/>
          <cell r="C352"/>
          <cell r="D352"/>
          <cell r="G352" t="str">
            <v xml:space="preserve"> </v>
          </cell>
        </row>
        <row r="353">
          <cell r="A353"/>
          <cell r="B353"/>
          <cell r="C353"/>
          <cell r="D353"/>
          <cell r="G353" t="str">
            <v xml:space="preserve"> </v>
          </cell>
        </row>
        <row r="354">
          <cell r="A354"/>
          <cell r="B354"/>
          <cell r="C354"/>
          <cell r="D354"/>
          <cell r="G354" t="str">
            <v xml:space="preserve"> </v>
          </cell>
        </row>
        <row r="355">
          <cell r="A355"/>
          <cell r="B355"/>
          <cell r="C355"/>
          <cell r="D355"/>
          <cell r="G355" t="str">
            <v xml:space="preserve"> </v>
          </cell>
        </row>
        <row r="356">
          <cell r="A356"/>
          <cell r="B356"/>
          <cell r="C356"/>
          <cell r="D356"/>
          <cell r="G356" t="str">
            <v xml:space="preserve"> </v>
          </cell>
        </row>
        <row r="357">
          <cell r="A357"/>
          <cell r="B357"/>
          <cell r="C357"/>
          <cell r="D357"/>
          <cell r="G357" t="str">
            <v xml:space="preserve"> </v>
          </cell>
        </row>
        <row r="358">
          <cell r="A358"/>
          <cell r="B358"/>
          <cell r="C358"/>
          <cell r="D358"/>
          <cell r="G358" t="str">
            <v xml:space="preserve"> </v>
          </cell>
        </row>
        <row r="359">
          <cell r="A359"/>
          <cell r="B359"/>
          <cell r="C359"/>
          <cell r="D359"/>
          <cell r="G359" t="str">
            <v xml:space="preserve"> </v>
          </cell>
        </row>
        <row r="360">
          <cell r="A360"/>
          <cell r="B360"/>
          <cell r="C360"/>
          <cell r="D360"/>
          <cell r="G360" t="str">
            <v xml:space="preserve"> </v>
          </cell>
        </row>
        <row r="361">
          <cell r="A361"/>
          <cell r="B361"/>
          <cell r="C361"/>
          <cell r="D361"/>
          <cell r="G361" t="str">
            <v xml:space="preserve"> </v>
          </cell>
        </row>
        <row r="362">
          <cell r="A362"/>
          <cell r="B362"/>
          <cell r="C362"/>
          <cell r="D362"/>
          <cell r="G362" t="str">
            <v xml:space="preserve"> </v>
          </cell>
        </row>
        <row r="363">
          <cell r="A363"/>
          <cell r="B363"/>
          <cell r="C363"/>
          <cell r="D363"/>
          <cell r="G363" t="str">
            <v xml:space="preserve"> </v>
          </cell>
        </row>
        <row r="364">
          <cell r="A364"/>
          <cell r="B364"/>
          <cell r="C364"/>
          <cell r="D364"/>
          <cell r="G364" t="str">
            <v xml:space="preserve"> </v>
          </cell>
        </row>
        <row r="365">
          <cell r="A365"/>
          <cell r="B365"/>
          <cell r="C365"/>
          <cell r="D365"/>
          <cell r="G365" t="str">
            <v xml:space="preserve"> </v>
          </cell>
        </row>
        <row r="366">
          <cell r="A366"/>
          <cell r="B366"/>
          <cell r="C366"/>
          <cell r="D366"/>
          <cell r="G366" t="str">
            <v xml:space="preserve"> </v>
          </cell>
        </row>
        <row r="367">
          <cell r="A367"/>
          <cell r="B367"/>
          <cell r="C367"/>
          <cell r="D367"/>
          <cell r="G367" t="str">
            <v xml:space="preserve"> </v>
          </cell>
        </row>
        <row r="368">
          <cell r="A368"/>
          <cell r="B368"/>
          <cell r="C368"/>
          <cell r="D368"/>
          <cell r="G368" t="str">
            <v xml:space="preserve"> </v>
          </cell>
        </row>
        <row r="369">
          <cell r="A369"/>
          <cell r="B369"/>
          <cell r="C369"/>
          <cell r="D369"/>
          <cell r="G369" t="str">
            <v xml:space="preserve"> </v>
          </cell>
        </row>
        <row r="370">
          <cell r="A370"/>
          <cell r="B370"/>
          <cell r="C370"/>
          <cell r="D370"/>
          <cell r="G370" t="str">
            <v xml:space="preserve"> </v>
          </cell>
        </row>
        <row r="371">
          <cell r="A371"/>
          <cell r="B371"/>
          <cell r="C371"/>
          <cell r="D371"/>
          <cell r="G371" t="str">
            <v xml:space="preserve"> </v>
          </cell>
        </row>
        <row r="372">
          <cell r="A372"/>
          <cell r="B372"/>
          <cell r="C372"/>
          <cell r="D372"/>
          <cell r="G372" t="str">
            <v xml:space="preserve"> </v>
          </cell>
        </row>
        <row r="373">
          <cell r="A373"/>
          <cell r="B373"/>
          <cell r="C373"/>
          <cell r="D373"/>
          <cell r="G373" t="str">
            <v xml:space="preserve"> </v>
          </cell>
        </row>
        <row r="374">
          <cell r="A374"/>
          <cell r="B374"/>
          <cell r="C374"/>
          <cell r="D374"/>
          <cell r="G374" t="str">
            <v xml:space="preserve"> </v>
          </cell>
        </row>
        <row r="375">
          <cell r="A375"/>
          <cell r="B375"/>
          <cell r="C375"/>
          <cell r="D375"/>
          <cell r="G375" t="str">
            <v xml:space="preserve"> </v>
          </cell>
        </row>
        <row r="376">
          <cell r="A376"/>
          <cell r="B376"/>
          <cell r="C376"/>
          <cell r="D376"/>
          <cell r="G376" t="str">
            <v xml:space="preserve"> </v>
          </cell>
        </row>
        <row r="377">
          <cell r="A377"/>
          <cell r="B377"/>
          <cell r="C377"/>
          <cell r="D377"/>
          <cell r="G377" t="str">
            <v xml:space="preserve"> </v>
          </cell>
        </row>
        <row r="378">
          <cell r="A378"/>
          <cell r="B378"/>
          <cell r="C378"/>
          <cell r="D378"/>
          <cell r="G378" t="str">
            <v xml:space="preserve"> </v>
          </cell>
        </row>
        <row r="379">
          <cell r="A379"/>
          <cell r="B379"/>
          <cell r="C379"/>
          <cell r="D379"/>
          <cell r="G379" t="str">
            <v xml:space="preserve"> </v>
          </cell>
        </row>
        <row r="380">
          <cell r="A380"/>
          <cell r="B380"/>
          <cell r="C380"/>
          <cell r="D380"/>
          <cell r="G380" t="str">
            <v xml:space="preserve"> </v>
          </cell>
        </row>
        <row r="381">
          <cell r="A381"/>
          <cell r="B381"/>
          <cell r="C381"/>
          <cell r="D381"/>
          <cell r="G381" t="str">
            <v xml:space="preserve"> </v>
          </cell>
        </row>
        <row r="382">
          <cell r="A382"/>
          <cell r="B382"/>
          <cell r="C382"/>
          <cell r="D382"/>
          <cell r="G382" t="str">
            <v xml:space="preserve"> </v>
          </cell>
        </row>
        <row r="383">
          <cell r="A383"/>
          <cell r="B383"/>
          <cell r="C383"/>
          <cell r="D383"/>
          <cell r="G383" t="str">
            <v xml:space="preserve"> </v>
          </cell>
        </row>
        <row r="384">
          <cell r="A384"/>
          <cell r="B384"/>
          <cell r="C384"/>
          <cell r="D384"/>
          <cell r="G384" t="str">
            <v xml:space="preserve"> </v>
          </cell>
        </row>
        <row r="385">
          <cell r="A385"/>
          <cell r="B385"/>
          <cell r="C385"/>
          <cell r="D385"/>
          <cell r="G385" t="str">
            <v xml:space="preserve"> </v>
          </cell>
        </row>
        <row r="386">
          <cell r="A386"/>
          <cell r="B386"/>
          <cell r="C386"/>
          <cell r="D386"/>
          <cell r="G386" t="str">
            <v xml:space="preserve"> </v>
          </cell>
        </row>
        <row r="387">
          <cell r="A387"/>
          <cell r="B387"/>
          <cell r="C387"/>
          <cell r="D387"/>
          <cell r="G387" t="str">
            <v xml:space="preserve"> </v>
          </cell>
        </row>
        <row r="388">
          <cell r="A388"/>
          <cell r="B388"/>
          <cell r="C388"/>
          <cell r="D388"/>
          <cell r="G388" t="str">
            <v xml:space="preserve"> </v>
          </cell>
        </row>
        <row r="389">
          <cell r="A389"/>
          <cell r="B389"/>
          <cell r="C389"/>
          <cell r="D389"/>
          <cell r="G389" t="str">
            <v xml:space="preserve"> </v>
          </cell>
        </row>
        <row r="390">
          <cell r="A390"/>
          <cell r="B390"/>
          <cell r="C390"/>
          <cell r="D390"/>
          <cell r="G390" t="str">
            <v xml:space="preserve"> </v>
          </cell>
        </row>
        <row r="391">
          <cell r="A391"/>
          <cell r="B391"/>
          <cell r="C391"/>
          <cell r="D391"/>
          <cell r="G391" t="str">
            <v xml:space="preserve"> </v>
          </cell>
        </row>
        <row r="392">
          <cell r="A392"/>
          <cell r="B392"/>
          <cell r="C392"/>
          <cell r="D392"/>
          <cell r="G392" t="str">
            <v xml:space="preserve"> </v>
          </cell>
        </row>
        <row r="393">
          <cell r="A393"/>
          <cell r="B393"/>
          <cell r="C393"/>
          <cell r="D393"/>
          <cell r="G393" t="str">
            <v xml:space="preserve"> </v>
          </cell>
        </row>
        <row r="394">
          <cell r="A394"/>
          <cell r="B394"/>
          <cell r="C394"/>
          <cell r="D394"/>
          <cell r="G394" t="str">
            <v xml:space="preserve"> </v>
          </cell>
        </row>
        <row r="395">
          <cell r="A395"/>
          <cell r="B395"/>
          <cell r="C395"/>
          <cell r="D395"/>
          <cell r="G395" t="str">
            <v xml:space="preserve"> </v>
          </cell>
        </row>
        <row r="396">
          <cell r="A396"/>
          <cell r="B396"/>
          <cell r="C396"/>
          <cell r="D396"/>
          <cell r="G396" t="str">
            <v xml:space="preserve"> </v>
          </cell>
        </row>
        <row r="397">
          <cell r="A397"/>
          <cell r="B397"/>
          <cell r="C397"/>
          <cell r="D397"/>
          <cell r="G397" t="str">
            <v xml:space="preserve"> </v>
          </cell>
        </row>
        <row r="398">
          <cell r="A398"/>
          <cell r="B398"/>
          <cell r="C398"/>
          <cell r="D398"/>
          <cell r="G398" t="str">
            <v xml:space="preserve"> </v>
          </cell>
        </row>
        <row r="399">
          <cell r="A399"/>
          <cell r="B399"/>
          <cell r="C399"/>
          <cell r="D399"/>
          <cell r="G399" t="str">
            <v xml:space="preserve"> </v>
          </cell>
        </row>
        <row r="400">
          <cell r="A400"/>
          <cell r="B400"/>
          <cell r="C400"/>
          <cell r="D400"/>
          <cell r="G400" t="str">
            <v xml:space="preserve"> </v>
          </cell>
        </row>
        <row r="401">
          <cell r="A401"/>
          <cell r="B401"/>
          <cell r="C401"/>
          <cell r="D401"/>
          <cell r="G401" t="str">
            <v xml:space="preserve"> </v>
          </cell>
        </row>
        <row r="402">
          <cell r="A402"/>
          <cell r="B402"/>
          <cell r="C402"/>
          <cell r="D402"/>
          <cell r="G402" t="str">
            <v xml:space="preserve"> </v>
          </cell>
        </row>
        <row r="403">
          <cell r="A403"/>
          <cell r="B403"/>
          <cell r="C403"/>
          <cell r="D403"/>
          <cell r="G403" t="str">
            <v xml:space="preserve"> </v>
          </cell>
        </row>
        <row r="404">
          <cell r="A404"/>
          <cell r="B404"/>
          <cell r="C404"/>
          <cell r="D404"/>
          <cell r="G404" t="str">
            <v xml:space="preserve"> </v>
          </cell>
        </row>
        <row r="405">
          <cell r="A405"/>
          <cell r="B405"/>
          <cell r="C405"/>
          <cell r="D405"/>
          <cell r="G405" t="str">
            <v xml:space="preserve"> </v>
          </cell>
        </row>
        <row r="406">
          <cell r="A406"/>
          <cell r="B406"/>
          <cell r="C406"/>
          <cell r="D406"/>
          <cell r="G406" t="str">
            <v xml:space="preserve"> </v>
          </cell>
        </row>
        <row r="407">
          <cell r="A407"/>
          <cell r="B407"/>
          <cell r="C407"/>
          <cell r="D407"/>
          <cell r="G407" t="str">
            <v xml:space="preserve"> </v>
          </cell>
        </row>
        <row r="408">
          <cell r="A408"/>
          <cell r="B408"/>
          <cell r="C408"/>
          <cell r="D408"/>
          <cell r="G408" t="str">
            <v xml:space="preserve"> </v>
          </cell>
        </row>
        <row r="409">
          <cell r="A409"/>
          <cell r="B409"/>
          <cell r="C409"/>
          <cell r="D409"/>
          <cell r="G409" t="str">
            <v xml:space="preserve"> </v>
          </cell>
        </row>
        <row r="410">
          <cell r="A410"/>
          <cell r="B410"/>
          <cell r="C410"/>
          <cell r="D410"/>
          <cell r="G410" t="str">
            <v xml:space="preserve"> </v>
          </cell>
        </row>
        <row r="411">
          <cell r="A411"/>
          <cell r="B411"/>
          <cell r="C411"/>
          <cell r="D411"/>
          <cell r="G411" t="str">
            <v xml:space="preserve"> </v>
          </cell>
        </row>
        <row r="412">
          <cell r="A412"/>
          <cell r="B412"/>
          <cell r="C412"/>
          <cell r="D412"/>
          <cell r="G412" t="str">
            <v xml:space="preserve"> </v>
          </cell>
        </row>
        <row r="413">
          <cell r="A413"/>
          <cell r="B413"/>
          <cell r="C413"/>
          <cell r="D413"/>
          <cell r="G413" t="str">
            <v xml:space="preserve"> </v>
          </cell>
        </row>
        <row r="414">
          <cell r="A414"/>
          <cell r="B414"/>
          <cell r="C414"/>
          <cell r="D414"/>
          <cell r="G414" t="str">
            <v xml:space="preserve"> </v>
          </cell>
        </row>
        <row r="415">
          <cell r="A415"/>
          <cell r="B415"/>
          <cell r="C415"/>
          <cell r="D415"/>
          <cell r="G415" t="str">
            <v xml:space="preserve"> </v>
          </cell>
        </row>
        <row r="416">
          <cell r="A416"/>
          <cell r="B416"/>
          <cell r="C416"/>
          <cell r="D416"/>
          <cell r="G416" t="str">
            <v xml:space="preserve"> </v>
          </cell>
        </row>
        <row r="417">
          <cell r="A417"/>
          <cell r="B417"/>
          <cell r="C417"/>
          <cell r="D417"/>
          <cell r="G417" t="str">
            <v xml:space="preserve"> </v>
          </cell>
        </row>
        <row r="418">
          <cell r="A418"/>
          <cell r="B418"/>
          <cell r="C418"/>
          <cell r="D418"/>
          <cell r="G418" t="str">
            <v xml:space="preserve"> </v>
          </cell>
        </row>
        <row r="419">
          <cell r="A419"/>
          <cell r="B419"/>
          <cell r="C419"/>
          <cell r="D419"/>
          <cell r="G419" t="str">
            <v xml:space="preserve"> </v>
          </cell>
        </row>
        <row r="420">
          <cell r="A420"/>
          <cell r="B420"/>
          <cell r="C420"/>
          <cell r="D420"/>
          <cell r="G420" t="str">
            <v xml:space="preserve"> </v>
          </cell>
        </row>
        <row r="421">
          <cell r="A421"/>
          <cell r="B421"/>
          <cell r="C421"/>
          <cell r="D421"/>
          <cell r="G421" t="str">
            <v xml:space="preserve"> </v>
          </cell>
        </row>
        <row r="422">
          <cell r="A422"/>
          <cell r="B422"/>
          <cell r="C422"/>
          <cell r="D422"/>
          <cell r="G422" t="str">
            <v xml:space="preserve"> </v>
          </cell>
        </row>
        <row r="423">
          <cell r="A423"/>
          <cell r="B423"/>
          <cell r="C423"/>
          <cell r="D423"/>
          <cell r="G423" t="str">
            <v xml:space="preserve"> </v>
          </cell>
        </row>
        <row r="424">
          <cell r="A424"/>
          <cell r="B424"/>
          <cell r="C424"/>
          <cell r="D424"/>
          <cell r="G424" t="str">
            <v xml:space="preserve"> </v>
          </cell>
        </row>
        <row r="425">
          <cell r="A425"/>
          <cell r="B425"/>
          <cell r="C425"/>
          <cell r="D425"/>
          <cell r="G425" t="str">
            <v xml:space="preserve"> </v>
          </cell>
        </row>
        <row r="426">
          <cell r="A426"/>
          <cell r="B426"/>
          <cell r="C426"/>
          <cell r="D426"/>
          <cell r="G426" t="str">
            <v xml:space="preserve"> </v>
          </cell>
        </row>
        <row r="427">
          <cell r="A427"/>
          <cell r="B427"/>
          <cell r="C427"/>
          <cell r="D427"/>
          <cell r="G427" t="str">
            <v xml:space="preserve"> </v>
          </cell>
        </row>
        <row r="428">
          <cell r="A428"/>
          <cell r="B428"/>
          <cell r="C428"/>
          <cell r="D428"/>
          <cell r="G428" t="str">
            <v xml:space="preserve"> </v>
          </cell>
        </row>
        <row r="429">
          <cell r="A429"/>
          <cell r="B429"/>
          <cell r="C429"/>
          <cell r="D429"/>
          <cell r="G429" t="str">
            <v xml:space="preserve"> </v>
          </cell>
        </row>
        <row r="430">
          <cell r="A430"/>
          <cell r="B430"/>
          <cell r="C430"/>
          <cell r="D430"/>
          <cell r="G430" t="str">
            <v xml:space="preserve"> </v>
          </cell>
        </row>
        <row r="431">
          <cell r="A431"/>
          <cell r="B431"/>
          <cell r="C431"/>
          <cell r="D431"/>
          <cell r="G431" t="str">
            <v xml:space="preserve"> </v>
          </cell>
        </row>
        <row r="432">
          <cell r="A432"/>
          <cell r="B432"/>
          <cell r="C432"/>
          <cell r="D432"/>
          <cell r="G432" t="str">
            <v xml:space="preserve"> </v>
          </cell>
        </row>
        <row r="433">
          <cell r="A433"/>
          <cell r="B433"/>
          <cell r="C433"/>
          <cell r="D433"/>
          <cell r="G433" t="str">
            <v xml:space="preserve"> </v>
          </cell>
        </row>
        <row r="434">
          <cell r="A434"/>
          <cell r="B434"/>
          <cell r="C434"/>
          <cell r="D434"/>
          <cell r="G434" t="str">
            <v xml:space="preserve"> </v>
          </cell>
        </row>
        <row r="435">
          <cell r="A435"/>
          <cell r="B435"/>
          <cell r="C435"/>
          <cell r="D435"/>
          <cell r="G435" t="str">
            <v xml:space="preserve"> </v>
          </cell>
        </row>
        <row r="436">
          <cell r="A436"/>
          <cell r="B436"/>
          <cell r="C436"/>
          <cell r="D436"/>
          <cell r="G436" t="str">
            <v xml:space="preserve"> </v>
          </cell>
        </row>
        <row r="437">
          <cell r="A437"/>
          <cell r="B437"/>
          <cell r="C437"/>
          <cell r="D437"/>
          <cell r="G437" t="str">
            <v xml:space="preserve"> </v>
          </cell>
        </row>
        <row r="438">
          <cell r="A438"/>
          <cell r="B438"/>
          <cell r="C438"/>
          <cell r="D438"/>
          <cell r="G438" t="str">
            <v xml:space="preserve"> </v>
          </cell>
        </row>
        <row r="439">
          <cell r="A439"/>
          <cell r="B439"/>
          <cell r="C439"/>
          <cell r="D439"/>
          <cell r="G439" t="str">
            <v xml:space="preserve"> </v>
          </cell>
        </row>
        <row r="440">
          <cell r="A440"/>
          <cell r="B440"/>
          <cell r="C440"/>
          <cell r="D440"/>
          <cell r="G440" t="str">
            <v xml:space="preserve"> </v>
          </cell>
        </row>
        <row r="441">
          <cell r="A441"/>
          <cell r="B441"/>
          <cell r="C441"/>
          <cell r="D441"/>
          <cell r="G441" t="str">
            <v xml:space="preserve"> </v>
          </cell>
        </row>
        <row r="442">
          <cell r="A442"/>
          <cell r="B442"/>
          <cell r="C442"/>
          <cell r="D442"/>
          <cell r="G442" t="str">
            <v xml:space="preserve"> </v>
          </cell>
        </row>
        <row r="443">
          <cell r="A443"/>
          <cell r="B443"/>
          <cell r="C443"/>
          <cell r="D443"/>
          <cell r="G443" t="str">
            <v xml:space="preserve"> </v>
          </cell>
        </row>
        <row r="444">
          <cell r="A444"/>
          <cell r="B444"/>
          <cell r="C444"/>
          <cell r="D444"/>
          <cell r="G444" t="str">
            <v xml:space="preserve"> </v>
          </cell>
        </row>
        <row r="445">
          <cell r="A445"/>
          <cell r="B445"/>
          <cell r="C445"/>
          <cell r="D445"/>
          <cell r="G445" t="str">
            <v xml:space="preserve"> </v>
          </cell>
        </row>
        <row r="446">
          <cell r="A446"/>
          <cell r="B446"/>
          <cell r="C446"/>
          <cell r="D446"/>
          <cell r="G446" t="str">
            <v xml:space="preserve"> </v>
          </cell>
        </row>
        <row r="447">
          <cell r="A447"/>
          <cell r="B447"/>
          <cell r="C447"/>
          <cell r="D447"/>
          <cell r="G447" t="str">
            <v xml:space="preserve"> </v>
          </cell>
        </row>
        <row r="448">
          <cell r="A448"/>
          <cell r="B448"/>
          <cell r="C448"/>
          <cell r="D448"/>
          <cell r="G448" t="str">
            <v xml:space="preserve"> </v>
          </cell>
        </row>
        <row r="449">
          <cell r="A449"/>
          <cell r="B449"/>
          <cell r="C449"/>
          <cell r="D449"/>
          <cell r="G449" t="str">
            <v xml:space="preserve"> </v>
          </cell>
        </row>
        <row r="450">
          <cell r="A450"/>
          <cell r="B450"/>
          <cell r="C450"/>
          <cell r="D450"/>
          <cell r="G450" t="str">
            <v xml:space="preserve"> </v>
          </cell>
        </row>
        <row r="451">
          <cell r="A451"/>
          <cell r="B451"/>
          <cell r="C451"/>
          <cell r="D451"/>
          <cell r="G451" t="str">
            <v xml:space="preserve"> </v>
          </cell>
        </row>
        <row r="452">
          <cell r="A452"/>
          <cell r="B452"/>
          <cell r="C452"/>
          <cell r="D452"/>
          <cell r="G452" t="str">
            <v xml:space="preserve"> </v>
          </cell>
        </row>
        <row r="453">
          <cell r="A453"/>
          <cell r="B453"/>
          <cell r="C453"/>
          <cell r="D453"/>
          <cell r="G453" t="str">
            <v xml:space="preserve"> </v>
          </cell>
        </row>
        <row r="454">
          <cell r="A454"/>
          <cell r="B454"/>
          <cell r="C454"/>
          <cell r="D454"/>
          <cell r="G454" t="str">
            <v xml:space="preserve"> </v>
          </cell>
        </row>
        <row r="455">
          <cell r="A455"/>
          <cell r="B455"/>
          <cell r="C455"/>
          <cell r="D455"/>
          <cell r="G455" t="str">
            <v xml:space="preserve"> </v>
          </cell>
        </row>
        <row r="456">
          <cell r="A456"/>
          <cell r="B456"/>
          <cell r="C456"/>
          <cell r="D456"/>
          <cell r="G456" t="str">
            <v xml:space="preserve"> </v>
          </cell>
        </row>
        <row r="457">
          <cell r="A457"/>
          <cell r="B457"/>
          <cell r="C457"/>
          <cell r="D457"/>
          <cell r="G457" t="str">
            <v xml:space="preserve"> </v>
          </cell>
        </row>
        <row r="458">
          <cell r="A458"/>
          <cell r="B458"/>
          <cell r="C458"/>
          <cell r="D458"/>
          <cell r="G458" t="str">
            <v xml:space="preserve"> </v>
          </cell>
        </row>
        <row r="459">
          <cell r="A459"/>
          <cell r="B459"/>
          <cell r="C459"/>
          <cell r="D459"/>
          <cell r="G459" t="str">
            <v xml:space="preserve"> </v>
          </cell>
        </row>
        <row r="460">
          <cell r="A460"/>
          <cell r="B460"/>
          <cell r="C460"/>
          <cell r="D460"/>
          <cell r="G460" t="str">
            <v xml:space="preserve"> </v>
          </cell>
        </row>
        <row r="461">
          <cell r="A461"/>
          <cell r="B461"/>
          <cell r="C461"/>
          <cell r="D461"/>
          <cell r="G461" t="str">
            <v xml:space="preserve"> </v>
          </cell>
        </row>
        <row r="462">
          <cell r="A462"/>
          <cell r="B462"/>
          <cell r="C462"/>
          <cell r="D462"/>
          <cell r="G462" t="str">
            <v xml:space="preserve"> </v>
          </cell>
        </row>
        <row r="463">
          <cell r="A463"/>
          <cell r="B463"/>
          <cell r="C463"/>
          <cell r="D463"/>
          <cell r="G463" t="str">
            <v xml:space="preserve"> </v>
          </cell>
        </row>
        <row r="464">
          <cell r="A464"/>
          <cell r="B464"/>
          <cell r="C464"/>
          <cell r="D464"/>
          <cell r="G464" t="str">
            <v xml:space="preserve"> </v>
          </cell>
        </row>
        <row r="465">
          <cell r="A465"/>
          <cell r="B465"/>
          <cell r="C465"/>
          <cell r="D465"/>
          <cell r="G465" t="str">
            <v xml:space="preserve"> </v>
          </cell>
        </row>
        <row r="466">
          <cell r="A466"/>
          <cell r="B466"/>
          <cell r="C466"/>
          <cell r="D466"/>
          <cell r="G466" t="str">
            <v xml:space="preserve"> </v>
          </cell>
        </row>
        <row r="467">
          <cell r="A467"/>
          <cell r="B467"/>
          <cell r="C467"/>
          <cell r="D467"/>
          <cell r="G467" t="str">
            <v xml:space="preserve"> </v>
          </cell>
        </row>
        <row r="468">
          <cell r="A468"/>
          <cell r="B468"/>
          <cell r="C468"/>
          <cell r="D468"/>
          <cell r="G468" t="str">
            <v xml:space="preserve"> </v>
          </cell>
        </row>
        <row r="469">
          <cell r="A469"/>
          <cell r="B469"/>
          <cell r="C469"/>
          <cell r="D469"/>
          <cell r="G469" t="str">
            <v xml:space="preserve"> </v>
          </cell>
        </row>
        <row r="470">
          <cell r="A470"/>
          <cell r="B470"/>
          <cell r="C470"/>
          <cell r="D470"/>
          <cell r="G470" t="str">
            <v xml:space="preserve"> </v>
          </cell>
        </row>
        <row r="471">
          <cell r="A471"/>
          <cell r="B471"/>
          <cell r="C471"/>
          <cell r="D471"/>
          <cell r="G471" t="str">
            <v xml:space="preserve"> </v>
          </cell>
        </row>
        <row r="472">
          <cell r="A472"/>
          <cell r="B472"/>
          <cell r="C472"/>
          <cell r="D472"/>
          <cell r="G472" t="str">
            <v xml:space="preserve"> </v>
          </cell>
        </row>
        <row r="473">
          <cell r="A473"/>
          <cell r="B473"/>
          <cell r="C473"/>
          <cell r="D473"/>
          <cell r="G473" t="str">
            <v xml:space="preserve"> </v>
          </cell>
        </row>
        <row r="474">
          <cell r="A474"/>
          <cell r="B474"/>
          <cell r="C474"/>
          <cell r="D474"/>
          <cell r="G474" t="str">
            <v xml:space="preserve"> </v>
          </cell>
        </row>
        <row r="475">
          <cell r="A475"/>
          <cell r="B475"/>
          <cell r="C475"/>
          <cell r="D475"/>
          <cell r="G475" t="str">
            <v xml:space="preserve"> </v>
          </cell>
        </row>
        <row r="476">
          <cell r="A476"/>
          <cell r="B476"/>
          <cell r="C476"/>
          <cell r="D476"/>
          <cell r="G476" t="str">
            <v xml:space="preserve"> </v>
          </cell>
        </row>
        <row r="477">
          <cell r="A477"/>
          <cell r="B477"/>
          <cell r="C477"/>
          <cell r="D477"/>
          <cell r="G477" t="str">
            <v xml:space="preserve"> </v>
          </cell>
        </row>
        <row r="478">
          <cell r="A478"/>
          <cell r="B478"/>
          <cell r="C478"/>
          <cell r="D478"/>
          <cell r="G478" t="str">
            <v xml:space="preserve"> </v>
          </cell>
        </row>
        <row r="479">
          <cell r="A479"/>
          <cell r="B479"/>
          <cell r="C479"/>
          <cell r="D479"/>
          <cell r="G479" t="str">
            <v xml:space="preserve"> </v>
          </cell>
        </row>
        <row r="480">
          <cell r="A480"/>
          <cell r="B480"/>
          <cell r="C480"/>
          <cell r="D480"/>
          <cell r="G480" t="str">
            <v xml:space="preserve"> </v>
          </cell>
        </row>
        <row r="481">
          <cell r="A481"/>
          <cell r="B481"/>
          <cell r="C481"/>
          <cell r="D481"/>
          <cell r="G481" t="str">
            <v xml:space="preserve"> </v>
          </cell>
        </row>
        <row r="482">
          <cell r="A482"/>
          <cell r="B482"/>
          <cell r="C482"/>
          <cell r="D482"/>
          <cell r="G482" t="str">
            <v xml:space="preserve"> </v>
          </cell>
        </row>
        <row r="483">
          <cell r="A483"/>
          <cell r="B483"/>
          <cell r="C483"/>
          <cell r="D483"/>
          <cell r="G483" t="str">
            <v xml:space="preserve"> </v>
          </cell>
        </row>
        <row r="484">
          <cell r="A484"/>
          <cell r="B484"/>
          <cell r="C484"/>
          <cell r="D484"/>
          <cell r="G484" t="str">
            <v xml:space="preserve"> </v>
          </cell>
        </row>
        <row r="485">
          <cell r="A485"/>
          <cell r="B485"/>
          <cell r="C485"/>
          <cell r="D485"/>
          <cell r="G485" t="str">
            <v xml:space="preserve"> </v>
          </cell>
        </row>
        <row r="486">
          <cell r="A486"/>
          <cell r="B486"/>
          <cell r="C486"/>
          <cell r="D486"/>
          <cell r="G486" t="str">
            <v xml:space="preserve"> </v>
          </cell>
        </row>
        <row r="487">
          <cell r="A487"/>
          <cell r="B487"/>
          <cell r="C487"/>
          <cell r="D487"/>
          <cell r="G487" t="str">
            <v xml:space="preserve"> </v>
          </cell>
        </row>
        <row r="488">
          <cell r="A488"/>
          <cell r="B488"/>
          <cell r="C488"/>
          <cell r="D488"/>
          <cell r="G488" t="str">
            <v xml:space="preserve"> </v>
          </cell>
        </row>
        <row r="489">
          <cell r="A489"/>
          <cell r="B489"/>
          <cell r="C489"/>
          <cell r="D489"/>
          <cell r="G489" t="str">
            <v xml:space="preserve"> </v>
          </cell>
        </row>
        <row r="490">
          <cell r="A490"/>
          <cell r="B490"/>
          <cell r="C490"/>
          <cell r="D490"/>
          <cell r="G490" t="str">
            <v xml:space="preserve"> </v>
          </cell>
        </row>
        <row r="491">
          <cell r="A491"/>
          <cell r="B491"/>
          <cell r="C491"/>
          <cell r="D491"/>
          <cell r="G491" t="str">
            <v xml:space="preserve"> </v>
          </cell>
        </row>
        <row r="492">
          <cell r="A492"/>
          <cell r="B492"/>
          <cell r="C492"/>
          <cell r="D492"/>
          <cell r="G492" t="str">
            <v xml:space="preserve"> </v>
          </cell>
        </row>
        <row r="493">
          <cell r="A493"/>
          <cell r="B493"/>
          <cell r="C493"/>
          <cell r="D493"/>
          <cell r="G493" t="str">
            <v xml:space="preserve"> </v>
          </cell>
        </row>
        <row r="494">
          <cell r="A494"/>
          <cell r="B494"/>
          <cell r="C494"/>
          <cell r="D494"/>
          <cell r="G494" t="str">
            <v xml:space="preserve"> </v>
          </cell>
        </row>
        <row r="495">
          <cell r="A495"/>
          <cell r="B495"/>
          <cell r="C495"/>
          <cell r="D495"/>
          <cell r="G495" t="str">
            <v xml:space="preserve"> </v>
          </cell>
        </row>
        <row r="496">
          <cell r="A496"/>
          <cell r="B496"/>
          <cell r="C496"/>
          <cell r="D496"/>
          <cell r="G496" t="str">
            <v xml:space="preserve"> </v>
          </cell>
        </row>
        <row r="497">
          <cell r="A497"/>
          <cell r="B497"/>
          <cell r="C497"/>
          <cell r="D497"/>
          <cell r="G497" t="str">
            <v xml:space="preserve"> </v>
          </cell>
        </row>
        <row r="498">
          <cell r="A498"/>
          <cell r="B498"/>
          <cell r="C498"/>
          <cell r="D498"/>
          <cell r="G498" t="str">
            <v xml:space="preserve"> </v>
          </cell>
        </row>
        <row r="499">
          <cell r="A499"/>
          <cell r="B499"/>
          <cell r="C499"/>
          <cell r="D499"/>
          <cell r="G499" t="str">
            <v xml:space="preserve"> </v>
          </cell>
        </row>
        <row r="500">
          <cell r="A500"/>
          <cell r="B500"/>
          <cell r="C500"/>
          <cell r="D500"/>
          <cell r="G500" t="str">
            <v xml:space="preserve"> </v>
          </cell>
        </row>
        <row r="501">
          <cell r="A501"/>
          <cell r="B501"/>
          <cell r="C501"/>
          <cell r="D501"/>
          <cell r="G501" t="str">
            <v xml:space="preserve"> </v>
          </cell>
        </row>
        <row r="502">
          <cell r="A502"/>
          <cell r="B502"/>
          <cell r="C502"/>
          <cell r="D502"/>
          <cell r="G502" t="str">
            <v xml:space="preserve"> </v>
          </cell>
        </row>
        <row r="503">
          <cell r="A503"/>
          <cell r="B503"/>
          <cell r="C503"/>
          <cell r="D503"/>
          <cell r="G503" t="str">
            <v xml:space="preserve"> </v>
          </cell>
        </row>
        <row r="504">
          <cell r="A504"/>
          <cell r="B504"/>
          <cell r="C504"/>
          <cell r="D504"/>
          <cell r="G504" t="str">
            <v xml:space="preserve"> </v>
          </cell>
        </row>
        <row r="505">
          <cell r="A505"/>
          <cell r="B505"/>
          <cell r="C505"/>
          <cell r="D505"/>
          <cell r="G505" t="str">
            <v xml:space="preserve"> </v>
          </cell>
        </row>
        <row r="506">
          <cell r="A506"/>
          <cell r="B506"/>
          <cell r="C506"/>
          <cell r="D506"/>
          <cell r="G506" t="str">
            <v xml:space="preserve"> </v>
          </cell>
        </row>
        <row r="507">
          <cell r="A507"/>
          <cell r="B507"/>
          <cell r="C507"/>
          <cell r="D507"/>
          <cell r="G507" t="str">
            <v xml:space="preserve"> </v>
          </cell>
        </row>
        <row r="508">
          <cell r="A508"/>
          <cell r="B508"/>
          <cell r="C508"/>
          <cell r="D508"/>
          <cell r="G508" t="str">
            <v xml:space="preserve"> </v>
          </cell>
        </row>
        <row r="509">
          <cell r="A509"/>
          <cell r="B509"/>
          <cell r="C509"/>
          <cell r="D509"/>
          <cell r="G509" t="str">
            <v xml:space="preserve"> </v>
          </cell>
        </row>
        <row r="510">
          <cell r="A510"/>
          <cell r="B510"/>
          <cell r="C510"/>
          <cell r="D510"/>
          <cell r="G510" t="str">
            <v xml:space="preserve"> </v>
          </cell>
        </row>
        <row r="511">
          <cell r="A511"/>
          <cell r="B511"/>
          <cell r="C511"/>
          <cell r="D511"/>
          <cell r="G511" t="str">
            <v xml:space="preserve"> </v>
          </cell>
        </row>
        <row r="512">
          <cell r="A512"/>
          <cell r="B512"/>
          <cell r="C512"/>
          <cell r="D512"/>
          <cell r="G512" t="str">
            <v xml:space="preserve"> </v>
          </cell>
        </row>
        <row r="513">
          <cell r="A513"/>
          <cell r="B513"/>
          <cell r="C513"/>
          <cell r="D513"/>
          <cell r="G513" t="str">
            <v xml:space="preserve"> </v>
          </cell>
        </row>
        <row r="514">
          <cell r="A514"/>
          <cell r="B514"/>
          <cell r="C514"/>
          <cell r="D514"/>
          <cell r="G514" t="str">
            <v xml:space="preserve"> </v>
          </cell>
        </row>
        <row r="515">
          <cell r="A515"/>
          <cell r="B515"/>
          <cell r="C515"/>
          <cell r="D515"/>
          <cell r="G515" t="str">
            <v xml:space="preserve"> </v>
          </cell>
        </row>
        <row r="516">
          <cell r="A516"/>
          <cell r="B516"/>
          <cell r="C516"/>
          <cell r="D516"/>
          <cell r="G516" t="str">
            <v xml:space="preserve"> </v>
          </cell>
        </row>
        <row r="517">
          <cell r="A517"/>
          <cell r="B517"/>
          <cell r="C517"/>
          <cell r="D517"/>
          <cell r="G517" t="str">
            <v xml:space="preserve"> </v>
          </cell>
        </row>
        <row r="518">
          <cell r="A518"/>
          <cell r="B518"/>
          <cell r="C518"/>
          <cell r="D518"/>
          <cell r="G518" t="str">
            <v xml:space="preserve"> </v>
          </cell>
        </row>
        <row r="519">
          <cell r="A519"/>
          <cell r="B519"/>
          <cell r="C519"/>
          <cell r="D519"/>
          <cell r="G519" t="str">
            <v xml:space="preserve"> </v>
          </cell>
        </row>
        <row r="520">
          <cell r="A520"/>
          <cell r="B520"/>
          <cell r="C520"/>
          <cell r="D520"/>
          <cell r="G520" t="str">
            <v xml:space="preserve"> </v>
          </cell>
        </row>
        <row r="521">
          <cell r="A521"/>
          <cell r="B521"/>
          <cell r="C521"/>
          <cell r="D521"/>
          <cell r="G521" t="str">
            <v xml:space="preserve"> </v>
          </cell>
        </row>
        <row r="522">
          <cell r="A522"/>
          <cell r="B522"/>
          <cell r="C522"/>
          <cell r="D522"/>
          <cell r="G522" t="str">
            <v xml:space="preserve"> </v>
          </cell>
        </row>
        <row r="523">
          <cell r="A523"/>
          <cell r="B523"/>
          <cell r="C523"/>
          <cell r="D523"/>
          <cell r="G523" t="str">
            <v xml:space="preserve"> </v>
          </cell>
        </row>
        <row r="524">
          <cell r="A524"/>
          <cell r="B524"/>
          <cell r="C524"/>
          <cell r="D524"/>
          <cell r="G524" t="str">
            <v xml:space="preserve"> </v>
          </cell>
        </row>
        <row r="525">
          <cell r="A525"/>
          <cell r="B525"/>
          <cell r="C525"/>
          <cell r="D525"/>
          <cell r="G525" t="str">
            <v xml:space="preserve"> </v>
          </cell>
        </row>
        <row r="526">
          <cell r="A526"/>
          <cell r="B526"/>
          <cell r="C526"/>
          <cell r="D526"/>
          <cell r="G526" t="str">
            <v xml:space="preserve"> </v>
          </cell>
        </row>
        <row r="527">
          <cell r="A527"/>
          <cell r="B527"/>
          <cell r="C527"/>
          <cell r="D527"/>
          <cell r="G527" t="str">
            <v xml:space="preserve"> </v>
          </cell>
        </row>
        <row r="528">
          <cell r="A528"/>
          <cell r="B528"/>
          <cell r="C528"/>
          <cell r="D528"/>
          <cell r="G528" t="str">
            <v xml:space="preserve"> </v>
          </cell>
        </row>
        <row r="529">
          <cell r="A529"/>
          <cell r="B529"/>
          <cell r="C529"/>
          <cell r="D529"/>
          <cell r="G529" t="str">
            <v xml:space="preserve"> </v>
          </cell>
        </row>
        <row r="530">
          <cell r="A530"/>
          <cell r="B530"/>
          <cell r="C530"/>
          <cell r="D530"/>
          <cell r="G530" t="str">
            <v xml:space="preserve"> </v>
          </cell>
        </row>
        <row r="531">
          <cell r="A531"/>
          <cell r="B531"/>
          <cell r="C531"/>
          <cell r="D531"/>
          <cell r="G531" t="str">
            <v xml:space="preserve"> </v>
          </cell>
        </row>
        <row r="532">
          <cell r="A532"/>
          <cell r="B532"/>
          <cell r="C532"/>
          <cell r="D532"/>
          <cell r="G532" t="str">
            <v xml:space="preserve"> </v>
          </cell>
        </row>
        <row r="533">
          <cell r="A533"/>
          <cell r="B533"/>
          <cell r="C533"/>
          <cell r="D533"/>
          <cell r="G533" t="str">
            <v xml:space="preserve"> </v>
          </cell>
        </row>
        <row r="534">
          <cell r="A534"/>
          <cell r="B534"/>
          <cell r="C534"/>
          <cell r="D534"/>
          <cell r="G534" t="str">
            <v xml:space="preserve"> </v>
          </cell>
        </row>
        <row r="535">
          <cell r="A535"/>
          <cell r="B535"/>
          <cell r="C535"/>
          <cell r="D535"/>
          <cell r="G535" t="str">
            <v xml:space="preserve"> </v>
          </cell>
        </row>
        <row r="536">
          <cell r="A536"/>
          <cell r="B536"/>
          <cell r="C536"/>
          <cell r="D536"/>
          <cell r="G536" t="str">
            <v xml:space="preserve"> </v>
          </cell>
        </row>
        <row r="537">
          <cell r="A537"/>
          <cell r="B537"/>
          <cell r="C537"/>
          <cell r="D537"/>
          <cell r="G537" t="str">
            <v xml:space="preserve"> </v>
          </cell>
        </row>
        <row r="538">
          <cell r="A538"/>
          <cell r="B538"/>
          <cell r="C538"/>
          <cell r="D538"/>
          <cell r="G538" t="str">
            <v xml:space="preserve"> </v>
          </cell>
        </row>
        <row r="539">
          <cell r="A539"/>
          <cell r="B539"/>
          <cell r="C539"/>
          <cell r="D539"/>
          <cell r="G539" t="str">
            <v xml:space="preserve"> </v>
          </cell>
        </row>
        <row r="540">
          <cell r="A540"/>
          <cell r="B540"/>
          <cell r="C540"/>
          <cell r="D540"/>
          <cell r="G540" t="str">
            <v xml:space="preserve"> </v>
          </cell>
        </row>
        <row r="541">
          <cell r="A541"/>
          <cell r="B541"/>
          <cell r="C541"/>
          <cell r="D541"/>
          <cell r="G541" t="str">
            <v xml:space="preserve"> </v>
          </cell>
        </row>
        <row r="542">
          <cell r="A542"/>
          <cell r="B542"/>
          <cell r="C542"/>
          <cell r="D542"/>
          <cell r="G542" t="str">
            <v xml:space="preserve"> </v>
          </cell>
        </row>
        <row r="543">
          <cell r="A543"/>
          <cell r="B543"/>
          <cell r="C543"/>
          <cell r="D543"/>
          <cell r="G543" t="str">
            <v xml:space="preserve"> </v>
          </cell>
        </row>
        <row r="544">
          <cell r="A544"/>
          <cell r="B544"/>
          <cell r="C544"/>
          <cell r="D544"/>
          <cell r="G544" t="str">
            <v xml:space="preserve"> </v>
          </cell>
        </row>
        <row r="545">
          <cell r="A545"/>
          <cell r="B545"/>
          <cell r="C545"/>
          <cell r="D545"/>
          <cell r="G545" t="str">
            <v xml:space="preserve"> </v>
          </cell>
        </row>
        <row r="546">
          <cell r="A546"/>
          <cell r="B546"/>
          <cell r="C546"/>
          <cell r="D546"/>
          <cell r="G546" t="str">
            <v xml:space="preserve"> </v>
          </cell>
        </row>
        <row r="547">
          <cell r="A547"/>
          <cell r="B547"/>
          <cell r="C547"/>
          <cell r="D547"/>
          <cell r="G547" t="str">
            <v xml:space="preserve"> </v>
          </cell>
        </row>
        <row r="548">
          <cell r="A548"/>
          <cell r="B548"/>
          <cell r="C548"/>
          <cell r="D548"/>
          <cell r="G548" t="str">
            <v xml:space="preserve"> </v>
          </cell>
        </row>
        <row r="549">
          <cell r="A549"/>
          <cell r="B549"/>
          <cell r="C549"/>
          <cell r="D549"/>
          <cell r="G549" t="str">
            <v xml:space="preserve"> </v>
          </cell>
        </row>
        <row r="550">
          <cell r="A550"/>
          <cell r="B550"/>
          <cell r="C550"/>
          <cell r="D550"/>
          <cell r="G550" t="str">
            <v xml:space="preserve"> </v>
          </cell>
        </row>
        <row r="551">
          <cell r="A551"/>
          <cell r="B551"/>
          <cell r="C551"/>
          <cell r="D551"/>
          <cell r="G551" t="str">
            <v xml:space="preserve"> </v>
          </cell>
        </row>
        <row r="552">
          <cell r="A552"/>
          <cell r="B552"/>
          <cell r="C552"/>
          <cell r="D552"/>
          <cell r="G552" t="str">
            <v xml:space="preserve"> </v>
          </cell>
        </row>
        <row r="553">
          <cell r="A553"/>
          <cell r="B553"/>
          <cell r="C553"/>
          <cell r="D553"/>
          <cell r="G553" t="str">
            <v xml:space="preserve"> </v>
          </cell>
        </row>
        <row r="554">
          <cell r="A554"/>
          <cell r="B554"/>
          <cell r="C554"/>
          <cell r="D554"/>
          <cell r="G554" t="str">
            <v xml:space="preserve"> </v>
          </cell>
        </row>
        <row r="555">
          <cell r="A555"/>
          <cell r="B555"/>
          <cell r="C555"/>
          <cell r="D555"/>
          <cell r="G555" t="str">
            <v xml:space="preserve"> </v>
          </cell>
        </row>
        <row r="556">
          <cell r="A556"/>
          <cell r="B556"/>
          <cell r="C556"/>
          <cell r="D556"/>
          <cell r="G556" t="str">
            <v xml:space="preserve"> </v>
          </cell>
        </row>
        <row r="557">
          <cell r="A557"/>
          <cell r="B557"/>
          <cell r="C557"/>
          <cell r="D557"/>
          <cell r="G557" t="str">
            <v xml:space="preserve"> </v>
          </cell>
        </row>
        <row r="558">
          <cell r="A558"/>
          <cell r="B558"/>
          <cell r="C558"/>
          <cell r="D558"/>
          <cell r="G558" t="str">
            <v xml:space="preserve"> </v>
          </cell>
        </row>
        <row r="559">
          <cell r="A559"/>
          <cell r="B559"/>
          <cell r="C559"/>
          <cell r="D559"/>
          <cell r="G559" t="str">
            <v xml:space="preserve"> </v>
          </cell>
        </row>
        <row r="560">
          <cell r="A560"/>
          <cell r="B560"/>
          <cell r="C560"/>
          <cell r="D560"/>
          <cell r="G560" t="str">
            <v xml:space="preserve"> </v>
          </cell>
        </row>
        <row r="561">
          <cell r="A561"/>
          <cell r="B561"/>
          <cell r="C561"/>
          <cell r="D561"/>
          <cell r="G561" t="str">
            <v xml:space="preserve"> </v>
          </cell>
        </row>
        <row r="562">
          <cell r="A562"/>
          <cell r="B562"/>
          <cell r="C562"/>
          <cell r="D562"/>
          <cell r="G562" t="str">
            <v xml:space="preserve"> </v>
          </cell>
        </row>
        <row r="563">
          <cell r="A563"/>
          <cell r="B563"/>
          <cell r="C563"/>
          <cell r="D563"/>
          <cell r="G563" t="str">
            <v xml:space="preserve"> </v>
          </cell>
        </row>
        <row r="564">
          <cell r="A564"/>
          <cell r="B564"/>
          <cell r="C564"/>
          <cell r="D564"/>
          <cell r="G564" t="str">
            <v xml:space="preserve"> </v>
          </cell>
        </row>
        <row r="565">
          <cell r="A565"/>
          <cell r="B565"/>
          <cell r="C565"/>
          <cell r="D565"/>
          <cell r="G565" t="str">
            <v xml:space="preserve"> </v>
          </cell>
        </row>
        <row r="566">
          <cell r="A566"/>
          <cell r="B566"/>
          <cell r="C566"/>
          <cell r="D566"/>
          <cell r="G566" t="str">
            <v xml:space="preserve"> </v>
          </cell>
        </row>
        <row r="567">
          <cell r="A567"/>
          <cell r="B567"/>
          <cell r="C567"/>
          <cell r="D567"/>
          <cell r="G567" t="str">
            <v xml:space="preserve"> </v>
          </cell>
        </row>
        <row r="568">
          <cell r="A568"/>
          <cell r="B568"/>
          <cell r="C568"/>
          <cell r="D568"/>
          <cell r="G568" t="str">
            <v xml:space="preserve"> </v>
          </cell>
        </row>
        <row r="569">
          <cell r="A569"/>
          <cell r="B569"/>
          <cell r="C569"/>
          <cell r="D569"/>
          <cell r="G569" t="str">
            <v xml:space="preserve"> </v>
          </cell>
        </row>
        <row r="570">
          <cell r="A570"/>
          <cell r="B570"/>
          <cell r="C570"/>
          <cell r="D570"/>
          <cell r="G570" t="str">
            <v xml:space="preserve"> </v>
          </cell>
        </row>
        <row r="571">
          <cell r="A571"/>
          <cell r="B571"/>
          <cell r="C571"/>
          <cell r="D571"/>
          <cell r="G571" t="str">
            <v xml:space="preserve"> </v>
          </cell>
        </row>
        <row r="572">
          <cell r="A572"/>
          <cell r="B572"/>
          <cell r="C572"/>
          <cell r="D572"/>
          <cell r="G572" t="str">
            <v xml:space="preserve"> </v>
          </cell>
        </row>
        <row r="573">
          <cell r="A573"/>
          <cell r="B573"/>
          <cell r="C573"/>
          <cell r="D573"/>
          <cell r="G573" t="str">
            <v xml:space="preserve"> </v>
          </cell>
        </row>
        <row r="574">
          <cell r="A574"/>
          <cell r="B574"/>
          <cell r="C574"/>
          <cell r="D574"/>
          <cell r="G574" t="str">
            <v xml:space="preserve"> </v>
          </cell>
        </row>
        <row r="575">
          <cell r="A575"/>
          <cell r="B575"/>
          <cell r="C575"/>
          <cell r="D575"/>
          <cell r="G575" t="str">
            <v xml:space="preserve"> </v>
          </cell>
        </row>
        <row r="576">
          <cell r="A576"/>
          <cell r="B576"/>
          <cell r="C576"/>
          <cell r="D576"/>
          <cell r="G576" t="str">
            <v xml:space="preserve"> </v>
          </cell>
        </row>
        <row r="577">
          <cell r="A577"/>
          <cell r="B577"/>
          <cell r="C577"/>
          <cell r="D577"/>
          <cell r="G577" t="str">
            <v xml:space="preserve"> </v>
          </cell>
        </row>
        <row r="578">
          <cell r="A578"/>
          <cell r="B578"/>
          <cell r="C578"/>
          <cell r="D578"/>
          <cell r="G578" t="str">
            <v xml:space="preserve"> </v>
          </cell>
        </row>
        <row r="579">
          <cell r="A579"/>
          <cell r="B579"/>
          <cell r="C579"/>
          <cell r="D579"/>
          <cell r="G579" t="str">
            <v xml:space="preserve"> </v>
          </cell>
        </row>
        <row r="580">
          <cell r="A580"/>
          <cell r="B580"/>
          <cell r="C580"/>
          <cell r="D580"/>
          <cell r="G580" t="str">
            <v xml:space="preserve"> </v>
          </cell>
        </row>
        <row r="581">
          <cell r="A581"/>
          <cell r="B581"/>
          <cell r="C581"/>
          <cell r="D581"/>
          <cell r="G581" t="str">
            <v xml:space="preserve"> </v>
          </cell>
        </row>
        <row r="582">
          <cell r="A582"/>
          <cell r="B582"/>
          <cell r="C582"/>
          <cell r="D582"/>
          <cell r="G582" t="str">
            <v xml:space="preserve"> </v>
          </cell>
        </row>
        <row r="583">
          <cell r="A583"/>
          <cell r="B583"/>
          <cell r="C583"/>
          <cell r="D583"/>
          <cell r="G583" t="str">
            <v xml:space="preserve"> </v>
          </cell>
        </row>
        <row r="584">
          <cell r="A584"/>
          <cell r="B584"/>
          <cell r="C584"/>
          <cell r="D584"/>
          <cell r="G584" t="str">
            <v xml:space="preserve"> </v>
          </cell>
        </row>
        <row r="585">
          <cell r="A585"/>
          <cell r="B585"/>
          <cell r="C585"/>
          <cell r="D585"/>
          <cell r="G585" t="str">
            <v xml:space="preserve"> </v>
          </cell>
        </row>
        <row r="586">
          <cell r="A586"/>
          <cell r="B586"/>
          <cell r="C586"/>
          <cell r="D586"/>
          <cell r="G586" t="str">
            <v xml:space="preserve"> </v>
          </cell>
        </row>
        <row r="587">
          <cell r="A587"/>
          <cell r="B587"/>
          <cell r="C587"/>
          <cell r="D587"/>
          <cell r="G587" t="str">
            <v xml:space="preserve"> </v>
          </cell>
        </row>
        <row r="588">
          <cell r="A588"/>
          <cell r="B588"/>
          <cell r="C588"/>
          <cell r="D588"/>
          <cell r="G588" t="str">
            <v xml:space="preserve"> </v>
          </cell>
        </row>
        <row r="589">
          <cell r="A589"/>
          <cell r="B589"/>
          <cell r="C589"/>
          <cell r="D589"/>
          <cell r="G589" t="str">
            <v xml:space="preserve"> </v>
          </cell>
        </row>
        <row r="590">
          <cell r="A590"/>
          <cell r="B590"/>
          <cell r="C590"/>
          <cell r="D590"/>
          <cell r="G590" t="str">
            <v xml:space="preserve"> </v>
          </cell>
        </row>
        <row r="591">
          <cell r="A591"/>
          <cell r="B591"/>
          <cell r="C591"/>
          <cell r="D591"/>
          <cell r="G591" t="str">
            <v xml:space="preserve"> </v>
          </cell>
        </row>
        <row r="592">
          <cell r="A592"/>
          <cell r="B592"/>
          <cell r="C592"/>
          <cell r="D592"/>
          <cell r="G592" t="str">
            <v xml:space="preserve"> </v>
          </cell>
        </row>
        <row r="593">
          <cell r="A593"/>
          <cell r="B593"/>
          <cell r="C593"/>
          <cell r="D593"/>
          <cell r="G593" t="str">
            <v xml:space="preserve"> </v>
          </cell>
        </row>
        <row r="594">
          <cell r="A594"/>
          <cell r="B594"/>
          <cell r="C594"/>
          <cell r="D594"/>
          <cell r="G594" t="str">
            <v xml:space="preserve"> </v>
          </cell>
        </row>
        <row r="595">
          <cell r="A595"/>
          <cell r="B595"/>
          <cell r="C595"/>
          <cell r="D595"/>
          <cell r="G595" t="str">
            <v xml:space="preserve"> </v>
          </cell>
        </row>
        <row r="596">
          <cell r="A596"/>
          <cell r="B596"/>
          <cell r="C596"/>
          <cell r="D596"/>
          <cell r="G596" t="str">
            <v xml:space="preserve"> </v>
          </cell>
        </row>
        <row r="597">
          <cell r="A597"/>
          <cell r="B597"/>
          <cell r="C597"/>
          <cell r="D597"/>
          <cell r="G597" t="str">
            <v xml:space="preserve"> </v>
          </cell>
        </row>
        <row r="598">
          <cell r="A598"/>
          <cell r="B598"/>
          <cell r="C598"/>
          <cell r="D598"/>
          <cell r="G598" t="str">
            <v xml:space="preserve"> </v>
          </cell>
        </row>
        <row r="599">
          <cell r="A599"/>
          <cell r="B599"/>
          <cell r="C599"/>
          <cell r="D599"/>
          <cell r="G599" t="str">
            <v xml:space="preserve"> </v>
          </cell>
        </row>
        <row r="600">
          <cell r="A600"/>
          <cell r="B600"/>
          <cell r="C600"/>
          <cell r="D600"/>
          <cell r="G600" t="str">
            <v xml:space="preserve"> </v>
          </cell>
        </row>
        <row r="601">
          <cell r="A601"/>
          <cell r="B601"/>
          <cell r="C601"/>
          <cell r="D601"/>
          <cell r="G601" t="str">
            <v xml:space="preserve"> </v>
          </cell>
        </row>
        <row r="602">
          <cell r="A602"/>
          <cell r="B602"/>
          <cell r="C602"/>
          <cell r="D602"/>
          <cell r="G602" t="str">
            <v xml:space="preserve"> </v>
          </cell>
        </row>
        <row r="603">
          <cell r="A603"/>
          <cell r="B603"/>
          <cell r="C603"/>
          <cell r="D603"/>
          <cell r="G603" t="str">
            <v xml:space="preserve"> </v>
          </cell>
        </row>
        <row r="604">
          <cell r="A604"/>
          <cell r="B604"/>
          <cell r="C604"/>
          <cell r="D604"/>
          <cell r="G604" t="str">
            <v xml:space="preserve"> </v>
          </cell>
        </row>
        <row r="605">
          <cell r="A605"/>
          <cell r="B605"/>
          <cell r="C605"/>
          <cell r="D605"/>
          <cell r="G605" t="str">
            <v xml:space="preserve"> </v>
          </cell>
        </row>
        <row r="606">
          <cell r="A606"/>
          <cell r="B606"/>
          <cell r="C606"/>
          <cell r="D606"/>
          <cell r="G606" t="str">
            <v xml:space="preserve"> </v>
          </cell>
        </row>
        <row r="607">
          <cell r="A607"/>
          <cell r="B607"/>
          <cell r="C607"/>
          <cell r="D607"/>
          <cell r="G607" t="str">
            <v xml:space="preserve"> </v>
          </cell>
        </row>
        <row r="608">
          <cell r="A608"/>
          <cell r="B608"/>
          <cell r="C608"/>
          <cell r="D608"/>
          <cell r="G608" t="str">
            <v xml:space="preserve"> </v>
          </cell>
        </row>
        <row r="609">
          <cell r="A609"/>
          <cell r="B609"/>
          <cell r="C609"/>
          <cell r="D609"/>
          <cell r="G609" t="str">
            <v xml:space="preserve"> </v>
          </cell>
        </row>
        <row r="610">
          <cell r="A610"/>
          <cell r="B610"/>
          <cell r="C610"/>
          <cell r="D610"/>
          <cell r="G610" t="str">
            <v xml:space="preserve"> </v>
          </cell>
        </row>
        <row r="611">
          <cell r="A611"/>
          <cell r="B611"/>
          <cell r="C611"/>
          <cell r="D611"/>
          <cell r="G611" t="str">
            <v xml:space="preserve"> </v>
          </cell>
        </row>
        <row r="612">
          <cell r="A612"/>
          <cell r="B612"/>
          <cell r="C612"/>
          <cell r="D612"/>
          <cell r="G612" t="str">
            <v xml:space="preserve"> </v>
          </cell>
        </row>
        <row r="613">
          <cell r="A613"/>
          <cell r="B613"/>
          <cell r="C613"/>
          <cell r="D613"/>
          <cell r="G613" t="str">
            <v xml:space="preserve"> </v>
          </cell>
        </row>
        <row r="614">
          <cell r="A614"/>
          <cell r="B614"/>
          <cell r="C614"/>
          <cell r="D614"/>
          <cell r="G614" t="str">
            <v xml:space="preserve"> </v>
          </cell>
        </row>
        <row r="615">
          <cell r="A615"/>
          <cell r="B615"/>
          <cell r="C615"/>
          <cell r="D615"/>
          <cell r="G615" t="str">
            <v xml:space="preserve"> </v>
          </cell>
        </row>
        <row r="616">
          <cell r="A616"/>
          <cell r="B616"/>
          <cell r="C616"/>
          <cell r="D616"/>
          <cell r="G616" t="str">
            <v xml:space="preserve"> </v>
          </cell>
        </row>
        <row r="617">
          <cell r="A617"/>
          <cell r="B617"/>
          <cell r="C617"/>
          <cell r="D617"/>
          <cell r="G617" t="str">
            <v xml:space="preserve"> </v>
          </cell>
        </row>
        <row r="618">
          <cell r="A618"/>
          <cell r="B618"/>
          <cell r="C618"/>
          <cell r="D618"/>
          <cell r="G618" t="str">
            <v xml:space="preserve"> </v>
          </cell>
        </row>
        <row r="619">
          <cell r="A619"/>
          <cell r="B619"/>
          <cell r="C619"/>
          <cell r="D619"/>
          <cell r="G619" t="str">
            <v xml:space="preserve"> </v>
          </cell>
        </row>
        <row r="620">
          <cell r="A620"/>
          <cell r="B620"/>
          <cell r="C620"/>
          <cell r="D620"/>
          <cell r="G620" t="str">
            <v xml:space="preserve"> </v>
          </cell>
        </row>
        <row r="621">
          <cell r="A621"/>
          <cell r="B621"/>
          <cell r="C621"/>
          <cell r="D621"/>
          <cell r="G621" t="str">
            <v xml:space="preserve"> </v>
          </cell>
        </row>
        <row r="622">
          <cell r="A622"/>
          <cell r="B622"/>
          <cell r="C622"/>
          <cell r="D622"/>
          <cell r="G622" t="str">
            <v xml:space="preserve"> </v>
          </cell>
        </row>
        <row r="623">
          <cell r="A623"/>
          <cell r="B623"/>
          <cell r="C623"/>
          <cell r="D623"/>
          <cell r="G623" t="str">
            <v xml:space="preserve"> </v>
          </cell>
        </row>
        <row r="624">
          <cell r="A624"/>
          <cell r="B624"/>
          <cell r="C624"/>
          <cell r="D624"/>
          <cell r="G624" t="str">
            <v xml:space="preserve"> </v>
          </cell>
        </row>
        <row r="625">
          <cell r="A625"/>
          <cell r="B625"/>
          <cell r="C625"/>
          <cell r="D625"/>
          <cell r="G625" t="str">
            <v xml:space="preserve"> </v>
          </cell>
        </row>
        <row r="626">
          <cell r="A626"/>
          <cell r="B626"/>
          <cell r="C626"/>
          <cell r="D626"/>
          <cell r="G626" t="str">
            <v xml:space="preserve"> </v>
          </cell>
        </row>
        <row r="627">
          <cell r="A627"/>
          <cell r="B627"/>
          <cell r="C627"/>
          <cell r="D627"/>
          <cell r="G627" t="str">
            <v xml:space="preserve"> </v>
          </cell>
        </row>
        <row r="628">
          <cell r="A628"/>
          <cell r="B628"/>
          <cell r="C628"/>
          <cell r="D628"/>
          <cell r="G628" t="str">
            <v xml:space="preserve"> </v>
          </cell>
        </row>
        <row r="629">
          <cell r="A629"/>
          <cell r="B629"/>
          <cell r="C629"/>
          <cell r="D629"/>
          <cell r="G629" t="str">
            <v xml:space="preserve"> </v>
          </cell>
        </row>
        <row r="630">
          <cell r="A630"/>
          <cell r="B630"/>
          <cell r="C630"/>
          <cell r="D630"/>
          <cell r="G630" t="str">
            <v xml:space="preserve"> </v>
          </cell>
        </row>
        <row r="631">
          <cell r="A631"/>
          <cell r="B631"/>
          <cell r="C631"/>
          <cell r="D631"/>
          <cell r="G631" t="str">
            <v xml:space="preserve"> </v>
          </cell>
        </row>
        <row r="632">
          <cell r="A632"/>
          <cell r="B632"/>
          <cell r="C632"/>
          <cell r="D632"/>
          <cell r="G632" t="str">
            <v xml:space="preserve"> </v>
          </cell>
        </row>
        <row r="633">
          <cell r="A633"/>
          <cell r="B633"/>
          <cell r="C633"/>
          <cell r="D633"/>
          <cell r="G633" t="str">
            <v xml:space="preserve"> </v>
          </cell>
        </row>
        <row r="634">
          <cell r="A634"/>
          <cell r="B634"/>
          <cell r="C634"/>
          <cell r="D634"/>
          <cell r="G634" t="str">
            <v xml:space="preserve"> </v>
          </cell>
        </row>
        <row r="635">
          <cell r="A635"/>
          <cell r="B635"/>
          <cell r="C635"/>
          <cell r="D635"/>
          <cell r="G635" t="str">
            <v xml:space="preserve"> </v>
          </cell>
        </row>
        <row r="636">
          <cell r="A636"/>
          <cell r="B636"/>
          <cell r="C636"/>
          <cell r="D636"/>
          <cell r="G636" t="str">
            <v xml:space="preserve"> </v>
          </cell>
        </row>
        <row r="637">
          <cell r="A637"/>
          <cell r="B637"/>
          <cell r="C637"/>
          <cell r="D637"/>
          <cell r="G637" t="str">
            <v xml:space="preserve"> </v>
          </cell>
        </row>
        <row r="638">
          <cell r="A638"/>
          <cell r="B638"/>
          <cell r="C638"/>
          <cell r="D638"/>
          <cell r="G638" t="str">
            <v xml:space="preserve"> </v>
          </cell>
        </row>
        <row r="639">
          <cell r="A639"/>
          <cell r="B639"/>
          <cell r="C639"/>
          <cell r="D639"/>
          <cell r="G639" t="str">
            <v xml:space="preserve"> </v>
          </cell>
        </row>
        <row r="640">
          <cell r="A640"/>
          <cell r="B640"/>
          <cell r="C640"/>
          <cell r="D640"/>
          <cell r="G640" t="str">
            <v xml:space="preserve"> </v>
          </cell>
        </row>
        <row r="641">
          <cell r="A641"/>
          <cell r="B641"/>
          <cell r="C641"/>
          <cell r="D641"/>
          <cell r="G641" t="str">
            <v xml:space="preserve"> </v>
          </cell>
        </row>
        <row r="642">
          <cell r="A642"/>
          <cell r="B642"/>
          <cell r="C642"/>
          <cell r="D642"/>
          <cell r="G642" t="str">
            <v xml:space="preserve"> </v>
          </cell>
        </row>
        <row r="643">
          <cell r="A643"/>
          <cell r="B643"/>
          <cell r="C643"/>
          <cell r="D643"/>
          <cell r="G643" t="str">
            <v xml:space="preserve"> </v>
          </cell>
        </row>
        <row r="644">
          <cell r="A644"/>
          <cell r="B644"/>
          <cell r="C644"/>
          <cell r="D644"/>
          <cell r="G644" t="str">
            <v xml:space="preserve"> </v>
          </cell>
        </row>
        <row r="645">
          <cell r="A645"/>
          <cell r="B645"/>
          <cell r="C645"/>
          <cell r="D645"/>
          <cell r="G645" t="str">
            <v xml:space="preserve"> </v>
          </cell>
        </row>
        <row r="646">
          <cell r="A646"/>
          <cell r="B646"/>
          <cell r="C646"/>
          <cell r="D646"/>
          <cell r="G646" t="str">
            <v xml:space="preserve"> </v>
          </cell>
        </row>
        <row r="647">
          <cell r="A647"/>
          <cell r="B647"/>
          <cell r="C647"/>
          <cell r="D647"/>
          <cell r="G647" t="str">
            <v xml:space="preserve"> </v>
          </cell>
        </row>
        <row r="648">
          <cell r="A648"/>
          <cell r="B648"/>
          <cell r="C648"/>
          <cell r="D648"/>
          <cell r="G648" t="str">
            <v xml:space="preserve"> </v>
          </cell>
        </row>
        <row r="649">
          <cell r="A649"/>
          <cell r="B649"/>
          <cell r="C649"/>
          <cell r="D649"/>
          <cell r="G649" t="str">
            <v xml:space="preserve"> </v>
          </cell>
        </row>
        <row r="650">
          <cell r="A650"/>
          <cell r="B650"/>
          <cell r="C650"/>
          <cell r="D650"/>
          <cell r="G650" t="str">
            <v xml:space="preserve"> </v>
          </cell>
        </row>
        <row r="651">
          <cell r="A651"/>
          <cell r="B651"/>
          <cell r="C651"/>
          <cell r="D651"/>
          <cell r="G651" t="str">
            <v xml:space="preserve"> </v>
          </cell>
        </row>
        <row r="652">
          <cell r="A652"/>
          <cell r="B652"/>
          <cell r="C652"/>
          <cell r="D652"/>
          <cell r="G652" t="str">
            <v xml:space="preserve"> </v>
          </cell>
        </row>
        <row r="653">
          <cell r="A653"/>
          <cell r="B653"/>
          <cell r="C653"/>
          <cell r="D653"/>
          <cell r="G653" t="str">
            <v xml:space="preserve"> </v>
          </cell>
        </row>
        <row r="654">
          <cell r="A654"/>
          <cell r="B654"/>
          <cell r="C654"/>
          <cell r="D654"/>
          <cell r="G654" t="str">
            <v xml:space="preserve"> </v>
          </cell>
        </row>
        <row r="655">
          <cell r="A655"/>
          <cell r="B655"/>
          <cell r="C655"/>
          <cell r="D655"/>
          <cell r="G655" t="str">
            <v xml:space="preserve"> </v>
          </cell>
        </row>
        <row r="656">
          <cell r="A656"/>
          <cell r="B656"/>
          <cell r="C656"/>
          <cell r="D656"/>
          <cell r="G656" t="str">
            <v xml:space="preserve"> </v>
          </cell>
        </row>
        <row r="657">
          <cell r="A657"/>
          <cell r="B657"/>
          <cell r="C657"/>
          <cell r="D657"/>
          <cell r="G657" t="str">
            <v xml:space="preserve"> </v>
          </cell>
        </row>
        <row r="658">
          <cell r="A658"/>
          <cell r="B658"/>
          <cell r="C658"/>
          <cell r="D658"/>
          <cell r="G658" t="str">
            <v xml:space="preserve"> </v>
          </cell>
        </row>
        <row r="659">
          <cell r="A659"/>
          <cell r="B659"/>
          <cell r="C659"/>
          <cell r="D659"/>
          <cell r="G659" t="str">
            <v xml:space="preserve"> </v>
          </cell>
        </row>
        <row r="660">
          <cell r="A660"/>
          <cell r="B660"/>
          <cell r="C660"/>
          <cell r="D660"/>
          <cell r="G660" t="str">
            <v xml:space="preserve"> </v>
          </cell>
        </row>
        <row r="661">
          <cell r="A661"/>
          <cell r="B661"/>
          <cell r="C661"/>
          <cell r="D661"/>
          <cell r="G661" t="str">
            <v xml:space="preserve"> </v>
          </cell>
        </row>
        <row r="662">
          <cell r="A662"/>
          <cell r="B662"/>
          <cell r="C662"/>
          <cell r="D662"/>
          <cell r="G662" t="str">
            <v xml:space="preserve"> </v>
          </cell>
        </row>
        <row r="663">
          <cell r="A663"/>
          <cell r="B663"/>
          <cell r="C663"/>
          <cell r="D663"/>
          <cell r="G663" t="str">
            <v xml:space="preserve"> </v>
          </cell>
        </row>
        <row r="664">
          <cell r="A664"/>
          <cell r="B664"/>
          <cell r="C664"/>
          <cell r="D664"/>
          <cell r="G664" t="str">
            <v xml:space="preserve"> </v>
          </cell>
        </row>
        <row r="665">
          <cell r="A665"/>
          <cell r="B665"/>
          <cell r="C665"/>
          <cell r="D665"/>
          <cell r="G665" t="str">
            <v xml:space="preserve"> </v>
          </cell>
        </row>
        <row r="666">
          <cell r="A666"/>
          <cell r="B666"/>
          <cell r="C666"/>
          <cell r="D666"/>
          <cell r="G666" t="str">
            <v xml:space="preserve"> </v>
          </cell>
        </row>
        <row r="667">
          <cell r="A667"/>
          <cell r="B667"/>
          <cell r="C667"/>
          <cell r="D667"/>
          <cell r="G667" t="str">
            <v xml:space="preserve"> </v>
          </cell>
        </row>
        <row r="668">
          <cell r="A668"/>
          <cell r="B668"/>
          <cell r="C668"/>
          <cell r="D668"/>
          <cell r="G668" t="str">
            <v xml:space="preserve"> </v>
          </cell>
        </row>
        <row r="669">
          <cell r="A669"/>
          <cell r="B669"/>
          <cell r="C669"/>
          <cell r="D669"/>
          <cell r="G669" t="str">
            <v xml:space="preserve"> </v>
          </cell>
        </row>
        <row r="670">
          <cell r="A670"/>
          <cell r="B670"/>
          <cell r="C670"/>
          <cell r="D670"/>
          <cell r="G670" t="str">
            <v xml:space="preserve"> </v>
          </cell>
        </row>
        <row r="671">
          <cell r="A671"/>
          <cell r="B671"/>
          <cell r="C671"/>
          <cell r="D671"/>
          <cell r="G671" t="str">
            <v xml:space="preserve"> </v>
          </cell>
        </row>
        <row r="672">
          <cell r="A672"/>
          <cell r="B672"/>
          <cell r="C672"/>
          <cell r="D672"/>
          <cell r="G672" t="str">
            <v xml:space="preserve"> </v>
          </cell>
        </row>
        <row r="673">
          <cell r="A673"/>
          <cell r="B673"/>
          <cell r="C673"/>
          <cell r="D673"/>
          <cell r="G673" t="str">
            <v xml:space="preserve"> </v>
          </cell>
        </row>
        <row r="674">
          <cell r="A674"/>
          <cell r="B674"/>
          <cell r="C674"/>
          <cell r="D674"/>
          <cell r="G674" t="str">
            <v xml:space="preserve"> </v>
          </cell>
        </row>
        <row r="675">
          <cell r="A675"/>
          <cell r="B675"/>
          <cell r="C675"/>
          <cell r="D675"/>
          <cell r="G675" t="str">
            <v xml:space="preserve"> </v>
          </cell>
        </row>
        <row r="676">
          <cell r="A676"/>
          <cell r="B676"/>
          <cell r="C676"/>
          <cell r="D676"/>
          <cell r="G676" t="str">
            <v xml:space="preserve"> </v>
          </cell>
        </row>
        <row r="677">
          <cell r="A677"/>
          <cell r="B677"/>
          <cell r="C677"/>
          <cell r="D677"/>
          <cell r="G677" t="str">
            <v xml:space="preserve"> </v>
          </cell>
        </row>
        <row r="678">
          <cell r="A678"/>
          <cell r="B678"/>
          <cell r="C678"/>
          <cell r="D678"/>
          <cell r="G678" t="str">
            <v xml:space="preserve"> </v>
          </cell>
        </row>
        <row r="679">
          <cell r="A679"/>
          <cell r="B679"/>
          <cell r="C679"/>
          <cell r="D679"/>
          <cell r="G679" t="str">
            <v xml:space="preserve"> </v>
          </cell>
        </row>
        <row r="680">
          <cell r="A680"/>
          <cell r="B680"/>
          <cell r="C680"/>
          <cell r="D680"/>
          <cell r="G680" t="str">
            <v xml:space="preserve"> </v>
          </cell>
        </row>
        <row r="681">
          <cell r="A681"/>
          <cell r="B681"/>
          <cell r="C681"/>
          <cell r="D681"/>
          <cell r="G681" t="str">
            <v xml:space="preserve"> </v>
          </cell>
        </row>
        <row r="682">
          <cell r="A682"/>
          <cell r="B682"/>
          <cell r="C682"/>
          <cell r="D682"/>
          <cell r="G682" t="str">
            <v xml:space="preserve"> </v>
          </cell>
        </row>
        <row r="683">
          <cell r="A683"/>
          <cell r="B683"/>
          <cell r="C683"/>
          <cell r="D683"/>
          <cell r="G683" t="str">
            <v xml:space="preserve"> </v>
          </cell>
        </row>
        <row r="684">
          <cell r="A684"/>
          <cell r="B684"/>
          <cell r="C684"/>
          <cell r="D684"/>
          <cell r="G684" t="str">
            <v xml:space="preserve"> </v>
          </cell>
        </row>
        <row r="685">
          <cell r="A685"/>
          <cell r="B685"/>
          <cell r="C685"/>
          <cell r="D685"/>
          <cell r="G685" t="str">
            <v xml:space="preserve"> </v>
          </cell>
        </row>
        <row r="686">
          <cell r="A686"/>
          <cell r="B686"/>
          <cell r="C686"/>
          <cell r="D686"/>
          <cell r="G686" t="str">
            <v xml:space="preserve"> </v>
          </cell>
        </row>
        <row r="687">
          <cell r="A687"/>
          <cell r="B687"/>
          <cell r="C687"/>
          <cell r="D687"/>
          <cell r="G687" t="str">
            <v xml:space="preserve"> </v>
          </cell>
        </row>
        <row r="688">
          <cell r="A688"/>
          <cell r="B688"/>
          <cell r="C688"/>
          <cell r="D688"/>
          <cell r="G688" t="str">
            <v xml:space="preserve"> </v>
          </cell>
        </row>
        <row r="689">
          <cell r="A689"/>
          <cell r="B689"/>
          <cell r="C689"/>
          <cell r="D689"/>
          <cell r="G689" t="str">
            <v xml:space="preserve"> </v>
          </cell>
        </row>
        <row r="690">
          <cell r="A690"/>
          <cell r="B690"/>
          <cell r="C690"/>
          <cell r="D690"/>
          <cell r="G690" t="str">
            <v xml:space="preserve"> </v>
          </cell>
        </row>
        <row r="691">
          <cell r="A691"/>
          <cell r="B691"/>
          <cell r="C691"/>
          <cell r="D691"/>
          <cell r="G691" t="str">
            <v xml:space="preserve"> </v>
          </cell>
        </row>
        <row r="692">
          <cell r="A692"/>
          <cell r="B692"/>
          <cell r="C692"/>
          <cell r="D692"/>
          <cell r="G692" t="str">
            <v xml:space="preserve"> </v>
          </cell>
        </row>
        <row r="693">
          <cell r="A693"/>
          <cell r="B693"/>
          <cell r="C693"/>
          <cell r="D693"/>
          <cell r="G693" t="str">
            <v xml:space="preserve"> </v>
          </cell>
        </row>
        <row r="694">
          <cell r="A694"/>
          <cell r="B694"/>
          <cell r="C694"/>
          <cell r="D694"/>
          <cell r="G694" t="str">
            <v xml:space="preserve"> </v>
          </cell>
        </row>
        <row r="695">
          <cell r="A695"/>
          <cell r="B695"/>
          <cell r="C695"/>
          <cell r="D695"/>
          <cell r="G695" t="str">
            <v xml:space="preserve"> </v>
          </cell>
        </row>
        <row r="696">
          <cell r="A696"/>
          <cell r="B696"/>
          <cell r="C696"/>
          <cell r="D696"/>
          <cell r="G696" t="str">
            <v xml:space="preserve"> </v>
          </cell>
        </row>
        <row r="697">
          <cell r="A697"/>
          <cell r="B697"/>
          <cell r="C697"/>
          <cell r="D697"/>
          <cell r="G697" t="str">
            <v xml:space="preserve"> </v>
          </cell>
        </row>
        <row r="698">
          <cell r="A698"/>
          <cell r="B698"/>
          <cell r="C698"/>
          <cell r="D698"/>
          <cell r="G698" t="str">
            <v xml:space="preserve"> </v>
          </cell>
        </row>
        <row r="699">
          <cell r="A699"/>
          <cell r="B699"/>
          <cell r="C699"/>
          <cell r="D699"/>
          <cell r="G699" t="str">
            <v xml:space="preserve"> </v>
          </cell>
        </row>
        <row r="700">
          <cell r="A700"/>
          <cell r="B700"/>
          <cell r="C700"/>
          <cell r="D700"/>
          <cell r="G700" t="str">
            <v xml:space="preserve"> </v>
          </cell>
        </row>
        <row r="701">
          <cell r="A701"/>
          <cell r="B701"/>
          <cell r="C701"/>
          <cell r="D701"/>
          <cell r="G701" t="str">
            <v xml:space="preserve"> </v>
          </cell>
        </row>
        <row r="702">
          <cell r="A702"/>
          <cell r="B702"/>
          <cell r="C702"/>
          <cell r="D702"/>
          <cell r="G702" t="str">
            <v xml:space="preserve"> </v>
          </cell>
        </row>
        <row r="703">
          <cell r="A703"/>
          <cell r="B703"/>
          <cell r="C703"/>
          <cell r="D703"/>
          <cell r="G703" t="str">
            <v xml:space="preserve"> </v>
          </cell>
        </row>
        <row r="704">
          <cell r="A704"/>
          <cell r="B704"/>
          <cell r="C704"/>
          <cell r="D704"/>
          <cell r="G704" t="str">
            <v xml:space="preserve"> </v>
          </cell>
        </row>
        <row r="705">
          <cell r="A705"/>
          <cell r="B705"/>
          <cell r="C705"/>
          <cell r="D705"/>
          <cell r="G705" t="str">
            <v xml:space="preserve"> </v>
          </cell>
        </row>
        <row r="706">
          <cell r="A706"/>
          <cell r="B706"/>
          <cell r="C706"/>
          <cell r="D706"/>
          <cell r="G706" t="str">
            <v xml:space="preserve"> </v>
          </cell>
        </row>
        <row r="707">
          <cell r="A707"/>
          <cell r="B707"/>
          <cell r="C707"/>
          <cell r="D707"/>
          <cell r="G707" t="str">
            <v xml:space="preserve"> </v>
          </cell>
        </row>
        <row r="708">
          <cell r="A708"/>
          <cell r="B708"/>
          <cell r="C708"/>
          <cell r="D708"/>
          <cell r="G708" t="str">
            <v xml:space="preserve"> </v>
          </cell>
        </row>
        <row r="709">
          <cell r="A709"/>
          <cell r="B709"/>
          <cell r="C709"/>
          <cell r="D709"/>
          <cell r="G709" t="str">
            <v xml:space="preserve"> </v>
          </cell>
        </row>
        <row r="710">
          <cell r="A710"/>
          <cell r="B710"/>
          <cell r="C710"/>
          <cell r="D710"/>
          <cell r="G710" t="str">
            <v xml:space="preserve"> </v>
          </cell>
        </row>
        <row r="711">
          <cell r="A711"/>
          <cell r="B711"/>
          <cell r="C711"/>
          <cell r="D711"/>
          <cell r="G711" t="str">
            <v xml:space="preserve"> </v>
          </cell>
        </row>
        <row r="712">
          <cell r="A712"/>
          <cell r="B712"/>
          <cell r="C712"/>
          <cell r="D712"/>
          <cell r="G712" t="str">
            <v xml:space="preserve"> </v>
          </cell>
        </row>
        <row r="713">
          <cell r="A713"/>
          <cell r="B713"/>
          <cell r="C713"/>
          <cell r="D713"/>
          <cell r="G713" t="str">
            <v xml:space="preserve"> </v>
          </cell>
        </row>
        <row r="714">
          <cell r="A714"/>
          <cell r="B714"/>
          <cell r="C714"/>
          <cell r="D714"/>
          <cell r="G714" t="str">
            <v xml:space="preserve"> </v>
          </cell>
        </row>
        <row r="715">
          <cell r="A715"/>
          <cell r="B715"/>
          <cell r="C715"/>
          <cell r="D715"/>
          <cell r="G715" t="str">
            <v xml:space="preserve"> </v>
          </cell>
        </row>
        <row r="716">
          <cell r="A716"/>
          <cell r="B716"/>
          <cell r="C716"/>
          <cell r="D716"/>
          <cell r="G716" t="str">
            <v xml:space="preserve"> </v>
          </cell>
        </row>
        <row r="717">
          <cell r="A717"/>
          <cell r="B717"/>
          <cell r="C717"/>
          <cell r="D717"/>
          <cell r="G717" t="str">
            <v xml:space="preserve"> </v>
          </cell>
        </row>
        <row r="718">
          <cell r="A718"/>
          <cell r="B718"/>
          <cell r="C718"/>
          <cell r="D718"/>
          <cell r="G718" t="str">
            <v xml:space="preserve"> </v>
          </cell>
        </row>
        <row r="719">
          <cell r="A719"/>
          <cell r="B719"/>
          <cell r="C719"/>
          <cell r="D719"/>
          <cell r="G719" t="str">
            <v xml:space="preserve"> </v>
          </cell>
        </row>
        <row r="720">
          <cell r="A720"/>
          <cell r="B720"/>
          <cell r="C720"/>
          <cell r="D720"/>
          <cell r="G720" t="str">
            <v xml:space="preserve"> </v>
          </cell>
        </row>
        <row r="721">
          <cell r="A721"/>
          <cell r="B721"/>
          <cell r="C721"/>
          <cell r="D721"/>
          <cell r="G721" t="str">
            <v xml:space="preserve"> </v>
          </cell>
        </row>
        <row r="722">
          <cell r="A722"/>
          <cell r="B722"/>
          <cell r="C722"/>
          <cell r="D722"/>
          <cell r="G722" t="str">
            <v xml:space="preserve"> </v>
          </cell>
        </row>
        <row r="723">
          <cell r="A723"/>
          <cell r="B723"/>
          <cell r="C723"/>
          <cell r="D723"/>
          <cell r="G723" t="str">
            <v xml:space="preserve"> </v>
          </cell>
        </row>
        <row r="724">
          <cell r="A724"/>
          <cell r="B724"/>
          <cell r="C724"/>
          <cell r="D724"/>
          <cell r="G724" t="str">
            <v xml:space="preserve"> </v>
          </cell>
        </row>
        <row r="725">
          <cell r="A725"/>
          <cell r="B725"/>
          <cell r="C725"/>
          <cell r="D725"/>
          <cell r="G725" t="str">
            <v xml:space="preserve"> </v>
          </cell>
        </row>
        <row r="726">
          <cell r="A726"/>
          <cell r="B726"/>
          <cell r="C726"/>
          <cell r="D726"/>
          <cell r="G726" t="str">
            <v xml:space="preserve"> </v>
          </cell>
        </row>
        <row r="727">
          <cell r="A727"/>
          <cell r="B727"/>
          <cell r="C727"/>
          <cell r="D727"/>
          <cell r="G727" t="str">
            <v xml:space="preserve"> </v>
          </cell>
        </row>
        <row r="728">
          <cell r="A728"/>
          <cell r="B728"/>
          <cell r="C728"/>
          <cell r="D728"/>
          <cell r="G728" t="str">
            <v xml:space="preserve"> </v>
          </cell>
        </row>
        <row r="729">
          <cell r="A729"/>
          <cell r="B729"/>
          <cell r="C729"/>
          <cell r="D729"/>
          <cell r="G729" t="str">
            <v xml:space="preserve"> </v>
          </cell>
        </row>
        <row r="730">
          <cell r="A730"/>
          <cell r="B730"/>
          <cell r="C730"/>
          <cell r="D730"/>
          <cell r="G730" t="str">
            <v xml:space="preserve"> </v>
          </cell>
        </row>
        <row r="731">
          <cell r="A731"/>
          <cell r="B731"/>
          <cell r="C731"/>
          <cell r="D731"/>
          <cell r="G731" t="str">
            <v xml:space="preserve"> </v>
          </cell>
        </row>
        <row r="732">
          <cell r="A732"/>
          <cell r="B732"/>
          <cell r="C732"/>
          <cell r="D732"/>
          <cell r="G732" t="str">
            <v xml:space="preserve"> </v>
          </cell>
        </row>
        <row r="733">
          <cell r="A733"/>
          <cell r="B733"/>
          <cell r="C733"/>
          <cell r="D733"/>
          <cell r="G733" t="str">
            <v xml:space="preserve"> </v>
          </cell>
        </row>
        <row r="734">
          <cell r="A734"/>
          <cell r="B734"/>
          <cell r="C734"/>
          <cell r="D734"/>
          <cell r="G734" t="str">
            <v xml:space="preserve"> </v>
          </cell>
        </row>
        <row r="735">
          <cell r="A735"/>
          <cell r="B735"/>
          <cell r="C735"/>
          <cell r="D735"/>
          <cell r="G735" t="str">
            <v xml:space="preserve"> </v>
          </cell>
        </row>
        <row r="736">
          <cell r="A736"/>
          <cell r="B736"/>
          <cell r="C736"/>
          <cell r="D736"/>
          <cell r="G736" t="str">
            <v xml:space="preserve"> </v>
          </cell>
        </row>
        <row r="737">
          <cell r="A737"/>
          <cell r="B737"/>
          <cell r="C737"/>
          <cell r="D737"/>
          <cell r="G737" t="str">
            <v xml:space="preserve"> </v>
          </cell>
        </row>
        <row r="738">
          <cell r="A738"/>
          <cell r="B738"/>
          <cell r="C738"/>
          <cell r="D738"/>
          <cell r="G738" t="str">
            <v xml:space="preserve"> </v>
          </cell>
        </row>
        <row r="739">
          <cell r="A739"/>
          <cell r="B739"/>
          <cell r="C739"/>
          <cell r="D739"/>
          <cell r="G739" t="str">
            <v xml:space="preserve"> </v>
          </cell>
        </row>
        <row r="740">
          <cell r="A740"/>
          <cell r="B740"/>
          <cell r="C740"/>
          <cell r="D740"/>
          <cell r="G740" t="str">
            <v xml:space="preserve"> </v>
          </cell>
        </row>
        <row r="741">
          <cell r="A741"/>
          <cell r="B741"/>
          <cell r="C741"/>
          <cell r="D741"/>
          <cell r="G741" t="str">
            <v xml:space="preserve"> </v>
          </cell>
        </row>
        <row r="742">
          <cell r="A742"/>
          <cell r="B742"/>
          <cell r="C742"/>
          <cell r="D742"/>
          <cell r="G742" t="str">
            <v xml:space="preserve"> </v>
          </cell>
        </row>
        <row r="743">
          <cell r="A743"/>
          <cell r="B743"/>
          <cell r="C743"/>
          <cell r="D743"/>
          <cell r="G743" t="str">
            <v xml:space="preserve"> </v>
          </cell>
        </row>
        <row r="744">
          <cell r="A744"/>
          <cell r="B744"/>
          <cell r="C744"/>
          <cell r="D744"/>
          <cell r="G744" t="str">
            <v xml:space="preserve"> </v>
          </cell>
        </row>
        <row r="745">
          <cell r="A745"/>
          <cell r="B745"/>
          <cell r="C745"/>
          <cell r="D745"/>
          <cell r="G745" t="str">
            <v xml:space="preserve"> </v>
          </cell>
        </row>
        <row r="746">
          <cell r="A746"/>
          <cell r="B746"/>
          <cell r="C746"/>
          <cell r="D746"/>
          <cell r="G746" t="str">
            <v xml:space="preserve"> </v>
          </cell>
        </row>
        <row r="747">
          <cell r="A747"/>
          <cell r="B747"/>
          <cell r="C747"/>
          <cell r="D747"/>
          <cell r="G747" t="str">
            <v xml:space="preserve"> </v>
          </cell>
        </row>
        <row r="748">
          <cell r="A748"/>
          <cell r="B748"/>
          <cell r="C748"/>
          <cell r="D748"/>
          <cell r="G748" t="str">
            <v xml:space="preserve"> </v>
          </cell>
        </row>
        <row r="749">
          <cell r="A749"/>
          <cell r="B749"/>
          <cell r="C749"/>
          <cell r="D749"/>
          <cell r="G749" t="str">
            <v xml:space="preserve"> </v>
          </cell>
        </row>
        <row r="750">
          <cell r="A750"/>
          <cell r="B750"/>
          <cell r="C750"/>
          <cell r="D750"/>
          <cell r="G750" t="str">
            <v xml:space="preserve"> </v>
          </cell>
        </row>
        <row r="751">
          <cell r="A751"/>
          <cell r="B751"/>
          <cell r="C751"/>
          <cell r="D751"/>
          <cell r="G751" t="str">
            <v xml:space="preserve"> </v>
          </cell>
        </row>
        <row r="752">
          <cell r="A752"/>
          <cell r="B752"/>
          <cell r="C752"/>
          <cell r="D752"/>
          <cell r="G752" t="str">
            <v xml:space="preserve"> </v>
          </cell>
        </row>
        <row r="753">
          <cell r="A753"/>
          <cell r="B753"/>
          <cell r="C753"/>
          <cell r="D753"/>
          <cell r="G753" t="str">
            <v xml:space="preserve"> </v>
          </cell>
        </row>
        <row r="754">
          <cell r="A754"/>
          <cell r="B754"/>
          <cell r="C754"/>
          <cell r="D754"/>
          <cell r="G754" t="str">
            <v xml:space="preserve"> </v>
          </cell>
        </row>
        <row r="755">
          <cell r="A755"/>
          <cell r="B755"/>
          <cell r="C755"/>
          <cell r="D755"/>
          <cell r="G755" t="str">
            <v xml:space="preserve"> </v>
          </cell>
        </row>
        <row r="756">
          <cell r="A756"/>
          <cell r="B756"/>
          <cell r="C756"/>
          <cell r="D756"/>
          <cell r="G756" t="str">
            <v xml:space="preserve"> </v>
          </cell>
        </row>
        <row r="757">
          <cell r="A757"/>
          <cell r="B757"/>
          <cell r="C757"/>
          <cell r="D757"/>
          <cell r="G757" t="str">
            <v xml:space="preserve"> </v>
          </cell>
        </row>
        <row r="758">
          <cell r="A758"/>
          <cell r="B758"/>
          <cell r="C758"/>
          <cell r="D758"/>
          <cell r="G758" t="str">
            <v xml:space="preserve"> </v>
          </cell>
        </row>
        <row r="759">
          <cell r="A759"/>
          <cell r="B759"/>
          <cell r="C759"/>
          <cell r="D759"/>
          <cell r="G759" t="str">
            <v xml:space="preserve"> </v>
          </cell>
        </row>
        <row r="760">
          <cell r="A760"/>
          <cell r="B760"/>
          <cell r="C760"/>
          <cell r="D760"/>
          <cell r="G760" t="str">
            <v xml:space="preserve"> </v>
          </cell>
        </row>
        <row r="761">
          <cell r="A761"/>
          <cell r="B761"/>
          <cell r="C761"/>
          <cell r="D761"/>
          <cell r="G761" t="str">
            <v xml:space="preserve"> </v>
          </cell>
        </row>
        <row r="762">
          <cell r="A762"/>
          <cell r="B762"/>
          <cell r="C762"/>
          <cell r="D762"/>
          <cell r="G762" t="str">
            <v xml:space="preserve"> </v>
          </cell>
        </row>
        <row r="763">
          <cell r="A763"/>
          <cell r="B763"/>
          <cell r="C763"/>
          <cell r="D763"/>
          <cell r="G763" t="str">
            <v xml:space="preserve"> </v>
          </cell>
        </row>
        <row r="764">
          <cell r="A764"/>
          <cell r="B764"/>
          <cell r="C764"/>
          <cell r="D764"/>
          <cell r="G764" t="str">
            <v xml:space="preserve"> </v>
          </cell>
        </row>
        <row r="765">
          <cell r="A765"/>
          <cell r="B765"/>
          <cell r="C765"/>
          <cell r="D765"/>
          <cell r="G765" t="str">
            <v xml:space="preserve"> </v>
          </cell>
        </row>
        <row r="766">
          <cell r="A766"/>
          <cell r="B766"/>
          <cell r="C766"/>
          <cell r="D766"/>
          <cell r="G766" t="str">
            <v xml:space="preserve"> </v>
          </cell>
        </row>
        <row r="767">
          <cell r="A767"/>
          <cell r="B767"/>
          <cell r="C767"/>
          <cell r="D767"/>
          <cell r="G767" t="str">
            <v xml:space="preserve"> </v>
          </cell>
        </row>
        <row r="768">
          <cell r="A768"/>
          <cell r="B768"/>
          <cell r="C768"/>
          <cell r="D768"/>
          <cell r="G768" t="str">
            <v xml:space="preserve"> </v>
          </cell>
        </row>
        <row r="769">
          <cell r="A769"/>
          <cell r="B769"/>
          <cell r="C769"/>
          <cell r="D769"/>
          <cell r="G769" t="str">
            <v xml:space="preserve"> </v>
          </cell>
        </row>
        <row r="770">
          <cell r="A770"/>
          <cell r="B770"/>
          <cell r="C770"/>
          <cell r="D770"/>
          <cell r="G770" t="str">
            <v xml:space="preserve"> </v>
          </cell>
        </row>
        <row r="771">
          <cell r="A771"/>
          <cell r="B771"/>
          <cell r="C771"/>
          <cell r="D771"/>
          <cell r="G771" t="str">
            <v xml:space="preserve"> </v>
          </cell>
        </row>
        <row r="772">
          <cell r="A772"/>
          <cell r="B772"/>
          <cell r="C772"/>
          <cell r="D772"/>
          <cell r="G772" t="str">
            <v xml:space="preserve"> </v>
          </cell>
        </row>
        <row r="773">
          <cell r="A773"/>
          <cell r="B773"/>
          <cell r="C773"/>
          <cell r="D773"/>
          <cell r="G773" t="str">
            <v xml:space="preserve"> </v>
          </cell>
        </row>
        <row r="774">
          <cell r="A774"/>
          <cell r="B774"/>
          <cell r="C774"/>
          <cell r="D774"/>
          <cell r="G774" t="str">
            <v xml:space="preserve"> </v>
          </cell>
        </row>
        <row r="775">
          <cell r="A775"/>
          <cell r="B775"/>
          <cell r="C775"/>
          <cell r="D775"/>
          <cell r="G775" t="str">
            <v xml:space="preserve"> </v>
          </cell>
        </row>
        <row r="776">
          <cell r="A776"/>
          <cell r="B776"/>
          <cell r="C776"/>
          <cell r="D776"/>
          <cell r="G776" t="str">
            <v xml:space="preserve"> </v>
          </cell>
        </row>
        <row r="777">
          <cell r="A777"/>
          <cell r="B777"/>
          <cell r="C777"/>
          <cell r="D777"/>
          <cell r="G777" t="str">
            <v xml:space="preserve"> </v>
          </cell>
        </row>
        <row r="778">
          <cell r="A778"/>
          <cell r="B778"/>
          <cell r="C778"/>
          <cell r="D778"/>
          <cell r="G778" t="str">
            <v xml:space="preserve"> </v>
          </cell>
        </row>
        <row r="779">
          <cell r="A779"/>
          <cell r="B779"/>
          <cell r="C779"/>
          <cell r="D779"/>
          <cell r="G779" t="str">
            <v xml:space="preserve"> </v>
          </cell>
        </row>
        <row r="780">
          <cell r="A780"/>
          <cell r="B780"/>
          <cell r="C780"/>
          <cell r="D780"/>
          <cell r="G780" t="str">
            <v xml:space="preserve"> </v>
          </cell>
        </row>
        <row r="781">
          <cell r="A781"/>
          <cell r="B781"/>
          <cell r="C781"/>
          <cell r="D781"/>
          <cell r="G781" t="str">
            <v xml:space="preserve"> </v>
          </cell>
        </row>
        <row r="782">
          <cell r="A782"/>
          <cell r="B782"/>
          <cell r="C782"/>
          <cell r="D782"/>
          <cell r="G782" t="str">
            <v xml:space="preserve"> </v>
          </cell>
        </row>
        <row r="783">
          <cell r="A783"/>
          <cell r="B783"/>
          <cell r="C783"/>
          <cell r="D783"/>
          <cell r="G783" t="str">
            <v xml:space="preserve"> </v>
          </cell>
        </row>
        <row r="784">
          <cell r="A784"/>
          <cell r="B784"/>
          <cell r="C784"/>
          <cell r="D784"/>
          <cell r="G784" t="str">
            <v xml:space="preserve"> </v>
          </cell>
        </row>
        <row r="785">
          <cell r="A785"/>
          <cell r="B785"/>
          <cell r="C785"/>
          <cell r="D785"/>
          <cell r="G785" t="str">
            <v xml:space="preserve"> </v>
          </cell>
        </row>
        <row r="786">
          <cell r="A786"/>
          <cell r="B786"/>
          <cell r="C786"/>
          <cell r="D786"/>
          <cell r="G786" t="str">
            <v xml:space="preserve"> </v>
          </cell>
        </row>
        <row r="787">
          <cell r="A787"/>
          <cell r="B787"/>
          <cell r="C787"/>
          <cell r="D787"/>
          <cell r="G787" t="str">
            <v xml:space="preserve"> </v>
          </cell>
        </row>
        <row r="788">
          <cell r="A788"/>
          <cell r="B788"/>
          <cell r="C788"/>
          <cell r="D788"/>
          <cell r="G788" t="str">
            <v xml:space="preserve"> </v>
          </cell>
        </row>
        <row r="789">
          <cell r="A789"/>
          <cell r="B789"/>
          <cell r="C789"/>
          <cell r="D789"/>
          <cell r="G789" t="str">
            <v xml:space="preserve"> </v>
          </cell>
        </row>
        <row r="790">
          <cell r="A790"/>
          <cell r="B790"/>
          <cell r="C790"/>
          <cell r="D790"/>
          <cell r="G790" t="str">
            <v xml:space="preserve"> </v>
          </cell>
        </row>
        <row r="791">
          <cell r="A791"/>
          <cell r="B791"/>
          <cell r="C791"/>
          <cell r="D791"/>
          <cell r="G791" t="str">
            <v xml:space="preserve"> </v>
          </cell>
        </row>
        <row r="792">
          <cell r="A792"/>
          <cell r="B792"/>
          <cell r="C792"/>
          <cell r="D792"/>
          <cell r="G792" t="str">
            <v xml:space="preserve"> </v>
          </cell>
        </row>
        <row r="793">
          <cell r="A793"/>
          <cell r="B793"/>
          <cell r="C793"/>
          <cell r="D793"/>
          <cell r="G793" t="str">
            <v xml:space="preserve"> </v>
          </cell>
        </row>
        <row r="794">
          <cell r="A794"/>
          <cell r="B794"/>
          <cell r="C794"/>
          <cell r="D794"/>
          <cell r="G794" t="str">
            <v xml:space="preserve"> </v>
          </cell>
        </row>
        <row r="795">
          <cell r="A795"/>
          <cell r="B795"/>
          <cell r="C795"/>
          <cell r="D795"/>
          <cell r="G795" t="str">
            <v xml:space="preserve"> </v>
          </cell>
        </row>
        <row r="796">
          <cell r="A796"/>
          <cell r="B796"/>
          <cell r="C796"/>
          <cell r="D796"/>
          <cell r="G796" t="str">
            <v xml:space="preserve"> </v>
          </cell>
        </row>
        <row r="797">
          <cell r="A797"/>
          <cell r="B797"/>
          <cell r="C797"/>
          <cell r="D797"/>
          <cell r="G797" t="str">
            <v xml:space="preserve"> </v>
          </cell>
        </row>
        <row r="798">
          <cell r="A798"/>
          <cell r="B798"/>
          <cell r="C798"/>
          <cell r="D798"/>
          <cell r="G798" t="str">
            <v xml:space="preserve"> </v>
          </cell>
        </row>
        <row r="799">
          <cell r="A799"/>
          <cell r="B799"/>
          <cell r="C799"/>
          <cell r="D799"/>
          <cell r="G799" t="str">
            <v xml:space="preserve"> </v>
          </cell>
        </row>
        <row r="800">
          <cell r="A800"/>
          <cell r="B800"/>
          <cell r="C800"/>
          <cell r="D800"/>
          <cell r="G800" t="str">
            <v xml:space="preserve"> </v>
          </cell>
        </row>
        <row r="801">
          <cell r="A801"/>
          <cell r="B801"/>
          <cell r="C801"/>
          <cell r="D801"/>
          <cell r="G801" t="str">
            <v xml:space="preserve"> </v>
          </cell>
        </row>
        <row r="802">
          <cell r="A802"/>
          <cell r="B802"/>
          <cell r="C802"/>
          <cell r="D802"/>
          <cell r="G802" t="str">
            <v xml:space="preserve"> </v>
          </cell>
        </row>
        <row r="803">
          <cell r="A803"/>
          <cell r="B803"/>
          <cell r="C803"/>
          <cell r="D803"/>
          <cell r="G803" t="str">
            <v xml:space="preserve"> </v>
          </cell>
        </row>
        <row r="804">
          <cell r="A804"/>
          <cell r="B804"/>
          <cell r="C804"/>
          <cell r="D804"/>
          <cell r="G804" t="str">
            <v xml:space="preserve"> </v>
          </cell>
        </row>
        <row r="805">
          <cell r="A805"/>
          <cell r="B805"/>
          <cell r="C805"/>
          <cell r="D805"/>
          <cell r="G805" t="str">
            <v xml:space="preserve"> </v>
          </cell>
        </row>
        <row r="806">
          <cell r="A806"/>
          <cell r="B806"/>
          <cell r="C806"/>
          <cell r="D806"/>
          <cell r="G806" t="str">
            <v xml:space="preserve"> </v>
          </cell>
        </row>
        <row r="807">
          <cell r="A807"/>
          <cell r="B807"/>
          <cell r="C807"/>
          <cell r="D807"/>
          <cell r="G807" t="str">
            <v xml:space="preserve"> </v>
          </cell>
        </row>
        <row r="808">
          <cell r="A808"/>
          <cell r="B808"/>
          <cell r="C808"/>
          <cell r="D808"/>
          <cell r="G808" t="str">
            <v xml:space="preserve"> </v>
          </cell>
        </row>
        <row r="809">
          <cell r="A809"/>
          <cell r="B809"/>
          <cell r="C809"/>
          <cell r="D809"/>
          <cell r="G809" t="str">
            <v xml:space="preserve"> </v>
          </cell>
        </row>
        <row r="810">
          <cell r="A810"/>
          <cell r="B810"/>
          <cell r="C810"/>
          <cell r="D810"/>
          <cell r="G810" t="str">
            <v xml:space="preserve"> </v>
          </cell>
        </row>
        <row r="811">
          <cell r="A811"/>
          <cell r="B811"/>
          <cell r="C811"/>
          <cell r="D811"/>
          <cell r="G811" t="str">
            <v xml:space="preserve"> </v>
          </cell>
        </row>
        <row r="812">
          <cell r="A812"/>
          <cell r="B812"/>
          <cell r="C812"/>
          <cell r="D812"/>
          <cell r="G812" t="str">
            <v xml:space="preserve"> </v>
          </cell>
        </row>
        <row r="813">
          <cell r="A813"/>
          <cell r="B813"/>
          <cell r="C813"/>
          <cell r="D813"/>
          <cell r="G813" t="str">
            <v xml:space="preserve"> </v>
          </cell>
        </row>
        <row r="814">
          <cell r="A814"/>
          <cell r="B814"/>
          <cell r="C814"/>
          <cell r="D814"/>
          <cell r="G814" t="str">
            <v xml:space="preserve"> </v>
          </cell>
        </row>
        <row r="815">
          <cell r="A815"/>
          <cell r="B815"/>
          <cell r="C815"/>
          <cell r="D815"/>
          <cell r="G815" t="str">
            <v xml:space="preserve"> </v>
          </cell>
        </row>
        <row r="816">
          <cell r="A816"/>
          <cell r="B816"/>
          <cell r="C816"/>
          <cell r="D816"/>
          <cell r="G816" t="str">
            <v xml:space="preserve"> </v>
          </cell>
        </row>
        <row r="817">
          <cell r="A817"/>
          <cell r="B817"/>
          <cell r="C817"/>
          <cell r="D817"/>
          <cell r="G817" t="str">
            <v xml:space="preserve"> </v>
          </cell>
        </row>
        <row r="818">
          <cell r="A818"/>
          <cell r="B818"/>
          <cell r="C818"/>
          <cell r="D818"/>
          <cell r="G818" t="str">
            <v xml:space="preserve"> </v>
          </cell>
        </row>
        <row r="819">
          <cell r="A819"/>
          <cell r="B819"/>
          <cell r="C819"/>
          <cell r="D819"/>
          <cell r="G819" t="str">
            <v xml:space="preserve"> </v>
          </cell>
        </row>
        <row r="820">
          <cell r="A820"/>
          <cell r="B820"/>
          <cell r="C820"/>
          <cell r="D820"/>
          <cell r="G820" t="str">
            <v xml:space="preserve"> </v>
          </cell>
        </row>
        <row r="821">
          <cell r="A821"/>
          <cell r="B821"/>
          <cell r="C821"/>
          <cell r="D821"/>
          <cell r="G821" t="str">
            <v xml:space="preserve"> </v>
          </cell>
        </row>
        <row r="822">
          <cell r="A822"/>
          <cell r="B822"/>
          <cell r="C822"/>
          <cell r="D822"/>
          <cell r="G822" t="str">
            <v xml:space="preserve"> </v>
          </cell>
        </row>
        <row r="823">
          <cell r="A823"/>
          <cell r="B823"/>
          <cell r="C823"/>
          <cell r="D823"/>
          <cell r="G823" t="str">
            <v xml:space="preserve"> </v>
          </cell>
        </row>
        <row r="824">
          <cell r="A824"/>
          <cell r="B824"/>
          <cell r="C824"/>
          <cell r="D824"/>
          <cell r="G824" t="str">
            <v xml:space="preserve"> </v>
          </cell>
        </row>
        <row r="825">
          <cell r="A825"/>
          <cell r="B825"/>
          <cell r="C825"/>
          <cell r="D825"/>
          <cell r="G825" t="str">
            <v xml:space="preserve"> </v>
          </cell>
        </row>
        <row r="826">
          <cell r="A826"/>
          <cell r="B826"/>
          <cell r="C826"/>
          <cell r="D826"/>
          <cell r="G826" t="str">
            <v xml:space="preserve"> </v>
          </cell>
        </row>
        <row r="827">
          <cell r="A827"/>
          <cell r="B827"/>
          <cell r="C827"/>
          <cell r="D827"/>
          <cell r="G827" t="str">
            <v xml:space="preserve"> </v>
          </cell>
        </row>
        <row r="828">
          <cell r="A828"/>
          <cell r="B828"/>
          <cell r="C828"/>
          <cell r="D828"/>
          <cell r="G828" t="str">
            <v xml:space="preserve"> </v>
          </cell>
        </row>
        <row r="829">
          <cell r="A829"/>
          <cell r="B829"/>
          <cell r="C829"/>
          <cell r="D829"/>
          <cell r="G829" t="str">
            <v xml:space="preserve"> </v>
          </cell>
        </row>
        <row r="830">
          <cell r="A830"/>
          <cell r="B830"/>
          <cell r="C830"/>
          <cell r="D830"/>
          <cell r="G830" t="str">
            <v xml:space="preserve"> </v>
          </cell>
        </row>
        <row r="831">
          <cell r="A831"/>
          <cell r="B831"/>
          <cell r="C831"/>
          <cell r="D831"/>
          <cell r="G831" t="str">
            <v xml:space="preserve"> </v>
          </cell>
        </row>
        <row r="832">
          <cell r="A832"/>
          <cell r="B832"/>
          <cell r="C832"/>
          <cell r="D832"/>
          <cell r="G832" t="str">
            <v xml:space="preserve"> </v>
          </cell>
        </row>
        <row r="833">
          <cell r="A833"/>
          <cell r="B833"/>
          <cell r="C833"/>
          <cell r="D833"/>
          <cell r="G833" t="str">
            <v xml:space="preserve"> </v>
          </cell>
        </row>
        <row r="834">
          <cell r="A834"/>
          <cell r="B834"/>
          <cell r="C834"/>
          <cell r="D834"/>
          <cell r="G834" t="str">
            <v xml:space="preserve"> </v>
          </cell>
        </row>
        <row r="835">
          <cell r="A835"/>
          <cell r="B835"/>
          <cell r="C835"/>
          <cell r="D835"/>
          <cell r="G835" t="str">
            <v xml:space="preserve"> </v>
          </cell>
        </row>
        <row r="836">
          <cell r="A836"/>
          <cell r="B836"/>
          <cell r="C836"/>
          <cell r="D836"/>
          <cell r="G836" t="str">
            <v xml:space="preserve"> </v>
          </cell>
        </row>
        <row r="837">
          <cell r="A837"/>
          <cell r="B837"/>
          <cell r="C837"/>
          <cell r="D837"/>
          <cell r="G837" t="str">
            <v xml:space="preserve"> </v>
          </cell>
        </row>
        <row r="838">
          <cell r="A838"/>
          <cell r="B838"/>
          <cell r="C838"/>
          <cell r="D838"/>
          <cell r="G838" t="str">
            <v xml:space="preserve"> </v>
          </cell>
        </row>
        <row r="839">
          <cell r="A839"/>
          <cell r="B839"/>
          <cell r="C839"/>
          <cell r="D839"/>
          <cell r="G839" t="str">
            <v xml:space="preserve"> </v>
          </cell>
        </row>
        <row r="840">
          <cell r="A840"/>
          <cell r="B840"/>
          <cell r="C840"/>
          <cell r="D840"/>
          <cell r="G840" t="str">
            <v xml:space="preserve"> </v>
          </cell>
        </row>
        <row r="841">
          <cell r="A841"/>
          <cell r="B841"/>
          <cell r="C841"/>
          <cell r="D841"/>
          <cell r="G841" t="str">
            <v xml:space="preserve"> </v>
          </cell>
        </row>
        <row r="842">
          <cell r="A842"/>
          <cell r="B842"/>
          <cell r="C842"/>
          <cell r="D842"/>
          <cell r="G842" t="str">
            <v xml:space="preserve"> </v>
          </cell>
        </row>
        <row r="843">
          <cell r="A843"/>
          <cell r="B843"/>
          <cell r="C843"/>
          <cell r="D843"/>
          <cell r="G843" t="str">
            <v xml:space="preserve"> </v>
          </cell>
        </row>
        <row r="844">
          <cell r="A844"/>
          <cell r="B844"/>
          <cell r="C844"/>
          <cell r="D844"/>
          <cell r="G844" t="str">
            <v xml:space="preserve"> </v>
          </cell>
        </row>
        <row r="845">
          <cell r="A845"/>
          <cell r="B845"/>
          <cell r="C845"/>
          <cell r="D845"/>
          <cell r="G845" t="str">
            <v xml:space="preserve"> </v>
          </cell>
        </row>
        <row r="846">
          <cell r="A846"/>
          <cell r="B846"/>
          <cell r="C846"/>
          <cell r="D846"/>
          <cell r="G846" t="str">
            <v xml:space="preserve"> </v>
          </cell>
        </row>
        <row r="847">
          <cell r="A847"/>
          <cell r="B847"/>
          <cell r="C847"/>
          <cell r="D847"/>
          <cell r="G847" t="str">
            <v xml:space="preserve"> </v>
          </cell>
        </row>
        <row r="848">
          <cell r="A848"/>
          <cell r="B848"/>
          <cell r="C848"/>
          <cell r="D848"/>
          <cell r="G848" t="str">
            <v xml:space="preserve"> </v>
          </cell>
        </row>
        <row r="849">
          <cell r="A849"/>
          <cell r="B849"/>
          <cell r="C849"/>
          <cell r="D849"/>
          <cell r="G849" t="str">
            <v xml:space="preserve"> </v>
          </cell>
        </row>
        <row r="850">
          <cell r="A850"/>
          <cell r="B850"/>
          <cell r="C850"/>
          <cell r="D850"/>
          <cell r="G850" t="str">
            <v xml:space="preserve"> </v>
          </cell>
        </row>
        <row r="851">
          <cell r="A851"/>
          <cell r="B851"/>
          <cell r="C851"/>
          <cell r="D851"/>
          <cell r="G851" t="str">
            <v xml:space="preserve"> </v>
          </cell>
        </row>
        <row r="852">
          <cell r="A852"/>
          <cell r="B852"/>
          <cell r="C852"/>
          <cell r="D852"/>
          <cell r="G852" t="str">
            <v xml:space="preserve"> </v>
          </cell>
        </row>
        <row r="853">
          <cell r="A853"/>
          <cell r="B853"/>
          <cell r="C853"/>
          <cell r="D853"/>
          <cell r="G853" t="str">
            <v xml:space="preserve"> </v>
          </cell>
        </row>
        <row r="854">
          <cell r="A854"/>
          <cell r="B854"/>
          <cell r="C854"/>
          <cell r="D854"/>
          <cell r="G854" t="str">
            <v xml:space="preserve"> </v>
          </cell>
        </row>
        <row r="855">
          <cell r="A855"/>
          <cell r="B855"/>
          <cell r="C855"/>
          <cell r="D855"/>
          <cell r="G855" t="str">
            <v xml:space="preserve"> </v>
          </cell>
        </row>
        <row r="856">
          <cell r="A856"/>
          <cell r="B856"/>
          <cell r="C856"/>
          <cell r="D856"/>
          <cell r="G856" t="str">
            <v xml:space="preserve"> </v>
          </cell>
        </row>
        <row r="857">
          <cell r="A857"/>
          <cell r="B857"/>
          <cell r="C857"/>
          <cell r="D857"/>
          <cell r="G857" t="str">
            <v xml:space="preserve"> </v>
          </cell>
        </row>
        <row r="858">
          <cell r="A858"/>
          <cell r="B858"/>
          <cell r="C858"/>
          <cell r="D858"/>
          <cell r="G858" t="str">
            <v xml:space="preserve"> </v>
          </cell>
        </row>
        <row r="859">
          <cell r="A859"/>
          <cell r="B859"/>
          <cell r="C859"/>
          <cell r="D859"/>
          <cell r="G859" t="str">
            <v xml:space="preserve"> </v>
          </cell>
        </row>
        <row r="860">
          <cell r="A860"/>
          <cell r="B860"/>
          <cell r="C860"/>
          <cell r="D860"/>
          <cell r="G860" t="str">
            <v xml:space="preserve"> </v>
          </cell>
        </row>
        <row r="861">
          <cell r="A861"/>
          <cell r="B861"/>
          <cell r="C861"/>
          <cell r="D861"/>
          <cell r="G861" t="str">
            <v xml:space="preserve"> </v>
          </cell>
        </row>
        <row r="862">
          <cell r="A862"/>
          <cell r="B862"/>
          <cell r="C862"/>
          <cell r="D862"/>
          <cell r="G862" t="str">
            <v xml:space="preserve"> </v>
          </cell>
        </row>
        <row r="863">
          <cell r="A863"/>
          <cell r="B863"/>
          <cell r="C863"/>
          <cell r="D863"/>
          <cell r="G863" t="str">
            <v xml:space="preserve"> </v>
          </cell>
        </row>
        <row r="864">
          <cell r="A864"/>
          <cell r="B864"/>
          <cell r="C864"/>
          <cell r="D864"/>
          <cell r="G864" t="str">
            <v xml:space="preserve"> </v>
          </cell>
        </row>
        <row r="865">
          <cell r="A865"/>
          <cell r="B865"/>
          <cell r="C865"/>
          <cell r="D865"/>
          <cell r="G865" t="str">
            <v xml:space="preserve"> </v>
          </cell>
        </row>
        <row r="866">
          <cell r="A866"/>
          <cell r="B866"/>
          <cell r="C866"/>
          <cell r="D866"/>
          <cell r="G866" t="str">
            <v xml:space="preserve"> </v>
          </cell>
        </row>
        <row r="867">
          <cell r="A867"/>
          <cell r="B867"/>
          <cell r="C867"/>
          <cell r="D867"/>
          <cell r="G867" t="str">
            <v xml:space="preserve"> </v>
          </cell>
        </row>
        <row r="868">
          <cell r="A868"/>
          <cell r="B868"/>
          <cell r="C868"/>
          <cell r="D868"/>
          <cell r="G868" t="str">
            <v xml:space="preserve"> </v>
          </cell>
        </row>
        <row r="869">
          <cell r="A869"/>
          <cell r="B869"/>
          <cell r="C869"/>
          <cell r="D869"/>
          <cell r="G869" t="str">
            <v xml:space="preserve"> </v>
          </cell>
        </row>
        <row r="870">
          <cell r="A870"/>
          <cell r="B870"/>
          <cell r="C870"/>
          <cell r="D870"/>
          <cell r="G870" t="str">
            <v xml:space="preserve"> </v>
          </cell>
        </row>
        <row r="871">
          <cell r="A871"/>
          <cell r="B871"/>
          <cell r="C871"/>
          <cell r="D871"/>
          <cell r="G871" t="str">
            <v xml:space="preserve"> </v>
          </cell>
        </row>
        <row r="872">
          <cell r="A872"/>
          <cell r="B872"/>
          <cell r="C872"/>
          <cell r="D872"/>
          <cell r="G872" t="str">
            <v xml:space="preserve"> </v>
          </cell>
        </row>
        <row r="873">
          <cell r="A873"/>
          <cell r="B873"/>
          <cell r="C873"/>
          <cell r="D873"/>
          <cell r="G873" t="str">
            <v xml:space="preserve"> </v>
          </cell>
        </row>
        <row r="874">
          <cell r="A874"/>
          <cell r="B874"/>
          <cell r="C874"/>
          <cell r="D874"/>
          <cell r="G874" t="str">
            <v xml:space="preserve"> </v>
          </cell>
        </row>
        <row r="875">
          <cell r="A875"/>
          <cell r="B875"/>
          <cell r="C875"/>
          <cell r="D875"/>
          <cell r="G875" t="str">
            <v xml:space="preserve"> </v>
          </cell>
        </row>
        <row r="876">
          <cell r="A876"/>
          <cell r="B876"/>
          <cell r="C876"/>
          <cell r="D876"/>
          <cell r="G876" t="str">
            <v xml:space="preserve"> </v>
          </cell>
        </row>
        <row r="877">
          <cell r="A877"/>
          <cell r="B877"/>
          <cell r="C877"/>
          <cell r="D877"/>
          <cell r="G877" t="str">
            <v xml:space="preserve"> </v>
          </cell>
        </row>
        <row r="878">
          <cell r="A878"/>
          <cell r="B878"/>
          <cell r="C878"/>
          <cell r="D878"/>
          <cell r="G878" t="str">
            <v xml:space="preserve"> </v>
          </cell>
        </row>
        <row r="879">
          <cell r="A879"/>
          <cell r="B879"/>
          <cell r="C879"/>
          <cell r="D879"/>
          <cell r="G879" t="str">
            <v xml:space="preserve"> </v>
          </cell>
        </row>
        <row r="880">
          <cell r="A880"/>
          <cell r="B880"/>
          <cell r="C880"/>
          <cell r="D880"/>
          <cell r="G880" t="str">
            <v xml:space="preserve"> </v>
          </cell>
        </row>
        <row r="881">
          <cell r="A881"/>
          <cell r="B881"/>
          <cell r="C881"/>
          <cell r="D881"/>
          <cell r="G881" t="str">
            <v xml:space="preserve"> </v>
          </cell>
        </row>
        <row r="882">
          <cell r="A882"/>
          <cell r="B882"/>
          <cell r="C882"/>
          <cell r="D882"/>
          <cell r="G882" t="str">
            <v xml:space="preserve"> </v>
          </cell>
        </row>
        <row r="883">
          <cell r="A883"/>
          <cell r="B883"/>
          <cell r="C883"/>
          <cell r="D883"/>
          <cell r="G883" t="str">
            <v xml:space="preserve"> </v>
          </cell>
        </row>
        <row r="884">
          <cell r="A884"/>
          <cell r="B884"/>
          <cell r="C884"/>
          <cell r="D884"/>
          <cell r="G884" t="str">
            <v xml:space="preserve"> </v>
          </cell>
        </row>
        <row r="885">
          <cell r="A885"/>
          <cell r="B885"/>
          <cell r="C885"/>
          <cell r="D885"/>
          <cell r="G885" t="str">
            <v xml:space="preserve"> </v>
          </cell>
        </row>
        <row r="886">
          <cell r="A886"/>
          <cell r="B886"/>
          <cell r="C886"/>
          <cell r="D886"/>
          <cell r="G886" t="str">
            <v xml:space="preserve"> </v>
          </cell>
        </row>
        <row r="887">
          <cell r="A887"/>
          <cell r="B887"/>
          <cell r="C887"/>
          <cell r="D887"/>
          <cell r="G887" t="str">
            <v xml:space="preserve"> </v>
          </cell>
        </row>
        <row r="888">
          <cell r="A888"/>
          <cell r="B888"/>
          <cell r="C888"/>
          <cell r="D888"/>
          <cell r="G888" t="str">
            <v xml:space="preserve"> </v>
          </cell>
        </row>
        <row r="889">
          <cell r="A889"/>
          <cell r="B889"/>
          <cell r="C889"/>
          <cell r="D889"/>
          <cell r="G889" t="str">
            <v xml:space="preserve"> </v>
          </cell>
        </row>
        <row r="890">
          <cell r="A890"/>
          <cell r="B890"/>
          <cell r="C890"/>
          <cell r="D890"/>
          <cell r="G890" t="str">
            <v xml:space="preserve"> </v>
          </cell>
        </row>
        <row r="891">
          <cell r="A891"/>
          <cell r="B891"/>
          <cell r="C891"/>
          <cell r="D891"/>
          <cell r="G891" t="str">
            <v xml:space="preserve"> </v>
          </cell>
        </row>
        <row r="892">
          <cell r="A892"/>
          <cell r="B892"/>
          <cell r="C892"/>
          <cell r="D892"/>
          <cell r="G892" t="str">
            <v xml:space="preserve"> </v>
          </cell>
        </row>
        <row r="893">
          <cell r="A893"/>
          <cell r="B893"/>
          <cell r="C893"/>
          <cell r="D893"/>
          <cell r="G893" t="str">
            <v xml:space="preserve"> </v>
          </cell>
        </row>
        <row r="894">
          <cell r="A894"/>
          <cell r="B894"/>
          <cell r="C894"/>
          <cell r="D894"/>
          <cell r="G894" t="str">
            <v xml:space="preserve"> </v>
          </cell>
        </row>
        <row r="895">
          <cell r="A895"/>
          <cell r="B895"/>
          <cell r="C895"/>
          <cell r="D895"/>
          <cell r="G895" t="str">
            <v xml:space="preserve"> </v>
          </cell>
        </row>
        <row r="896">
          <cell r="A896"/>
          <cell r="B896"/>
          <cell r="C896"/>
          <cell r="D896"/>
          <cell r="G896" t="str">
            <v xml:space="preserve"> </v>
          </cell>
        </row>
        <row r="897">
          <cell r="A897"/>
          <cell r="B897"/>
          <cell r="C897"/>
          <cell r="D897"/>
          <cell r="G897" t="str">
            <v xml:space="preserve"> </v>
          </cell>
        </row>
        <row r="898">
          <cell r="A898"/>
          <cell r="B898"/>
          <cell r="C898"/>
          <cell r="D898"/>
          <cell r="G898" t="str">
            <v xml:space="preserve"> </v>
          </cell>
        </row>
        <row r="899">
          <cell r="A899"/>
          <cell r="B899"/>
          <cell r="C899"/>
          <cell r="D899"/>
          <cell r="G899" t="str">
            <v xml:space="preserve"> </v>
          </cell>
        </row>
        <row r="900">
          <cell r="A900"/>
          <cell r="B900"/>
          <cell r="C900"/>
          <cell r="D900"/>
          <cell r="G900" t="str">
            <v xml:space="preserve"> </v>
          </cell>
        </row>
        <row r="901">
          <cell r="A901"/>
          <cell r="B901"/>
          <cell r="C901"/>
          <cell r="D901"/>
          <cell r="G901" t="str">
            <v xml:space="preserve"> </v>
          </cell>
        </row>
        <row r="902">
          <cell r="A902"/>
          <cell r="B902"/>
          <cell r="C902"/>
          <cell r="D902"/>
          <cell r="G902" t="str">
            <v xml:space="preserve"> </v>
          </cell>
        </row>
        <row r="903">
          <cell r="A903"/>
          <cell r="B903"/>
          <cell r="C903"/>
          <cell r="D903"/>
          <cell r="G903" t="str">
            <v xml:space="preserve"> </v>
          </cell>
        </row>
        <row r="904">
          <cell r="A904"/>
          <cell r="B904"/>
          <cell r="C904"/>
          <cell r="D904"/>
          <cell r="G904" t="str">
            <v xml:space="preserve"> </v>
          </cell>
        </row>
        <row r="905">
          <cell r="A905"/>
          <cell r="B905"/>
          <cell r="C905"/>
          <cell r="D905"/>
          <cell r="G905" t="str">
            <v xml:space="preserve"> </v>
          </cell>
        </row>
        <row r="906">
          <cell r="A906"/>
          <cell r="B906"/>
          <cell r="C906"/>
          <cell r="D906"/>
          <cell r="G906" t="str">
            <v xml:space="preserve"> </v>
          </cell>
        </row>
        <row r="907">
          <cell r="A907"/>
          <cell r="B907"/>
          <cell r="C907"/>
          <cell r="D907"/>
          <cell r="G907" t="str">
            <v xml:space="preserve"> </v>
          </cell>
        </row>
        <row r="908">
          <cell r="A908"/>
          <cell r="B908"/>
          <cell r="C908"/>
          <cell r="D908"/>
          <cell r="G908" t="str">
            <v xml:space="preserve"> </v>
          </cell>
        </row>
        <row r="909">
          <cell r="A909"/>
          <cell r="B909"/>
          <cell r="C909"/>
          <cell r="D909"/>
          <cell r="G909" t="str">
            <v xml:space="preserve"> </v>
          </cell>
        </row>
        <row r="910">
          <cell r="A910"/>
          <cell r="B910"/>
          <cell r="C910"/>
          <cell r="D910"/>
          <cell r="G910" t="str">
            <v xml:space="preserve"> </v>
          </cell>
        </row>
        <row r="911">
          <cell r="A911"/>
          <cell r="B911"/>
          <cell r="C911"/>
          <cell r="D911"/>
          <cell r="G911" t="str">
            <v xml:space="preserve"> </v>
          </cell>
        </row>
        <row r="912">
          <cell r="A912"/>
          <cell r="B912"/>
          <cell r="C912"/>
          <cell r="D912"/>
          <cell r="G912" t="str">
            <v xml:space="preserve"> </v>
          </cell>
        </row>
        <row r="913">
          <cell r="A913"/>
          <cell r="B913"/>
          <cell r="C913"/>
          <cell r="D913"/>
          <cell r="G913" t="str">
            <v xml:space="preserve"> </v>
          </cell>
        </row>
        <row r="914">
          <cell r="A914"/>
          <cell r="B914"/>
          <cell r="C914"/>
          <cell r="D914"/>
          <cell r="G914" t="str">
            <v xml:space="preserve"> </v>
          </cell>
        </row>
        <row r="915">
          <cell r="A915"/>
          <cell r="B915"/>
          <cell r="C915"/>
          <cell r="D915"/>
          <cell r="G915" t="str">
            <v xml:space="preserve"> </v>
          </cell>
        </row>
        <row r="916">
          <cell r="A916"/>
          <cell r="B916"/>
          <cell r="C916"/>
          <cell r="D916"/>
          <cell r="G916" t="str">
            <v xml:space="preserve"> </v>
          </cell>
        </row>
        <row r="917">
          <cell r="A917"/>
          <cell r="B917"/>
          <cell r="C917"/>
          <cell r="D917"/>
          <cell r="G917" t="str">
            <v xml:space="preserve"> </v>
          </cell>
        </row>
        <row r="918">
          <cell r="A918"/>
          <cell r="B918"/>
          <cell r="C918"/>
          <cell r="D918"/>
          <cell r="G918" t="str">
            <v xml:space="preserve"> </v>
          </cell>
        </row>
        <row r="919">
          <cell r="A919"/>
          <cell r="B919"/>
          <cell r="C919"/>
          <cell r="D919"/>
          <cell r="G919" t="str">
            <v xml:space="preserve"> </v>
          </cell>
        </row>
        <row r="920">
          <cell r="A920"/>
          <cell r="B920"/>
          <cell r="C920"/>
          <cell r="D920"/>
          <cell r="G920" t="str">
            <v xml:space="preserve"> </v>
          </cell>
        </row>
        <row r="921">
          <cell r="A921"/>
          <cell r="B921"/>
          <cell r="C921"/>
          <cell r="D921"/>
          <cell r="G921" t="str">
            <v xml:space="preserve"> </v>
          </cell>
        </row>
        <row r="922">
          <cell r="A922"/>
          <cell r="B922"/>
          <cell r="C922"/>
          <cell r="D922"/>
          <cell r="G922" t="str">
            <v xml:space="preserve"> </v>
          </cell>
        </row>
        <row r="923">
          <cell r="A923"/>
          <cell r="B923"/>
          <cell r="C923"/>
          <cell r="D923"/>
          <cell r="G923" t="str">
            <v xml:space="preserve"> </v>
          </cell>
        </row>
        <row r="924">
          <cell r="A924"/>
          <cell r="B924"/>
          <cell r="C924"/>
          <cell r="D924"/>
          <cell r="G924" t="str">
            <v xml:space="preserve"> </v>
          </cell>
        </row>
        <row r="925">
          <cell r="A925"/>
          <cell r="B925"/>
          <cell r="C925"/>
          <cell r="D925"/>
          <cell r="G925" t="str">
            <v xml:space="preserve"> </v>
          </cell>
        </row>
        <row r="926">
          <cell r="A926"/>
          <cell r="B926"/>
          <cell r="C926"/>
          <cell r="D926"/>
          <cell r="G926" t="str">
            <v xml:space="preserve"> </v>
          </cell>
        </row>
        <row r="927">
          <cell r="A927"/>
          <cell r="B927"/>
          <cell r="C927"/>
          <cell r="D927"/>
          <cell r="G927" t="str">
            <v xml:space="preserve"> </v>
          </cell>
        </row>
        <row r="928">
          <cell r="A928"/>
          <cell r="B928"/>
          <cell r="C928"/>
          <cell r="D928"/>
          <cell r="G928" t="str">
            <v xml:space="preserve"> </v>
          </cell>
        </row>
        <row r="929">
          <cell r="A929"/>
          <cell r="B929"/>
          <cell r="C929"/>
          <cell r="D929"/>
          <cell r="G929" t="str">
            <v xml:space="preserve"> </v>
          </cell>
        </row>
        <row r="930">
          <cell r="A930"/>
          <cell r="B930"/>
          <cell r="C930"/>
          <cell r="D930"/>
          <cell r="G930" t="str">
            <v xml:space="preserve"> </v>
          </cell>
        </row>
        <row r="931">
          <cell r="A931"/>
          <cell r="B931"/>
          <cell r="C931"/>
          <cell r="D931"/>
          <cell r="G931" t="str">
            <v xml:space="preserve"> </v>
          </cell>
        </row>
        <row r="932">
          <cell r="A932"/>
          <cell r="B932"/>
          <cell r="C932"/>
          <cell r="D932"/>
          <cell r="G932" t="str">
            <v xml:space="preserve"> </v>
          </cell>
        </row>
        <row r="933">
          <cell r="A933"/>
          <cell r="B933"/>
          <cell r="C933"/>
          <cell r="D933"/>
          <cell r="G933" t="str">
            <v xml:space="preserve"> </v>
          </cell>
        </row>
        <row r="934">
          <cell r="A934"/>
          <cell r="B934"/>
          <cell r="C934"/>
          <cell r="D934"/>
          <cell r="G934" t="str">
            <v xml:space="preserve"> </v>
          </cell>
        </row>
        <row r="935">
          <cell r="A935"/>
          <cell r="B935"/>
          <cell r="C935"/>
          <cell r="D935"/>
          <cell r="G935" t="str">
            <v xml:space="preserve"> </v>
          </cell>
        </row>
        <row r="936">
          <cell r="A936"/>
          <cell r="B936"/>
          <cell r="C936"/>
          <cell r="D936"/>
          <cell r="G936" t="str">
            <v xml:space="preserve"> </v>
          </cell>
        </row>
        <row r="937">
          <cell r="A937"/>
          <cell r="B937"/>
          <cell r="C937"/>
          <cell r="D937"/>
          <cell r="G937" t="str">
            <v xml:space="preserve"> </v>
          </cell>
        </row>
        <row r="938">
          <cell r="A938"/>
          <cell r="B938"/>
          <cell r="C938"/>
          <cell r="D938"/>
          <cell r="G938" t="str">
            <v xml:space="preserve"> </v>
          </cell>
        </row>
        <row r="939">
          <cell r="A939"/>
          <cell r="B939"/>
          <cell r="C939"/>
          <cell r="D939"/>
          <cell r="G939" t="str">
            <v xml:space="preserve"> </v>
          </cell>
        </row>
        <row r="940">
          <cell r="A940"/>
          <cell r="B940"/>
          <cell r="C940"/>
          <cell r="D940"/>
          <cell r="G940" t="str">
            <v xml:space="preserve"> </v>
          </cell>
        </row>
        <row r="941">
          <cell r="A941"/>
          <cell r="B941"/>
          <cell r="C941"/>
          <cell r="D941"/>
          <cell r="G941" t="str">
            <v xml:space="preserve"> </v>
          </cell>
        </row>
        <row r="942">
          <cell r="A942"/>
          <cell r="B942"/>
          <cell r="C942"/>
          <cell r="D942"/>
          <cell r="G942" t="str">
            <v xml:space="preserve"> </v>
          </cell>
        </row>
        <row r="943">
          <cell r="A943"/>
          <cell r="B943"/>
          <cell r="C943"/>
          <cell r="D943"/>
          <cell r="G943" t="str">
            <v xml:space="preserve"> </v>
          </cell>
        </row>
        <row r="944">
          <cell r="A944"/>
          <cell r="B944"/>
          <cell r="C944"/>
          <cell r="D944"/>
          <cell r="G944" t="str">
            <v xml:space="preserve"> </v>
          </cell>
        </row>
        <row r="945">
          <cell r="A945"/>
          <cell r="B945"/>
          <cell r="C945"/>
          <cell r="D945"/>
          <cell r="G945" t="str">
            <v xml:space="preserve"> </v>
          </cell>
        </row>
        <row r="946">
          <cell r="A946"/>
          <cell r="B946"/>
          <cell r="C946"/>
          <cell r="D946"/>
          <cell r="G946" t="str">
            <v xml:space="preserve"> </v>
          </cell>
        </row>
        <row r="947">
          <cell r="A947"/>
          <cell r="B947"/>
          <cell r="C947"/>
          <cell r="D947"/>
          <cell r="G947" t="str">
            <v xml:space="preserve"> </v>
          </cell>
        </row>
        <row r="948">
          <cell r="A948"/>
          <cell r="B948"/>
          <cell r="C948"/>
          <cell r="D948"/>
          <cell r="G948" t="str">
            <v xml:space="preserve"> </v>
          </cell>
        </row>
        <row r="949">
          <cell r="A949"/>
          <cell r="B949"/>
          <cell r="C949"/>
          <cell r="D949"/>
          <cell r="G949" t="str">
            <v xml:space="preserve"> </v>
          </cell>
        </row>
        <row r="950">
          <cell r="A950"/>
          <cell r="B950"/>
          <cell r="C950"/>
          <cell r="D950"/>
          <cell r="G950" t="str">
            <v xml:space="preserve"> </v>
          </cell>
        </row>
        <row r="951">
          <cell r="A951"/>
          <cell r="B951"/>
          <cell r="C951"/>
          <cell r="D951"/>
          <cell r="G951" t="str">
            <v xml:space="preserve"> </v>
          </cell>
        </row>
        <row r="952">
          <cell r="A952"/>
          <cell r="B952"/>
          <cell r="C952"/>
          <cell r="D952"/>
          <cell r="G952" t="str">
            <v xml:space="preserve"> </v>
          </cell>
        </row>
        <row r="953">
          <cell r="A953"/>
          <cell r="B953"/>
          <cell r="C953"/>
          <cell r="D953"/>
          <cell r="G953" t="str">
            <v xml:space="preserve"> </v>
          </cell>
        </row>
        <row r="954">
          <cell r="A954"/>
          <cell r="B954"/>
          <cell r="C954"/>
          <cell r="D954"/>
          <cell r="G954" t="str">
            <v xml:space="preserve"> </v>
          </cell>
        </row>
        <row r="955">
          <cell r="A955"/>
          <cell r="B955"/>
          <cell r="C955"/>
          <cell r="D955"/>
          <cell r="G955" t="str">
            <v xml:space="preserve"> </v>
          </cell>
        </row>
        <row r="956">
          <cell r="A956"/>
          <cell r="B956"/>
          <cell r="C956"/>
          <cell r="D956"/>
          <cell r="G956" t="str">
            <v xml:space="preserve"> </v>
          </cell>
        </row>
        <row r="957">
          <cell r="A957"/>
          <cell r="B957"/>
          <cell r="C957"/>
          <cell r="D957"/>
          <cell r="G957" t="str">
            <v xml:space="preserve"> </v>
          </cell>
        </row>
        <row r="958">
          <cell r="A958"/>
          <cell r="B958"/>
          <cell r="C958"/>
          <cell r="D958"/>
          <cell r="G958" t="str">
            <v xml:space="preserve"> </v>
          </cell>
        </row>
        <row r="959">
          <cell r="A959"/>
          <cell r="B959"/>
          <cell r="C959"/>
          <cell r="D959"/>
          <cell r="G959" t="str">
            <v xml:space="preserve"> </v>
          </cell>
        </row>
        <row r="960">
          <cell r="A960"/>
          <cell r="B960"/>
          <cell r="C960"/>
          <cell r="D960"/>
          <cell r="G960" t="str">
            <v xml:space="preserve"> </v>
          </cell>
        </row>
        <row r="961">
          <cell r="A961"/>
          <cell r="B961"/>
          <cell r="C961"/>
          <cell r="D961"/>
          <cell r="G961" t="str">
            <v xml:space="preserve"> </v>
          </cell>
        </row>
        <row r="962">
          <cell r="A962"/>
          <cell r="B962"/>
          <cell r="C962"/>
          <cell r="D962"/>
          <cell r="G962" t="str">
            <v xml:space="preserve"> </v>
          </cell>
        </row>
        <row r="963">
          <cell r="A963"/>
          <cell r="B963"/>
          <cell r="C963"/>
          <cell r="D963"/>
          <cell r="G963" t="str">
            <v xml:space="preserve"> </v>
          </cell>
        </row>
        <row r="964">
          <cell r="A964"/>
          <cell r="B964"/>
          <cell r="C964"/>
          <cell r="D964"/>
          <cell r="G964" t="str">
            <v xml:space="preserve"> </v>
          </cell>
        </row>
        <row r="965">
          <cell r="A965"/>
          <cell r="B965"/>
          <cell r="C965"/>
          <cell r="D965"/>
          <cell r="G965" t="str">
            <v xml:space="preserve"> </v>
          </cell>
        </row>
        <row r="966">
          <cell r="A966"/>
          <cell r="B966"/>
          <cell r="C966"/>
          <cell r="D966"/>
          <cell r="G966" t="str">
            <v xml:space="preserve"> </v>
          </cell>
        </row>
        <row r="967">
          <cell r="A967"/>
          <cell r="B967"/>
          <cell r="C967"/>
          <cell r="D967"/>
          <cell r="G967" t="str">
            <v xml:space="preserve"> </v>
          </cell>
        </row>
        <row r="968">
          <cell r="A968"/>
          <cell r="B968"/>
          <cell r="C968"/>
          <cell r="D968"/>
          <cell r="G968" t="str">
            <v xml:space="preserve"> </v>
          </cell>
        </row>
        <row r="969">
          <cell r="A969"/>
          <cell r="B969"/>
          <cell r="C969"/>
          <cell r="D969"/>
          <cell r="G969" t="str">
            <v xml:space="preserve"> </v>
          </cell>
        </row>
        <row r="970">
          <cell r="A970"/>
          <cell r="B970"/>
          <cell r="C970"/>
          <cell r="D970"/>
          <cell r="G970" t="str">
            <v xml:space="preserve"> </v>
          </cell>
        </row>
        <row r="971">
          <cell r="A971"/>
          <cell r="B971"/>
          <cell r="C971"/>
          <cell r="D971"/>
          <cell r="G971" t="str">
            <v xml:space="preserve"> </v>
          </cell>
        </row>
        <row r="972">
          <cell r="A972"/>
          <cell r="B972"/>
          <cell r="C972"/>
          <cell r="D972"/>
          <cell r="G972" t="str">
            <v xml:space="preserve"> </v>
          </cell>
        </row>
        <row r="973">
          <cell r="A973"/>
          <cell r="B973"/>
          <cell r="C973"/>
          <cell r="D973"/>
          <cell r="G973" t="str">
            <v xml:space="preserve"> </v>
          </cell>
        </row>
        <row r="974">
          <cell r="A974"/>
          <cell r="B974"/>
          <cell r="C974"/>
          <cell r="D974"/>
          <cell r="G974" t="str">
            <v xml:space="preserve"> </v>
          </cell>
        </row>
        <row r="975">
          <cell r="A975"/>
          <cell r="B975"/>
          <cell r="C975"/>
          <cell r="D975"/>
          <cell r="G975" t="str">
            <v xml:space="preserve"> </v>
          </cell>
        </row>
        <row r="976">
          <cell r="A976"/>
          <cell r="B976"/>
          <cell r="C976"/>
          <cell r="D976"/>
          <cell r="G976" t="str">
            <v xml:space="preserve"> </v>
          </cell>
        </row>
        <row r="977">
          <cell r="A977"/>
          <cell r="B977"/>
          <cell r="C977"/>
          <cell r="D977"/>
          <cell r="G977" t="str">
            <v xml:space="preserve"> </v>
          </cell>
        </row>
        <row r="978">
          <cell r="A978"/>
          <cell r="B978"/>
          <cell r="C978"/>
          <cell r="D978"/>
          <cell r="G978" t="str">
            <v xml:space="preserve"> </v>
          </cell>
        </row>
        <row r="979">
          <cell r="A979"/>
          <cell r="B979"/>
          <cell r="C979"/>
          <cell r="D979"/>
          <cell r="G979" t="str">
            <v xml:space="preserve"> </v>
          </cell>
        </row>
        <row r="980">
          <cell r="A980"/>
          <cell r="B980"/>
          <cell r="C980"/>
          <cell r="D980"/>
          <cell r="G980" t="str">
            <v xml:space="preserve"> </v>
          </cell>
        </row>
        <row r="981">
          <cell r="A981"/>
          <cell r="B981"/>
          <cell r="C981"/>
          <cell r="D981"/>
          <cell r="G981" t="str">
            <v xml:space="preserve"> </v>
          </cell>
        </row>
        <row r="982">
          <cell r="A982"/>
          <cell r="B982"/>
          <cell r="C982"/>
          <cell r="D982"/>
          <cell r="G982" t="str">
            <v xml:space="preserve"> </v>
          </cell>
        </row>
        <row r="983">
          <cell r="A983"/>
          <cell r="B983"/>
          <cell r="C983"/>
          <cell r="D983"/>
          <cell r="G983" t="str">
            <v xml:space="preserve"> </v>
          </cell>
        </row>
        <row r="984">
          <cell r="A984"/>
          <cell r="B984"/>
          <cell r="C984"/>
          <cell r="D984"/>
          <cell r="G984" t="str">
            <v xml:space="preserve"> </v>
          </cell>
        </row>
        <row r="985">
          <cell r="A985"/>
          <cell r="B985"/>
          <cell r="C985"/>
          <cell r="D985"/>
          <cell r="G985" t="str">
            <v xml:space="preserve"> </v>
          </cell>
        </row>
        <row r="986">
          <cell r="A986"/>
          <cell r="B986"/>
          <cell r="C986"/>
          <cell r="D986"/>
          <cell r="G986" t="str">
            <v xml:space="preserve"> </v>
          </cell>
        </row>
        <row r="987">
          <cell r="A987"/>
          <cell r="B987"/>
          <cell r="C987"/>
          <cell r="D987"/>
          <cell r="G987" t="str">
            <v xml:space="preserve"> </v>
          </cell>
        </row>
        <row r="988">
          <cell r="A988"/>
          <cell r="B988"/>
          <cell r="C988"/>
          <cell r="D988"/>
          <cell r="G988" t="str">
            <v xml:space="preserve"> </v>
          </cell>
        </row>
        <row r="989">
          <cell r="A989"/>
          <cell r="B989"/>
          <cell r="C989"/>
          <cell r="D989"/>
          <cell r="G989" t="str">
            <v xml:space="preserve"> </v>
          </cell>
        </row>
        <row r="990">
          <cell r="A990"/>
          <cell r="B990"/>
          <cell r="C990"/>
          <cell r="D990"/>
          <cell r="G990" t="str">
            <v xml:space="preserve"> </v>
          </cell>
        </row>
        <row r="991">
          <cell r="A991"/>
          <cell r="B991"/>
          <cell r="C991"/>
          <cell r="D991"/>
          <cell r="G991" t="str">
            <v xml:space="preserve"> </v>
          </cell>
        </row>
        <row r="992">
          <cell r="A992"/>
          <cell r="B992"/>
          <cell r="C992"/>
          <cell r="D992"/>
          <cell r="G992" t="str">
            <v xml:space="preserve"> </v>
          </cell>
        </row>
        <row r="993">
          <cell r="A993"/>
          <cell r="B993"/>
          <cell r="C993"/>
          <cell r="D993"/>
          <cell r="G993" t="str">
            <v xml:space="preserve"> </v>
          </cell>
        </row>
        <row r="994">
          <cell r="A994"/>
          <cell r="B994"/>
          <cell r="C994"/>
          <cell r="D994"/>
          <cell r="G994" t="str">
            <v xml:space="preserve"> </v>
          </cell>
        </row>
        <row r="995">
          <cell r="A995"/>
          <cell r="B995"/>
          <cell r="C995"/>
          <cell r="D995"/>
          <cell r="G995" t="str">
            <v xml:space="preserve"> </v>
          </cell>
        </row>
        <row r="996">
          <cell r="A996"/>
          <cell r="B996"/>
          <cell r="C996"/>
          <cell r="D996"/>
          <cell r="G996" t="str">
            <v xml:space="preserve"> </v>
          </cell>
        </row>
        <row r="997">
          <cell r="A997"/>
          <cell r="B997"/>
          <cell r="C997"/>
          <cell r="D997"/>
          <cell r="G997" t="str">
            <v xml:space="preserve"> </v>
          </cell>
        </row>
        <row r="998">
          <cell r="A998"/>
          <cell r="B998"/>
          <cell r="C998"/>
          <cell r="D998"/>
          <cell r="G998" t="str">
            <v xml:space="preserve"> </v>
          </cell>
        </row>
        <row r="999">
          <cell r="A999"/>
          <cell r="B999"/>
          <cell r="C999"/>
          <cell r="D999"/>
          <cell r="G999" t="str">
            <v xml:space="preserve"> </v>
          </cell>
        </row>
        <row r="1000">
          <cell r="A1000"/>
          <cell r="B1000"/>
          <cell r="C1000"/>
          <cell r="D1000"/>
          <cell r="G1000" t="str">
            <v xml:space="preserve"> </v>
          </cell>
        </row>
        <row r="1001">
          <cell r="A1001"/>
          <cell r="B1001"/>
          <cell r="C1001"/>
          <cell r="D1001"/>
          <cell r="G1001" t="str">
            <v xml:space="preserve"> </v>
          </cell>
        </row>
        <row r="1002">
          <cell r="A1002"/>
          <cell r="B1002"/>
          <cell r="C1002"/>
          <cell r="D1002"/>
          <cell r="G1002" t="str">
            <v xml:space="preserve"> </v>
          </cell>
        </row>
        <row r="1003">
          <cell r="A1003"/>
          <cell r="B1003"/>
          <cell r="C1003"/>
          <cell r="D1003"/>
          <cell r="G1003" t="str">
            <v xml:space="preserve"> </v>
          </cell>
        </row>
        <row r="1004">
          <cell r="A1004"/>
          <cell r="B1004"/>
          <cell r="C1004"/>
          <cell r="D1004"/>
          <cell r="G1004" t="str">
            <v xml:space="preserve"> </v>
          </cell>
        </row>
        <row r="1005">
          <cell r="A1005"/>
          <cell r="B1005"/>
          <cell r="C1005"/>
          <cell r="D1005"/>
          <cell r="G1005" t="str">
            <v xml:space="preserve"> </v>
          </cell>
        </row>
        <row r="1006">
          <cell r="A1006"/>
          <cell r="B1006"/>
          <cell r="C1006"/>
          <cell r="D1006"/>
          <cell r="G1006" t="str">
            <v xml:space="preserve"> </v>
          </cell>
        </row>
        <row r="1007">
          <cell r="A1007"/>
          <cell r="B1007"/>
          <cell r="C1007"/>
          <cell r="D1007"/>
          <cell r="G1007" t="str">
            <v xml:space="preserve"> </v>
          </cell>
        </row>
        <row r="1008">
          <cell r="A1008"/>
          <cell r="B1008"/>
          <cell r="C1008"/>
          <cell r="D1008"/>
          <cell r="G1008" t="str">
            <v xml:space="preserve"> </v>
          </cell>
        </row>
        <row r="1009">
          <cell r="A1009"/>
          <cell r="B1009"/>
          <cell r="C1009"/>
          <cell r="D1009"/>
          <cell r="G1009" t="str">
            <v xml:space="preserve"> </v>
          </cell>
        </row>
        <row r="1010">
          <cell r="A1010"/>
          <cell r="B1010"/>
          <cell r="C1010"/>
          <cell r="D1010"/>
          <cell r="G1010" t="str">
            <v xml:space="preserve"> </v>
          </cell>
        </row>
        <row r="1011">
          <cell r="A1011"/>
          <cell r="B1011"/>
          <cell r="C1011"/>
          <cell r="D1011"/>
          <cell r="G1011" t="str">
            <v xml:space="preserve"> </v>
          </cell>
        </row>
        <row r="1012">
          <cell r="A1012"/>
          <cell r="B1012"/>
          <cell r="C1012"/>
          <cell r="D1012"/>
          <cell r="G1012" t="str">
            <v xml:space="preserve"> </v>
          </cell>
        </row>
        <row r="1013">
          <cell r="A1013"/>
          <cell r="B1013"/>
          <cell r="C1013"/>
          <cell r="D1013"/>
          <cell r="G1013" t="str">
            <v xml:space="preserve"> </v>
          </cell>
        </row>
        <row r="1014">
          <cell r="A1014"/>
          <cell r="B1014"/>
          <cell r="C1014"/>
          <cell r="D1014"/>
          <cell r="G1014" t="str">
            <v xml:space="preserve"> </v>
          </cell>
        </row>
        <row r="1015">
          <cell r="A1015"/>
          <cell r="B1015"/>
          <cell r="C1015"/>
          <cell r="D1015"/>
          <cell r="G1015" t="str">
            <v xml:space="preserve"> </v>
          </cell>
        </row>
        <row r="1016">
          <cell r="A1016"/>
          <cell r="B1016"/>
          <cell r="C1016"/>
          <cell r="D1016"/>
          <cell r="G1016" t="str">
            <v xml:space="preserve"> </v>
          </cell>
        </row>
        <row r="1017">
          <cell r="A1017"/>
          <cell r="B1017"/>
          <cell r="C1017"/>
          <cell r="D1017"/>
          <cell r="G1017" t="str">
            <v xml:space="preserve"> </v>
          </cell>
        </row>
        <row r="1018">
          <cell r="A1018"/>
          <cell r="B1018"/>
          <cell r="C1018"/>
          <cell r="D1018"/>
          <cell r="G1018" t="str">
            <v xml:space="preserve"> </v>
          </cell>
        </row>
        <row r="1019">
          <cell r="A1019"/>
          <cell r="B1019"/>
          <cell r="C1019"/>
          <cell r="D1019"/>
          <cell r="G1019" t="str">
            <v xml:space="preserve"> </v>
          </cell>
        </row>
        <row r="1020">
          <cell r="A1020"/>
          <cell r="B1020"/>
          <cell r="C1020"/>
          <cell r="D1020"/>
          <cell r="G1020" t="str">
            <v xml:space="preserve"> </v>
          </cell>
        </row>
        <row r="1021">
          <cell r="A1021"/>
          <cell r="B1021"/>
          <cell r="C1021"/>
          <cell r="D1021"/>
          <cell r="G1021" t="str">
            <v xml:space="preserve"> </v>
          </cell>
        </row>
        <row r="1022">
          <cell r="A1022"/>
          <cell r="B1022"/>
          <cell r="C1022"/>
          <cell r="D1022"/>
          <cell r="G1022" t="str">
            <v xml:space="preserve"> </v>
          </cell>
        </row>
        <row r="1023">
          <cell r="A1023"/>
          <cell r="B1023"/>
          <cell r="C1023"/>
          <cell r="D1023"/>
          <cell r="G1023" t="str">
            <v xml:space="preserve"> </v>
          </cell>
        </row>
        <row r="1024">
          <cell r="A1024"/>
          <cell r="B1024"/>
          <cell r="C1024"/>
          <cell r="D1024"/>
          <cell r="G1024" t="str">
            <v xml:space="preserve"> </v>
          </cell>
        </row>
        <row r="1025">
          <cell r="A1025"/>
          <cell r="B1025"/>
          <cell r="C1025"/>
          <cell r="D1025"/>
          <cell r="G1025" t="str">
            <v xml:space="preserve"> </v>
          </cell>
        </row>
        <row r="1026">
          <cell r="A1026"/>
          <cell r="B1026"/>
          <cell r="C1026"/>
          <cell r="D1026"/>
          <cell r="G1026" t="str">
            <v xml:space="preserve"> </v>
          </cell>
        </row>
        <row r="1027">
          <cell r="A1027"/>
          <cell r="B1027"/>
          <cell r="C1027"/>
          <cell r="D1027"/>
          <cell r="G1027" t="str">
            <v xml:space="preserve"> </v>
          </cell>
        </row>
        <row r="1028">
          <cell r="A1028"/>
          <cell r="B1028"/>
          <cell r="C1028"/>
          <cell r="D1028"/>
          <cell r="G1028" t="str">
            <v xml:space="preserve"> </v>
          </cell>
        </row>
        <row r="1029">
          <cell r="A1029"/>
          <cell r="B1029"/>
          <cell r="C1029"/>
          <cell r="D1029"/>
          <cell r="G1029" t="str">
            <v xml:space="preserve"> </v>
          </cell>
        </row>
        <row r="1030">
          <cell r="A1030"/>
          <cell r="B1030"/>
          <cell r="C1030"/>
          <cell r="D1030"/>
          <cell r="G1030" t="str">
            <v xml:space="preserve"> </v>
          </cell>
        </row>
        <row r="1031">
          <cell r="A1031"/>
          <cell r="B1031"/>
          <cell r="C1031"/>
          <cell r="D1031"/>
          <cell r="G1031" t="str">
            <v xml:space="preserve"> </v>
          </cell>
        </row>
        <row r="1032">
          <cell r="A1032"/>
          <cell r="B1032"/>
          <cell r="C1032"/>
          <cell r="D1032"/>
          <cell r="G1032" t="str">
            <v xml:space="preserve"> </v>
          </cell>
        </row>
        <row r="1033">
          <cell r="A1033"/>
          <cell r="B1033"/>
          <cell r="C1033"/>
          <cell r="D1033"/>
          <cell r="G1033" t="str">
            <v xml:space="preserve"> </v>
          </cell>
        </row>
        <row r="1034">
          <cell r="A1034"/>
          <cell r="B1034"/>
          <cell r="C1034"/>
          <cell r="D1034"/>
          <cell r="G1034" t="str">
            <v xml:space="preserve"> </v>
          </cell>
        </row>
        <row r="1035">
          <cell r="A1035"/>
          <cell r="B1035"/>
          <cell r="C1035"/>
          <cell r="D1035"/>
          <cell r="G1035" t="str">
            <v xml:space="preserve"> </v>
          </cell>
        </row>
        <row r="1036">
          <cell r="A1036"/>
          <cell r="B1036"/>
          <cell r="C1036"/>
          <cell r="D1036"/>
          <cell r="G1036" t="str">
            <v xml:space="preserve"> </v>
          </cell>
        </row>
        <row r="1037">
          <cell r="A1037"/>
          <cell r="B1037"/>
          <cell r="C1037"/>
          <cell r="D1037"/>
          <cell r="G1037" t="str">
            <v xml:space="preserve"> </v>
          </cell>
        </row>
        <row r="1038">
          <cell r="A1038"/>
          <cell r="B1038"/>
          <cell r="C1038"/>
          <cell r="D1038"/>
          <cell r="G1038" t="str">
            <v xml:space="preserve"> </v>
          </cell>
        </row>
        <row r="1039">
          <cell r="A1039"/>
          <cell r="B1039"/>
          <cell r="C1039"/>
          <cell r="D1039"/>
          <cell r="G1039" t="str">
            <v xml:space="preserve"> </v>
          </cell>
        </row>
        <row r="1040">
          <cell r="A1040"/>
          <cell r="B1040"/>
          <cell r="C1040"/>
          <cell r="D1040"/>
          <cell r="G1040" t="str">
            <v xml:space="preserve"> </v>
          </cell>
        </row>
        <row r="1041">
          <cell r="A1041"/>
          <cell r="B1041"/>
          <cell r="C1041"/>
          <cell r="D1041"/>
          <cell r="G1041" t="str">
            <v xml:space="preserve"> </v>
          </cell>
        </row>
        <row r="1042">
          <cell r="A1042"/>
          <cell r="B1042"/>
          <cell r="C1042"/>
          <cell r="D1042"/>
          <cell r="G1042" t="str">
            <v xml:space="preserve"> </v>
          </cell>
        </row>
        <row r="1043">
          <cell r="A1043"/>
          <cell r="B1043"/>
          <cell r="C1043"/>
          <cell r="D1043"/>
          <cell r="G1043" t="str">
            <v xml:space="preserve"> </v>
          </cell>
        </row>
        <row r="1044">
          <cell r="A1044"/>
          <cell r="B1044"/>
          <cell r="C1044"/>
          <cell r="D1044"/>
          <cell r="G1044" t="str">
            <v xml:space="preserve"> </v>
          </cell>
        </row>
        <row r="1045">
          <cell r="A1045"/>
          <cell r="B1045"/>
          <cell r="C1045"/>
          <cell r="D1045"/>
          <cell r="G1045" t="str">
            <v xml:space="preserve"> </v>
          </cell>
        </row>
        <row r="1046">
          <cell r="A1046"/>
          <cell r="B1046"/>
          <cell r="C1046"/>
          <cell r="D1046"/>
          <cell r="G1046" t="str">
            <v xml:space="preserve"> </v>
          </cell>
        </row>
        <row r="1047">
          <cell r="A1047"/>
          <cell r="B1047"/>
          <cell r="C1047"/>
          <cell r="D1047"/>
          <cell r="G1047" t="str">
            <v xml:space="preserve"> </v>
          </cell>
        </row>
        <row r="1048">
          <cell r="A1048"/>
          <cell r="B1048"/>
          <cell r="C1048"/>
          <cell r="D1048"/>
          <cell r="G1048" t="str">
            <v xml:space="preserve"> </v>
          </cell>
        </row>
        <row r="1049">
          <cell r="A1049"/>
          <cell r="B1049"/>
          <cell r="C1049"/>
          <cell r="D1049"/>
          <cell r="G1049" t="str">
            <v xml:space="preserve"> </v>
          </cell>
        </row>
        <row r="1050">
          <cell r="A1050"/>
          <cell r="B1050"/>
          <cell r="C1050"/>
          <cell r="D1050"/>
          <cell r="G1050" t="str">
            <v xml:space="preserve"> </v>
          </cell>
        </row>
        <row r="1051">
          <cell r="A1051"/>
          <cell r="B1051"/>
          <cell r="C1051"/>
          <cell r="D1051"/>
          <cell r="G1051" t="str">
            <v xml:space="preserve"> </v>
          </cell>
        </row>
        <row r="1052">
          <cell r="A1052"/>
          <cell r="B1052"/>
          <cell r="C1052"/>
          <cell r="D1052"/>
          <cell r="G1052" t="str">
            <v xml:space="preserve"> </v>
          </cell>
        </row>
        <row r="1053">
          <cell r="A1053"/>
          <cell r="B1053"/>
          <cell r="C1053"/>
          <cell r="D1053"/>
          <cell r="G1053" t="str">
            <v xml:space="preserve"> </v>
          </cell>
        </row>
        <row r="1054">
          <cell r="A1054"/>
          <cell r="B1054"/>
          <cell r="C1054"/>
          <cell r="D1054"/>
          <cell r="G1054" t="str">
            <v xml:space="preserve"> </v>
          </cell>
        </row>
        <row r="1055">
          <cell r="A1055"/>
          <cell r="B1055"/>
          <cell r="C1055"/>
          <cell r="D1055"/>
          <cell r="G1055" t="str">
            <v xml:space="preserve"> </v>
          </cell>
        </row>
        <row r="1056">
          <cell r="A1056"/>
          <cell r="B1056"/>
          <cell r="C1056"/>
          <cell r="D1056"/>
          <cell r="G1056" t="str">
            <v xml:space="preserve"> </v>
          </cell>
        </row>
        <row r="1057">
          <cell r="A1057"/>
          <cell r="B1057"/>
          <cell r="C1057"/>
          <cell r="D1057"/>
          <cell r="G1057" t="str">
            <v xml:space="preserve"> </v>
          </cell>
        </row>
        <row r="1058">
          <cell r="A1058"/>
          <cell r="B1058"/>
          <cell r="C1058"/>
          <cell r="D1058"/>
          <cell r="G1058" t="str">
            <v xml:space="preserve"> </v>
          </cell>
        </row>
        <row r="1059">
          <cell r="A1059"/>
          <cell r="B1059"/>
          <cell r="C1059"/>
          <cell r="D1059"/>
          <cell r="G1059" t="str">
            <v xml:space="preserve"> </v>
          </cell>
        </row>
        <row r="1060">
          <cell r="A1060"/>
          <cell r="B1060"/>
          <cell r="C1060"/>
          <cell r="D1060"/>
          <cell r="G1060" t="str">
            <v xml:space="preserve"> </v>
          </cell>
        </row>
        <row r="1061">
          <cell r="A1061"/>
          <cell r="B1061"/>
          <cell r="C1061"/>
          <cell r="D1061"/>
          <cell r="G1061" t="str">
            <v xml:space="preserve"> </v>
          </cell>
        </row>
        <row r="1062">
          <cell r="A1062"/>
          <cell r="B1062"/>
          <cell r="C1062"/>
          <cell r="D1062"/>
          <cell r="G1062" t="str">
            <v xml:space="preserve"> </v>
          </cell>
        </row>
        <row r="1063">
          <cell r="A1063"/>
          <cell r="B1063"/>
          <cell r="C1063"/>
          <cell r="D1063"/>
          <cell r="G1063" t="str">
            <v xml:space="preserve"> </v>
          </cell>
        </row>
        <row r="1064">
          <cell r="A1064"/>
          <cell r="B1064"/>
          <cell r="C1064"/>
          <cell r="D1064"/>
          <cell r="G1064" t="str">
            <v xml:space="preserve"> </v>
          </cell>
        </row>
        <row r="1065">
          <cell r="A1065"/>
          <cell r="B1065"/>
          <cell r="C1065"/>
          <cell r="D1065"/>
          <cell r="G1065" t="str">
            <v xml:space="preserve"> </v>
          </cell>
        </row>
        <row r="1066">
          <cell r="A1066"/>
          <cell r="B1066"/>
          <cell r="C1066"/>
          <cell r="D1066"/>
          <cell r="G1066" t="str">
            <v xml:space="preserve"> </v>
          </cell>
        </row>
        <row r="1067">
          <cell r="A1067"/>
          <cell r="B1067"/>
          <cell r="C1067"/>
          <cell r="D1067"/>
          <cell r="G1067" t="str">
            <v xml:space="preserve"> </v>
          </cell>
        </row>
        <row r="1068">
          <cell r="A1068"/>
          <cell r="B1068"/>
          <cell r="C1068"/>
          <cell r="D1068"/>
          <cell r="G1068" t="str">
            <v xml:space="preserve"> </v>
          </cell>
        </row>
        <row r="1069">
          <cell r="A1069"/>
          <cell r="B1069"/>
          <cell r="C1069"/>
          <cell r="D1069"/>
          <cell r="G1069" t="str">
            <v xml:space="preserve"> </v>
          </cell>
        </row>
        <row r="1070">
          <cell r="A1070"/>
          <cell r="B1070"/>
          <cell r="C1070"/>
          <cell r="D1070"/>
          <cell r="G1070" t="str">
            <v xml:space="preserve"> </v>
          </cell>
        </row>
        <row r="1071">
          <cell r="A1071"/>
          <cell r="B1071"/>
          <cell r="C1071"/>
          <cell r="D1071"/>
          <cell r="G1071" t="str">
            <v xml:space="preserve"> </v>
          </cell>
        </row>
        <row r="1072">
          <cell r="A1072"/>
          <cell r="B1072"/>
          <cell r="C1072"/>
          <cell r="D1072"/>
          <cell r="G1072" t="str">
            <v xml:space="preserve"> </v>
          </cell>
        </row>
        <row r="1073">
          <cell r="A1073"/>
          <cell r="B1073"/>
          <cell r="C1073"/>
          <cell r="D1073"/>
          <cell r="G1073" t="str">
            <v xml:space="preserve"> </v>
          </cell>
        </row>
        <row r="1074">
          <cell r="A1074"/>
          <cell r="B1074"/>
          <cell r="C1074"/>
          <cell r="D1074"/>
          <cell r="G1074" t="str">
            <v xml:space="preserve"> </v>
          </cell>
        </row>
        <row r="1075">
          <cell r="A1075"/>
          <cell r="B1075"/>
          <cell r="C1075"/>
          <cell r="D1075"/>
          <cell r="G1075" t="str">
            <v xml:space="preserve"> </v>
          </cell>
        </row>
        <row r="1076">
          <cell r="A1076"/>
          <cell r="B1076"/>
          <cell r="C1076"/>
          <cell r="D1076"/>
          <cell r="G1076" t="str">
            <v xml:space="preserve"> </v>
          </cell>
        </row>
        <row r="1077">
          <cell r="A1077"/>
          <cell r="B1077"/>
          <cell r="C1077"/>
          <cell r="D1077"/>
          <cell r="G1077" t="str">
            <v xml:space="preserve"> </v>
          </cell>
        </row>
        <row r="1078">
          <cell r="A1078"/>
          <cell r="B1078"/>
          <cell r="C1078"/>
          <cell r="D1078"/>
          <cell r="G1078" t="str">
            <v xml:space="preserve"> </v>
          </cell>
        </row>
        <row r="1079">
          <cell r="A1079"/>
          <cell r="B1079"/>
          <cell r="C1079"/>
          <cell r="D1079"/>
          <cell r="G1079" t="str">
            <v xml:space="preserve"> </v>
          </cell>
        </row>
        <row r="1080">
          <cell r="A1080"/>
          <cell r="B1080"/>
          <cell r="C1080"/>
          <cell r="D1080"/>
          <cell r="G1080" t="str">
            <v xml:space="preserve"> </v>
          </cell>
        </row>
        <row r="1081">
          <cell r="A1081"/>
          <cell r="B1081"/>
          <cell r="C1081"/>
          <cell r="D1081"/>
          <cell r="G1081" t="str">
            <v xml:space="preserve"> </v>
          </cell>
        </row>
        <row r="1082">
          <cell r="A1082"/>
          <cell r="B1082"/>
          <cell r="C1082"/>
          <cell r="D1082"/>
          <cell r="G1082" t="str">
            <v xml:space="preserve"> </v>
          </cell>
        </row>
        <row r="1083">
          <cell r="A1083"/>
          <cell r="B1083"/>
          <cell r="C1083"/>
          <cell r="D1083"/>
          <cell r="G1083" t="str">
            <v xml:space="preserve"> </v>
          </cell>
        </row>
        <row r="1084">
          <cell r="A1084"/>
          <cell r="B1084"/>
          <cell r="C1084"/>
          <cell r="D1084"/>
          <cell r="G1084" t="str">
            <v xml:space="preserve"> </v>
          </cell>
        </row>
        <row r="1085">
          <cell r="A1085"/>
          <cell r="B1085"/>
          <cell r="C1085"/>
          <cell r="D1085"/>
          <cell r="G1085" t="str">
            <v xml:space="preserve"> </v>
          </cell>
        </row>
        <row r="1086">
          <cell r="A1086"/>
          <cell r="B1086"/>
          <cell r="C1086"/>
          <cell r="D1086"/>
          <cell r="G1086" t="str">
            <v xml:space="preserve"> </v>
          </cell>
        </row>
        <row r="1087">
          <cell r="A1087"/>
          <cell r="B1087"/>
          <cell r="C1087"/>
          <cell r="D1087"/>
          <cell r="G1087" t="str">
            <v xml:space="preserve"> </v>
          </cell>
        </row>
        <row r="1088">
          <cell r="A1088"/>
          <cell r="B1088"/>
          <cell r="C1088"/>
          <cell r="D1088"/>
          <cell r="G1088" t="str">
            <v xml:space="preserve"> </v>
          </cell>
        </row>
        <row r="1089">
          <cell r="A1089"/>
          <cell r="B1089"/>
          <cell r="C1089"/>
          <cell r="D1089"/>
          <cell r="G1089" t="str">
            <v xml:space="preserve"> </v>
          </cell>
        </row>
        <row r="1090">
          <cell r="A1090"/>
          <cell r="B1090"/>
          <cell r="C1090"/>
          <cell r="D1090"/>
          <cell r="G1090" t="str">
            <v xml:space="preserve"> </v>
          </cell>
        </row>
        <row r="1091">
          <cell r="A1091"/>
          <cell r="B1091"/>
          <cell r="C1091"/>
          <cell r="D1091"/>
          <cell r="G1091" t="str">
            <v xml:space="preserve"> </v>
          </cell>
        </row>
        <row r="1092">
          <cell r="A1092"/>
          <cell r="B1092"/>
          <cell r="C1092"/>
          <cell r="D1092"/>
          <cell r="G1092" t="str">
            <v xml:space="preserve"> </v>
          </cell>
        </row>
        <row r="1093">
          <cell r="A1093"/>
          <cell r="B1093"/>
          <cell r="C1093"/>
          <cell r="D1093"/>
          <cell r="G1093" t="str">
            <v xml:space="preserve"> </v>
          </cell>
        </row>
        <row r="1094">
          <cell r="A1094"/>
          <cell r="B1094"/>
          <cell r="C1094"/>
          <cell r="D1094"/>
          <cell r="G1094" t="str">
            <v xml:space="preserve"> </v>
          </cell>
        </row>
        <row r="1095">
          <cell r="A1095"/>
          <cell r="B1095"/>
          <cell r="C1095"/>
          <cell r="D1095"/>
          <cell r="G1095" t="str">
            <v xml:space="preserve"> </v>
          </cell>
        </row>
        <row r="1096">
          <cell r="A1096"/>
          <cell r="B1096"/>
          <cell r="C1096"/>
          <cell r="D1096"/>
          <cell r="G1096" t="str">
            <v xml:space="preserve"> </v>
          </cell>
        </row>
        <row r="1097">
          <cell r="A1097"/>
          <cell r="B1097"/>
          <cell r="C1097"/>
          <cell r="D1097"/>
          <cell r="G1097" t="str">
            <v xml:space="preserve"> </v>
          </cell>
        </row>
        <row r="1098">
          <cell r="A1098"/>
          <cell r="B1098"/>
          <cell r="C1098"/>
          <cell r="D1098"/>
          <cell r="G1098" t="str">
            <v xml:space="preserve"> </v>
          </cell>
        </row>
        <row r="1099">
          <cell r="A1099"/>
          <cell r="B1099"/>
          <cell r="C1099"/>
          <cell r="D1099"/>
          <cell r="G1099" t="str">
            <v xml:space="preserve"> </v>
          </cell>
        </row>
        <row r="1100">
          <cell r="A1100"/>
          <cell r="B1100"/>
          <cell r="C1100"/>
          <cell r="D1100"/>
          <cell r="G1100" t="str">
            <v xml:space="preserve"> </v>
          </cell>
        </row>
        <row r="1101">
          <cell r="A1101"/>
          <cell r="B1101"/>
          <cell r="C1101"/>
          <cell r="D1101"/>
          <cell r="G1101" t="str">
            <v xml:space="preserve"> </v>
          </cell>
        </row>
        <row r="1102">
          <cell r="A1102"/>
          <cell r="B1102"/>
          <cell r="C1102"/>
          <cell r="D1102"/>
          <cell r="G1102" t="str">
            <v xml:space="preserve"> </v>
          </cell>
        </row>
        <row r="1103">
          <cell r="A1103"/>
          <cell r="B1103"/>
          <cell r="C1103"/>
          <cell r="D1103"/>
          <cell r="G1103" t="str">
            <v xml:space="preserve"> </v>
          </cell>
        </row>
        <row r="1104">
          <cell r="A1104"/>
          <cell r="B1104"/>
          <cell r="C1104"/>
          <cell r="D1104"/>
          <cell r="G1104" t="str">
            <v xml:space="preserve"> </v>
          </cell>
        </row>
        <row r="1105">
          <cell r="A1105"/>
          <cell r="B1105"/>
          <cell r="C1105"/>
          <cell r="D1105"/>
          <cell r="G1105" t="str">
            <v xml:space="preserve"> </v>
          </cell>
        </row>
        <row r="1106">
          <cell r="A1106"/>
          <cell r="B1106"/>
          <cell r="C1106"/>
          <cell r="D1106"/>
          <cell r="G1106" t="str">
            <v xml:space="preserve"> </v>
          </cell>
        </row>
        <row r="1107">
          <cell r="A1107"/>
          <cell r="B1107"/>
          <cell r="C1107"/>
          <cell r="D1107"/>
          <cell r="G1107" t="str">
            <v xml:space="preserve"> </v>
          </cell>
        </row>
        <row r="1108">
          <cell r="A1108"/>
          <cell r="B1108"/>
          <cell r="C1108"/>
          <cell r="D1108"/>
          <cell r="G1108" t="str">
            <v xml:space="preserve"> </v>
          </cell>
        </row>
        <row r="1109">
          <cell r="A1109"/>
          <cell r="B1109"/>
          <cell r="C1109"/>
          <cell r="D1109"/>
          <cell r="G1109" t="str">
            <v xml:space="preserve"> </v>
          </cell>
        </row>
        <row r="1110">
          <cell r="A1110"/>
          <cell r="B1110"/>
          <cell r="C1110"/>
          <cell r="D1110"/>
          <cell r="G1110" t="str">
            <v xml:space="preserve"> </v>
          </cell>
        </row>
        <row r="1111">
          <cell r="A1111"/>
          <cell r="B1111"/>
          <cell r="C1111"/>
          <cell r="D1111"/>
          <cell r="G1111" t="str">
            <v xml:space="preserve"> </v>
          </cell>
        </row>
        <row r="1112">
          <cell r="A1112"/>
          <cell r="B1112"/>
          <cell r="C1112"/>
          <cell r="D1112"/>
          <cell r="G1112" t="str">
            <v xml:space="preserve"> </v>
          </cell>
        </row>
        <row r="1113">
          <cell r="A1113"/>
          <cell r="B1113"/>
          <cell r="C1113"/>
          <cell r="D1113"/>
          <cell r="G1113" t="str">
            <v xml:space="preserve"> </v>
          </cell>
        </row>
        <row r="1114">
          <cell r="A1114"/>
          <cell r="B1114"/>
          <cell r="C1114"/>
          <cell r="D1114"/>
          <cell r="G1114" t="str">
            <v xml:space="preserve"> </v>
          </cell>
        </row>
        <row r="1115">
          <cell r="A1115"/>
          <cell r="B1115"/>
          <cell r="C1115"/>
          <cell r="D1115"/>
          <cell r="G1115" t="str">
            <v xml:space="preserve"> </v>
          </cell>
        </row>
        <row r="1116">
          <cell r="A1116"/>
          <cell r="B1116"/>
          <cell r="C1116"/>
          <cell r="D1116"/>
          <cell r="G1116" t="str">
            <v xml:space="preserve"> </v>
          </cell>
        </row>
        <row r="1117">
          <cell r="A1117"/>
          <cell r="B1117"/>
          <cell r="C1117"/>
          <cell r="D1117"/>
          <cell r="G1117" t="str">
            <v xml:space="preserve"> </v>
          </cell>
        </row>
        <row r="1118">
          <cell r="A1118"/>
          <cell r="B1118"/>
          <cell r="C1118"/>
          <cell r="D1118"/>
          <cell r="G1118" t="str">
            <v xml:space="preserve"> </v>
          </cell>
        </row>
        <row r="1119">
          <cell r="A1119"/>
          <cell r="B1119"/>
          <cell r="C1119"/>
          <cell r="D1119"/>
          <cell r="G1119" t="str">
            <v xml:space="preserve"> </v>
          </cell>
        </row>
        <row r="1120">
          <cell r="A1120"/>
          <cell r="B1120"/>
          <cell r="C1120"/>
          <cell r="D1120"/>
          <cell r="G1120" t="str">
            <v xml:space="preserve"> </v>
          </cell>
        </row>
        <row r="1121">
          <cell r="A1121"/>
          <cell r="B1121"/>
          <cell r="C1121"/>
          <cell r="D1121"/>
          <cell r="G1121" t="str">
            <v xml:space="preserve"> </v>
          </cell>
        </row>
        <row r="1122">
          <cell r="A1122"/>
          <cell r="B1122"/>
          <cell r="C1122"/>
          <cell r="D1122"/>
          <cell r="G1122" t="str">
            <v xml:space="preserve"> </v>
          </cell>
        </row>
        <row r="1123">
          <cell r="A1123"/>
          <cell r="B1123"/>
          <cell r="C1123"/>
          <cell r="D1123"/>
          <cell r="G1123" t="str">
            <v xml:space="preserve"> </v>
          </cell>
        </row>
        <row r="1124">
          <cell r="A1124"/>
          <cell r="B1124"/>
          <cell r="C1124"/>
          <cell r="D1124"/>
          <cell r="G1124" t="str">
            <v xml:space="preserve"> </v>
          </cell>
        </row>
        <row r="1125">
          <cell r="A1125"/>
          <cell r="B1125"/>
          <cell r="C1125"/>
          <cell r="D1125"/>
          <cell r="G1125" t="str">
            <v xml:space="preserve"> </v>
          </cell>
        </row>
        <row r="1126">
          <cell r="A1126"/>
          <cell r="B1126"/>
          <cell r="C1126"/>
          <cell r="D1126"/>
          <cell r="G1126" t="str">
            <v xml:space="preserve"> </v>
          </cell>
        </row>
        <row r="1127">
          <cell r="A1127"/>
          <cell r="B1127"/>
          <cell r="C1127"/>
          <cell r="D1127"/>
          <cell r="G1127" t="str">
            <v xml:space="preserve"> </v>
          </cell>
        </row>
        <row r="1128">
          <cell r="A1128"/>
          <cell r="B1128"/>
          <cell r="C1128"/>
          <cell r="D1128"/>
          <cell r="G1128" t="str">
            <v xml:space="preserve"> </v>
          </cell>
        </row>
        <row r="1129">
          <cell r="A1129"/>
          <cell r="B1129"/>
          <cell r="C1129"/>
          <cell r="D1129"/>
          <cell r="G1129" t="str">
            <v xml:space="preserve"> </v>
          </cell>
        </row>
        <row r="1130">
          <cell r="A1130"/>
          <cell r="B1130"/>
          <cell r="C1130"/>
          <cell r="D1130"/>
          <cell r="G1130" t="str">
            <v xml:space="preserve"> </v>
          </cell>
        </row>
        <row r="1131">
          <cell r="A1131"/>
          <cell r="B1131"/>
          <cell r="C1131"/>
          <cell r="D1131"/>
          <cell r="G1131" t="str">
            <v xml:space="preserve"> </v>
          </cell>
        </row>
        <row r="1132">
          <cell r="A1132"/>
          <cell r="B1132"/>
          <cell r="C1132"/>
          <cell r="D1132"/>
          <cell r="G1132" t="str">
            <v xml:space="preserve"> </v>
          </cell>
        </row>
        <row r="1133">
          <cell r="A1133"/>
          <cell r="B1133"/>
          <cell r="C1133"/>
          <cell r="D1133"/>
          <cell r="G1133" t="str">
            <v xml:space="preserve"> </v>
          </cell>
        </row>
        <row r="1134">
          <cell r="A1134"/>
          <cell r="B1134"/>
          <cell r="C1134"/>
          <cell r="D1134"/>
          <cell r="G1134" t="str">
            <v xml:space="preserve"> </v>
          </cell>
        </row>
        <row r="1135">
          <cell r="A1135"/>
          <cell r="B1135"/>
          <cell r="C1135"/>
          <cell r="D1135"/>
          <cell r="G1135" t="str">
            <v xml:space="preserve"> </v>
          </cell>
        </row>
        <row r="1136">
          <cell r="A1136"/>
          <cell r="B1136"/>
          <cell r="C1136"/>
          <cell r="D1136"/>
          <cell r="G1136" t="str">
            <v xml:space="preserve"> </v>
          </cell>
        </row>
        <row r="1137">
          <cell r="A1137"/>
          <cell r="B1137"/>
          <cell r="C1137"/>
          <cell r="D1137"/>
          <cell r="G1137" t="str">
            <v xml:space="preserve"> </v>
          </cell>
        </row>
        <row r="1138">
          <cell r="A1138"/>
          <cell r="B1138"/>
          <cell r="C1138"/>
          <cell r="D1138"/>
          <cell r="G1138" t="str">
            <v xml:space="preserve"> </v>
          </cell>
        </row>
        <row r="1139">
          <cell r="A1139"/>
          <cell r="B1139"/>
          <cell r="C1139"/>
          <cell r="D1139"/>
          <cell r="G1139" t="str">
            <v xml:space="preserve"> </v>
          </cell>
        </row>
        <row r="1140">
          <cell r="A1140"/>
          <cell r="B1140"/>
          <cell r="C1140"/>
          <cell r="D1140"/>
          <cell r="G1140" t="str">
            <v xml:space="preserve"> </v>
          </cell>
        </row>
        <row r="1141">
          <cell r="A1141"/>
          <cell r="B1141"/>
          <cell r="C1141"/>
          <cell r="D1141"/>
          <cell r="G1141" t="str">
            <v xml:space="preserve"> </v>
          </cell>
        </row>
        <row r="1142">
          <cell r="A1142"/>
          <cell r="B1142"/>
          <cell r="C1142"/>
          <cell r="D1142"/>
          <cell r="G1142" t="str">
            <v xml:space="preserve"> </v>
          </cell>
        </row>
        <row r="1143">
          <cell r="A1143"/>
          <cell r="B1143"/>
          <cell r="C1143"/>
          <cell r="D1143"/>
          <cell r="G1143" t="str">
            <v xml:space="preserve"> </v>
          </cell>
        </row>
        <row r="1144">
          <cell r="A1144"/>
          <cell r="B1144"/>
          <cell r="C1144"/>
          <cell r="D1144"/>
          <cell r="G1144" t="str">
            <v xml:space="preserve"> </v>
          </cell>
        </row>
        <row r="1145">
          <cell r="A1145"/>
          <cell r="B1145"/>
          <cell r="C1145"/>
          <cell r="D1145"/>
          <cell r="G1145" t="str">
            <v xml:space="preserve"> </v>
          </cell>
        </row>
        <row r="1146">
          <cell r="A1146"/>
          <cell r="B1146"/>
          <cell r="C1146"/>
          <cell r="D1146"/>
          <cell r="G1146" t="str">
            <v xml:space="preserve"> </v>
          </cell>
        </row>
        <row r="1147">
          <cell r="A1147"/>
          <cell r="B1147"/>
          <cell r="C1147"/>
          <cell r="D1147"/>
          <cell r="G1147" t="str">
            <v xml:space="preserve"> </v>
          </cell>
        </row>
        <row r="1148">
          <cell r="A1148"/>
          <cell r="B1148"/>
          <cell r="C1148"/>
          <cell r="D1148"/>
          <cell r="G1148" t="str">
            <v xml:space="preserve"> </v>
          </cell>
        </row>
        <row r="1149">
          <cell r="A1149"/>
          <cell r="B1149"/>
          <cell r="C1149"/>
          <cell r="D1149"/>
          <cell r="G1149" t="str">
            <v xml:space="preserve"> </v>
          </cell>
        </row>
        <row r="1150">
          <cell r="A1150"/>
          <cell r="B1150"/>
          <cell r="C1150"/>
          <cell r="D1150"/>
          <cell r="G1150" t="str">
            <v xml:space="preserve"> </v>
          </cell>
        </row>
        <row r="1151">
          <cell r="A1151"/>
          <cell r="B1151"/>
          <cell r="C1151"/>
          <cell r="D1151"/>
          <cell r="G1151" t="str">
            <v xml:space="preserve"> </v>
          </cell>
        </row>
        <row r="1152">
          <cell r="A1152"/>
          <cell r="B1152"/>
          <cell r="C1152"/>
          <cell r="D1152"/>
          <cell r="G1152" t="str">
            <v xml:space="preserve"> </v>
          </cell>
        </row>
        <row r="1153">
          <cell r="A1153"/>
          <cell r="B1153"/>
          <cell r="C1153"/>
          <cell r="D1153"/>
          <cell r="G1153" t="str">
            <v xml:space="preserve"> </v>
          </cell>
        </row>
        <row r="1154">
          <cell r="A1154"/>
          <cell r="B1154"/>
          <cell r="C1154"/>
          <cell r="D1154"/>
          <cell r="G1154" t="str">
            <v xml:space="preserve"> </v>
          </cell>
        </row>
        <row r="1155">
          <cell r="A1155"/>
          <cell r="B1155"/>
          <cell r="C1155"/>
          <cell r="D1155"/>
          <cell r="G1155" t="str">
            <v xml:space="preserve"> </v>
          </cell>
        </row>
        <row r="1156">
          <cell r="A1156"/>
          <cell r="B1156"/>
          <cell r="C1156"/>
          <cell r="D1156"/>
          <cell r="G1156" t="str">
            <v xml:space="preserve"> </v>
          </cell>
        </row>
        <row r="1157">
          <cell r="A1157"/>
          <cell r="B1157"/>
          <cell r="C1157"/>
          <cell r="D1157"/>
          <cell r="G1157" t="str">
            <v xml:space="preserve"> </v>
          </cell>
        </row>
        <row r="1158">
          <cell r="A1158"/>
          <cell r="B1158"/>
          <cell r="C1158"/>
          <cell r="D1158"/>
          <cell r="G1158" t="str">
            <v xml:space="preserve"> </v>
          </cell>
        </row>
        <row r="1159">
          <cell r="A1159"/>
          <cell r="B1159"/>
          <cell r="C1159"/>
          <cell r="D1159"/>
          <cell r="G1159" t="str">
            <v xml:space="preserve"> </v>
          </cell>
        </row>
        <row r="1160">
          <cell r="A1160"/>
          <cell r="B1160"/>
          <cell r="C1160"/>
          <cell r="D1160"/>
          <cell r="G1160" t="str">
            <v xml:space="preserve"> </v>
          </cell>
        </row>
        <row r="1161">
          <cell r="A1161"/>
          <cell r="B1161"/>
          <cell r="C1161"/>
          <cell r="D1161"/>
          <cell r="G1161" t="str">
            <v xml:space="preserve"> </v>
          </cell>
        </row>
        <row r="1162">
          <cell r="A1162"/>
          <cell r="B1162"/>
          <cell r="C1162"/>
          <cell r="D1162"/>
          <cell r="G1162" t="str">
            <v xml:space="preserve"> </v>
          </cell>
        </row>
        <row r="1163">
          <cell r="A1163"/>
          <cell r="B1163"/>
          <cell r="C1163"/>
          <cell r="D1163"/>
          <cell r="G1163" t="str">
            <v xml:space="preserve"> </v>
          </cell>
        </row>
        <row r="1164">
          <cell r="A1164"/>
          <cell r="B1164"/>
          <cell r="C1164"/>
          <cell r="D1164"/>
          <cell r="G1164" t="str">
            <v xml:space="preserve"> </v>
          </cell>
        </row>
        <row r="1165">
          <cell r="A1165"/>
          <cell r="B1165"/>
          <cell r="C1165"/>
          <cell r="D1165"/>
          <cell r="G1165" t="str">
            <v xml:space="preserve"> </v>
          </cell>
        </row>
        <row r="1166">
          <cell r="A1166"/>
          <cell r="B1166"/>
          <cell r="C1166"/>
          <cell r="D1166"/>
          <cell r="G1166" t="str">
            <v xml:space="preserve"> </v>
          </cell>
        </row>
        <row r="1167">
          <cell r="A1167"/>
          <cell r="B1167"/>
          <cell r="C1167"/>
          <cell r="D1167"/>
          <cell r="G1167" t="str">
            <v xml:space="preserve"> </v>
          </cell>
        </row>
        <row r="1168">
          <cell r="A1168"/>
          <cell r="B1168"/>
          <cell r="C1168"/>
          <cell r="D1168"/>
          <cell r="G1168" t="str">
            <v xml:space="preserve"> </v>
          </cell>
        </row>
        <row r="1169">
          <cell r="A1169"/>
          <cell r="B1169"/>
          <cell r="C1169"/>
          <cell r="D1169"/>
          <cell r="G1169" t="str">
            <v xml:space="preserve"> </v>
          </cell>
        </row>
        <row r="1170">
          <cell r="A1170"/>
          <cell r="B1170"/>
          <cell r="C1170"/>
          <cell r="D1170"/>
          <cell r="G1170" t="str">
            <v xml:space="preserve"> </v>
          </cell>
        </row>
        <row r="1171">
          <cell r="A1171"/>
          <cell r="B1171"/>
          <cell r="C1171"/>
          <cell r="D1171"/>
          <cell r="G1171" t="str">
            <v xml:space="preserve"> </v>
          </cell>
        </row>
        <row r="1172">
          <cell r="A1172"/>
          <cell r="B1172"/>
          <cell r="C1172"/>
          <cell r="D1172"/>
          <cell r="G1172" t="str">
            <v xml:space="preserve"> </v>
          </cell>
        </row>
        <row r="1173">
          <cell r="A1173"/>
          <cell r="B1173"/>
          <cell r="C1173"/>
          <cell r="D1173"/>
          <cell r="G1173" t="str">
            <v xml:space="preserve"> </v>
          </cell>
        </row>
        <row r="1174">
          <cell r="A1174"/>
          <cell r="B1174"/>
          <cell r="C1174"/>
          <cell r="D1174"/>
          <cell r="G1174" t="str">
            <v xml:space="preserve"> </v>
          </cell>
        </row>
        <row r="1175">
          <cell r="A1175"/>
          <cell r="B1175"/>
          <cell r="C1175"/>
          <cell r="D1175"/>
          <cell r="G1175" t="str">
            <v xml:space="preserve"> </v>
          </cell>
        </row>
        <row r="1176">
          <cell r="A1176"/>
          <cell r="B1176"/>
          <cell r="C1176"/>
          <cell r="D1176"/>
          <cell r="G1176" t="str">
            <v xml:space="preserve"> </v>
          </cell>
        </row>
        <row r="1177">
          <cell r="A1177"/>
          <cell r="B1177"/>
          <cell r="C1177"/>
          <cell r="D1177"/>
          <cell r="G1177" t="str">
            <v xml:space="preserve"> </v>
          </cell>
        </row>
        <row r="1178">
          <cell r="A1178"/>
          <cell r="B1178"/>
          <cell r="C1178"/>
          <cell r="D1178"/>
          <cell r="G1178" t="str">
            <v xml:space="preserve"> </v>
          </cell>
        </row>
        <row r="1179">
          <cell r="A1179"/>
          <cell r="B1179"/>
          <cell r="C1179"/>
          <cell r="D1179"/>
          <cell r="G1179" t="str">
            <v xml:space="preserve"> </v>
          </cell>
        </row>
        <row r="1180">
          <cell r="A1180"/>
          <cell r="B1180"/>
          <cell r="C1180"/>
          <cell r="D1180"/>
          <cell r="G1180" t="str">
            <v xml:space="preserve"> </v>
          </cell>
        </row>
        <row r="1181">
          <cell r="A1181"/>
          <cell r="B1181"/>
          <cell r="C1181"/>
          <cell r="D1181"/>
          <cell r="G1181" t="str">
            <v xml:space="preserve"> </v>
          </cell>
        </row>
        <row r="1182">
          <cell r="A1182"/>
          <cell r="B1182"/>
          <cell r="C1182"/>
          <cell r="D1182"/>
          <cell r="G1182" t="str">
            <v xml:space="preserve"> </v>
          </cell>
        </row>
        <row r="1183">
          <cell r="A1183"/>
          <cell r="B1183"/>
          <cell r="C1183"/>
          <cell r="D1183"/>
          <cell r="G1183" t="str">
            <v xml:space="preserve"> </v>
          </cell>
        </row>
        <row r="1184">
          <cell r="A1184"/>
          <cell r="B1184"/>
          <cell r="C1184"/>
          <cell r="D1184"/>
          <cell r="G1184" t="str">
            <v xml:space="preserve"> </v>
          </cell>
        </row>
        <row r="1185">
          <cell r="A1185"/>
          <cell r="B1185"/>
          <cell r="C1185"/>
          <cell r="D1185"/>
          <cell r="G1185" t="str">
            <v xml:space="preserve"> </v>
          </cell>
        </row>
        <row r="1186">
          <cell r="A1186"/>
          <cell r="B1186"/>
          <cell r="C1186"/>
          <cell r="D1186"/>
          <cell r="G1186" t="str">
            <v xml:space="preserve"> </v>
          </cell>
        </row>
        <row r="1187">
          <cell r="A1187"/>
          <cell r="B1187"/>
          <cell r="C1187"/>
          <cell r="D1187"/>
          <cell r="G1187" t="str">
            <v xml:space="preserve"> </v>
          </cell>
        </row>
        <row r="1188">
          <cell r="A1188"/>
          <cell r="B1188"/>
          <cell r="C1188"/>
          <cell r="D1188"/>
          <cell r="G1188" t="str">
            <v xml:space="preserve"> </v>
          </cell>
        </row>
        <row r="1189">
          <cell r="A1189"/>
          <cell r="B1189"/>
          <cell r="C1189"/>
          <cell r="D1189"/>
          <cell r="G1189" t="str">
            <v xml:space="preserve"> </v>
          </cell>
        </row>
        <row r="1190">
          <cell r="A1190"/>
          <cell r="B1190"/>
          <cell r="C1190"/>
          <cell r="D1190"/>
          <cell r="G1190" t="str">
            <v xml:space="preserve"> </v>
          </cell>
        </row>
        <row r="1191">
          <cell r="A1191"/>
          <cell r="B1191"/>
          <cell r="C1191"/>
          <cell r="D1191"/>
          <cell r="G1191" t="str">
            <v xml:space="preserve"> </v>
          </cell>
        </row>
        <row r="1192">
          <cell r="A1192"/>
          <cell r="B1192"/>
          <cell r="C1192"/>
          <cell r="D1192"/>
          <cell r="G1192" t="str">
            <v xml:space="preserve"> </v>
          </cell>
        </row>
        <row r="1193">
          <cell r="A1193"/>
          <cell r="B1193"/>
          <cell r="C1193"/>
          <cell r="D1193"/>
          <cell r="G1193" t="str">
            <v xml:space="preserve"> </v>
          </cell>
        </row>
        <row r="1194">
          <cell r="A1194"/>
          <cell r="B1194"/>
          <cell r="C1194"/>
          <cell r="D1194"/>
          <cell r="G1194" t="str">
            <v xml:space="preserve"> </v>
          </cell>
        </row>
        <row r="1195">
          <cell r="A1195"/>
          <cell r="B1195"/>
          <cell r="C1195"/>
          <cell r="D1195"/>
          <cell r="G1195" t="str">
            <v xml:space="preserve"> </v>
          </cell>
        </row>
        <row r="1196">
          <cell r="A1196"/>
          <cell r="B1196"/>
          <cell r="C1196"/>
          <cell r="D1196"/>
          <cell r="G1196" t="str">
            <v xml:space="preserve"> </v>
          </cell>
        </row>
        <row r="1197">
          <cell r="A1197"/>
          <cell r="B1197"/>
          <cell r="C1197"/>
          <cell r="D1197"/>
          <cell r="G1197" t="str">
            <v xml:space="preserve"> </v>
          </cell>
        </row>
        <row r="1198">
          <cell r="A1198"/>
          <cell r="B1198"/>
          <cell r="C1198"/>
          <cell r="D1198"/>
          <cell r="G1198" t="str">
            <v xml:space="preserve"> </v>
          </cell>
        </row>
        <row r="1199">
          <cell r="A1199"/>
          <cell r="B1199"/>
          <cell r="C1199"/>
          <cell r="D1199"/>
          <cell r="G1199" t="str">
            <v xml:space="preserve"> </v>
          </cell>
        </row>
        <row r="1200">
          <cell r="A1200"/>
          <cell r="B1200"/>
          <cell r="C1200"/>
          <cell r="D1200"/>
          <cell r="G1200" t="str">
            <v xml:space="preserve"> </v>
          </cell>
        </row>
        <row r="1201">
          <cell r="A1201"/>
          <cell r="B1201"/>
          <cell r="C1201"/>
          <cell r="D1201"/>
          <cell r="G1201" t="str">
            <v xml:space="preserve"> </v>
          </cell>
        </row>
        <row r="1202">
          <cell r="A1202"/>
          <cell r="B1202"/>
          <cell r="C1202"/>
          <cell r="D1202"/>
          <cell r="G1202" t="str">
            <v xml:space="preserve"> </v>
          </cell>
        </row>
        <row r="1203">
          <cell r="A1203"/>
          <cell r="B1203"/>
          <cell r="C1203"/>
          <cell r="D1203"/>
          <cell r="G1203" t="str">
            <v xml:space="preserve"> </v>
          </cell>
        </row>
        <row r="1204">
          <cell r="A1204"/>
          <cell r="B1204"/>
          <cell r="C1204"/>
          <cell r="D1204"/>
          <cell r="G1204" t="str">
            <v xml:space="preserve"> </v>
          </cell>
        </row>
        <row r="1205">
          <cell r="A1205"/>
          <cell r="B1205"/>
          <cell r="C1205"/>
          <cell r="D1205"/>
          <cell r="G1205" t="str">
            <v xml:space="preserve"> </v>
          </cell>
        </row>
        <row r="1206">
          <cell r="A1206"/>
          <cell r="B1206"/>
          <cell r="C1206"/>
          <cell r="D1206"/>
          <cell r="G1206" t="str">
            <v xml:space="preserve"> </v>
          </cell>
        </row>
        <row r="1207">
          <cell r="A1207"/>
          <cell r="B1207"/>
          <cell r="C1207"/>
          <cell r="D1207"/>
          <cell r="G1207" t="str">
            <v xml:space="preserve"> </v>
          </cell>
        </row>
        <row r="1208">
          <cell r="A1208"/>
          <cell r="B1208"/>
          <cell r="C1208"/>
          <cell r="D1208"/>
          <cell r="G1208" t="str">
            <v xml:space="preserve"> </v>
          </cell>
        </row>
        <row r="1209">
          <cell r="A1209"/>
          <cell r="B1209"/>
          <cell r="C1209"/>
          <cell r="D1209"/>
          <cell r="G1209" t="str">
            <v xml:space="preserve"> </v>
          </cell>
        </row>
        <row r="1210">
          <cell r="A1210"/>
          <cell r="B1210"/>
          <cell r="C1210"/>
          <cell r="D1210"/>
          <cell r="G1210" t="str">
            <v xml:space="preserve"> </v>
          </cell>
        </row>
        <row r="1211">
          <cell r="A1211"/>
          <cell r="B1211"/>
          <cell r="C1211"/>
          <cell r="D1211"/>
          <cell r="G1211" t="str">
            <v xml:space="preserve"> </v>
          </cell>
        </row>
        <row r="1212">
          <cell r="A1212"/>
          <cell r="B1212"/>
          <cell r="C1212"/>
          <cell r="D1212"/>
          <cell r="G1212" t="str">
            <v xml:space="preserve"> </v>
          </cell>
        </row>
        <row r="1213">
          <cell r="A1213"/>
          <cell r="B1213"/>
          <cell r="C1213"/>
          <cell r="D1213"/>
          <cell r="G1213" t="str">
            <v xml:space="preserve"> </v>
          </cell>
        </row>
        <row r="1214">
          <cell r="A1214"/>
          <cell r="B1214"/>
          <cell r="C1214"/>
          <cell r="D1214"/>
          <cell r="G1214" t="str">
            <v xml:space="preserve"> </v>
          </cell>
        </row>
        <row r="1215">
          <cell r="A1215"/>
          <cell r="B1215"/>
          <cell r="C1215"/>
          <cell r="D1215"/>
          <cell r="G1215" t="str">
            <v xml:space="preserve"> </v>
          </cell>
        </row>
        <row r="1216">
          <cell r="A1216"/>
          <cell r="B1216"/>
          <cell r="C1216"/>
          <cell r="D1216"/>
          <cell r="G1216" t="str">
            <v xml:space="preserve"> </v>
          </cell>
        </row>
        <row r="1217">
          <cell r="A1217"/>
          <cell r="B1217"/>
          <cell r="C1217"/>
          <cell r="D1217"/>
          <cell r="G1217" t="str">
            <v xml:space="preserve"> </v>
          </cell>
        </row>
        <row r="1218">
          <cell r="A1218"/>
          <cell r="B1218"/>
          <cell r="C1218"/>
          <cell r="D1218"/>
          <cell r="G1218" t="str">
            <v xml:space="preserve"> </v>
          </cell>
        </row>
        <row r="1219">
          <cell r="A1219"/>
          <cell r="B1219"/>
          <cell r="C1219"/>
          <cell r="D1219"/>
          <cell r="G1219" t="str">
            <v xml:space="preserve"> </v>
          </cell>
        </row>
        <row r="1220">
          <cell r="A1220"/>
          <cell r="B1220"/>
          <cell r="C1220"/>
          <cell r="D1220"/>
          <cell r="G1220" t="str">
            <v xml:space="preserve"> </v>
          </cell>
        </row>
        <row r="1221">
          <cell r="A1221"/>
          <cell r="B1221"/>
          <cell r="C1221"/>
          <cell r="D1221"/>
          <cell r="G1221" t="str">
            <v xml:space="preserve"> </v>
          </cell>
        </row>
        <row r="1222">
          <cell r="A1222"/>
          <cell r="B1222"/>
          <cell r="C1222"/>
          <cell r="D1222"/>
          <cell r="G1222" t="str">
            <v xml:space="preserve"> </v>
          </cell>
        </row>
        <row r="1223">
          <cell r="A1223"/>
          <cell r="B1223"/>
          <cell r="C1223"/>
          <cell r="D1223"/>
          <cell r="G1223" t="str">
            <v xml:space="preserve"> </v>
          </cell>
        </row>
        <row r="1224">
          <cell r="A1224"/>
          <cell r="B1224"/>
          <cell r="C1224"/>
          <cell r="D1224"/>
          <cell r="G1224" t="str">
            <v xml:space="preserve"> </v>
          </cell>
        </row>
        <row r="1225">
          <cell r="A1225"/>
          <cell r="B1225"/>
          <cell r="C1225"/>
          <cell r="D1225"/>
          <cell r="G1225" t="str">
            <v xml:space="preserve"> </v>
          </cell>
        </row>
        <row r="1226">
          <cell r="A1226"/>
          <cell r="B1226"/>
          <cell r="C1226"/>
          <cell r="D1226"/>
          <cell r="G1226" t="str">
            <v xml:space="preserve"> </v>
          </cell>
        </row>
        <row r="1227">
          <cell r="A1227"/>
          <cell r="B1227"/>
          <cell r="C1227"/>
          <cell r="D1227"/>
          <cell r="G1227" t="str">
            <v xml:space="preserve"> </v>
          </cell>
        </row>
        <row r="1228">
          <cell r="A1228"/>
          <cell r="B1228"/>
          <cell r="C1228"/>
          <cell r="D1228"/>
          <cell r="G1228" t="str">
            <v xml:space="preserve"> </v>
          </cell>
        </row>
        <row r="1229">
          <cell r="A1229"/>
          <cell r="B1229"/>
          <cell r="C1229"/>
          <cell r="D1229"/>
          <cell r="G1229" t="str">
            <v xml:space="preserve"> </v>
          </cell>
        </row>
        <row r="1230">
          <cell r="A1230"/>
          <cell r="B1230"/>
          <cell r="C1230"/>
          <cell r="D1230"/>
          <cell r="G1230" t="str">
            <v xml:space="preserve"> </v>
          </cell>
        </row>
        <row r="1231">
          <cell r="A1231"/>
          <cell r="B1231"/>
          <cell r="C1231"/>
          <cell r="D1231"/>
          <cell r="G1231" t="str">
            <v xml:space="preserve"> </v>
          </cell>
        </row>
        <row r="1232">
          <cell r="A1232"/>
          <cell r="B1232"/>
          <cell r="C1232"/>
          <cell r="D1232"/>
          <cell r="G1232" t="str">
            <v xml:space="preserve"> </v>
          </cell>
        </row>
        <row r="1233">
          <cell r="A1233"/>
          <cell r="B1233"/>
          <cell r="C1233"/>
          <cell r="D1233"/>
          <cell r="G1233" t="str">
            <v xml:space="preserve"> </v>
          </cell>
        </row>
        <row r="1234">
          <cell r="A1234"/>
          <cell r="B1234"/>
          <cell r="C1234"/>
          <cell r="D1234"/>
          <cell r="G1234" t="str">
            <v xml:space="preserve"> </v>
          </cell>
        </row>
        <row r="1235">
          <cell r="A1235"/>
          <cell r="B1235"/>
          <cell r="C1235"/>
          <cell r="D1235"/>
          <cell r="G1235" t="str">
            <v xml:space="preserve"> </v>
          </cell>
        </row>
        <row r="1236">
          <cell r="A1236"/>
          <cell r="B1236"/>
          <cell r="C1236"/>
          <cell r="D1236"/>
          <cell r="G1236" t="str">
            <v xml:space="preserve"> </v>
          </cell>
        </row>
        <row r="1237">
          <cell r="A1237"/>
          <cell r="B1237"/>
          <cell r="C1237"/>
          <cell r="D1237"/>
          <cell r="G1237" t="str">
            <v xml:space="preserve"> </v>
          </cell>
        </row>
        <row r="1238">
          <cell r="A1238"/>
          <cell r="B1238"/>
          <cell r="C1238"/>
          <cell r="D1238"/>
          <cell r="G1238" t="str">
            <v xml:space="preserve"> </v>
          </cell>
        </row>
        <row r="1239">
          <cell r="A1239"/>
          <cell r="B1239"/>
          <cell r="C1239"/>
          <cell r="D1239"/>
          <cell r="G1239" t="str">
            <v xml:space="preserve"> </v>
          </cell>
        </row>
        <row r="1240">
          <cell r="A1240"/>
          <cell r="B1240"/>
          <cell r="C1240"/>
          <cell r="D1240"/>
          <cell r="G1240" t="str">
            <v xml:space="preserve"> </v>
          </cell>
        </row>
        <row r="1241">
          <cell r="A1241"/>
          <cell r="B1241"/>
          <cell r="C1241"/>
          <cell r="D1241"/>
          <cell r="G1241" t="str">
            <v xml:space="preserve"> </v>
          </cell>
        </row>
        <row r="1242">
          <cell r="A1242"/>
          <cell r="B1242"/>
          <cell r="C1242"/>
          <cell r="D1242"/>
          <cell r="G1242" t="str">
            <v xml:space="preserve"> </v>
          </cell>
        </row>
        <row r="1243">
          <cell r="A1243"/>
          <cell r="B1243"/>
          <cell r="C1243"/>
          <cell r="D1243"/>
          <cell r="G1243" t="str">
            <v xml:space="preserve"> </v>
          </cell>
        </row>
        <row r="1244">
          <cell r="A1244"/>
          <cell r="B1244"/>
          <cell r="C1244"/>
          <cell r="D1244"/>
          <cell r="G1244" t="str">
            <v xml:space="preserve"> </v>
          </cell>
        </row>
        <row r="1245">
          <cell r="A1245"/>
          <cell r="B1245"/>
          <cell r="C1245"/>
          <cell r="D1245"/>
          <cell r="G1245" t="str">
            <v xml:space="preserve"> </v>
          </cell>
        </row>
        <row r="1246">
          <cell r="A1246"/>
          <cell r="B1246"/>
          <cell r="C1246"/>
          <cell r="D1246"/>
          <cell r="G1246" t="str">
            <v xml:space="preserve"> </v>
          </cell>
        </row>
        <row r="1247">
          <cell r="A1247"/>
          <cell r="B1247"/>
          <cell r="C1247"/>
          <cell r="D1247"/>
          <cell r="G1247" t="str">
            <v xml:space="preserve"> </v>
          </cell>
        </row>
        <row r="1248">
          <cell r="A1248"/>
          <cell r="B1248"/>
          <cell r="C1248"/>
          <cell r="D1248"/>
          <cell r="G1248" t="str">
            <v xml:space="preserve"> </v>
          </cell>
        </row>
        <row r="1249">
          <cell r="A1249"/>
          <cell r="B1249"/>
          <cell r="C1249"/>
          <cell r="D1249"/>
          <cell r="G1249" t="str">
            <v xml:space="preserve"> </v>
          </cell>
        </row>
        <row r="1250">
          <cell r="A1250"/>
          <cell r="B1250"/>
          <cell r="C1250"/>
          <cell r="D1250"/>
          <cell r="G1250" t="str">
            <v xml:space="preserve"> </v>
          </cell>
        </row>
        <row r="1251">
          <cell r="A1251"/>
          <cell r="B1251"/>
          <cell r="C1251"/>
          <cell r="D1251"/>
          <cell r="G1251" t="str">
            <v xml:space="preserve"> </v>
          </cell>
        </row>
        <row r="1252">
          <cell r="A1252"/>
          <cell r="B1252"/>
          <cell r="C1252"/>
          <cell r="D1252"/>
          <cell r="G1252" t="str">
            <v xml:space="preserve"> </v>
          </cell>
        </row>
        <row r="1253">
          <cell r="A1253"/>
          <cell r="B1253"/>
          <cell r="C1253"/>
          <cell r="D1253"/>
          <cell r="G1253" t="str">
            <v xml:space="preserve"> </v>
          </cell>
        </row>
        <row r="1254">
          <cell r="A1254"/>
          <cell r="B1254"/>
          <cell r="C1254"/>
          <cell r="D1254"/>
          <cell r="G1254" t="str">
            <v xml:space="preserve"> </v>
          </cell>
        </row>
        <row r="1255">
          <cell r="A1255"/>
          <cell r="B1255"/>
          <cell r="C1255"/>
          <cell r="D1255"/>
          <cell r="G1255" t="str">
            <v xml:space="preserve"> </v>
          </cell>
        </row>
        <row r="1256">
          <cell r="A1256"/>
          <cell r="B1256"/>
          <cell r="C1256"/>
          <cell r="D1256"/>
          <cell r="G1256" t="str">
            <v xml:space="preserve"> </v>
          </cell>
        </row>
        <row r="1257">
          <cell r="A1257"/>
          <cell r="B1257"/>
          <cell r="C1257"/>
          <cell r="D1257"/>
          <cell r="G1257" t="str">
            <v xml:space="preserve"> </v>
          </cell>
        </row>
        <row r="1258">
          <cell r="A1258"/>
          <cell r="B1258"/>
          <cell r="C1258"/>
          <cell r="D1258"/>
          <cell r="G1258" t="str">
            <v xml:space="preserve"> </v>
          </cell>
        </row>
        <row r="1259">
          <cell r="A1259"/>
          <cell r="B1259"/>
          <cell r="C1259"/>
          <cell r="D1259"/>
          <cell r="G1259" t="str">
            <v xml:space="preserve"> </v>
          </cell>
        </row>
        <row r="1260">
          <cell r="A1260"/>
          <cell r="B1260"/>
          <cell r="C1260"/>
          <cell r="D1260"/>
          <cell r="G1260" t="str">
            <v xml:space="preserve"> </v>
          </cell>
        </row>
        <row r="1261">
          <cell r="A1261"/>
          <cell r="B1261"/>
          <cell r="C1261"/>
          <cell r="D1261"/>
          <cell r="G1261" t="str">
            <v xml:space="preserve"> </v>
          </cell>
        </row>
        <row r="1262">
          <cell r="A1262"/>
          <cell r="B1262"/>
          <cell r="C1262"/>
          <cell r="D1262"/>
          <cell r="G1262" t="str">
            <v xml:space="preserve"> </v>
          </cell>
        </row>
        <row r="1263">
          <cell r="A1263"/>
          <cell r="B1263"/>
          <cell r="C1263"/>
          <cell r="D1263"/>
          <cell r="G1263" t="str">
            <v xml:space="preserve"> </v>
          </cell>
        </row>
        <row r="1264">
          <cell r="A1264"/>
          <cell r="B1264"/>
          <cell r="C1264"/>
          <cell r="D1264"/>
          <cell r="G1264" t="str">
            <v xml:space="preserve"> </v>
          </cell>
        </row>
        <row r="1265">
          <cell r="A1265"/>
          <cell r="B1265"/>
          <cell r="C1265"/>
          <cell r="D1265"/>
          <cell r="G1265" t="str">
            <v xml:space="preserve"> </v>
          </cell>
        </row>
        <row r="1266">
          <cell r="A1266"/>
          <cell r="B1266"/>
          <cell r="C1266"/>
          <cell r="D1266"/>
          <cell r="G1266" t="str">
            <v xml:space="preserve"> </v>
          </cell>
        </row>
        <row r="1267">
          <cell r="A1267"/>
          <cell r="B1267"/>
          <cell r="C1267"/>
          <cell r="D1267"/>
          <cell r="G1267" t="str">
            <v xml:space="preserve"> </v>
          </cell>
        </row>
        <row r="1268">
          <cell r="A1268"/>
          <cell r="B1268"/>
          <cell r="C1268"/>
          <cell r="D1268"/>
          <cell r="G1268" t="str">
            <v xml:space="preserve"> </v>
          </cell>
        </row>
        <row r="1269">
          <cell r="A1269"/>
          <cell r="B1269"/>
          <cell r="C1269"/>
          <cell r="D1269"/>
          <cell r="G1269" t="str">
            <v xml:space="preserve"> </v>
          </cell>
        </row>
        <row r="1270">
          <cell r="A1270"/>
          <cell r="B1270"/>
          <cell r="C1270"/>
          <cell r="D1270"/>
          <cell r="G1270" t="str">
            <v xml:space="preserve"> </v>
          </cell>
        </row>
        <row r="1271">
          <cell r="A1271"/>
          <cell r="B1271"/>
          <cell r="C1271"/>
          <cell r="D1271"/>
          <cell r="G1271" t="str">
            <v xml:space="preserve"> </v>
          </cell>
        </row>
        <row r="1272">
          <cell r="A1272"/>
          <cell r="B1272"/>
          <cell r="C1272"/>
          <cell r="D1272"/>
          <cell r="G1272" t="str">
            <v xml:space="preserve"> </v>
          </cell>
        </row>
        <row r="1273">
          <cell r="A1273"/>
          <cell r="B1273"/>
          <cell r="C1273"/>
          <cell r="D1273"/>
          <cell r="G1273" t="str">
            <v xml:space="preserve"> </v>
          </cell>
        </row>
        <row r="1274">
          <cell r="A1274"/>
          <cell r="B1274"/>
          <cell r="C1274"/>
          <cell r="D1274"/>
          <cell r="G1274" t="str">
            <v xml:space="preserve"> </v>
          </cell>
        </row>
        <row r="1275">
          <cell r="A1275"/>
          <cell r="B1275"/>
          <cell r="C1275"/>
          <cell r="D1275"/>
          <cell r="G1275" t="str">
            <v xml:space="preserve"> </v>
          </cell>
        </row>
        <row r="1276">
          <cell r="A1276"/>
          <cell r="B1276"/>
          <cell r="C1276"/>
          <cell r="D1276"/>
          <cell r="G1276" t="str">
            <v xml:space="preserve"> </v>
          </cell>
        </row>
        <row r="1277">
          <cell r="A1277"/>
          <cell r="B1277"/>
          <cell r="C1277"/>
          <cell r="D1277"/>
          <cell r="G1277" t="str">
            <v xml:space="preserve"> </v>
          </cell>
        </row>
        <row r="1278">
          <cell r="A1278"/>
          <cell r="B1278"/>
          <cell r="C1278"/>
          <cell r="D1278"/>
          <cell r="G1278" t="str">
            <v xml:space="preserve"> </v>
          </cell>
        </row>
        <row r="1279">
          <cell r="A1279"/>
          <cell r="B1279"/>
          <cell r="C1279"/>
          <cell r="D1279"/>
          <cell r="G1279" t="str">
            <v xml:space="preserve"> </v>
          </cell>
        </row>
        <row r="1280">
          <cell r="A1280"/>
          <cell r="B1280"/>
          <cell r="C1280"/>
          <cell r="D1280"/>
          <cell r="G1280" t="str">
            <v xml:space="preserve"> </v>
          </cell>
        </row>
        <row r="1281">
          <cell r="A1281"/>
          <cell r="B1281"/>
          <cell r="C1281"/>
          <cell r="D1281"/>
          <cell r="G1281" t="str">
            <v xml:space="preserve"> </v>
          </cell>
        </row>
        <row r="1282">
          <cell r="A1282"/>
          <cell r="B1282"/>
          <cell r="C1282"/>
          <cell r="D1282"/>
          <cell r="G1282" t="str">
            <v xml:space="preserve"> </v>
          </cell>
        </row>
        <row r="1283">
          <cell r="A1283"/>
          <cell r="B1283"/>
          <cell r="C1283"/>
          <cell r="D1283"/>
          <cell r="G1283" t="str">
            <v xml:space="preserve"> </v>
          </cell>
        </row>
        <row r="1284">
          <cell r="A1284"/>
          <cell r="B1284"/>
          <cell r="C1284"/>
          <cell r="D1284"/>
          <cell r="G1284" t="str">
            <v xml:space="preserve"> </v>
          </cell>
        </row>
        <row r="1285">
          <cell r="A1285"/>
          <cell r="B1285"/>
          <cell r="C1285"/>
          <cell r="D1285"/>
          <cell r="G1285" t="str">
            <v xml:space="preserve"> </v>
          </cell>
        </row>
        <row r="1286">
          <cell r="A1286"/>
          <cell r="B1286"/>
          <cell r="C1286"/>
          <cell r="D1286"/>
          <cell r="G1286" t="str">
            <v xml:space="preserve"> </v>
          </cell>
        </row>
        <row r="1287">
          <cell r="A1287"/>
          <cell r="B1287"/>
          <cell r="C1287"/>
          <cell r="D1287"/>
          <cell r="G1287" t="str">
            <v xml:space="preserve"> </v>
          </cell>
        </row>
        <row r="1288">
          <cell r="A1288"/>
          <cell r="B1288"/>
          <cell r="C1288"/>
          <cell r="D1288"/>
          <cell r="G1288" t="str">
            <v xml:space="preserve"> </v>
          </cell>
        </row>
        <row r="1289">
          <cell r="A1289"/>
          <cell r="B1289"/>
          <cell r="C1289"/>
          <cell r="D1289"/>
          <cell r="G1289" t="str">
            <v xml:space="preserve"> </v>
          </cell>
        </row>
        <row r="1290">
          <cell r="A1290"/>
          <cell r="B1290"/>
          <cell r="C1290"/>
          <cell r="D1290"/>
          <cell r="G1290" t="str">
            <v xml:space="preserve"> </v>
          </cell>
        </row>
        <row r="1291">
          <cell r="A1291"/>
          <cell r="B1291"/>
          <cell r="C1291"/>
          <cell r="D1291"/>
          <cell r="G1291" t="str">
            <v xml:space="preserve"> </v>
          </cell>
        </row>
        <row r="1292">
          <cell r="A1292"/>
          <cell r="B1292"/>
          <cell r="C1292"/>
          <cell r="D1292"/>
          <cell r="G1292" t="str">
            <v xml:space="preserve"> </v>
          </cell>
        </row>
        <row r="1293">
          <cell r="A1293"/>
          <cell r="B1293"/>
          <cell r="C1293"/>
          <cell r="D1293"/>
          <cell r="G1293" t="str">
            <v xml:space="preserve"> </v>
          </cell>
        </row>
        <row r="1294">
          <cell r="A1294"/>
          <cell r="B1294"/>
          <cell r="C1294"/>
          <cell r="D1294"/>
          <cell r="G1294" t="str">
            <v xml:space="preserve"> </v>
          </cell>
        </row>
        <row r="1295">
          <cell r="A1295"/>
          <cell r="B1295"/>
          <cell r="C1295"/>
          <cell r="D1295"/>
          <cell r="G1295" t="str">
            <v xml:space="preserve"> </v>
          </cell>
        </row>
        <row r="1296">
          <cell r="A1296"/>
          <cell r="B1296"/>
          <cell r="C1296"/>
          <cell r="D1296"/>
          <cell r="G1296" t="str">
            <v xml:space="preserve"> </v>
          </cell>
        </row>
        <row r="1297">
          <cell r="A1297"/>
          <cell r="B1297"/>
          <cell r="C1297"/>
          <cell r="D1297"/>
          <cell r="G1297" t="str">
            <v xml:space="preserve"> </v>
          </cell>
        </row>
        <row r="1298">
          <cell r="A1298"/>
          <cell r="B1298"/>
          <cell r="C1298"/>
          <cell r="D1298"/>
          <cell r="G1298" t="str">
            <v xml:space="preserve"> </v>
          </cell>
        </row>
        <row r="1299">
          <cell r="A1299"/>
          <cell r="B1299"/>
          <cell r="C1299"/>
          <cell r="D1299"/>
          <cell r="G1299" t="str">
            <v xml:space="preserve"> </v>
          </cell>
        </row>
        <row r="1300">
          <cell r="A1300"/>
          <cell r="B1300"/>
          <cell r="C1300"/>
          <cell r="D1300"/>
          <cell r="G1300" t="str">
            <v xml:space="preserve"> </v>
          </cell>
        </row>
        <row r="1301">
          <cell r="A1301"/>
          <cell r="B1301"/>
          <cell r="C1301"/>
          <cell r="D1301"/>
          <cell r="G1301" t="str">
            <v xml:space="preserve"> </v>
          </cell>
        </row>
        <row r="1302">
          <cell r="A1302"/>
          <cell r="B1302"/>
          <cell r="C1302"/>
          <cell r="D1302"/>
          <cell r="G1302" t="str">
            <v xml:space="preserve"> </v>
          </cell>
        </row>
        <row r="1303">
          <cell r="A1303"/>
          <cell r="B1303"/>
          <cell r="C1303"/>
          <cell r="D1303"/>
          <cell r="G1303" t="str">
            <v xml:space="preserve"> </v>
          </cell>
        </row>
        <row r="1304">
          <cell r="A1304"/>
          <cell r="B1304"/>
          <cell r="C1304"/>
          <cell r="D1304"/>
          <cell r="G1304" t="str">
            <v xml:space="preserve"> </v>
          </cell>
        </row>
        <row r="1305">
          <cell r="A1305"/>
          <cell r="B1305"/>
          <cell r="C1305"/>
          <cell r="D1305"/>
          <cell r="G1305" t="str">
            <v xml:space="preserve"> </v>
          </cell>
        </row>
        <row r="1306">
          <cell r="A1306"/>
          <cell r="B1306"/>
          <cell r="C1306"/>
          <cell r="D1306"/>
          <cell r="G1306" t="str">
            <v xml:space="preserve"> </v>
          </cell>
        </row>
        <row r="1307">
          <cell r="A1307"/>
          <cell r="B1307"/>
          <cell r="C1307"/>
          <cell r="D1307"/>
          <cell r="G1307" t="str">
            <v xml:space="preserve"> </v>
          </cell>
        </row>
        <row r="1308">
          <cell r="A1308"/>
          <cell r="B1308"/>
          <cell r="C1308"/>
          <cell r="D1308"/>
          <cell r="G1308" t="str">
            <v xml:space="preserve"> </v>
          </cell>
        </row>
        <row r="1309">
          <cell r="A1309"/>
          <cell r="B1309"/>
          <cell r="C1309"/>
          <cell r="D1309"/>
          <cell r="G1309" t="str">
            <v xml:space="preserve"> </v>
          </cell>
        </row>
        <row r="1310">
          <cell r="A1310"/>
          <cell r="B1310"/>
          <cell r="C1310"/>
          <cell r="D1310"/>
          <cell r="G1310" t="str">
            <v xml:space="preserve"> </v>
          </cell>
        </row>
        <row r="1311">
          <cell r="A1311"/>
          <cell r="B1311"/>
          <cell r="C1311"/>
          <cell r="D1311"/>
          <cell r="G1311" t="str">
            <v xml:space="preserve"> </v>
          </cell>
        </row>
        <row r="1312">
          <cell r="A1312"/>
          <cell r="B1312"/>
          <cell r="C1312"/>
          <cell r="D1312"/>
          <cell r="G1312" t="str">
            <v xml:space="preserve"> </v>
          </cell>
        </row>
        <row r="1313">
          <cell r="A1313"/>
          <cell r="B1313"/>
          <cell r="C1313"/>
          <cell r="D1313"/>
          <cell r="G1313" t="str">
            <v xml:space="preserve"> </v>
          </cell>
        </row>
        <row r="1314">
          <cell r="A1314"/>
          <cell r="B1314"/>
          <cell r="C1314"/>
          <cell r="D1314"/>
          <cell r="G1314" t="str">
            <v xml:space="preserve"> </v>
          </cell>
        </row>
        <row r="1315">
          <cell r="A1315"/>
          <cell r="B1315"/>
          <cell r="C1315"/>
          <cell r="D1315"/>
          <cell r="G1315" t="str">
            <v xml:space="preserve"> </v>
          </cell>
        </row>
        <row r="1316">
          <cell r="A1316"/>
          <cell r="B1316"/>
          <cell r="C1316"/>
          <cell r="D1316"/>
          <cell r="G1316" t="str">
            <v xml:space="preserve"> </v>
          </cell>
        </row>
        <row r="1317">
          <cell r="A1317"/>
          <cell r="B1317"/>
          <cell r="C1317"/>
          <cell r="D1317"/>
          <cell r="G1317" t="str">
            <v xml:space="preserve"> </v>
          </cell>
        </row>
        <row r="1318">
          <cell r="A1318"/>
          <cell r="B1318"/>
          <cell r="C1318"/>
          <cell r="D1318"/>
          <cell r="G1318" t="str">
            <v xml:space="preserve"> </v>
          </cell>
        </row>
        <row r="1319">
          <cell r="A1319"/>
          <cell r="B1319"/>
          <cell r="C1319"/>
          <cell r="D1319"/>
          <cell r="G1319" t="str">
            <v xml:space="preserve"> </v>
          </cell>
        </row>
        <row r="1320">
          <cell r="A1320"/>
          <cell r="B1320"/>
          <cell r="C1320"/>
          <cell r="D1320"/>
          <cell r="G1320" t="str">
            <v xml:space="preserve"> </v>
          </cell>
        </row>
        <row r="1321">
          <cell r="A1321"/>
          <cell r="B1321"/>
          <cell r="C1321"/>
          <cell r="D1321"/>
          <cell r="G1321" t="str">
            <v xml:space="preserve"> </v>
          </cell>
        </row>
        <row r="1322">
          <cell r="A1322"/>
          <cell r="B1322"/>
          <cell r="C1322"/>
          <cell r="D1322"/>
          <cell r="G1322" t="str">
            <v xml:space="preserve"> </v>
          </cell>
        </row>
        <row r="1323">
          <cell r="A1323"/>
          <cell r="B1323"/>
          <cell r="C1323"/>
          <cell r="D1323"/>
          <cell r="G1323" t="str">
            <v xml:space="preserve"> </v>
          </cell>
        </row>
        <row r="1324">
          <cell r="A1324"/>
          <cell r="B1324"/>
          <cell r="C1324"/>
          <cell r="D1324"/>
          <cell r="G1324" t="str">
            <v xml:space="preserve"> </v>
          </cell>
        </row>
        <row r="1325">
          <cell r="A1325"/>
          <cell r="B1325"/>
          <cell r="C1325"/>
          <cell r="D1325"/>
          <cell r="G1325" t="str">
            <v xml:space="preserve"> </v>
          </cell>
        </row>
        <row r="1326">
          <cell r="A1326"/>
          <cell r="B1326"/>
          <cell r="C1326"/>
          <cell r="D1326"/>
          <cell r="G1326" t="str">
            <v xml:space="preserve"> </v>
          </cell>
        </row>
        <row r="1327">
          <cell r="A1327"/>
          <cell r="B1327"/>
          <cell r="C1327"/>
          <cell r="D1327"/>
          <cell r="G1327" t="str">
            <v xml:space="preserve"> </v>
          </cell>
        </row>
        <row r="1328">
          <cell r="A1328"/>
          <cell r="B1328"/>
          <cell r="C1328"/>
          <cell r="D1328"/>
          <cell r="G1328" t="str">
            <v xml:space="preserve"> </v>
          </cell>
        </row>
        <row r="1329">
          <cell r="A1329"/>
          <cell r="B1329"/>
          <cell r="C1329"/>
          <cell r="D1329"/>
          <cell r="G1329" t="str">
            <v xml:space="preserve"> </v>
          </cell>
        </row>
        <row r="1330">
          <cell r="A1330"/>
          <cell r="B1330"/>
          <cell r="C1330"/>
          <cell r="D1330"/>
          <cell r="G1330" t="str">
            <v xml:space="preserve"> </v>
          </cell>
        </row>
        <row r="1331">
          <cell r="A1331"/>
          <cell r="B1331"/>
          <cell r="C1331"/>
          <cell r="D1331"/>
          <cell r="G1331" t="str">
            <v xml:space="preserve"> </v>
          </cell>
        </row>
        <row r="1332">
          <cell r="A1332"/>
          <cell r="B1332"/>
          <cell r="C1332"/>
          <cell r="D1332"/>
          <cell r="G1332" t="str">
            <v xml:space="preserve"> </v>
          </cell>
        </row>
        <row r="1333">
          <cell r="A1333"/>
          <cell r="B1333"/>
          <cell r="C1333"/>
          <cell r="D1333"/>
          <cell r="G1333" t="str">
            <v xml:space="preserve"> </v>
          </cell>
        </row>
        <row r="1334">
          <cell r="A1334"/>
          <cell r="B1334"/>
          <cell r="C1334"/>
          <cell r="D1334"/>
          <cell r="G1334" t="str">
            <v xml:space="preserve"> </v>
          </cell>
        </row>
        <row r="1335">
          <cell r="A1335"/>
          <cell r="B1335"/>
          <cell r="C1335"/>
          <cell r="D1335"/>
          <cell r="G1335" t="str">
            <v xml:space="preserve"> </v>
          </cell>
        </row>
        <row r="1336">
          <cell r="A1336"/>
          <cell r="B1336"/>
          <cell r="C1336"/>
          <cell r="D1336"/>
          <cell r="G1336" t="str">
            <v xml:space="preserve"> </v>
          </cell>
        </row>
        <row r="1337">
          <cell r="A1337"/>
          <cell r="B1337"/>
          <cell r="C1337"/>
          <cell r="D1337"/>
          <cell r="G1337" t="str">
            <v xml:space="preserve"> </v>
          </cell>
        </row>
        <row r="1338">
          <cell r="A1338"/>
          <cell r="B1338"/>
          <cell r="C1338"/>
          <cell r="D1338"/>
          <cell r="G1338" t="str">
            <v xml:space="preserve"> </v>
          </cell>
        </row>
        <row r="1339">
          <cell r="A1339"/>
          <cell r="B1339"/>
          <cell r="C1339"/>
          <cell r="D1339"/>
          <cell r="G1339" t="str">
            <v xml:space="preserve"> </v>
          </cell>
        </row>
        <row r="1340">
          <cell r="A1340"/>
          <cell r="B1340"/>
          <cell r="C1340"/>
          <cell r="D1340"/>
          <cell r="G1340" t="str">
            <v xml:space="preserve"> </v>
          </cell>
        </row>
        <row r="1341">
          <cell r="A1341"/>
          <cell r="B1341"/>
          <cell r="C1341"/>
          <cell r="D1341"/>
          <cell r="G1341" t="str">
            <v xml:space="preserve"> </v>
          </cell>
        </row>
        <row r="1342">
          <cell r="A1342"/>
          <cell r="B1342"/>
          <cell r="C1342"/>
          <cell r="D1342"/>
          <cell r="G1342" t="str">
            <v xml:space="preserve"> </v>
          </cell>
        </row>
        <row r="1343">
          <cell r="A1343"/>
          <cell r="B1343"/>
          <cell r="C1343"/>
          <cell r="D1343"/>
          <cell r="G1343" t="str">
            <v xml:space="preserve"> </v>
          </cell>
        </row>
        <row r="1344">
          <cell r="A1344"/>
          <cell r="B1344"/>
          <cell r="C1344"/>
          <cell r="D1344"/>
          <cell r="G1344" t="str">
            <v xml:space="preserve"> </v>
          </cell>
        </row>
        <row r="1345">
          <cell r="A1345"/>
          <cell r="B1345"/>
          <cell r="C1345"/>
          <cell r="D1345"/>
          <cell r="G1345" t="str">
            <v xml:space="preserve"> </v>
          </cell>
        </row>
        <row r="1346">
          <cell r="A1346"/>
          <cell r="B1346"/>
          <cell r="C1346"/>
          <cell r="D1346"/>
          <cell r="G1346" t="str">
            <v xml:space="preserve"> </v>
          </cell>
        </row>
        <row r="1347">
          <cell r="A1347"/>
          <cell r="B1347"/>
          <cell r="C1347"/>
          <cell r="D1347"/>
          <cell r="G1347" t="str">
            <v xml:space="preserve"> </v>
          </cell>
        </row>
        <row r="1348">
          <cell r="A1348"/>
          <cell r="B1348"/>
          <cell r="C1348"/>
          <cell r="D1348"/>
          <cell r="G1348" t="str">
            <v xml:space="preserve"> </v>
          </cell>
        </row>
        <row r="1349">
          <cell r="A1349"/>
          <cell r="B1349"/>
          <cell r="C1349"/>
          <cell r="D1349"/>
          <cell r="G1349" t="str">
            <v xml:space="preserve"> </v>
          </cell>
        </row>
        <row r="1350">
          <cell r="A1350"/>
          <cell r="B1350"/>
          <cell r="C1350"/>
          <cell r="D1350"/>
          <cell r="G1350" t="str">
            <v xml:space="preserve"> </v>
          </cell>
        </row>
        <row r="1351">
          <cell r="A1351"/>
          <cell r="B1351"/>
          <cell r="C1351"/>
          <cell r="D1351"/>
          <cell r="G1351" t="str">
            <v xml:space="preserve"> </v>
          </cell>
        </row>
        <row r="1352">
          <cell r="A1352"/>
          <cell r="B1352"/>
          <cell r="C1352"/>
          <cell r="D1352"/>
          <cell r="G1352" t="str">
            <v xml:space="preserve"> </v>
          </cell>
        </row>
        <row r="1353">
          <cell r="A1353"/>
          <cell r="B1353"/>
          <cell r="C1353"/>
          <cell r="D1353"/>
          <cell r="G1353" t="str">
            <v xml:space="preserve"> </v>
          </cell>
        </row>
        <row r="1354">
          <cell r="A1354"/>
          <cell r="B1354"/>
          <cell r="C1354"/>
          <cell r="D1354"/>
          <cell r="G1354" t="str">
            <v xml:space="preserve"> </v>
          </cell>
        </row>
        <row r="1355">
          <cell r="A1355"/>
          <cell r="B1355"/>
          <cell r="C1355"/>
          <cell r="D1355"/>
          <cell r="G1355" t="str">
            <v xml:space="preserve"> </v>
          </cell>
        </row>
        <row r="1356">
          <cell r="A1356"/>
          <cell r="B1356"/>
          <cell r="C1356"/>
          <cell r="D1356"/>
          <cell r="G1356" t="str">
            <v xml:space="preserve"> </v>
          </cell>
        </row>
        <row r="1357">
          <cell r="A1357"/>
          <cell r="B1357"/>
          <cell r="C1357"/>
          <cell r="D1357"/>
          <cell r="G1357" t="str">
            <v xml:space="preserve"> </v>
          </cell>
        </row>
        <row r="1358">
          <cell r="A1358"/>
          <cell r="B1358"/>
          <cell r="C1358"/>
          <cell r="D1358"/>
          <cell r="G1358" t="str">
            <v xml:space="preserve"> </v>
          </cell>
        </row>
        <row r="1359">
          <cell r="A1359"/>
          <cell r="B1359"/>
          <cell r="C1359"/>
          <cell r="D1359"/>
          <cell r="G1359" t="str">
            <v xml:space="preserve"> </v>
          </cell>
        </row>
        <row r="1360">
          <cell r="A1360"/>
          <cell r="B1360"/>
          <cell r="C1360"/>
          <cell r="D1360"/>
          <cell r="G1360" t="str">
            <v xml:space="preserve"> </v>
          </cell>
        </row>
        <row r="1361">
          <cell r="A1361"/>
          <cell r="B1361"/>
          <cell r="C1361"/>
          <cell r="D1361"/>
          <cell r="G1361" t="str">
            <v xml:space="preserve"> </v>
          </cell>
        </row>
        <row r="1362">
          <cell r="A1362"/>
          <cell r="B1362"/>
          <cell r="C1362"/>
          <cell r="D1362"/>
          <cell r="G1362" t="str">
            <v xml:space="preserve"> </v>
          </cell>
        </row>
        <row r="1363">
          <cell r="A1363"/>
          <cell r="B1363"/>
          <cell r="C1363"/>
          <cell r="D1363"/>
          <cell r="G1363" t="str">
            <v xml:space="preserve"> </v>
          </cell>
        </row>
        <row r="1364">
          <cell r="A1364"/>
          <cell r="B1364"/>
          <cell r="C1364"/>
          <cell r="D1364"/>
          <cell r="G1364" t="str">
            <v xml:space="preserve"> </v>
          </cell>
        </row>
        <row r="1365">
          <cell r="A1365"/>
          <cell r="B1365"/>
          <cell r="C1365"/>
          <cell r="D1365"/>
          <cell r="G1365" t="str">
            <v xml:space="preserve"> </v>
          </cell>
        </row>
        <row r="1366">
          <cell r="A1366"/>
          <cell r="B1366"/>
          <cell r="C1366"/>
          <cell r="D1366"/>
          <cell r="G1366" t="str">
            <v xml:space="preserve"> </v>
          </cell>
        </row>
        <row r="1367">
          <cell r="A1367"/>
          <cell r="B1367"/>
          <cell r="C1367"/>
          <cell r="D1367"/>
          <cell r="G1367" t="str">
            <v xml:space="preserve"> </v>
          </cell>
        </row>
        <row r="1368">
          <cell r="A1368"/>
          <cell r="B1368"/>
          <cell r="C1368"/>
          <cell r="D1368"/>
          <cell r="G1368" t="str">
            <v xml:space="preserve"> </v>
          </cell>
        </row>
        <row r="1369">
          <cell r="A1369"/>
          <cell r="B1369"/>
          <cell r="C1369"/>
          <cell r="D1369"/>
          <cell r="G1369" t="str">
            <v xml:space="preserve"> </v>
          </cell>
        </row>
        <row r="1370">
          <cell r="A1370"/>
          <cell r="B1370"/>
          <cell r="C1370"/>
          <cell r="D1370"/>
          <cell r="G1370" t="str">
            <v xml:space="preserve"> </v>
          </cell>
        </row>
        <row r="1371">
          <cell r="A1371"/>
          <cell r="B1371"/>
          <cell r="C1371"/>
          <cell r="D1371"/>
          <cell r="G1371" t="str">
            <v xml:space="preserve"> </v>
          </cell>
        </row>
        <row r="1372">
          <cell r="A1372"/>
          <cell r="B1372"/>
          <cell r="C1372"/>
          <cell r="D1372"/>
          <cell r="G1372" t="str">
            <v xml:space="preserve"> </v>
          </cell>
        </row>
        <row r="1373">
          <cell r="A1373"/>
          <cell r="B1373"/>
          <cell r="C1373"/>
          <cell r="D1373"/>
          <cell r="G1373" t="str">
            <v xml:space="preserve"> </v>
          </cell>
        </row>
        <row r="1374">
          <cell r="A1374"/>
          <cell r="B1374"/>
          <cell r="C1374"/>
          <cell r="D1374"/>
          <cell r="G1374" t="str">
            <v xml:space="preserve"> </v>
          </cell>
        </row>
        <row r="1375">
          <cell r="A1375"/>
          <cell r="B1375"/>
          <cell r="C1375"/>
          <cell r="D1375"/>
          <cell r="G1375" t="str">
            <v xml:space="preserve"> </v>
          </cell>
        </row>
        <row r="1376">
          <cell r="A1376"/>
          <cell r="B1376"/>
          <cell r="C1376"/>
          <cell r="D1376"/>
          <cell r="G1376" t="str">
            <v xml:space="preserve"> </v>
          </cell>
        </row>
        <row r="1377">
          <cell r="A1377"/>
          <cell r="B1377"/>
          <cell r="C1377"/>
          <cell r="D1377"/>
          <cell r="G1377" t="str">
            <v xml:space="preserve"> </v>
          </cell>
        </row>
        <row r="1378">
          <cell r="A1378"/>
          <cell r="B1378"/>
          <cell r="C1378"/>
          <cell r="D1378"/>
          <cell r="G1378" t="str">
            <v xml:space="preserve"> </v>
          </cell>
        </row>
        <row r="1379">
          <cell r="A1379"/>
          <cell r="B1379"/>
          <cell r="C1379"/>
          <cell r="D1379"/>
          <cell r="G1379" t="str">
            <v xml:space="preserve"> </v>
          </cell>
        </row>
        <row r="1380">
          <cell r="A1380"/>
          <cell r="B1380"/>
          <cell r="C1380"/>
          <cell r="D1380"/>
          <cell r="G1380" t="str">
            <v xml:space="preserve"> </v>
          </cell>
        </row>
        <row r="1381">
          <cell r="A1381"/>
          <cell r="B1381"/>
          <cell r="C1381"/>
          <cell r="D1381"/>
          <cell r="G1381" t="str">
            <v xml:space="preserve"> </v>
          </cell>
        </row>
        <row r="1382">
          <cell r="A1382"/>
          <cell r="B1382"/>
          <cell r="C1382"/>
          <cell r="D1382"/>
          <cell r="G1382" t="str">
            <v xml:space="preserve"> </v>
          </cell>
        </row>
        <row r="1383">
          <cell r="A1383"/>
          <cell r="B1383"/>
          <cell r="C1383"/>
          <cell r="D1383"/>
          <cell r="G1383" t="str">
            <v xml:space="preserve"> </v>
          </cell>
        </row>
        <row r="1384">
          <cell r="A1384"/>
          <cell r="B1384"/>
          <cell r="C1384"/>
          <cell r="D1384"/>
          <cell r="G1384" t="str">
            <v xml:space="preserve"> </v>
          </cell>
        </row>
        <row r="1385">
          <cell r="A1385"/>
          <cell r="B1385"/>
          <cell r="C1385"/>
          <cell r="D1385"/>
          <cell r="G1385" t="str">
            <v xml:space="preserve"> </v>
          </cell>
        </row>
        <row r="1386">
          <cell r="A1386"/>
          <cell r="B1386"/>
          <cell r="C1386"/>
          <cell r="D1386"/>
          <cell r="G1386" t="str">
            <v xml:space="preserve"> </v>
          </cell>
        </row>
        <row r="1387">
          <cell r="A1387"/>
          <cell r="B1387"/>
          <cell r="C1387"/>
          <cell r="D1387"/>
          <cell r="G1387" t="str">
            <v xml:space="preserve"> </v>
          </cell>
        </row>
        <row r="1388">
          <cell r="A1388"/>
          <cell r="B1388"/>
          <cell r="C1388"/>
          <cell r="D1388"/>
          <cell r="G1388" t="str">
            <v xml:space="preserve"> </v>
          </cell>
        </row>
        <row r="1389">
          <cell r="A1389"/>
          <cell r="B1389"/>
          <cell r="C1389"/>
          <cell r="D1389"/>
          <cell r="G1389" t="str">
            <v xml:space="preserve"> </v>
          </cell>
        </row>
        <row r="1390">
          <cell r="A1390"/>
          <cell r="B1390"/>
          <cell r="C1390"/>
          <cell r="D1390"/>
          <cell r="G1390" t="str">
            <v xml:space="preserve"> </v>
          </cell>
        </row>
        <row r="1391">
          <cell r="A1391"/>
          <cell r="B1391"/>
          <cell r="C1391"/>
          <cell r="D1391"/>
          <cell r="G1391" t="str">
            <v xml:space="preserve"> </v>
          </cell>
        </row>
        <row r="1392">
          <cell r="A1392"/>
          <cell r="B1392"/>
          <cell r="C1392"/>
          <cell r="D1392"/>
          <cell r="G1392" t="str">
            <v xml:space="preserve"> </v>
          </cell>
        </row>
        <row r="1393">
          <cell r="A1393"/>
          <cell r="B1393"/>
          <cell r="C1393"/>
          <cell r="D1393"/>
          <cell r="G1393" t="str">
            <v xml:space="preserve"> </v>
          </cell>
        </row>
        <row r="1394">
          <cell r="A1394"/>
          <cell r="B1394"/>
          <cell r="C1394"/>
          <cell r="D1394"/>
          <cell r="G1394" t="str">
            <v xml:space="preserve"> </v>
          </cell>
        </row>
        <row r="1395">
          <cell r="A1395"/>
          <cell r="B1395"/>
          <cell r="C1395"/>
          <cell r="D1395"/>
          <cell r="G1395" t="str">
            <v xml:space="preserve"> </v>
          </cell>
        </row>
        <row r="1396">
          <cell r="A1396"/>
          <cell r="B1396"/>
          <cell r="C1396"/>
          <cell r="D1396"/>
          <cell r="G1396" t="str">
            <v xml:space="preserve"> </v>
          </cell>
        </row>
        <row r="1397">
          <cell r="A1397"/>
          <cell r="B1397"/>
          <cell r="C1397"/>
          <cell r="D1397"/>
          <cell r="G1397" t="str">
            <v xml:space="preserve"> </v>
          </cell>
        </row>
        <row r="1398">
          <cell r="A1398"/>
          <cell r="B1398"/>
          <cell r="C1398"/>
          <cell r="D1398"/>
          <cell r="G1398" t="str">
            <v xml:space="preserve"> </v>
          </cell>
        </row>
        <row r="1399">
          <cell r="A1399"/>
          <cell r="B1399"/>
          <cell r="C1399"/>
          <cell r="D1399"/>
          <cell r="G1399" t="str">
            <v xml:space="preserve"> </v>
          </cell>
        </row>
        <row r="1400">
          <cell r="A1400"/>
          <cell r="B1400"/>
          <cell r="C1400"/>
          <cell r="D1400"/>
          <cell r="G1400" t="str">
            <v xml:space="preserve"> </v>
          </cell>
        </row>
        <row r="1401">
          <cell r="A1401"/>
          <cell r="B1401"/>
          <cell r="C1401"/>
          <cell r="D1401"/>
          <cell r="G1401" t="str">
            <v xml:space="preserve"> </v>
          </cell>
        </row>
        <row r="1402">
          <cell r="A1402"/>
          <cell r="B1402"/>
          <cell r="C1402"/>
          <cell r="D1402"/>
          <cell r="G1402" t="str">
            <v xml:space="preserve"> </v>
          </cell>
        </row>
        <row r="1403">
          <cell r="A1403"/>
          <cell r="B1403"/>
          <cell r="C1403"/>
          <cell r="D1403"/>
          <cell r="G1403" t="str">
            <v xml:space="preserve"> </v>
          </cell>
        </row>
        <row r="1404">
          <cell r="A1404"/>
          <cell r="B1404"/>
          <cell r="C1404"/>
          <cell r="D1404"/>
          <cell r="G1404" t="str">
            <v xml:space="preserve"> </v>
          </cell>
        </row>
        <row r="1405">
          <cell r="A1405"/>
          <cell r="B1405"/>
          <cell r="C1405"/>
          <cell r="D1405"/>
          <cell r="G1405" t="str">
            <v xml:space="preserve"> </v>
          </cell>
        </row>
        <row r="1406">
          <cell r="A1406"/>
          <cell r="B1406"/>
          <cell r="C1406"/>
          <cell r="D1406"/>
          <cell r="G1406" t="str">
            <v xml:space="preserve"> </v>
          </cell>
        </row>
        <row r="1407">
          <cell r="A1407"/>
          <cell r="B1407"/>
          <cell r="C1407"/>
          <cell r="D1407"/>
          <cell r="G1407" t="str">
            <v xml:space="preserve"> </v>
          </cell>
        </row>
        <row r="1408">
          <cell r="A1408"/>
          <cell r="B1408"/>
          <cell r="C1408"/>
          <cell r="D1408"/>
          <cell r="G1408" t="str">
            <v xml:space="preserve"> </v>
          </cell>
        </row>
        <row r="1409">
          <cell r="A1409"/>
          <cell r="B1409"/>
          <cell r="C1409"/>
          <cell r="D1409"/>
          <cell r="G1409" t="str">
            <v xml:space="preserve"> </v>
          </cell>
        </row>
        <row r="1410">
          <cell r="A1410"/>
          <cell r="B1410"/>
          <cell r="C1410"/>
          <cell r="D1410"/>
          <cell r="G1410" t="str">
            <v xml:space="preserve"> </v>
          </cell>
        </row>
        <row r="1411">
          <cell r="A1411"/>
          <cell r="B1411"/>
          <cell r="C1411"/>
          <cell r="D1411"/>
          <cell r="G1411" t="str">
            <v xml:space="preserve"> </v>
          </cell>
        </row>
        <row r="1412">
          <cell r="A1412"/>
          <cell r="B1412"/>
          <cell r="C1412"/>
          <cell r="D1412"/>
          <cell r="G1412" t="str">
            <v xml:space="preserve"> </v>
          </cell>
        </row>
        <row r="1413">
          <cell r="A1413"/>
          <cell r="B1413"/>
          <cell r="C1413"/>
          <cell r="D1413"/>
          <cell r="G1413" t="str">
            <v xml:space="preserve"> </v>
          </cell>
        </row>
        <row r="1414">
          <cell r="A1414"/>
          <cell r="B1414"/>
          <cell r="C1414"/>
          <cell r="D1414"/>
          <cell r="G1414" t="str">
            <v xml:space="preserve"> </v>
          </cell>
        </row>
        <row r="1415">
          <cell r="A1415"/>
          <cell r="B1415"/>
          <cell r="C1415"/>
          <cell r="D1415"/>
          <cell r="G1415" t="str">
            <v xml:space="preserve"> </v>
          </cell>
        </row>
        <row r="1416">
          <cell r="A1416"/>
          <cell r="B1416"/>
          <cell r="C1416"/>
          <cell r="D1416"/>
          <cell r="G1416" t="str">
            <v xml:space="preserve"> </v>
          </cell>
        </row>
        <row r="1417">
          <cell r="A1417"/>
          <cell r="B1417"/>
          <cell r="C1417"/>
          <cell r="D1417"/>
          <cell r="G1417" t="str">
            <v xml:space="preserve"> </v>
          </cell>
        </row>
        <row r="1418">
          <cell r="A1418"/>
          <cell r="B1418"/>
          <cell r="C1418"/>
          <cell r="D1418"/>
          <cell r="G1418" t="str">
            <v xml:space="preserve"> </v>
          </cell>
        </row>
        <row r="1419">
          <cell r="A1419"/>
          <cell r="B1419"/>
          <cell r="C1419"/>
          <cell r="D1419"/>
          <cell r="G1419" t="str">
            <v xml:space="preserve"> </v>
          </cell>
        </row>
        <row r="1420">
          <cell r="A1420"/>
          <cell r="B1420"/>
          <cell r="C1420"/>
          <cell r="D1420"/>
          <cell r="G1420" t="str">
            <v xml:space="preserve"> </v>
          </cell>
        </row>
        <row r="1421">
          <cell r="A1421"/>
          <cell r="B1421"/>
          <cell r="C1421"/>
          <cell r="D1421"/>
          <cell r="G1421" t="str">
            <v xml:space="preserve"> </v>
          </cell>
        </row>
        <row r="1422">
          <cell r="A1422"/>
          <cell r="B1422"/>
          <cell r="C1422"/>
          <cell r="D1422"/>
          <cell r="G1422" t="str">
            <v xml:space="preserve"> </v>
          </cell>
        </row>
        <row r="1423">
          <cell r="A1423"/>
          <cell r="B1423"/>
          <cell r="C1423"/>
          <cell r="D1423"/>
          <cell r="G1423" t="str">
            <v xml:space="preserve"> </v>
          </cell>
        </row>
        <row r="1424">
          <cell r="A1424"/>
          <cell r="B1424"/>
          <cell r="C1424"/>
          <cell r="D1424"/>
          <cell r="G1424" t="str">
            <v xml:space="preserve"> </v>
          </cell>
        </row>
        <row r="1425">
          <cell r="A1425"/>
          <cell r="B1425"/>
          <cell r="C1425"/>
          <cell r="D1425"/>
          <cell r="G1425" t="str">
            <v xml:space="preserve"> </v>
          </cell>
        </row>
        <row r="1426">
          <cell r="A1426"/>
          <cell r="B1426"/>
          <cell r="C1426"/>
          <cell r="D1426"/>
          <cell r="G1426" t="str">
            <v xml:space="preserve"> </v>
          </cell>
        </row>
        <row r="1427">
          <cell r="A1427"/>
          <cell r="B1427"/>
          <cell r="C1427"/>
          <cell r="D1427"/>
          <cell r="G1427" t="str">
            <v xml:space="preserve"> </v>
          </cell>
        </row>
        <row r="1428">
          <cell r="A1428"/>
          <cell r="B1428"/>
          <cell r="C1428"/>
          <cell r="D1428"/>
          <cell r="G1428" t="str">
            <v xml:space="preserve"> </v>
          </cell>
        </row>
        <row r="1429">
          <cell r="A1429"/>
          <cell r="B1429"/>
          <cell r="C1429"/>
          <cell r="D1429"/>
          <cell r="G1429" t="str">
            <v xml:space="preserve"> </v>
          </cell>
        </row>
        <row r="1430">
          <cell r="A1430"/>
          <cell r="B1430"/>
          <cell r="C1430"/>
          <cell r="D1430"/>
          <cell r="G1430" t="str">
            <v xml:space="preserve"> </v>
          </cell>
        </row>
        <row r="1431">
          <cell r="A1431"/>
          <cell r="B1431"/>
          <cell r="C1431"/>
          <cell r="D1431"/>
          <cell r="G1431" t="str">
            <v xml:space="preserve"> </v>
          </cell>
        </row>
        <row r="1432">
          <cell r="A1432"/>
          <cell r="B1432"/>
          <cell r="C1432"/>
          <cell r="D1432"/>
          <cell r="G1432" t="str">
            <v xml:space="preserve"> </v>
          </cell>
        </row>
        <row r="1433">
          <cell r="A1433"/>
          <cell r="B1433"/>
          <cell r="C1433"/>
          <cell r="D1433"/>
          <cell r="G1433" t="str">
            <v xml:space="preserve"> </v>
          </cell>
        </row>
        <row r="1434">
          <cell r="A1434"/>
          <cell r="B1434"/>
          <cell r="C1434"/>
          <cell r="D1434"/>
          <cell r="G1434" t="str">
            <v xml:space="preserve"> </v>
          </cell>
        </row>
        <row r="1435">
          <cell r="A1435"/>
          <cell r="B1435"/>
          <cell r="C1435"/>
          <cell r="D1435"/>
          <cell r="G1435" t="str">
            <v xml:space="preserve"> </v>
          </cell>
        </row>
        <row r="1436">
          <cell r="A1436"/>
          <cell r="B1436"/>
          <cell r="C1436"/>
          <cell r="D1436"/>
          <cell r="G1436" t="str">
            <v xml:space="preserve"> </v>
          </cell>
        </row>
        <row r="1437">
          <cell r="A1437"/>
          <cell r="B1437"/>
          <cell r="C1437"/>
          <cell r="D1437"/>
          <cell r="G1437" t="str">
            <v xml:space="preserve"> </v>
          </cell>
        </row>
        <row r="1438">
          <cell r="A1438"/>
          <cell r="B1438"/>
          <cell r="C1438"/>
          <cell r="D1438"/>
          <cell r="G1438" t="str">
            <v xml:space="preserve"> </v>
          </cell>
        </row>
        <row r="1439">
          <cell r="A1439"/>
          <cell r="B1439"/>
          <cell r="C1439"/>
          <cell r="D1439"/>
          <cell r="G1439" t="str">
            <v xml:space="preserve"> </v>
          </cell>
        </row>
        <row r="1440">
          <cell r="A1440"/>
          <cell r="B1440"/>
          <cell r="C1440"/>
          <cell r="D1440"/>
          <cell r="G1440" t="str">
            <v xml:space="preserve"> </v>
          </cell>
        </row>
        <row r="1441">
          <cell r="A1441"/>
          <cell r="B1441"/>
          <cell r="C1441"/>
          <cell r="D1441"/>
          <cell r="G1441" t="str">
            <v xml:space="preserve"> </v>
          </cell>
        </row>
        <row r="1442">
          <cell r="A1442"/>
          <cell r="B1442"/>
          <cell r="C1442"/>
          <cell r="D1442"/>
          <cell r="G1442" t="str">
            <v xml:space="preserve"> </v>
          </cell>
        </row>
        <row r="1443">
          <cell r="A1443"/>
          <cell r="B1443"/>
          <cell r="C1443"/>
          <cell r="D1443"/>
          <cell r="G1443" t="str">
            <v xml:space="preserve"> </v>
          </cell>
        </row>
        <row r="1444">
          <cell r="A1444"/>
          <cell r="B1444"/>
          <cell r="C1444"/>
          <cell r="D1444"/>
          <cell r="G1444" t="str">
            <v xml:space="preserve"> </v>
          </cell>
        </row>
        <row r="1445">
          <cell r="A1445"/>
          <cell r="B1445"/>
          <cell r="C1445"/>
          <cell r="D1445"/>
          <cell r="G1445" t="str">
            <v xml:space="preserve"> </v>
          </cell>
        </row>
        <row r="1446">
          <cell r="A1446"/>
          <cell r="B1446"/>
          <cell r="C1446"/>
          <cell r="D1446"/>
          <cell r="G1446" t="str">
            <v xml:space="preserve"> </v>
          </cell>
        </row>
        <row r="1447">
          <cell r="A1447"/>
          <cell r="B1447"/>
          <cell r="C1447"/>
          <cell r="D1447"/>
          <cell r="G1447" t="str">
            <v xml:space="preserve"> </v>
          </cell>
        </row>
        <row r="1448">
          <cell r="A1448"/>
          <cell r="B1448"/>
          <cell r="C1448"/>
          <cell r="D1448"/>
          <cell r="G1448" t="str">
            <v xml:space="preserve"> </v>
          </cell>
        </row>
        <row r="1449">
          <cell r="A1449"/>
          <cell r="B1449"/>
          <cell r="C1449"/>
          <cell r="D1449"/>
          <cell r="G1449" t="str">
            <v xml:space="preserve"> </v>
          </cell>
        </row>
        <row r="1450">
          <cell r="A1450"/>
          <cell r="B1450"/>
          <cell r="C1450"/>
          <cell r="D1450"/>
          <cell r="G1450" t="str">
            <v xml:space="preserve"> </v>
          </cell>
        </row>
        <row r="1451">
          <cell r="A1451"/>
          <cell r="B1451"/>
          <cell r="C1451"/>
          <cell r="D1451"/>
          <cell r="G1451" t="str">
            <v xml:space="preserve"> </v>
          </cell>
        </row>
        <row r="1452">
          <cell r="A1452"/>
          <cell r="B1452"/>
          <cell r="C1452"/>
          <cell r="D1452"/>
          <cell r="G1452" t="str">
            <v xml:space="preserve"> </v>
          </cell>
        </row>
        <row r="1453">
          <cell r="A1453"/>
          <cell r="B1453"/>
          <cell r="C1453"/>
          <cell r="D1453"/>
          <cell r="G1453" t="str">
            <v xml:space="preserve"> </v>
          </cell>
        </row>
        <row r="1454">
          <cell r="A1454"/>
          <cell r="B1454"/>
          <cell r="C1454"/>
          <cell r="D1454"/>
          <cell r="G1454" t="str">
            <v xml:space="preserve"> </v>
          </cell>
        </row>
        <row r="1455">
          <cell r="A1455"/>
          <cell r="B1455"/>
          <cell r="C1455"/>
          <cell r="D1455"/>
          <cell r="G1455" t="str">
            <v xml:space="preserve"> </v>
          </cell>
        </row>
        <row r="1456">
          <cell r="A1456"/>
          <cell r="B1456"/>
          <cell r="C1456"/>
          <cell r="D1456"/>
          <cell r="G1456" t="str">
            <v xml:space="preserve"> </v>
          </cell>
        </row>
        <row r="1457">
          <cell r="A1457"/>
          <cell r="B1457"/>
          <cell r="C1457"/>
          <cell r="D1457"/>
          <cell r="G1457" t="str">
            <v xml:space="preserve"> </v>
          </cell>
        </row>
        <row r="1458">
          <cell r="A1458"/>
          <cell r="B1458"/>
          <cell r="C1458"/>
          <cell r="D1458"/>
          <cell r="G1458" t="str">
            <v xml:space="preserve"> </v>
          </cell>
        </row>
        <row r="1459">
          <cell r="A1459"/>
          <cell r="B1459"/>
          <cell r="C1459"/>
          <cell r="D1459"/>
          <cell r="G1459" t="str">
            <v xml:space="preserve"> </v>
          </cell>
        </row>
        <row r="1460">
          <cell r="A1460"/>
          <cell r="B1460"/>
          <cell r="C1460"/>
          <cell r="D1460"/>
          <cell r="G1460" t="str">
            <v xml:space="preserve"> </v>
          </cell>
        </row>
        <row r="1461">
          <cell r="A1461"/>
          <cell r="B1461"/>
          <cell r="C1461"/>
          <cell r="D1461"/>
          <cell r="G1461" t="str">
            <v xml:space="preserve"> </v>
          </cell>
        </row>
        <row r="1462">
          <cell r="A1462"/>
          <cell r="B1462"/>
          <cell r="C1462"/>
          <cell r="D1462"/>
          <cell r="G1462" t="str">
            <v xml:space="preserve"> </v>
          </cell>
        </row>
        <row r="1463">
          <cell r="A1463"/>
          <cell r="B1463"/>
          <cell r="C1463"/>
          <cell r="D1463"/>
          <cell r="G1463" t="str">
            <v xml:space="preserve"> </v>
          </cell>
        </row>
        <row r="1464">
          <cell r="A1464"/>
          <cell r="B1464"/>
          <cell r="C1464"/>
          <cell r="D1464"/>
          <cell r="G1464" t="str">
            <v xml:space="preserve"> </v>
          </cell>
        </row>
        <row r="1465">
          <cell r="A1465"/>
          <cell r="B1465"/>
          <cell r="C1465"/>
          <cell r="D1465"/>
          <cell r="G1465" t="str">
            <v xml:space="preserve"> </v>
          </cell>
        </row>
        <row r="1466">
          <cell r="A1466"/>
          <cell r="B1466"/>
          <cell r="C1466"/>
          <cell r="D1466"/>
          <cell r="G1466" t="str">
            <v xml:space="preserve"> </v>
          </cell>
        </row>
        <row r="1467">
          <cell r="A1467"/>
          <cell r="B1467"/>
          <cell r="C1467"/>
          <cell r="D1467"/>
          <cell r="G1467" t="str">
            <v xml:space="preserve"> </v>
          </cell>
        </row>
        <row r="1468">
          <cell r="A1468"/>
          <cell r="B1468"/>
          <cell r="C1468"/>
          <cell r="D1468"/>
          <cell r="G1468" t="str">
            <v xml:space="preserve"> </v>
          </cell>
        </row>
        <row r="1469">
          <cell r="A1469"/>
          <cell r="B1469"/>
          <cell r="C1469"/>
          <cell r="D1469"/>
          <cell r="G1469" t="str">
            <v xml:space="preserve"> </v>
          </cell>
        </row>
        <row r="1470">
          <cell r="A1470"/>
          <cell r="B1470"/>
          <cell r="C1470"/>
          <cell r="D1470"/>
          <cell r="G1470" t="str">
            <v xml:space="preserve"> </v>
          </cell>
        </row>
        <row r="1471">
          <cell r="A1471"/>
          <cell r="B1471"/>
          <cell r="C1471"/>
          <cell r="D1471"/>
          <cell r="G1471" t="str">
            <v xml:space="preserve"> </v>
          </cell>
        </row>
        <row r="1472">
          <cell r="A1472"/>
          <cell r="B1472"/>
          <cell r="C1472"/>
          <cell r="D1472"/>
          <cell r="G1472" t="str">
            <v xml:space="preserve"> </v>
          </cell>
        </row>
        <row r="1473">
          <cell r="A1473"/>
          <cell r="B1473"/>
          <cell r="C1473"/>
          <cell r="D1473"/>
          <cell r="G1473" t="str">
            <v xml:space="preserve"> </v>
          </cell>
        </row>
        <row r="1474">
          <cell r="A1474"/>
          <cell r="B1474"/>
          <cell r="C1474"/>
          <cell r="D1474"/>
          <cell r="G1474" t="str">
            <v xml:space="preserve"> </v>
          </cell>
        </row>
        <row r="1475">
          <cell r="A1475"/>
          <cell r="B1475"/>
          <cell r="C1475"/>
          <cell r="D1475"/>
          <cell r="G1475" t="str">
            <v xml:space="preserve"> </v>
          </cell>
        </row>
        <row r="1476">
          <cell r="A1476"/>
          <cell r="B1476"/>
          <cell r="C1476"/>
          <cell r="D1476"/>
          <cell r="G1476" t="str">
            <v xml:space="preserve"> </v>
          </cell>
        </row>
        <row r="1477">
          <cell r="A1477"/>
          <cell r="B1477"/>
          <cell r="C1477"/>
          <cell r="D1477"/>
          <cell r="G1477" t="str">
            <v xml:space="preserve"> </v>
          </cell>
        </row>
        <row r="1478">
          <cell r="A1478"/>
          <cell r="B1478"/>
          <cell r="C1478"/>
          <cell r="D1478"/>
          <cell r="G1478" t="str">
            <v xml:space="preserve"> </v>
          </cell>
        </row>
        <row r="1479">
          <cell r="A1479"/>
          <cell r="B1479"/>
          <cell r="C1479"/>
          <cell r="D1479"/>
          <cell r="G1479" t="str">
            <v xml:space="preserve"> </v>
          </cell>
        </row>
        <row r="1480">
          <cell r="A1480"/>
          <cell r="B1480"/>
          <cell r="C1480"/>
          <cell r="D1480"/>
          <cell r="G1480" t="str">
            <v xml:space="preserve"> </v>
          </cell>
        </row>
        <row r="1481">
          <cell r="A1481"/>
          <cell r="B1481"/>
          <cell r="C1481"/>
          <cell r="D1481"/>
          <cell r="G1481" t="str">
            <v xml:space="preserve"> </v>
          </cell>
        </row>
        <row r="1482">
          <cell r="A1482"/>
          <cell r="B1482"/>
          <cell r="C1482"/>
          <cell r="D1482"/>
          <cell r="G1482" t="str">
            <v xml:space="preserve"> </v>
          </cell>
        </row>
        <row r="1483">
          <cell r="A1483"/>
          <cell r="B1483"/>
          <cell r="C1483"/>
          <cell r="D1483"/>
          <cell r="G1483" t="str">
            <v xml:space="preserve"> </v>
          </cell>
        </row>
        <row r="1484">
          <cell r="A1484"/>
          <cell r="B1484"/>
          <cell r="C1484"/>
          <cell r="D1484"/>
          <cell r="G1484" t="str">
            <v xml:space="preserve"> </v>
          </cell>
        </row>
        <row r="1485">
          <cell r="A1485"/>
          <cell r="B1485"/>
          <cell r="C1485"/>
          <cell r="D1485"/>
          <cell r="G1485" t="str">
            <v xml:space="preserve"> </v>
          </cell>
        </row>
        <row r="1486">
          <cell r="A1486"/>
          <cell r="B1486"/>
          <cell r="C1486"/>
          <cell r="D1486"/>
          <cell r="G1486" t="str">
            <v xml:space="preserve"> </v>
          </cell>
        </row>
        <row r="1487">
          <cell r="A1487"/>
          <cell r="B1487"/>
          <cell r="C1487"/>
          <cell r="D1487"/>
          <cell r="G1487" t="str">
            <v xml:space="preserve"> </v>
          </cell>
        </row>
        <row r="1488">
          <cell r="A1488"/>
          <cell r="B1488"/>
          <cell r="C1488"/>
          <cell r="D1488"/>
          <cell r="G1488" t="str">
            <v xml:space="preserve"> </v>
          </cell>
        </row>
        <row r="1489">
          <cell r="A1489"/>
          <cell r="B1489"/>
          <cell r="C1489"/>
          <cell r="D1489"/>
          <cell r="G1489" t="str">
            <v xml:space="preserve"> </v>
          </cell>
        </row>
        <row r="1490">
          <cell r="A1490"/>
          <cell r="B1490"/>
          <cell r="C1490"/>
          <cell r="D1490"/>
          <cell r="G1490" t="str">
            <v xml:space="preserve"> </v>
          </cell>
        </row>
        <row r="1491">
          <cell r="A1491"/>
          <cell r="B1491"/>
          <cell r="C1491"/>
          <cell r="D1491"/>
          <cell r="G1491" t="str">
            <v xml:space="preserve"> </v>
          </cell>
        </row>
        <row r="1492">
          <cell r="A1492"/>
          <cell r="B1492"/>
          <cell r="C1492"/>
          <cell r="D1492"/>
          <cell r="G1492" t="str">
            <v xml:space="preserve"> </v>
          </cell>
        </row>
        <row r="1493">
          <cell r="A1493"/>
          <cell r="B1493"/>
          <cell r="C1493"/>
          <cell r="D1493"/>
          <cell r="G1493" t="str">
            <v xml:space="preserve"> </v>
          </cell>
        </row>
        <row r="1494">
          <cell r="A1494"/>
          <cell r="B1494"/>
          <cell r="C1494"/>
          <cell r="D1494"/>
          <cell r="G1494" t="str">
            <v xml:space="preserve"> </v>
          </cell>
        </row>
        <row r="1495">
          <cell r="A1495"/>
          <cell r="B1495"/>
          <cell r="C1495"/>
          <cell r="D1495"/>
          <cell r="G1495" t="str">
            <v xml:space="preserve"> </v>
          </cell>
        </row>
        <row r="1496">
          <cell r="A1496"/>
          <cell r="B1496"/>
          <cell r="C1496"/>
          <cell r="D1496"/>
          <cell r="G1496" t="str">
            <v xml:space="preserve"> </v>
          </cell>
        </row>
        <row r="1497">
          <cell r="A1497"/>
          <cell r="B1497"/>
          <cell r="C1497"/>
          <cell r="D1497"/>
          <cell r="G1497" t="str">
            <v xml:space="preserve"> </v>
          </cell>
        </row>
        <row r="1498">
          <cell r="A1498"/>
          <cell r="B1498"/>
          <cell r="C1498"/>
          <cell r="D1498"/>
          <cell r="G1498" t="str">
            <v xml:space="preserve"> </v>
          </cell>
        </row>
        <row r="1499">
          <cell r="A1499"/>
          <cell r="B1499"/>
          <cell r="C1499"/>
          <cell r="D1499"/>
          <cell r="G1499" t="str">
            <v xml:space="preserve"> </v>
          </cell>
        </row>
        <row r="1500">
          <cell r="A1500"/>
          <cell r="B1500"/>
          <cell r="C1500"/>
          <cell r="D1500"/>
          <cell r="G1500" t="str">
            <v xml:space="preserve"> </v>
          </cell>
        </row>
        <row r="1501">
          <cell r="A1501"/>
          <cell r="B1501"/>
          <cell r="C1501"/>
          <cell r="D1501"/>
          <cell r="G1501" t="str">
            <v xml:space="preserve"> </v>
          </cell>
        </row>
        <row r="1502">
          <cell r="A1502"/>
          <cell r="B1502"/>
          <cell r="C1502"/>
          <cell r="D1502"/>
          <cell r="G1502" t="str">
            <v xml:space="preserve"> </v>
          </cell>
        </row>
        <row r="1503">
          <cell r="A1503"/>
          <cell r="B1503"/>
          <cell r="C1503"/>
          <cell r="D1503"/>
          <cell r="G1503" t="str">
            <v xml:space="preserve"> </v>
          </cell>
        </row>
        <row r="1504">
          <cell r="A1504"/>
          <cell r="B1504"/>
          <cell r="C1504"/>
          <cell r="D1504"/>
          <cell r="G1504" t="str">
            <v xml:space="preserve"> </v>
          </cell>
        </row>
        <row r="1505">
          <cell r="A1505"/>
          <cell r="B1505"/>
          <cell r="C1505"/>
          <cell r="D1505"/>
          <cell r="G1505" t="str">
            <v xml:space="preserve"> </v>
          </cell>
        </row>
        <row r="1506">
          <cell r="A1506"/>
          <cell r="B1506"/>
          <cell r="C1506"/>
          <cell r="D1506"/>
          <cell r="G1506" t="str">
            <v xml:space="preserve"> </v>
          </cell>
        </row>
        <row r="1507">
          <cell r="A1507"/>
          <cell r="B1507"/>
          <cell r="C1507"/>
          <cell r="D1507"/>
          <cell r="G1507" t="str">
            <v xml:space="preserve"> </v>
          </cell>
        </row>
        <row r="1508">
          <cell r="A1508"/>
          <cell r="B1508"/>
          <cell r="C1508"/>
          <cell r="D1508"/>
          <cell r="G1508" t="str">
            <v xml:space="preserve"> </v>
          </cell>
        </row>
        <row r="1509">
          <cell r="A1509"/>
          <cell r="B1509"/>
          <cell r="C1509"/>
          <cell r="D1509"/>
          <cell r="G1509" t="str">
            <v xml:space="preserve"> </v>
          </cell>
        </row>
        <row r="1510">
          <cell r="A1510"/>
          <cell r="B1510"/>
          <cell r="C1510"/>
          <cell r="D1510"/>
          <cell r="G1510" t="str">
            <v xml:space="preserve"> </v>
          </cell>
        </row>
        <row r="1511">
          <cell r="A1511"/>
          <cell r="B1511"/>
          <cell r="C1511"/>
          <cell r="D1511"/>
          <cell r="G1511" t="str">
            <v xml:space="preserve"> </v>
          </cell>
        </row>
        <row r="1512">
          <cell r="A1512"/>
          <cell r="B1512"/>
          <cell r="C1512"/>
          <cell r="D1512"/>
          <cell r="G1512" t="str">
            <v xml:space="preserve"> </v>
          </cell>
        </row>
        <row r="1513">
          <cell r="A1513"/>
          <cell r="B1513"/>
          <cell r="C1513"/>
          <cell r="D1513"/>
          <cell r="G1513" t="str">
            <v xml:space="preserve"> </v>
          </cell>
        </row>
        <row r="1514">
          <cell r="A1514"/>
          <cell r="B1514"/>
          <cell r="C1514"/>
          <cell r="D1514"/>
          <cell r="G1514" t="str">
            <v xml:space="preserve"> </v>
          </cell>
        </row>
        <row r="1515">
          <cell r="A1515"/>
          <cell r="B1515"/>
          <cell r="C1515"/>
          <cell r="D1515"/>
          <cell r="G1515" t="str">
            <v xml:space="preserve"> </v>
          </cell>
        </row>
        <row r="1516">
          <cell r="A1516"/>
          <cell r="B1516"/>
          <cell r="C1516"/>
          <cell r="D1516"/>
          <cell r="G1516" t="str">
            <v xml:space="preserve"> </v>
          </cell>
        </row>
        <row r="1517">
          <cell r="A1517"/>
          <cell r="B1517"/>
          <cell r="C1517"/>
          <cell r="D1517"/>
          <cell r="G1517" t="str">
            <v xml:space="preserve"> </v>
          </cell>
        </row>
        <row r="1518">
          <cell r="A1518"/>
          <cell r="B1518"/>
          <cell r="C1518"/>
          <cell r="D1518"/>
          <cell r="G1518" t="str">
            <v xml:space="preserve"> </v>
          </cell>
        </row>
        <row r="1519">
          <cell r="A1519"/>
          <cell r="B1519"/>
          <cell r="C1519"/>
          <cell r="D1519"/>
          <cell r="G1519" t="str">
            <v xml:space="preserve"> </v>
          </cell>
        </row>
        <row r="1520">
          <cell r="A1520"/>
          <cell r="B1520"/>
          <cell r="C1520"/>
          <cell r="D1520"/>
          <cell r="G1520" t="str">
            <v xml:space="preserve"> </v>
          </cell>
        </row>
        <row r="1521">
          <cell r="A1521"/>
          <cell r="B1521"/>
          <cell r="C1521"/>
          <cell r="D1521"/>
          <cell r="G1521" t="str">
            <v xml:space="preserve"> </v>
          </cell>
        </row>
        <row r="1522">
          <cell r="A1522"/>
          <cell r="B1522"/>
          <cell r="C1522"/>
          <cell r="D1522"/>
          <cell r="G1522" t="str">
            <v xml:space="preserve"> </v>
          </cell>
        </row>
        <row r="1523">
          <cell r="A1523"/>
          <cell r="B1523"/>
          <cell r="C1523"/>
          <cell r="D1523"/>
          <cell r="G1523" t="str">
            <v xml:space="preserve"> </v>
          </cell>
        </row>
        <row r="1524">
          <cell r="A1524"/>
          <cell r="B1524"/>
          <cell r="C1524"/>
          <cell r="D1524"/>
          <cell r="G1524" t="str">
            <v xml:space="preserve"> </v>
          </cell>
        </row>
        <row r="1525">
          <cell r="A1525"/>
          <cell r="B1525"/>
          <cell r="C1525"/>
          <cell r="D1525"/>
          <cell r="G1525" t="str">
            <v xml:space="preserve"> </v>
          </cell>
        </row>
        <row r="1526">
          <cell r="A1526"/>
          <cell r="B1526"/>
          <cell r="C1526"/>
          <cell r="D1526"/>
          <cell r="G1526" t="str">
            <v xml:space="preserve"> </v>
          </cell>
        </row>
        <row r="1527">
          <cell r="A1527"/>
          <cell r="B1527"/>
          <cell r="C1527"/>
          <cell r="D1527"/>
          <cell r="G1527" t="str">
            <v xml:space="preserve"> </v>
          </cell>
        </row>
        <row r="1528">
          <cell r="A1528"/>
          <cell r="B1528"/>
          <cell r="C1528"/>
          <cell r="D1528"/>
          <cell r="G1528" t="str">
            <v xml:space="preserve"> </v>
          </cell>
        </row>
        <row r="1529">
          <cell r="A1529"/>
          <cell r="B1529"/>
          <cell r="C1529"/>
          <cell r="D1529"/>
          <cell r="G1529" t="str">
            <v xml:space="preserve"> </v>
          </cell>
        </row>
        <row r="1530">
          <cell r="A1530"/>
          <cell r="B1530"/>
          <cell r="C1530"/>
          <cell r="D1530"/>
          <cell r="G1530" t="str">
            <v xml:space="preserve"> </v>
          </cell>
        </row>
        <row r="1531">
          <cell r="A1531"/>
          <cell r="B1531"/>
          <cell r="C1531"/>
          <cell r="D1531"/>
          <cell r="G1531" t="str">
            <v xml:space="preserve"> </v>
          </cell>
        </row>
        <row r="1532">
          <cell r="A1532"/>
          <cell r="B1532"/>
          <cell r="C1532"/>
          <cell r="D1532"/>
          <cell r="G1532" t="str">
            <v xml:space="preserve"> </v>
          </cell>
        </row>
        <row r="1533">
          <cell r="A1533"/>
          <cell r="B1533"/>
          <cell r="C1533"/>
          <cell r="D1533"/>
          <cell r="G1533" t="str">
            <v xml:space="preserve"> </v>
          </cell>
        </row>
        <row r="1534">
          <cell r="A1534"/>
          <cell r="B1534"/>
          <cell r="C1534"/>
          <cell r="D1534"/>
          <cell r="G1534" t="str">
            <v xml:space="preserve"> </v>
          </cell>
        </row>
        <row r="1535">
          <cell r="A1535"/>
          <cell r="B1535"/>
          <cell r="C1535"/>
          <cell r="D1535"/>
          <cell r="G1535" t="str">
            <v xml:space="preserve"> </v>
          </cell>
        </row>
        <row r="1536">
          <cell r="A1536"/>
          <cell r="B1536"/>
          <cell r="C1536"/>
          <cell r="D1536"/>
          <cell r="G1536" t="str">
            <v xml:space="preserve"> </v>
          </cell>
        </row>
        <row r="1537">
          <cell r="A1537"/>
          <cell r="B1537"/>
          <cell r="C1537"/>
          <cell r="D1537"/>
          <cell r="G1537" t="str">
            <v xml:space="preserve"> </v>
          </cell>
        </row>
        <row r="1538">
          <cell r="A1538"/>
          <cell r="B1538"/>
          <cell r="C1538"/>
          <cell r="D1538"/>
          <cell r="G1538" t="str">
            <v xml:space="preserve"> </v>
          </cell>
        </row>
        <row r="1539">
          <cell r="A1539"/>
          <cell r="B1539"/>
          <cell r="C1539"/>
          <cell r="D1539"/>
          <cell r="G1539" t="str">
            <v xml:space="preserve"> </v>
          </cell>
        </row>
        <row r="1540">
          <cell r="A1540"/>
          <cell r="B1540"/>
          <cell r="C1540"/>
          <cell r="D1540"/>
          <cell r="G1540" t="str">
            <v xml:space="preserve"> </v>
          </cell>
        </row>
        <row r="1541">
          <cell r="A1541"/>
          <cell r="B1541"/>
          <cell r="C1541"/>
          <cell r="D1541"/>
          <cell r="G1541" t="str">
            <v xml:space="preserve"> </v>
          </cell>
        </row>
        <row r="1542">
          <cell r="A1542"/>
          <cell r="B1542"/>
          <cell r="C1542"/>
          <cell r="D1542"/>
          <cell r="G1542" t="str">
            <v xml:space="preserve"> </v>
          </cell>
        </row>
        <row r="1543">
          <cell r="A1543"/>
          <cell r="B1543"/>
          <cell r="C1543"/>
          <cell r="D1543"/>
          <cell r="G1543" t="str">
            <v xml:space="preserve"> </v>
          </cell>
        </row>
        <row r="1544">
          <cell r="A1544"/>
          <cell r="B1544"/>
          <cell r="C1544"/>
          <cell r="D1544"/>
          <cell r="G1544" t="str">
            <v xml:space="preserve"> </v>
          </cell>
        </row>
        <row r="1545">
          <cell r="A1545"/>
          <cell r="B1545"/>
          <cell r="C1545"/>
          <cell r="D1545"/>
          <cell r="G1545" t="str">
            <v xml:space="preserve"> </v>
          </cell>
        </row>
        <row r="1546">
          <cell r="A1546"/>
          <cell r="B1546"/>
          <cell r="C1546"/>
          <cell r="D1546"/>
          <cell r="G1546" t="str">
            <v xml:space="preserve"> </v>
          </cell>
        </row>
        <row r="1547">
          <cell r="A1547"/>
          <cell r="B1547"/>
          <cell r="C1547"/>
          <cell r="D1547"/>
          <cell r="G1547" t="str">
            <v xml:space="preserve"> </v>
          </cell>
        </row>
        <row r="1548">
          <cell r="A1548"/>
          <cell r="B1548"/>
          <cell r="C1548"/>
          <cell r="D1548"/>
          <cell r="G1548" t="str">
            <v xml:space="preserve"> </v>
          </cell>
        </row>
        <row r="1549">
          <cell r="A1549"/>
          <cell r="B1549"/>
          <cell r="C1549"/>
          <cell r="D1549"/>
          <cell r="G1549" t="str">
            <v xml:space="preserve"> </v>
          </cell>
        </row>
        <row r="1550">
          <cell r="A1550"/>
          <cell r="B1550"/>
          <cell r="C1550"/>
          <cell r="D1550"/>
          <cell r="G1550" t="str">
            <v xml:space="preserve"> </v>
          </cell>
        </row>
        <row r="1551">
          <cell r="A1551"/>
          <cell r="B1551"/>
          <cell r="C1551"/>
          <cell r="D1551"/>
          <cell r="G1551" t="str">
            <v xml:space="preserve"> </v>
          </cell>
        </row>
        <row r="1552">
          <cell r="A1552"/>
          <cell r="B1552"/>
          <cell r="C1552"/>
          <cell r="D1552"/>
          <cell r="G1552" t="str">
            <v xml:space="preserve"> </v>
          </cell>
        </row>
        <row r="1553">
          <cell r="A1553"/>
          <cell r="B1553"/>
          <cell r="C1553"/>
          <cell r="D1553"/>
          <cell r="G1553" t="str">
            <v xml:space="preserve"> </v>
          </cell>
        </row>
        <row r="1554">
          <cell r="A1554"/>
          <cell r="B1554"/>
          <cell r="C1554"/>
          <cell r="D1554"/>
          <cell r="G1554" t="str">
            <v xml:space="preserve"> </v>
          </cell>
        </row>
        <row r="1555">
          <cell r="A1555"/>
          <cell r="B1555"/>
          <cell r="C1555"/>
          <cell r="D1555"/>
          <cell r="G1555" t="str">
            <v xml:space="preserve"> </v>
          </cell>
        </row>
        <row r="1556">
          <cell r="A1556"/>
          <cell r="B1556"/>
          <cell r="C1556"/>
          <cell r="D1556"/>
          <cell r="G1556" t="str">
            <v xml:space="preserve"> </v>
          </cell>
        </row>
        <row r="1557">
          <cell r="A1557"/>
          <cell r="B1557"/>
          <cell r="C1557"/>
          <cell r="D1557"/>
          <cell r="G1557" t="str">
            <v xml:space="preserve"> </v>
          </cell>
        </row>
        <row r="1558">
          <cell r="A1558"/>
          <cell r="B1558"/>
          <cell r="C1558"/>
          <cell r="D1558"/>
          <cell r="G1558" t="str">
            <v xml:space="preserve"> </v>
          </cell>
        </row>
        <row r="1559">
          <cell r="A1559"/>
          <cell r="B1559"/>
          <cell r="C1559"/>
          <cell r="D1559"/>
          <cell r="G1559" t="str">
            <v xml:space="preserve"> </v>
          </cell>
        </row>
        <row r="1560">
          <cell r="A1560"/>
          <cell r="B1560"/>
          <cell r="C1560"/>
          <cell r="D1560"/>
          <cell r="G1560" t="str">
            <v xml:space="preserve"> </v>
          </cell>
        </row>
        <row r="1561">
          <cell r="A1561"/>
          <cell r="B1561"/>
          <cell r="C1561"/>
          <cell r="D1561"/>
          <cell r="G1561" t="str">
            <v xml:space="preserve"> </v>
          </cell>
        </row>
        <row r="1562">
          <cell r="A1562"/>
          <cell r="B1562"/>
          <cell r="C1562"/>
          <cell r="D1562"/>
          <cell r="G1562" t="str">
            <v xml:space="preserve"> </v>
          </cell>
        </row>
        <row r="1563">
          <cell r="A1563"/>
          <cell r="B1563"/>
          <cell r="C1563"/>
          <cell r="D1563"/>
          <cell r="G1563" t="str">
            <v xml:space="preserve"> </v>
          </cell>
        </row>
        <row r="1564">
          <cell r="A1564"/>
          <cell r="B1564"/>
          <cell r="C1564"/>
          <cell r="D1564"/>
          <cell r="G1564" t="str">
            <v xml:space="preserve"> </v>
          </cell>
        </row>
        <row r="1565">
          <cell r="A1565"/>
          <cell r="B1565"/>
          <cell r="C1565"/>
          <cell r="D1565"/>
          <cell r="G1565" t="str">
            <v xml:space="preserve"> </v>
          </cell>
        </row>
        <row r="1566">
          <cell r="A1566"/>
          <cell r="B1566"/>
          <cell r="C1566"/>
          <cell r="D1566"/>
          <cell r="G1566" t="str">
            <v xml:space="preserve"> </v>
          </cell>
        </row>
        <row r="1567">
          <cell r="A1567"/>
          <cell r="B1567"/>
          <cell r="C1567"/>
          <cell r="D1567"/>
          <cell r="G1567" t="str">
            <v xml:space="preserve"> </v>
          </cell>
        </row>
        <row r="1568">
          <cell r="A1568"/>
          <cell r="B1568"/>
          <cell r="C1568"/>
          <cell r="D1568"/>
          <cell r="G1568" t="str">
            <v xml:space="preserve"> </v>
          </cell>
        </row>
        <row r="1569">
          <cell r="A1569"/>
          <cell r="B1569"/>
          <cell r="C1569"/>
          <cell r="D1569"/>
          <cell r="G1569" t="str">
            <v xml:space="preserve"> </v>
          </cell>
        </row>
        <row r="1570">
          <cell r="A1570"/>
          <cell r="B1570"/>
          <cell r="C1570"/>
          <cell r="D1570"/>
          <cell r="G1570" t="str">
            <v xml:space="preserve"> </v>
          </cell>
        </row>
        <row r="1571">
          <cell r="A1571"/>
          <cell r="B1571"/>
          <cell r="C1571"/>
          <cell r="D1571"/>
          <cell r="G1571" t="str">
            <v xml:space="preserve"> </v>
          </cell>
        </row>
        <row r="1572">
          <cell r="A1572"/>
          <cell r="B1572"/>
          <cell r="C1572"/>
          <cell r="D1572"/>
          <cell r="G1572" t="str">
            <v xml:space="preserve"> </v>
          </cell>
        </row>
        <row r="1573">
          <cell r="A1573"/>
          <cell r="B1573"/>
          <cell r="C1573"/>
          <cell r="D1573"/>
          <cell r="G1573" t="str">
            <v xml:space="preserve"> </v>
          </cell>
        </row>
        <row r="1574">
          <cell r="A1574"/>
          <cell r="B1574"/>
          <cell r="C1574"/>
          <cell r="D1574"/>
          <cell r="G1574" t="str">
            <v xml:space="preserve"> </v>
          </cell>
        </row>
        <row r="1575">
          <cell r="A1575"/>
          <cell r="B1575"/>
          <cell r="C1575"/>
          <cell r="D1575"/>
          <cell r="G1575" t="str">
            <v xml:space="preserve"> </v>
          </cell>
        </row>
        <row r="1576">
          <cell r="A1576"/>
          <cell r="B1576"/>
          <cell r="C1576"/>
          <cell r="D1576"/>
          <cell r="G1576" t="str">
            <v xml:space="preserve"> </v>
          </cell>
        </row>
        <row r="1577">
          <cell r="A1577"/>
          <cell r="B1577"/>
          <cell r="C1577"/>
          <cell r="D1577"/>
          <cell r="G1577" t="str">
            <v xml:space="preserve"> </v>
          </cell>
        </row>
        <row r="1578">
          <cell r="A1578"/>
          <cell r="B1578"/>
          <cell r="C1578"/>
          <cell r="D1578"/>
          <cell r="G1578" t="str">
            <v xml:space="preserve"> </v>
          </cell>
        </row>
        <row r="1579">
          <cell r="A1579"/>
          <cell r="B1579"/>
          <cell r="C1579"/>
          <cell r="D1579"/>
          <cell r="G1579" t="str">
            <v xml:space="preserve"> </v>
          </cell>
        </row>
        <row r="1580">
          <cell r="A1580"/>
          <cell r="B1580"/>
          <cell r="C1580"/>
          <cell r="D1580"/>
          <cell r="G1580" t="str">
            <v xml:space="preserve"> </v>
          </cell>
        </row>
        <row r="1581">
          <cell r="A1581"/>
          <cell r="B1581"/>
          <cell r="C1581"/>
          <cell r="D1581"/>
          <cell r="G1581" t="str">
            <v xml:space="preserve"> </v>
          </cell>
        </row>
        <row r="1582">
          <cell r="A1582"/>
          <cell r="B1582"/>
          <cell r="C1582"/>
          <cell r="D1582"/>
          <cell r="G1582" t="str">
            <v xml:space="preserve"> </v>
          </cell>
        </row>
        <row r="1583">
          <cell r="A1583"/>
          <cell r="B1583"/>
          <cell r="C1583"/>
          <cell r="D1583"/>
          <cell r="G1583" t="str">
            <v xml:space="preserve"> </v>
          </cell>
        </row>
        <row r="1584">
          <cell r="A1584"/>
          <cell r="B1584"/>
          <cell r="C1584"/>
          <cell r="D1584"/>
          <cell r="G1584" t="str">
            <v xml:space="preserve"> </v>
          </cell>
        </row>
        <row r="1585">
          <cell r="A1585"/>
          <cell r="B1585"/>
          <cell r="C1585"/>
          <cell r="D1585"/>
          <cell r="G1585" t="str">
            <v xml:space="preserve"> </v>
          </cell>
        </row>
        <row r="1586">
          <cell r="A1586"/>
          <cell r="B1586"/>
          <cell r="C1586"/>
          <cell r="D1586"/>
          <cell r="G1586" t="str">
            <v xml:space="preserve"> </v>
          </cell>
        </row>
        <row r="1587">
          <cell r="A1587"/>
          <cell r="B1587"/>
          <cell r="C1587"/>
          <cell r="D1587"/>
          <cell r="G1587" t="str">
            <v xml:space="preserve"> </v>
          </cell>
        </row>
        <row r="1588">
          <cell r="A1588"/>
          <cell r="B1588"/>
          <cell r="C1588"/>
          <cell r="D1588"/>
          <cell r="G1588" t="str">
            <v xml:space="preserve"> </v>
          </cell>
        </row>
        <row r="1589">
          <cell r="A1589"/>
          <cell r="B1589"/>
          <cell r="C1589"/>
          <cell r="D1589"/>
          <cell r="G1589" t="str">
            <v xml:space="preserve"> </v>
          </cell>
        </row>
        <row r="1590">
          <cell r="A1590"/>
          <cell r="B1590"/>
          <cell r="C1590"/>
          <cell r="D1590"/>
          <cell r="G1590" t="str">
            <v xml:space="preserve"> </v>
          </cell>
        </row>
        <row r="1591">
          <cell r="A1591"/>
          <cell r="B1591"/>
          <cell r="C1591"/>
          <cell r="D1591"/>
          <cell r="G1591" t="str">
            <v xml:space="preserve"> </v>
          </cell>
        </row>
        <row r="1592">
          <cell r="A1592"/>
          <cell r="B1592"/>
          <cell r="C1592"/>
          <cell r="D1592"/>
          <cell r="G1592" t="str">
            <v xml:space="preserve"> </v>
          </cell>
        </row>
        <row r="1593">
          <cell r="A1593"/>
          <cell r="B1593"/>
          <cell r="C1593"/>
          <cell r="D1593"/>
          <cell r="G1593" t="str">
            <v xml:space="preserve"> </v>
          </cell>
        </row>
        <row r="1594">
          <cell r="A1594"/>
          <cell r="B1594"/>
          <cell r="C1594"/>
          <cell r="D1594"/>
          <cell r="G1594" t="str">
            <v xml:space="preserve"> </v>
          </cell>
        </row>
        <row r="1595">
          <cell r="A1595"/>
          <cell r="B1595"/>
          <cell r="C1595"/>
          <cell r="D1595"/>
          <cell r="G1595" t="str">
            <v xml:space="preserve"> </v>
          </cell>
        </row>
        <row r="1596">
          <cell r="A1596"/>
          <cell r="B1596"/>
          <cell r="C1596"/>
          <cell r="D1596"/>
          <cell r="G1596" t="str">
            <v xml:space="preserve"> </v>
          </cell>
        </row>
        <row r="1597">
          <cell r="A1597"/>
          <cell r="B1597"/>
          <cell r="C1597"/>
          <cell r="D1597"/>
          <cell r="G1597" t="str">
            <v xml:space="preserve"> </v>
          </cell>
        </row>
        <row r="1598">
          <cell r="A1598"/>
          <cell r="B1598"/>
          <cell r="C1598"/>
          <cell r="D1598"/>
          <cell r="G1598" t="str">
            <v xml:space="preserve"> </v>
          </cell>
        </row>
        <row r="1599">
          <cell r="A1599"/>
          <cell r="B1599"/>
          <cell r="C1599"/>
          <cell r="D1599"/>
          <cell r="G1599" t="str">
            <v xml:space="preserve"> </v>
          </cell>
        </row>
        <row r="1600">
          <cell r="A1600"/>
          <cell r="B1600"/>
          <cell r="C1600"/>
          <cell r="D1600"/>
          <cell r="G1600" t="str">
            <v xml:space="preserve"> </v>
          </cell>
        </row>
        <row r="1601">
          <cell r="A1601"/>
          <cell r="B1601"/>
          <cell r="C1601"/>
          <cell r="D1601"/>
          <cell r="G1601" t="str">
            <v xml:space="preserve"> </v>
          </cell>
        </row>
        <row r="1602">
          <cell r="A1602"/>
          <cell r="B1602"/>
          <cell r="C1602"/>
          <cell r="D1602"/>
          <cell r="G1602" t="str">
            <v xml:space="preserve"> </v>
          </cell>
        </row>
        <row r="1603">
          <cell r="A1603"/>
          <cell r="B1603"/>
          <cell r="C1603"/>
          <cell r="D1603"/>
          <cell r="G1603" t="str">
            <v xml:space="preserve"> </v>
          </cell>
        </row>
        <row r="1604">
          <cell r="A1604"/>
          <cell r="B1604"/>
          <cell r="C1604"/>
          <cell r="D1604"/>
          <cell r="G1604" t="str">
            <v xml:space="preserve"> </v>
          </cell>
        </row>
        <row r="1605">
          <cell r="A1605"/>
          <cell r="B1605"/>
          <cell r="C1605"/>
          <cell r="D1605"/>
          <cell r="G1605" t="str">
            <v xml:space="preserve"> </v>
          </cell>
        </row>
        <row r="1606">
          <cell r="A1606"/>
          <cell r="B1606"/>
          <cell r="C1606"/>
          <cell r="D1606"/>
          <cell r="G1606" t="str">
            <v xml:space="preserve"> </v>
          </cell>
        </row>
        <row r="1607">
          <cell r="A1607"/>
          <cell r="B1607"/>
          <cell r="C1607"/>
          <cell r="D1607"/>
          <cell r="G1607" t="str">
            <v xml:space="preserve"> </v>
          </cell>
        </row>
        <row r="1608">
          <cell r="A1608"/>
          <cell r="B1608"/>
          <cell r="C1608"/>
          <cell r="D1608"/>
          <cell r="G1608" t="str">
            <v xml:space="preserve"> </v>
          </cell>
        </row>
        <row r="1609">
          <cell r="A1609"/>
          <cell r="B1609"/>
          <cell r="C1609"/>
          <cell r="D1609"/>
          <cell r="G1609" t="str">
            <v xml:space="preserve"> </v>
          </cell>
        </row>
        <row r="1610">
          <cell r="A1610"/>
          <cell r="B1610"/>
          <cell r="C1610"/>
          <cell r="D1610"/>
          <cell r="G1610" t="str">
            <v xml:space="preserve"> </v>
          </cell>
        </row>
        <row r="1611">
          <cell r="A1611"/>
          <cell r="B1611"/>
          <cell r="C1611"/>
          <cell r="D1611"/>
          <cell r="G1611" t="str">
            <v xml:space="preserve"> </v>
          </cell>
        </row>
        <row r="1612">
          <cell r="A1612"/>
          <cell r="B1612"/>
          <cell r="C1612"/>
          <cell r="D1612"/>
          <cell r="G1612" t="str">
            <v xml:space="preserve"> </v>
          </cell>
        </row>
        <row r="1613">
          <cell r="A1613"/>
          <cell r="B1613"/>
          <cell r="C1613"/>
          <cell r="D1613"/>
          <cell r="G1613" t="str">
            <v xml:space="preserve"> </v>
          </cell>
        </row>
        <row r="1614">
          <cell r="A1614"/>
          <cell r="B1614"/>
          <cell r="C1614"/>
          <cell r="D1614"/>
          <cell r="G1614" t="str">
            <v xml:space="preserve"> </v>
          </cell>
        </row>
        <row r="1615">
          <cell r="A1615"/>
          <cell r="B1615"/>
          <cell r="C1615"/>
          <cell r="D1615"/>
          <cell r="G1615" t="str">
            <v xml:space="preserve"> </v>
          </cell>
        </row>
        <row r="1616">
          <cell r="A1616"/>
          <cell r="B1616"/>
          <cell r="C1616"/>
          <cell r="D1616"/>
          <cell r="G1616" t="str">
            <v xml:space="preserve"> </v>
          </cell>
        </row>
        <row r="1617">
          <cell r="A1617"/>
          <cell r="B1617"/>
          <cell r="C1617"/>
          <cell r="D1617"/>
          <cell r="G1617" t="str">
            <v xml:space="preserve"> </v>
          </cell>
        </row>
        <row r="1618">
          <cell r="A1618"/>
          <cell r="B1618"/>
          <cell r="C1618"/>
          <cell r="D1618"/>
          <cell r="G1618" t="str">
            <v xml:space="preserve"> </v>
          </cell>
        </row>
        <row r="1619">
          <cell r="A1619"/>
          <cell r="B1619"/>
          <cell r="C1619"/>
          <cell r="D1619"/>
          <cell r="G1619" t="str">
            <v xml:space="preserve"> </v>
          </cell>
        </row>
        <row r="1620">
          <cell r="A1620"/>
          <cell r="B1620"/>
          <cell r="C1620"/>
          <cell r="D1620"/>
          <cell r="G1620" t="str">
            <v xml:space="preserve"> </v>
          </cell>
        </row>
        <row r="1621">
          <cell r="A1621"/>
          <cell r="B1621"/>
          <cell r="C1621"/>
          <cell r="D1621"/>
          <cell r="G1621" t="str">
            <v xml:space="preserve"> </v>
          </cell>
        </row>
        <row r="1622">
          <cell r="A1622"/>
          <cell r="B1622"/>
          <cell r="C1622"/>
          <cell r="D1622"/>
          <cell r="G1622" t="str">
            <v xml:space="preserve"> </v>
          </cell>
        </row>
        <row r="1623">
          <cell r="A1623"/>
          <cell r="B1623"/>
          <cell r="C1623"/>
          <cell r="D1623"/>
          <cell r="G1623" t="str">
            <v xml:space="preserve"> </v>
          </cell>
        </row>
        <row r="1624">
          <cell r="A1624"/>
          <cell r="B1624"/>
          <cell r="C1624"/>
          <cell r="D1624"/>
          <cell r="G1624" t="str">
            <v xml:space="preserve"> </v>
          </cell>
        </row>
        <row r="1625">
          <cell r="A1625"/>
          <cell r="B1625"/>
          <cell r="C1625"/>
          <cell r="D1625"/>
          <cell r="G1625" t="str">
            <v xml:space="preserve"> </v>
          </cell>
        </row>
        <row r="1626">
          <cell r="A1626"/>
          <cell r="B1626"/>
          <cell r="C1626"/>
          <cell r="D1626"/>
          <cell r="G1626" t="str">
            <v xml:space="preserve"> </v>
          </cell>
        </row>
        <row r="1627">
          <cell r="A1627"/>
          <cell r="B1627"/>
          <cell r="C1627"/>
          <cell r="D1627"/>
          <cell r="G1627" t="str">
            <v xml:space="preserve"> </v>
          </cell>
        </row>
        <row r="1628">
          <cell r="A1628"/>
          <cell r="B1628"/>
          <cell r="C1628"/>
          <cell r="D1628"/>
          <cell r="G1628" t="str">
            <v xml:space="preserve"> </v>
          </cell>
        </row>
        <row r="1629">
          <cell r="A1629"/>
          <cell r="B1629"/>
          <cell r="C1629"/>
          <cell r="D1629"/>
          <cell r="G1629" t="str">
            <v xml:space="preserve"> </v>
          </cell>
        </row>
        <row r="1630">
          <cell r="A1630"/>
          <cell r="B1630"/>
          <cell r="C1630"/>
          <cell r="D1630"/>
          <cell r="G1630" t="str">
            <v xml:space="preserve"> </v>
          </cell>
        </row>
        <row r="1631">
          <cell r="A1631"/>
          <cell r="B1631"/>
          <cell r="C1631"/>
          <cell r="D1631"/>
          <cell r="G1631" t="str">
            <v xml:space="preserve"> </v>
          </cell>
        </row>
        <row r="1632">
          <cell r="A1632"/>
          <cell r="B1632"/>
          <cell r="C1632"/>
          <cell r="D1632"/>
          <cell r="G1632" t="str">
            <v xml:space="preserve"> </v>
          </cell>
        </row>
        <row r="1633">
          <cell r="A1633"/>
          <cell r="B1633"/>
          <cell r="C1633"/>
          <cell r="D1633"/>
          <cell r="G1633" t="str">
            <v xml:space="preserve"> </v>
          </cell>
        </row>
        <row r="1634">
          <cell r="A1634"/>
          <cell r="B1634"/>
          <cell r="C1634"/>
          <cell r="D1634"/>
          <cell r="G1634" t="str">
            <v xml:space="preserve"> </v>
          </cell>
        </row>
        <row r="1635">
          <cell r="A1635"/>
          <cell r="B1635"/>
          <cell r="C1635"/>
          <cell r="D1635"/>
          <cell r="G1635" t="str">
            <v xml:space="preserve"> </v>
          </cell>
        </row>
        <row r="1636">
          <cell r="A1636"/>
          <cell r="B1636"/>
          <cell r="C1636"/>
          <cell r="D1636"/>
          <cell r="G1636" t="str">
            <v xml:space="preserve"> </v>
          </cell>
        </row>
        <row r="1637">
          <cell r="A1637"/>
          <cell r="B1637"/>
          <cell r="C1637"/>
          <cell r="D1637"/>
          <cell r="G1637" t="str">
            <v xml:space="preserve"> </v>
          </cell>
        </row>
        <row r="1638">
          <cell r="A1638"/>
          <cell r="B1638"/>
          <cell r="C1638"/>
          <cell r="D1638"/>
          <cell r="G1638" t="str">
            <v xml:space="preserve"> </v>
          </cell>
        </row>
        <row r="1639">
          <cell r="A1639"/>
          <cell r="B1639"/>
          <cell r="C1639"/>
          <cell r="D1639"/>
          <cell r="G1639" t="str">
            <v xml:space="preserve"> </v>
          </cell>
        </row>
        <row r="1640">
          <cell r="A1640"/>
          <cell r="B1640"/>
          <cell r="C1640"/>
          <cell r="D1640"/>
          <cell r="G1640" t="str">
            <v xml:space="preserve"> </v>
          </cell>
        </row>
        <row r="1641">
          <cell r="A1641"/>
          <cell r="B1641"/>
          <cell r="C1641"/>
          <cell r="D1641"/>
          <cell r="G1641" t="str">
            <v xml:space="preserve"> </v>
          </cell>
        </row>
        <row r="1642">
          <cell r="A1642"/>
          <cell r="B1642"/>
          <cell r="C1642"/>
          <cell r="D1642"/>
          <cell r="G1642" t="str">
            <v xml:space="preserve"> </v>
          </cell>
        </row>
        <row r="1643">
          <cell r="A1643"/>
          <cell r="B1643"/>
          <cell r="C1643"/>
          <cell r="D1643"/>
          <cell r="G1643" t="str">
            <v xml:space="preserve"> </v>
          </cell>
        </row>
        <row r="1644">
          <cell r="A1644"/>
          <cell r="B1644"/>
          <cell r="C1644"/>
          <cell r="D1644"/>
          <cell r="G1644" t="str">
            <v xml:space="preserve"> </v>
          </cell>
        </row>
        <row r="1645">
          <cell r="A1645"/>
          <cell r="B1645"/>
          <cell r="C1645"/>
          <cell r="D1645"/>
          <cell r="G1645" t="str">
            <v xml:space="preserve"> </v>
          </cell>
        </row>
        <row r="1646">
          <cell r="A1646"/>
          <cell r="B1646"/>
          <cell r="C1646"/>
          <cell r="D1646"/>
          <cell r="G1646" t="str">
            <v xml:space="preserve"> </v>
          </cell>
        </row>
        <row r="1647">
          <cell r="A1647"/>
          <cell r="B1647"/>
          <cell r="C1647"/>
          <cell r="D1647"/>
          <cell r="G1647" t="str">
            <v xml:space="preserve"> </v>
          </cell>
        </row>
        <row r="1648">
          <cell r="A1648"/>
          <cell r="B1648"/>
          <cell r="C1648"/>
          <cell r="D1648"/>
          <cell r="G1648" t="str">
            <v xml:space="preserve"> </v>
          </cell>
        </row>
        <row r="1649">
          <cell r="A1649"/>
          <cell r="B1649"/>
          <cell r="C1649"/>
          <cell r="D1649"/>
          <cell r="G1649" t="str">
            <v xml:space="preserve"> </v>
          </cell>
        </row>
        <row r="1650">
          <cell r="A1650"/>
          <cell r="B1650"/>
          <cell r="C1650"/>
          <cell r="D1650"/>
          <cell r="G1650" t="str">
            <v xml:space="preserve"> </v>
          </cell>
        </row>
        <row r="1651">
          <cell r="A1651"/>
          <cell r="B1651"/>
          <cell r="C1651"/>
          <cell r="D1651"/>
          <cell r="G1651" t="str">
            <v xml:space="preserve"> </v>
          </cell>
        </row>
        <row r="1652">
          <cell r="A1652"/>
          <cell r="B1652"/>
          <cell r="C1652"/>
          <cell r="D1652"/>
          <cell r="G1652" t="str">
            <v xml:space="preserve"> </v>
          </cell>
        </row>
        <row r="1653">
          <cell r="A1653"/>
          <cell r="B1653"/>
          <cell r="C1653"/>
          <cell r="D1653"/>
          <cell r="G1653" t="str">
            <v xml:space="preserve"> </v>
          </cell>
        </row>
        <row r="1654">
          <cell r="A1654"/>
          <cell r="B1654"/>
          <cell r="C1654"/>
          <cell r="D1654"/>
          <cell r="G1654" t="str">
            <v xml:space="preserve"> </v>
          </cell>
        </row>
        <row r="1655">
          <cell r="A1655"/>
          <cell r="B1655"/>
          <cell r="C1655"/>
          <cell r="D1655"/>
          <cell r="G1655" t="str">
            <v xml:space="preserve"> </v>
          </cell>
        </row>
        <row r="1656">
          <cell r="A1656"/>
          <cell r="B1656"/>
          <cell r="C1656"/>
          <cell r="D1656"/>
          <cell r="G1656" t="str">
            <v xml:space="preserve"> </v>
          </cell>
        </row>
        <row r="1657">
          <cell r="A1657"/>
          <cell r="B1657"/>
          <cell r="C1657"/>
          <cell r="D1657"/>
          <cell r="G1657" t="str">
            <v xml:space="preserve"> </v>
          </cell>
        </row>
        <row r="1658">
          <cell r="A1658"/>
          <cell r="B1658"/>
          <cell r="C1658"/>
          <cell r="D1658"/>
          <cell r="G1658" t="str">
            <v xml:space="preserve"> </v>
          </cell>
        </row>
        <row r="1659">
          <cell r="A1659"/>
          <cell r="B1659"/>
          <cell r="C1659"/>
          <cell r="D1659"/>
          <cell r="G1659" t="str">
            <v xml:space="preserve"> </v>
          </cell>
        </row>
        <row r="1660">
          <cell r="A1660"/>
          <cell r="B1660"/>
          <cell r="C1660"/>
          <cell r="D1660"/>
          <cell r="G1660" t="str">
            <v xml:space="preserve"> </v>
          </cell>
        </row>
        <row r="1661">
          <cell r="A1661"/>
          <cell r="B1661"/>
          <cell r="C1661"/>
          <cell r="D1661"/>
          <cell r="G1661" t="str">
            <v xml:space="preserve"> </v>
          </cell>
        </row>
        <row r="1662">
          <cell r="A1662"/>
          <cell r="B1662"/>
          <cell r="C1662"/>
          <cell r="D1662"/>
          <cell r="G1662" t="str">
            <v xml:space="preserve"> </v>
          </cell>
        </row>
        <row r="1663">
          <cell r="A1663"/>
          <cell r="B1663"/>
          <cell r="C1663"/>
          <cell r="D1663"/>
          <cell r="G1663" t="str">
            <v xml:space="preserve"> </v>
          </cell>
        </row>
        <row r="1664">
          <cell r="A1664"/>
          <cell r="B1664"/>
          <cell r="C1664"/>
          <cell r="D1664"/>
          <cell r="G1664" t="str">
            <v xml:space="preserve"> </v>
          </cell>
        </row>
        <row r="1665">
          <cell r="A1665"/>
          <cell r="B1665"/>
          <cell r="C1665"/>
          <cell r="D1665"/>
          <cell r="G1665" t="str">
            <v xml:space="preserve"> </v>
          </cell>
        </row>
        <row r="1666">
          <cell r="A1666"/>
          <cell r="B1666"/>
          <cell r="C1666"/>
          <cell r="D1666"/>
          <cell r="G1666" t="str">
            <v xml:space="preserve"> </v>
          </cell>
        </row>
        <row r="1667">
          <cell r="A1667"/>
          <cell r="B1667"/>
          <cell r="C1667"/>
          <cell r="D1667"/>
          <cell r="G1667" t="str">
            <v xml:space="preserve"> </v>
          </cell>
        </row>
        <row r="1668">
          <cell r="A1668"/>
          <cell r="B1668"/>
          <cell r="C1668"/>
          <cell r="D1668"/>
          <cell r="G1668" t="str">
            <v xml:space="preserve"> </v>
          </cell>
        </row>
        <row r="1669">
          <cell r="A1669"/>
          <cell r="B1669"/>
          <cell r="C1669"/>
          <cell r="D1669"/>
          <cell r="G1669" t="str">
            <v xml:space="preserve"> </v>
          </cell>
        </row>
        <row r="1670">
          <cell r="A1670"/>
          <cell r="B1670"/>
          <cell r="C1670"/>
          <cell r="D1670"/>
          <cell r="G1670" t="str">
            <v xml:space="preserve"> </v>
          </cell>
        </row>
        <row r="1671">
          <cell r="A1671"/>
          <cell r="B1671"/>
          <cell r="C1671"/>
          <cell r="D1671"/>
          <cell r="G1671" t="str">
            <v xml:space="preserve"> </v>
          </cell>
        </row>
        <row r="1672">
          <cell r="A1672"/>
          <cell r="B1672"/>
          <cell r="C1672"/>
          <cell r="D1672"/>
          <cell r="G1672" t="str">
            <v xml:space="preserve"> </v>
          </cell>
        </row>
        <row r="1673">
          <cell r="A1673"/>
          <cell r="B1673"/>
          <cell r="C1673"/>
          <cell r="D1673"/>
          <cell r="G1673" t="str">
            <v xml:space="preserve"> </v>
          </cell>
        </row>
        <row r="1674">
          <cell r="A1674"/>
          <cell r="B1674"/>
          <cell r="C1674"/>
          <cell r="D1674"/>
          <cell r="G1674" t="str">
            <v xml:space="preserve"> </v>
          </cell>
        </row>
        <row r="1675">
          <cell r="A1675"/>
          <cell r="B1675"/>
          <cell r="C1675"/>
          <cell r="D1675"/>
          <cell r="G1675" t="str">
            <v xml:space="preserve"> </v>
          </cell>
        </row>
        <row r="1676">
          <cell r="A1676"/>
          <cell r="B1676"/>
          <cell r="C1676"/>
          <cell r="D1676"/>
          <cell r="G1676" t="str">
            <v xml:space="preserve"> </v>
          </cell>
        </row>
        <row r="1677">
          <cell r="A1677"/>
          <cell r="B1677"/>
          <cell r="C1677"/>
          <cell r="D1677"/>
          <cell r="G1677" t="str">
            <v xml:space="preserve"> </v>
          </cell>
        </row>
        <row r="1678">
          <cell r="A1678"/>
          <cell r="B1678"/>
          <cell r="C1678"/>
          <cell r="D1678"/>
          <cell r="G1678" t="str">
            <v xml:space="preserve"> </v>
          </cell>
        </row>
        <row r="1679">
          <cell r="A1679"/>
          <cell r="B1679"/>
          <cell r="C1679"/>
          <cell r="D1679"/>
          <cell r="G1679" t="str">
            <v xml:space="preserve"> </v>
          </cell>
        </row>
        <row r="1680">
          <cell r="A1680"/>
          <cell r="B1680"/>
          <cell r="C1680"/>
          <cell r="D1680"/>
          <cell r="G1680" t="str">
            <v xml:space="preserve"> </v>
          </cell>
        </row>
        <row r="1681">
          <cell r="A1681"/>
          <cell r="B1681"/>
          <cell r="C1681"/>
          <cell r="D1681"/>
          <cell r="G1681" t="str">
            <v xml:space="preserve"> </v>
          </cell>
        </row>
        <row r="1682">
          <cell r="A1682"/>
          <cell r="B1682"/>
          <cell r="C1682"/>
          <cell r="D1682"/>
          <cell r="G1682" t="str">
            <v xml:space="preserve"> </v>
          </cell>
        </row>
        <row r="1683">
          <cell r="A1683"/>
          <cell r="B1683"/>
          <cell r="C1683"/>
          <cell r="D1683"/>
          <cell r="G1683" t="str">
            <v xml:space="preserve"> </v>
          </cell>
        </row>
        <row r="1684">
          <cell r="A1684"/>
          <cell r="B1684"/>
          <cell r="C1684"/>
          <cell r="D1684"/>
          <cell r="G1684" t="str">
            <v xml:space="preserve"> </v>
          </cell>
        </row>
        <row r="1685">
          <cell r="A1685"/>
          <cell r="B1685"/>
          <cell r="C1685"/>
          <cell r="D1685"/>
          <cell r="G1685" t="str">
            <v xml:space="preserve"> </v>
          </cell>
        </row>
        <row r="1686">
          <cell r="A1686"/>
          <cell r="B1686"/>
          <cell r="C1686"/>
          <cell r="D1686"/>
          <cell r="G1686" t="str">
            <v xml:space="preserve"> </v>
          </cell>
        </row>
        <row r="1687">
          <cell r="A1687"/>
          <cell r="B1687"/>
          <cell r="C1687"/>
          <cell r="D1687"/>
          <cell r="G1687" t="str">
            <v xml:space="preserve"> </v>
          </cell>
        </row>
        <row r="1688">
          <cell r="A1688"/>
          <cell r="B1688"/>
          <cell r="C1688"/>
          <cell r="D1688"/>
          <cell r="G1688" t="str">
            <v xml:space="preserve"> </v>
          </cell>
        </row>
        <row r="1689">
          <cell r="A1689"/>
          <cell r="B1689"/>
          <cell r="C1689"/>
          <cell r="D1689"/>
          <cell r="G1689" t="str">
            <v xml:space="preserve"> </v>
          </cell>
        </row>
        <row r="1690">
          <cell r="A1690"/>
          <cell r="B1690"/>
          <cell r="C1690"/>
          <cell r="D1690"/>
          <cell r="G1690" t="str">
            <v xml:space="preserve"> </v>
          </cell>
        </row>
        <row r="1691">
          <cell r="A1691"/>
          <cell r="B1691"/>
          <cell r="C1691"/>
          <cell r="D1691"/>
          <cell r="G1691" t="str">
            <v xml:space="preserve"> </v>
          </cell>
        </row>
        <row r="1692">
          <cell r="A1692"/>
          <cell r="B1692"/>
          <cell r="C1692"/>
          <cell r="D1692"/>
          <cell r="G1692" t="str">
            <v xml:space="preserve"> </v>
          </cell>
        </row>
        <row r="1693">
          <cell r="A1693"/>
          <cell r="B1693"/>
          <cell r="C1693"/>
          <cell r="D1693"/>
          <cell r="G1693" t="str">
            <v xml:space="preserve"> </v>
          </cell>
        </row>
        <row r="1694">
          <cell r="A1694"/>
          <cell r="B1694"/>
          <cell r="C1694"/>
          <cell r="D1694"/>
          <cell r="G1694" t="str">
            <v xml:space="preserve"> </v>
          </cell>
        </row>
        <row r="1695">
          <cell r="A1695"/>
          <cell r="B1695"/>
          <cell r="C1695"/>
          <cell r="D1695"/>
          <cell r="G1695" t="str">
            <v xml:space="preserve"> </v>
          </cell>
        </row>
        <row r="1696">
          <cell r="A1696"/>
          <cell r="B1696"/>
          <cell r="C1696"/>
          <cell r="D1696"/>
          <cell r="G1696" t="str">
            <v xml:space="preserve"> </v>
          </cell>
        </row>
        <row r="1697">
          <cell r="A1697"/>
          <cell r="B1697"/>
          <cell r="C1697"/>
          <cell r="D1697"/>
          <cell r="G1697" t="str">
            <v xml:space="preserve"> </v>
          </cell>
        </row>
        <row r="1698">
          <cell r="A1698"/>
          <cell r="B1698"/>
          <cell r="C1698"/>
          <cell r="D1698"/>
          <cell r="G1698" t="str">
            <v xml:space="preserve"> </v>
          </cell>
        </row>
        <row r="1699">
          <cell r="A1699"/>
          <cell r="B1699"/>
          <cell r="C1699"/>
          <cell r="D1699"/>
          <cell r="G1699" t="str">
            <v xml:space="preserve"> </v>
          </cell>
        </row>
        <row r="1700">
          <cell r="A1700"/>
          <cell r="B1700"/>
          <cell r="C1700"/>
          <cell r="D1700"/>
          <cell r="G1700" t="str">
            <v xml:space="preserve"> </v>
          </cell>
        </row>
        <row r="1701">
          <cell r="A1701"/>
          <cell r="B1701"/>
          <cell r="C1701"/>
          <cell r="D1701"/>
          <cell r="G1701" t="str">
            <v xml:space="preserve"> </v>
          </cell>
        </row>
        <row r="1702">
          <cell r="A1702"/>
          <cell r="B1702"/>
          <cell r="C1702"/>
          <cell r="D1702"/>
          <cell r="G1702" t="str">
            <v xml:space="preserve"> </v>
          </cell>
        </row>
        <row r="1703">
          <cell r="A1703"/>
          <cell r="B1703"/>
          <cell r="C1703"/>
          <cell r="D1703"/>
          <cell r="G1703" t="str">
            <v xml:space="preserve"> </v>
          </cell>
        </row>
        <row r="1704">
          <cell r="A1704"/>
          <cell r="B1704"/>
          <cell r="C1704"/>
          <cell r="D1704"/>
          <cell r="G1704" t="str">
            <v xml:space="preserve"> </v>
          </cell>
        </row>
        <row r="1705">
          <cell r="A1705"/>
          <cell r="B1705"/>
          <cell r="C1705"/>
          <cell r="D1705"/>
          <cell r="G1705" t="str">
            <v xml:space="preserve"> </v>
          </cell>
        </row>
        <row r="1706">
          <cell r="A1706"/>
          <cell r="B1706"/>
          <cell r="C1706"/>
          <cell r="D1706"/>
          <cell r="G1706" t="str">
            <v xml:space="preserve"> </v>
          </cell>
        </row>
        <row r="1707">
          <cell r="A1707"/>
          <cell r="B1707"/>
          <cell r="C1707"/>
          <cell r="D1707"/>
          <cell r="G1707" t="str">
            <v xml:space="preserve"> </v>
          </cell>
        </row>
        <row r="1708">
          <cell r="A1708"/>
          <cell r="B1708"/>
          <cell r="C1708"/>
          <cell r="D1708"/>
          <cell r="G1708" t="str">
            <v xml:space="preserve"> </v>
          </cell>
        </row>
        <row r="1709">
          <cell r="A1709"/>
          <cell r="B1709"/>
          <cell r="C1709"/>
          <cell r="D1709"/>
          <cell r="G1709" t="str">
            <v xml:space="preserve"> </v>
          </cell>
        </row>
        <row r="1710">
          <cell r="A1710"/>
          <cell r="B1710"/>
          <cell r="C1710"/>
          <cell r="D1710"/>
          <cell r="G1710" t="str">
            <v xml:space="preserve"> </v>
          </cell>
        </row>
        <row r="1711">
          <cell r="A1711"/>
          <cell r="B1711"/>
          <cell r="C1711"/>
          <cell r="D1711"/>
          <cell r="G1711" t="str">
            <v xml:space="preserve"> </v>
          </cell>
        </row>
        <row r="1712">
          <cell r="A1712"/>
          <cell r="B1712"/>
          <cell r="C1712"/>
          <cell r="D1712"/>
          <cell r="G1712" t="str">
            <v xml:space="preserve"> </v>
          </cell>
        </row>
        <row r="1713">
          <cell r="A1713"/>
          <cell r="B1713"/>
          <cell r="C1713"/>
          <cell r="D1713"/>
          <cell r="G1713" t="str">
            <v xml:space="preserve"> </v>
          </cell>
        </row>
        <row r="1714">
          <cell r="A1714"/>
          <cell r="B1714"/>
          <cell r="C1714"/>
          <cell r="D1714"/>
          <cell r="G1714" t="str">
            <v xml:space="preserve"> </v>
          </cell>
        </row>
        <row r="1715">
          <cell r="A1715"/>
          <cell r="B1715"/>
          <cell r="C1715"/>
          <cell r="D1715"/>
          <cell r="G1715" t="str">
            <v xml:space="preserve"> </v>
          </cell>
        </row>
        <row r="1716">
          <cell r="A1716"/>
          <cell r="B1716"/>
          <cell r="C1716"/>
          <cell r="D1716"/>
          <cell r="G1716" t="str">
            <v xml:space="preserve"> </v>
          </cell>
        </row>
        <row r="1717">
          <cell r="A1717"/>
          <cell r="B1717"/>
          <cell r="C1717"/>
          <cell r="D1717"/>
          <cell r="G1717" t="str">
            <v xml:space="preserve"> </v>
          </cell>
        </row>
        <row r="1718">
          <cell r="A1718"/>
          <cell r="B1718"/>
          <cell r="C1718"/>
          <cell r="D1718"/>
          <cell r="G1718" t="str">
            <v xml:space="preserve"> </v>
          </cell>
        </row>
        <row r="1719">
          <cell r="A1719"/>
          <cell r="B1719"/>
          <cell r="C1719"/>
          <cell r="D1719"/>
          <cell r="G1719" t="str">
            <v xml:space="preserve"> </v>
          </cell>
        </row>
        <row r="1720">
          <cell r="A1720"/>
          <cell r="B1720"/>
          <cell r="C1720"/>
          <cell r="D1720"/>
          <cell r="G1720" t="str">
            <v xml:space="preserve"> </v>
          </cell>
        </row>
        <row r="1721">
          <cell r="A1721"/>
          <cell r="B1721"/>
          <cell r="C1721"/>
          <cell r="D1721"/>
          <cell r="G1721" t="str">
            <v xml:space="preserve"> </v>
          </cell>
        </row>
        <row r="1722">
          <cell r="A1722"/>
          <cell r="B1722"/>
          <cell r="C1722"/>
          <cell r="D1722"/>
          <cell r="G1722" t="str">
            <v xml:space="preserve"> </v>
          </cell>
        </row>
        <row r="1723">
          <cell r="A1723"/>
          <cell r="B1723"/>
          <cell r="C1723"/>
          <cell r="D1723"/>
          <cell r="G1723" t="str">
            <v xml:space="preserve"> </v>
          </cell>
        </row>
        <row r="1724">
          <cell r="A1724"/>
          <cell r="B1724"/>
          <cell r="C1724"/>
          <cell r="D1724"/>
          <cell r="G1724" t="str">
            <v xml:space="preserve"> </v>
          </cell>
        </row>
        <row r="1725">
          <cell r="A1725"/>
          <cell r="B1725"/>
          <cell r="C1725"/>
          <cell r="D1725"/>
          <cell r="G1725" t="str">
            <v xml:space="preserve"> </v>
          </cell>
        </row>
        <row r="1726">
          <cell r="A1726"/>
          <cell r="B1726"/>
          <cell r="C1726"/>
          <cell r="D1726"/>
          <cell r="G1726" t="str">
            <v xml:space="preserve"> </v>
          </cell>
        </row>
        <row r="1727">
          <cell r="A1727"/>
          <cell r="B1727"/>
          <cell r="C1727"/>
          <cell r="D1727"/>
          <cell r="G1727" t="str">
            <v xml:space="preserve"> </v>
          </cell>
        </row>
        <row r="1728">
          <cell r="A1728"/>
          <cell r="B1728"/>
          <cell r="C1728"/>
          <cell r="D1728"/>
          <cell r="G1728" t="str">
            <v xml:space="preserve"> </v>
          </cell>
        </row>
        <row r="1729">
          <cell r="A1729"/>
          <cell r="B1729"/>
          <cell r="C1729"/>
          <cell r="D1729"/>
          <cell r="G1729" t="str">
            <v xml:space="preserve"> </v>
          </cell>
        </row>
        <row r="1730">
          <cell r="A1730"/>
          <cell r="B1730"/>
          <cell r="C1730"/>
          <cell r="D1730"/>
          <cell r="G1730" t="str">
            <v xml:space="preserve"> </v>
          </cell>
        </row>
        <row r="1731">
          <cell r="A1731"/>
          <cell r="B1731"/>
          <cell r="C1731"/>
          <cell r="D1731"/>
          <cell r="G1731" t="str">
            <v xml:space="preserve"> </v>
          </cell>
        </row>
        <row r="1732">
          <cell r="A1732"/>
          <cell r="B1732"/>
          <cell r="C1732"/>
          <cell r="D1732"/>
          <cell r="G1732" t="str">
            <v xml:space="preserve"> </v>
          </cell>
        </row>
        <row r="1733">
          <cell r="A1733"/>
          <cell r="B1733"/>
          <cell r="C1733"/>
          <cell r="D1733"/>
          <cell r="G1733" t="str">
            <v xml:space="preserve"> </v>
          </cell>
        </row>
        <row r="1734">
          <cell r="A1734"/>
          <cell r="B1734"/>
          <cell r="C1734"/>
          <cell r="D1734"/>
          <cell r="G1734" t="str">
            <v xml:space="preserve"> </v>
          </cell>
        </row>
        <row r="1735">
          <cell r="A1735"/>
          <cell r="B1735"/>
          <cell r="C1735"/>
          <cell r="D1735"/>
          <cell r="G1735" t="str">
            <v xml:space="preserve"> </v>
          </cell>
        </row>
        <row r="1736">
          <cell r="A1736"/>
          <cell r="B1736"/>
          <cell r="C1736"/>
          <cell r="D1736"/>
          <cell r="G1736" t="str">
            <v xml:space="preserve"> </v>
          </cell>
        </row>
        <row r="1737">
          <cell r="A1737"/>
          <cell r="B1737"/>
          <cell r="C1737"/>
          <cell r="D1737"/>
          <cell r="G1737" t="str">
            <v xml:space="preserve"> </v>
          </cell>
        </row>
        <row r="1738">
          <cell r="A1738"/>
          <cell r="B1738"/>
          <cell r="C1738"/>
          <cell r="D1738"/>
          <cell r="G1738" t="str">
            <v xml:space="preserve"> </v>
          </cell>
        </row>
        <row r="1739">
          <cell r="A1739"/>
          <cell r="B1739"/>
          <cell r="C1739"/>
          <cell r="D1739"/>
          <cell r="G1739" t="str">
            <v xml:space="preserve"> </v>
          </cell>
        </row>
        <row r="1740">
          <cell r="A1740"/>
          <cell r="B1740"/>
          <cell r="C1740"/>
          <cell r="D1740"/>
          <cell r="G1740" t="str">
            <v xml:space="preserve"> </v>
          </cell>
        </row>
        <row r="1741">
          <cell r="A1741"/>
          <cell r="B1741"/>
          <cell r="C1741"/>
          <cell r="D1741"/>
          <cell r="G1741" t="str">
            <v xml:space="preserve"> </v>
          </cell>
        </row>
        <row r="1742">
          <cell r="A1742"/>
          <cell r="B1742"/>
          <cell r="C1742"/>
          <cell r="D1742"/>
          <cell r="G1742" t="str">
            <v xml:space="preserve"> </v>
          </cell>
        </row>
        <row r="1743">
          <cell r="A1743"/>
          <cell r="B1743"/>
          <cell r="C1743"/>
          <cell r="D1743"/>
          <cell r="G1743" t="str">
            <v xml:space="preserve"> </v>
          </cell>
        </row>
        <row r="1744">
          <cell r="A1744"/>
          <cell r="B1744"/>
          <cell r="C1744"/>
          <cell r="D1744"/>
          <cell r="G1744" t="str">
            <v xml:space="preserve"> </v>
          </cell>
        </row>
        <row r="1745">
          <cell r="A1745"/>
          <cell r="B1745"/>
          <cell r="C1745"/>
          <cell r="D1745"/>
          <cell r="G1745" t="str">
            <v xml:space="preserve"> </v>
          </cell>
        </row>
        <row r="1746">
          <cell r="A1746"/>
          <cell r="B1746"/>
          <cell r="C1746"/>
          <cell r="D1746"/>
          <cell r="G1746" t="str">
            <v xml:space="preserve"> </v>
          </cell>
        </row>
        <row r="1747">
          <cell r="A1747"/>
          <cell r="B1747"/>
          <cell r="C1747"/>
          <cell r="D1747"/>
          <cell r="G1747" t="str">
            <v xml:space="preserve"> </v>
          </cell>
        </row>
        <row r="1748">
          <cell r="A1748"/>
          <cell r="B1748"/>
          <cell r="C1748"/>
          <cell r="D1748"/>
          <cell r="G1748" t="str">
            <v xml:space="preserve"> </v>
          </cell>
        </row>
        <row r="1749">
          <cell r="A1749"/>
          <cell r="B1749"/>
          <cell r="C1749"/>
          <cell r="D1749"/>
          <cell r="G1749" t="str">
            <v xml:space="preserve"> </v>
          </cell>
        </row>
        <row r="1750">
          <cell r="A1750"/>
          <cell r="B1750"/>
          <cell r="C1750"/>
          <cell r="D1750"/>
          <cell r="G1750" t="str">
            <v xml:space="preserve"> </v>
          </cell>
        </row>
        <row r="1751">
          <cell r="A1751"/>
          <cell r="B1751"/>
          <cell r="C1751"/>
          <cell r="D1751"/>
          <cell r="G1751" t="str">
            <v xml:space="preserve"> </v>
          </cell>
        </row>
        <row r="1752">
          <cell r="A1752"/>
          <cell r="B1752"/>
          <cell r="C1752"/>
          <cell r="D1752"/>
          <cell r="G1752" t="str">
            <v xml:space="preserve"> </v>
          </cell>
        </row>
        <row r="1753">
          <cell r="A1753"/>
          <cell r="B1753"/>
          <cell r="C1753"/>
          <cell r="D1753"/>
          <cell r="G1753" t="str">
            <v xml:space="preserve"> </v>
          </cell>
        </row>
        <row r="1754">
          <cell r="A1754"/>
          <cell r="B1754"/>
          <cell r="C1754"/>
          <cell r="D1754"/>
          <cell r="G1754" t="str">
            <v xml:space="preserve"> </v>
          </cell>
        </row>
        <row r="1755">
          <cell r="A1755"/>
          <cell r="B1755"/>
          <cell r="C1755"/>
          <cell r="D1755"/>
          <cell r="G1755" t="str">
            <v xml:space="preserve"> </v>
          </cell>
        </row>
        <row r="1756">
          <cell r="A1756"/>
          <cell r="B1756"/>
          <cell r="C1756"/>
          <cell r="D1756"/>
          <cell r="G1756" t="str">
            <v xml:space="preserve"> </v>
          </cell>
        </row>
        <row r="1757">
          <cell r="A1757"/>
          <cell r="B1757"/>
          <cell r="C1757"/>
          <cell r="D1757"/>
          <cell r="G1757" t="str">
            <v xml:space="preserve"> </v>
          </cell>
        </row>
        <row r="1758">
          <cell r="A1758"/>
          <cell r="B1758"/>
          <cell r="C1758"/>
          <cell r="D1758"/>
          <cell r="G1758" t="str">
            <v xml:space="preserve"> </v>
          </cell>
        </row>
        <row r="1759">
          <cell r="A1759"/>
          <cell r="B1759"/>
          <cell r="C1759"/>
          <cell r="D1759"/>
          <cell r="G1759" t="str">
            <v xml:space="preserve"> </v>
          </cell>
        </row>
        <row r="1760">
          <cell r="A1760"/>
          <cell r="B1760"/>
          <cell r="C1760"/>
          <cell r="D1760"/>
          <cell r="G1760" t="str">
            <v xml:space="preserve"> </v>
          </cell>
        </row>
        <row r="1761">
          <cell r="A1761"/>
          <cell r="B1761"/>
          <cell r="C1761"/>
          <cell r="D1761"/>
          <cell r="G1761" t="str">
            <v xml:space="preserve"> </v>
          </cell>
        </row>
        <row r="1762">
          <cell r="A1762"/>
          <cell r="B1762"/>
          <cell r="C1762"/>
          <cell r="D1762"/>
          <cell r="G1762" t="str">
            <v xml:space="preserve"> </v>
          </cell>
        </row>
        <row r="1763">
          <cell r="A1763"/>
          <cell r="B1763"/>
          <cell r="C1763"/>
          <cell r="D1763"/>
          <cell r="G1763" t="str">
            <v xml:space="preserve"> </v>
          </cell>
        </row>
        <row r="1764">
          <cell r="A1764"/>
          <cell r="B1764"/>
          <cell r="C1764"/>
          <cell r="D1764"/>
          <cell r="G1764" t="str">
            <v xml:space="preserve"> </v>
          </cell>
        </row>
        <row r="1765">
          <cell r="A1765"/>
          <cell r="B1765"/>
          <cell r="C1765"/>
          <cell r="D1765"/>
          <cell r="G1765" t="str">
            <v xml:space="preserve"> </v>
          </cell>
        </row>
        <row r="1766">
          <cell r="A1766"/>
          <cell r="B1766"/>
          <cell r="C1766"/>
          <cell r="D1766"/>
          <cell r="G1766" t="str">
            <v xml:space="preserve"> </v>
          </cell>
        </row>
        <row r="1767">
          <cell r="A1767"/>
          <cell r="B1767"/>
          <cell r="C1767"/>
          <cell r="D1767"/>
          <cell r="G1767" t="str">
            <v xml:space="preserve"> </v>
          </cell>
        </row>
        <row r="1768">
          <cell r="A1768"/>
          <cell r="B1768"/>
          <cell r="C1768"/>
          <cell r="D1768"/>
          <cell r="G1768" t="str">
            <v xml:space="preserve"> </v>
          </cell>
        </row>
        <row r="1769">
          <cell r="A1769"/>
          <cell r="B1769"/>
          <cell r="C1769"/>
          <cell r="D1769"/>
          <cell r="G1769" t="str">
            <v xml:space="preserve"> </v>
          </cell>
        </row>
        <row r="1770">
          <cell r="A1770"/>
          <cell r="B1770"/>
          <cell r="C1770"/>
          <cell r="D1770"/>
          <cell r="G1770" t="str">
            <v xml:space="preserve"> </v>
          </cell>
        </row>
        <row r="1771">
          <cell r="A1771"/>
          <cell r="B1771"/>
          <cell r="C1771"/>
          <cell r="D1771"/>
          <cell r="G1771" t="str">
            <v xml:space="preserve"> </v>
          </cell>
        </row>
        <row r="1772">
          <cell r="A1772"/>
          <cell r="B1772"/>
          <cell r="C1772"/>
          <cell r="D1772"/>
          <cell r="G1772" t="str">
            <v xml:space="preserve"> </v>
          </cell>
        </row>
        <row r="1773">
          <cell r="A1773"/>
          <cell r="B1773"/>
          <cell r="C1773"/>
          <cell r="D1773"/>
          <cell r="G1773" t="str">
            <v xml:space="preserve"> </v>
          </cell>
        </row>
        <row r="1774">
          <cell r="A1774"/>
          <cell r="B1774"/>
          <cell r="C1774"/>
          <cell r="D1774"/>
          <cell r="G1774" t="str">
            <v xml:space="preserve"> </v>
          </cell>
        </row>
        <row r="1775">
          <cell r="A1775"/>
          <cell r="B1775"/>
          <cell r="C1775"/>
          <cell r="D1775"/>
          <cell r="G1775" t="str">
            <v xml:space="preserve"> </v>
          </cell>
        </row>
        <row r="1776">
          <cell r="A1776"/>
          <cell r="B1776"/>
          <cell r="C1776"/>
          <cell r="D1776"/>
          <cell r="G1776" t="str">
            <v xml:space="preserve"> </v>
          </cell>
        </row>
        <row r="1777">
          <cell r="A1777"/>
          <cell r="B1777"/>
          <cell r="C1777"/>
          <cell r="D1777"/>
          <cell r="G1777" t="str">
            <v xml:space="preserve"> </v>
          </cell>
        </row>
        <row r="1778">
          <cell r="A1778"/>
          <cell r="B1778"/>
          <cell r="C1778"/>
          <cell r="D1778"/>
          <cell r="G1778" t="str">
            <v xml:space="preserve"> </v>
          </cell>
        </row>
        <row r="1779">
          <cell r="A1779"/>
          <cell r="B1779"/>
          <cell r="C1779"/>
          <cell r="D1779"/>
          <cell r="G1779" t="str">
            <v xml:space="preserve"> </v>
          </cell>
        </row>
        <row r="1780">
          <cell r="A1780"/>
          <cell r="B1780"/>
          <cell r="C1780"/>
          <cell r="D1780"/>
          <cell r="G1780" t="str">
            <v xml:space="preserve"> </v>
          </cell>
        </row>
        <row r="1781">
          <cell r="A1781"/>
          <cell r="B1781"/>
          <cell r="C1781"/>
          <cell r="D1781"/>
          <cell r="G1781" t="str">
            <v xml:space="preserve"> </v>
          </cell>
        </row>
        <row r="1782">
          <cell r="A1782"/>
          <cell r="B1782"/>
          <cell r="C1782"/>
          <cell r="D1782"/>
          <cell r="G1782" t="str">
            <v xml:space="preserve"> </v>
          </cell>
        </row>
        <row r="1783">
          <cell r="A1783"/>
          <cell r="B1783"/>
          <cell r="C1783"/>
          <cell r="D1783"/>
          <cell r="G1783" t="str">
            <v xml:space="preserve"> </v>
          </cell>
        </row>
        <row r="1784">
          <cell r="A1784"/>
          <cell r="B1784"/>
          <cell r="C1784"/>
          <cell r="D1784"/>
          <cell r="G1784" t="str">
            <v xml:space="preserve"> </v>
          </cell>
        </row>
        <row r="1785">
          <cell r="A1785"/>
          <cell r="B1785"/>
          <cell r="C1785"/>
          <cell r="D1785"/>
          <cell r="G1785" t="str">
            <v xml:space="preserve"> </v>
          </cell>
        </row>
        <row r="1786">
          <cell r="A1786"/>
          <cell r="B1786"/>
          <cell r="C1786"/>
          <cell r="D1786"/>
          <cell r="G1786" t="str">
            <v xml:space="preserve"> </v>
          </cell>
        </row>
        <row r="1787">
          <cell r="A1787"/>
          <cell r="B1787"/>
          <cell r="C1787"/>
          <cell r="D1787"/>
          <cell r="G1787" t="str">
            <v xml:space="preserve"> </v>
          </cell>
        </row>
        <row r="1788">
          <cell r="A1788"/>
          <cell r="B1788"/>
          <cell r="C1788"/>
          <cell r="D1788"/>
          <cell r="G1788" t="str">
            <v xml:space="preserve"> </v>
          </cell>
        </row>
        <row r="1789">
          <cell r="A1789"/>
          <cell r="B1789"/>
          <cell r="C1789"/>
          <cell r="D1789"/>
          <cell r="G1789" t="str">
            <v xml:space="preserve"> </v>
          </cell>
        </row>
        <row r="1790">
          <cell r="A1790"/>
          <cell r="B1790"/>
          <cell r="C1790"/>
          <cell r="D1790"/>
          <cell r="G1790" t="str">
            <v xml:space="preserve"> </v>
          </cell>
        </row>
        <row r="1791">
          <cell r="A1791"/>
          <cell r="B1791"/>
          <cell r="C1791"/>
          <cell r="D1791"/>
          <cell r="G1791" t="str">
            <v xml:space="preserve"> </v>
          </cell>
        </row>
        <row r="1792">
          <cell r="A1792"/>
          <cell r="B1792"/>
          <cell r="C1792"/>
          <cell r="D1792"/>
          <cell r="G1792" t="str">
            <v xml:space="preserve"> </v>
          </cell>
        </row>
        <row r="1793">
          <cell r="A1793"/>
          <cell r="B1793"/>
          <cell r="C1793"/>
          <cell r="D1793"/>
          <cell r="G1793" t="str">
            <v xml:space="preserve"> </v>
          </cell>
        </row>
        <row r="1794">
          <cell r="A1794"/>
          <cell r="B1794"/>
          <cell r="C1794"/>
          <cell r="D1794"/>
          <cell r="G1794" t="str">
            <v xml:space="preserve"> </v>
          </cell>
        </row>
        <row r="1795">
          <cell r="A1795"/>
          <cell r="B1795"/>
          <cell r="C1795"/>
          <cell r="D1795"/>
          <cell r="G1795" t="str">
            <v xml:space="preserve"> </v>
          </cell>
        </row>
        <row r="1796">
          <cell r="A1796"/>
          <cell r="B1796"/>
          <cell r="C1796"/>
          <cell r="D1796"/>
          <cell r="G1796" t="str">
            <v xml:space="preserve"> </v>
          </cell>
        </row>
        <row r="1797">
          <cell r="A1797"/>
          <cell r="B1797"/>
          <cell r="C1797"/>
          <cell r="D1797"/>
          <cell r="G1797" t="str">
            <v xml:space="preserve"> </v>
          </cell>
        </row>
        <row r="1798">
          <cell r="A1798"/>
          <cell r="B1798"/>
          <cell r="C1798"/>
          <cell r="D1798"/>
          <cell r="G1798" t="str">
            <v xml:space="preserve"> </v>
          </cell>
        </row>
        <row r="1799">
          <cell r="A1799"/>
          <cell r="B1799"/>
          <cell r="C1799"/>
          <cell r="D1799"/>
          <cell r="G1799" t="str">
            <v xml:space="preserve"> </v>
          </cell>
        </row>
        <row r="1800">
          <cell r="A1800"/>
          <cell r="B1800"/>
          <cell r="C1800"/>
          <cell r="D1800"/>
          <cell r="G1800" t="str">
            <v xml:space="preserve"> </v>
          </cell>
        </row>
        <row r="1801">
          <cell r="A1801"/>
          <cell r="B1801"/>
          <cell r="C1801"/>
          <cell r="D1801"/>
          <cell r="G1801" t="str">
            <v xml:space="preserve"> </v>
          </cell>
        </row>
        <row r="1802">
          <cell r="A1802"/>
          <cell r="B1802"/>
          <cell r="C1802"/>
          <cell r="D1802"/>
          <cell r="G1802" t="str">
            <v xml:space="preserve"> </v>
          </cell>
        </row>
        <row r="1803">
          <cell r="A1803"/>
          <cell r="B1803"/>
          <cell r="C1803"/>
          <cell r="D1803"/>
          <cell r="G1803" t="str">
            <v xml:space="preserve"> </v>
          </cell>
        </row>
        <row r="1804">
          <cell r="A1804"/>
          <cell r="B1804"/>
          <cell r="C1804"/>
          <cell r="D1804"/>
          <cell r="G1804" t="str">
            <v xml:space="preserve"> </v>
          </cell>
        </row>
        <row r="1805">
          <cell r="A1805"/>
          <cell r="B1805"/>
          <cell r="C1805"/>
          <cell r="D1805"/>
          <cell r="G1805" t="str">
            <v xml:space="preserve"> </v>
          </cell>
        </row>
        <row r="1806">
          <cell r="A1806"/>
          <cell r="B1806"/>
          <cell r="C1806"/>
          <cell r="D1806"/>
          <cell r="G1806" t="str">
            <v xml:space="preserve"> </v>
          </cell>
        </row>
        <row r="1807">
          <cell r="A1807"/>
          <cell r="B1807"/>
          <cell r="C1807"/>
          <cell r="D1807"/>
          <cell r="G1807" t="str">
            <v xml:space="preserve"> </v>
          </cell>
        </row>
        <row r="1808">
          <cell r="A1808"/>
          <cell r="B1808"/>
          <cell r="C1808"/>
          <cell r="D1808"/>
          <cell r="G1808" t="str">
            <v xml:space="preserve"> </v>
          </cell>
        </row>
        <row r="1809">
          <cell r="A1809"/>
          <cell r="B1809"/>
          <cell r="C1809"/>
          <cell r="D1809"/>
          <cell r="G1809" t="str">
            <v xml:space="preserve"> </v>
          </cell>
        </row>
        <row r="1810">
          <cell r="A1810"/>
          <cell r="B1810"/>
          <cell r="C1810"/>
          <cell r="D1810"/>
          <cell r="G1810" t="str">
            <v xml:space="preserve"> </v>
          </cell>
        </row>
        <row r="1811">
          <cell r="A1811"/>
          <cell r="B1811"/>
          <cell r="C1811"/>
          <cell r="D1811"/>
          <cell r="G1811" t="str">
            <v xml:space="preserve"> </v>
          </cell>
        </row>
        <row r="1812">
          <cell r="A1812"/>
          <cell r="B1812"/>
          <cell r="C1812"/>
          <cell r="D1812"/>
          <cell r="G1812" t="str">
            <v xml:space="preserve"> </v>
          </cell>
        </row>
        <row r="1813">
          <cell r="A1813"/>
          <cell r="B1813"/>
          <cell r="C1813"/>
          <cell r="D1813"/>
          <cell r="G1813" t="str">
            <v xml:space="preserve"> </v>
          </cell>
        </row>
        <row r="1814">
          <cell r="A1814"/>
          <cell r="B1814"/>
          <cell r="C1814"/>
          <cell r="D1814"/>
          <cell r="G1814" t="str">
            <v xml:space="preserve"> </v>
          </cell>
        </row>
        <row r="1815">
          <cell r="A1815"/>
          <cell r="B1815"/>
          <cell r="C1815"/>
          <cell r="D1815"/>
          <cell r="G1815" t="str">
            <v xml:space="preserve"> </v>
          </cell>
        </row>
        <row r="1816">
          <cell r="A1816"/>
          <cell r="B1816"/>
          <cell r="C1816"/>
          <cell r="D1816"/>
          <cell r="G1816" t="str">
            <v xml:space="preserve"> </v>
          </cell>
        </row>
        <row r="1817">
          <cell r="A1817"/>
          <cell r="B1817"/>
          <cell r="C1817"/>
          <cell r="D1817"/>
          <cell r="G1817" t="str">
            <v xml:space="preserve"> </v>
          </cell>
        </row>
        <row r="1818">
          <cell r="A1818"/>
          <cell r="B1818"/>
          <cell r="C1818"/>
          <cell r="D1818"/>
          <cell r="G1818" t="str">
            <v xml:space="preserve"> </v>
          </cell>
        </row>
        <row r="1819">
          <cell r="A1819"/>
          <cell r="B1819"/>
          <cell r="C1819"/>
          <cell r="D1819"/>
          <cell r="G1819" t="str">
            <v xml:space="preserve"> </v>
          </cell>
        </row>
        <row r="1820">
          <cell r="A1820"/>
          <cell r="B1820"/>
          <cell r="C1820"/>
          <cell r="D1820"/>
          <cell r="G1820" t="str">
            <v xml:space="preserve"> </v>
          </cell>
        </row>
        <row r="1821">
          <cell r="A1821"/>
          <cell r="B1821"/>
          <cell r="C1821"/>
          <cell r="D1821"/>
          <cell r="G1821" t="str">
            <v xml:space="preserve"> </v>
          </cell>
        </row>
        <row r="1822">
          <cell r="A1822"/>
          <cell r="B1822"/>
          <cell r="C1822"/>
          <cell r="D1822"/>
          <cell r="G1822" t="str">
            <v xml:space="preserve"> </v>
          </cell>
        </row>
        <row r="1823">
          <cell r="A1823"/>
          <cell r="B1823"/>
          <cell r="C1823"/>
          <cell r="D1823"/>
          <cell r="G1823" t="str">
            <v xml:space="preserve"> </v>
          </cell>
        </row>
        <row r="1824">
          <cell r="A1824"/>
          <cell r="B1824"/>
          <cell r="C1824"/>
          <cell r="D1824"/>
          <cell r="G1824" t="str">
            <v xml:space="preserve"> </v>
          </cell>
        </row>
        <row r="1825">
          <cell r="A1825"/>
          <cell r="B1825"/>
          <cell r="C1825"/>
          <cell r="D1825"/>
          <cell r="G1825" t="str">
            <v xml:space="preserve"> </v>
          </cell>
        </row>
        <row r="1826">
          <cell r="A1826"/>
          <cell r="B1826"/>
          <cell r="C1826"/>
          <cell r="D1826"/>
          <cell r="G1826" t="str">
            <v xml:space="preserve"> </v>
          </cell>
        </row>
        <row r="1827">
          <cell r="A1827"/>
          <cell r="B1827"/>
          <cell r="C1827"/>
          <cell r="D1827"/>
          <cell r="G1827" t="str">
            <v xml:space="preserve"> </v>
          </cell>
        </row>
        <row r="1828">
          <cell r="A1828"/>
          <cell r="B1828"/>
          <cell r="C1828"/>
          <cell r="D1828"/>
          <cell r="G1828" t="str">
            <v xml:space="preserve"> </v>
          </cell>
        </row>
        <row r="1829">
          <cell r="A1829"/>
          <cell r="B1829"/>
          <cell r="C1829"/>
          <cell r="D1829"/>
          <cell r="G1829" t="str">
            <v xml:space="preserve"> </v>
          </cell>
        </row>
        <row r="1830">
          <cell r="A1830"/>
          <cell r="B1830"/>
          <cell r="C1830"/>
          <cell r="D1830"/>
          <cell r="G1830" t="str">
            <v xml:space="preserve"> </v>
          </cell>
        </row>
        <row r="1831">
          <cell r="A1831"/>
          <cell r="B1831"/>
          <cell r="C1831"/>
          <cell r="D1831"/>
          <cell r="G1831" t="str">
            <v xml:space="preserve"> </v>
          </cell>
        </row>
        <row r="1832">
          <cell r="A1832"/>
          <cell r="B1832"/>
          <cell r="C1832"/>
          <cell r="D1832"/>
          <cell r="G1832" t="str">
            <v xml:space="preserve"> </v>
          </cell>
        </row>
        <row r="1833">
          <cell r="A1833"/>
          <cell r="B1833"/>
          <cell r="C1833"/>
          <cell r="D1833"/>
          <cell r="G1833" t="str">
            <v xml:space="preserve"> </v>
          </cell>
        </row>
        <row r="1834">
          <cell r="A1834"/>
          <cell r="B1834"/>
          <cell r="C1834"/>
          <cell r="D1834"/>
          <cell r="G1834" t="str">
            <v xml:space="preserve"> </v>
          </cell>
        </row>
        <row r="1835">
          <cell r="A1835"/>
          <cell r="B1835"/>
          <cell r="C1835"/>
          <cell r="D1835"/>
          <cell r="G1835" t="str">
            <v xml:space="preserve"> </v>
          </cell>
        </row>
        <row r="1836">
          <cell r="A1836"/>
          <cell r="B1836"/>
          <cell r="C1836"/>
          <cell r="D1836"/>
          <cell r="G1836" t="str">
            <v xml:space="preserve"> </v>
          </cell>
        </row>
        <row r="1837">
          <cell r="A1837"/>
          <cell r="B1837"/>
          <cell r="C1837"/>
          <cell r="D1837"/>
          <cell r="G1837" t="str">
            <v xml:space="preserve"> </v>
          </cell>
        </row>
        <row r="1838">
          <cell r="A1838"/>
          <cell r="B1838"/>
          <cell r="C1838"/>
          <cell r="D1838"/>
          <cell r="G1838" t="str">
            <v xml:space="preserve"> </v>
          </cell>
        </row>
        <row r="1839">
          <cell r="A1839"/>
          <cell r="B1839"/>
          <cell r="C1839"/>
          <cell r="D1839"/>
          <cell r="G1839" t="str">
            <v xml:space="preserve"> </v>
          </cell>
        </row>
        <row r="1840">
          <cell r="A1840"/>
          <cell r="B1840"/>
          <cell r="C1840"/>
          <cell r="D1840"/>
          <cell r="G1840" t="str">
            <v xml:space="preserve"> </v>
          </cell>
        </row>
        <row r="1841">
          <cell r="A1841"/>
          <cell r="B1841"/>
          <cell r="C1841"/>
          <cell r="D1841"/>
          <cell r="G1841" t="str">
            <v xml:space="preserve"> </v>
          </cell>
        </row>
        <row r="1842">
          <cell r="A1842"/>
          <cell r="B1842"/>
          <cell r="C1842"/>
          <cell r="D1842"/>
          <cell r="G1842" t="str">
            <v xml:space="preserve"> </v>
          </cell>
        </row>
        <row r="1843">
          <cell r="A1843"/>
          <cell r="B1843"/>
          <cell r="C1843"/>
          <cell r="D1843"/>
          <cell r="G1843" t="str">
            <v xml:space="preserve"> </v>
          </cell>
        </row>
        <row r="1844">
          <cell r="A1844"/>
          <cell r="B1844"/>
          <cell r="C1844"/>
          <cell r="D1844"/>
          <cell r="G1844" t="str">
            <v xml:space="preserve"> </v>
          </cell>
        </row>
        <row r="1845">
          <cell r="A1845"/>
          <cell r="B1845"/>
          <cell r="C1845"/>
          <cell r="D1845"/>
          <cell r="G1845" t="str">
            <v xml:space="preserve"> </v>
          </cell>
        </row>
        <row r="1846">
          <cell r="A1846"/>
          <cell r="B1846"/>
          <cell r="C1846"/>
          <cell r="D1846"/>
          <cell r="G1846" t="str">
            <v xml:space="preserve"> </v>
          </cell>
        </row>
        <row r="1847">
          <cell r="A1847"/>
          <cell r="B1847"/>
          <cell r="C1847"/>
          <cell r="D1847"/>
          <cell r="G1847" t="str">
            <v xml:space="preserve"> </v>
          </cell>
        </row>
        <row r="1848">
          <cell r="A1848"/>
          <cell r="B1848"/>
          <cell r="C1848"/>
          <cell r="D1848"/>
          <cell r="G1848" t="str">
            <v xml:space="preserve"> </v>
          </cell>
        </row>
        <row r="1849">
          <cell r="A1849"/>
          <cell r="B1849"/>
          <cell r="C1849"/>
          <cell r="D1849"/>
          <cell r="G1849" t="str">
            <v xml:space="preserve"> </v>
          </cell>
        </row>
        <row r="1850">
          <cell r="A1850"/>
          <cell r="B1850"/>
          <cell r="C1850"/>
          <cell r="D1850"/>
          <cell r="G1850" t="str">
            <v xml:space="preserve"> </v>
          </cell>
        </row>
        <row r="1851">
          <cell r="A1851"/>
          <cell r="B1851"/>
          <cell r="C1851"/>
          <cell r="D1851"/>
          <cell r="G1851" t="str">
            <v xml:space="preserve"> </v>
          </cell>
        </row>
        <row r="1852">
          <cell r="A1852"/>
          <cell r="B1852"/>
          <cell r="C1852"/>
          <cell r="D1852"/>
          <cell r="G1852" t="str">
            <v xml:space="preserve"> </v>
          </cell>
        </row>
        <row r="1853">
          <cell r="A1853"/>
          <cell r="B1853"/>
          <cell r="C1853"/>
          <cell r="D1853"/>
          <cell r="G1853" t="str">
            <v xml:space="preserve"> </v>
          </cell>
        </row>
        <row r="1854">
          <cell r="A1854"/>
          <cell r="B1854"/>
          <cell r="C1854"/>
          <cell r="D1854"/>
          <cell r="G1854" t="str">
            <v xml:space="preserve"> </v>
          </cell>
        </row>
        <row r="1855">
          <cell r="A1855"/>
          <cell r="B1855"/>
          <cell r="C1855"/>
          <cell r="D1855"/>
          <cell r="G1855" t="str">
            <v xml:space="preserve"> </v>
          </cell>
        </row>
        <row r="1856">
          <cell r="A1856"/>
          <cell r="B1856"/>
          <cell r="C1856"/>
          <cell r="D1856"/>
          <cell r="G1856" t="str">
            <v xml:space="preserve"> </v>
          </cell>
        </row>
        <row r="1857">
          <cell r="A1857"/>
          <cell r="B1857"/>
          <cell r="C1857"/>
          <cell r="D1857"/>
          <cell r="G1857" t="str">
            <v xml:space="preserve"> </v>
          </cell>
        </row>
        <row r="1858">
          <cell r="A1858"/>
          <cell r="B1858"/>
          <cell r="C1858"/>
          <cell r="D1858"/>
          <cell r="G1858" t="str">
            <v xml:space="preserve"> </v>
          </cell>
        </row>
        <row r="1859">
          <cell r="A1859"/>
          <cell r="B1859"/>
          <cell r="C1859"/>
          <cell r="D1859"/>
          <cell r="G1859" t="str">
            <v xml:space="preserve"> </v>
          </cell>
        </row>
        <row r="1860">
          <cell r="A1860"/>
          <cell r="B1860"/>
          <cell r="C1860"/>
          <cell r="D1860"/>
          <cell r="G1860" t="str">
            <v xml:space="preserve"> </v>
          </cell>
        </row>
        <row r="1861">
          <cell r="A1861"/>
          <cell r="B1861"/>
          <cell r="C1861"/>
          <cell r="D1861"/>
          <cell r="G1861" t="str">
            <v xml:space="preserve"> </v>
          </cell>
        </row>
        <row r="1862">
          <cell r="A1862"/>
          <cell r="B1862"/>
          <cell r="C1862"/>
          <cell r="D1862"/>
          <cell r="G1862" t="str">
            <v xml:space="preserve"> </v>
          </cell>
        </row>
        <row r="1863">
          <cell r="A1863"/>
          <cell r="B1863"/>
          <cell r="C1863"/>
          <cell r="D1863"/>
          <cell r="G1863" t="str">
            <v xml:space="preserve"> </v>
          </cell>
        </row>
        <row r="1864">
          <cell r="A1864"/>
          <cell r="B1864"/>
          <cell r="C1864"/>
          <cell r="D1864"/>
          <cell r="G1864" t="str">
            <v xml:space="preserve"> </v>
          </cell>
        </row>
        <row r="1865">
          <cell r="A1865"/>
          <cell r="B1865"/>
          <cell r="C1865"/>
          <cell r="D1865"/>
          <cell r="G1865" t="str">
            <v xml:space="preserve"> </v>
          </cell>
        </row>
        <row r="1866">
          <cell r="A1866"/>
          <cell r="B1866"/>
          <cell r="C1866"/>
          <cell r="D1866"/>
          <cell r="G1866" t="str">
            <v xml:space="preserve"> </v>
          </cell>
        </row>
        <row r="1867">
          <cell r="A1867"/>
          <cell r="B1867"/>
          <cell r="C1867"/>
          <cell r="D1867"/>
          <cell r="G1867" t="str">
            <v xml:space="preserve"> </v>
          </cell>
        </row>
        <row r="1868">
          <cell r="A1868"/>
          <cell r="B1868"/>
          <cell r="C1868"/>
          <cell r="D1868"/>
          <cell r="G1868" t="str">
            <v xml:space="preserve"> </v>
          </cell>
        </row>
        <row r="1869">
          <cell r="A1869"/>
          <cell r="B1869"/>
          <cell r="C1869"/>
          <cell r="D1869"/>
          <cell r="G1869" t="str">
            <v xml:space="preserve"> </v>
          </cell>
        </row>
        <row r="1870">
          <cell r="A1870"/>
          <cell r="B1870"/>
          <cell r="C1870"/>
          <cell r="D1870"/>
          <cell r="G1870" t="str">
            <v xml:space="preserve"> </v>
          </cell>
        </row>
        <row r="1871">
          <cell r="A1871"/>
          <cell r="B1871"/>
          <cell r="C1871"/>
          <cell r="D1871"/>
          <cell r="G1871" t="str">
            <v xml:space="preserve"> </v>
          </cell>
        </row>
        <row r="1872">
          <cell r="A1872"/>
          <cell r="B1872"/>
          <cell r="C1872"/>
          <cell r="D1872"/>
          <cell r="G1872" t="str">
            <v xml:space="preserve"> </v>
          </cell>
        </row>
        <row r="1873">
          <cell r="A1873"/>
          <cell r="B1873"/>
          <cell r="C1873"/>
          <cell r="D1873"/>
          <cell r="G1873" t="str">
            <v xml:space="preserve"> </v>
          </cell>
        </row>
        <row r="1874">
          <cell r="A1874"/>
          <cell r="B1874"/>
          <cell r="C1874"/>
          <cell r="D1874"/>
          <cell r="G1874" t="str">
            <v xml:space="preserve"> </v>
          </cell>
        </row>
        <row r="1875">
          <cell r="A1875"/>
          <cell r="B1875"/>
          <cell r="C1875"/>
          <cell r="D1875"/>
          <cell r="G1875" t="str">
            <v xml:space="preserve"> </v>
          </cell>
        </row>
        <row r="1876">
          <cell r="A1876"/>
          <cell r="B1876"/>
          <cell r="C1876"/>
          <cell r="D1876"/>
          <cell r="G1876" t="str">
            <v xml:space="preserve"> </v>
          </cell>
        </row>
        <row r="1877">
          <cell r="A1877"/>
          <cell r="B1877"/>
          <cell r="C1877"/>
          <cell r="D1877"/>
          <cell r="G1877" t="str">
            <v xml:space="preserve"> </v>
          </cell>
        </row>
        <row r="1878">
          <cell r="A1878"/>
          <cell r="B1878"/>
          <cell r="C1878"/>
          <cell r="D1878"/>
          <cell r="G1878" t="str">
            <v xml:space="preserve"> </v>
          </cell>
        </row>
        <row r="1879">
          <cell r="A1879"/>
          <cell r="B1879"/>
          <cell r="C1879"/>
          <cell r="D1879"/>
          <cell r="G1879" t="str">
            <v xml:space="preserve"> </v>
          </cell>
        </row>
        <row r="1880">
          <cell r="A1880"/>
          <cell r="B1880"/>
          <cell r="C1880"/>
          <cell r="D1880"/>
          <cell r="G1880" t="str">
            <v xml:space="preserve"> </v>
          </cell>
        </row>
        <row r="1881">
          <cell r="A1881"/>
          <cell r="B1881"/>
          <cell r="C1881"/>
          <cell r="D1881"/>
          <cell r="G1881" t="str">
            <v xml:space="preserve"> </v>
          </cell>
        </row>
        <row r="1882">
          <cell r="A1882"/>
          <cell r="B1882"/>
          <cell r="C1882"/>
          <cell r="D1882"/>
          <cell r="G1882" t="str">
            <v xml:space="preserve"> </v>
          </cell>
        </row>
        <row r="1883">
          <cell r="A1883"/>
          <cell r="B1883"/>
          <cell r="C1883"/>
          <cell r="D1883"/>
          <cell r="G1883" t="str">
            <v xml:space="preserve"> </v>
          </cell>
        </row>
        <row r="1884">
          <cell r="A1884"/>
          <cell r="B1884"/>
          <cell r="C1884"/>
          <cell r="D1884"/>
          <cell r="G1884" t="str">
            <v xml:space="preserve"> </v>
          </cell>
        </row>
        <row r="1885">
          <cell r="A1885"/>
          <cell r="B1885"/>
          <cell r="C1885"/>
          <cell r="D1885"/>
          <cell r="G1885" t="str">
            <v xml:space="preserve"> </v>
          </cell>
        </row>
        <row r="1886">
          <cell r="A1886"/>
          <cell r="B1886"/>
          <cell r="C1886"/>
          <cell r="D1886"/>
          <cell r="G1886" t="str">
            <v xml:space="preserve"> </v>
          </cell>
        </row>
        <row r="1887">
          <cell r="A1887"/>
          <cell r="B1887"/>
          <cell r="C1887"/>
          <cell r="D1887"/>
          <cell r="G1887" t="str">
            <v xml:space="preserve"> </v>
          </cell>
        </row>
        <row r="1888">
          <cell r="A1888"/>
          <cell r="B1888"/>
          <cell r="C1888"/>
          <cell r="D1888"/>
          <cell r="G1888" t="str">
            <v xml:space="preserve"> </v>
          </cell>
        </row>
        <row r="1889">
          <cell r="A1889"/>
          <cell r="B1889"/>
          <cell r="C1889"/>
          <cell r="D1889"/>
          <cell r="G1889" t="str">
            <v xml:space="preserve"> </v>
          </cell>
        </row>
        <row r="1890">
          <cell r="A1890"/>
          <cell r="B1890"/>
          <cell r="C1890"/>
          <cell r="D1890"/>
          <cell r="G1890" t="str">
            <v xml:space="preserve"> </v>
          </cell>
        </row>
        <row r="1891">
          <cell r="A1891"/>
          <cell r="B1891"/>
          <cell r="C1891"/>
          <cell r="D1891"/>
          <cell r="G1891" t="str">
            <v xml:space="preserve"> </v>
          </cell>
        </row>
        <row r="1892">
          <cell r="A1892"/>
          <cell r="B1892"/>
          <cell r="C1892"/>
          <cell r="D1892"/>
          <cell r="G1892" t="str">
            <v xml:space="preserve"> </v>
          </cell>
        </row>
        <row r="1893">
          <cell r="A1893"/>
          <cell r="B1893"/>
          <cell r="C1893"/>
          <cell r="D1893"/>
          <cell r="G1893" t="str">
            <v xml:space="preserve"> </v>
          </cell>
        </row>
        <row r="1894">
          <cell r="A1894"/>
          <cell r="B1894"/>
          <cell r="C1894"/>
          <cell r="D1894"/>
          <cell r="G1894" t="str">
            <v xml:space="preserve"> </v>
          </cell>
        </row>
        <row r="1895">
          <cell r="A1895"/>
          <cell r="B1895"/>
          <cell r="C1895"/>
          <cell r="D1895"/>
          <cell r="G1895" t="str">
            <v xml:space="preserve"> </v>
          </cell>
        </row>
        <row r="1896">
          <cell r="A1896"/>
          <cell r="B1896"/>
          <cell r="C1896"/>
          <cell r="D1896"/>
          <cell r="G1896" t="str">
            <v xml:space="preserve"> </v>
          </cell>
        </row>
        <row r="1897">
          <cell r="A1897"/>
          <cell r="B1897"/>
          <cell r="C1897"/>
          <cell r="D1897"/>
          <cell r="G1897" t="str">
            <v xml:space="preserve"> </v>
          </cell>
        </row>
        <row r="1898">
          <cell r="A1898"/>
          <cell r="B1898"/>
          <cell r="C1898"/>
          <cell r="D1898"/>
          <cell r="G1898" t="str">
            <v xml:space="preserve"> </v>
          </cell>
        </row>
        <row r="1899">
          <cell r="A1899"/>
          <cell r="B1899"/>
          <cell r="C1899"/>
          <cell r="D1899"/>
          <cell r="G1899" t="str">
            <v xml:space="preserve"> </v>
          </cell>
        </row>
        <row r="1900">
          <cell r="A1900"/>
          <cell r="B1900"/>
          <cell r="C1900"/>
          <cell r="D1900"/>
          <cell r="G1900" t="str">
            <v xml:space="preserve"> </v>
          </cell>
        </row>
        <row r="1901">
          <cell r="A1901"/>
          <cell r="B1901"/>
          <cell r="C1901"/>
          <cell r="D1901"/>
          <cell r="G1901" t="str">
            <v xml:space="preserve"> </v>
          </cell>
        </row>
        <row r="1902">
          <cell r="A1902"/>
          <cell r="B1902"/>
          <cell r="C1902"/>
          <cell r="D1902"/>
          <cell r="G1902" t="str">
            <v xml:space="preserve"> </v>
          </cell>
        </row>
        <row r="1903">
          <cell r="A1903"/>
          <cell r="B1903"/>
          <cell r="C1903"/>
          <cell r="D1903"/>
          <cell r="G1903" t="str">
            <v xml:space="preserve"> </v>
          </cell>
        </row>
        <row r="1904">
          <cell r="A1904"/>
          <cell r="B1904"/>
          <cell r="C1904"/>
          <cell r="D1904"/>
          <cell r="G1904" t="str">
            <v xml:space="preserve"> </v>
          </cell>
        </row>
        <row r="1905">
          <cell r="A1905"/>
          <cell r="B1905"/>
          <cell r="C1905"/>
          <cell r="D1905"/>
          <cell r="G1905" t="str">
            <v xml:space="preserve"> </v>
          </cell>
        </row>
        <row r="1906">
          <cell r="A1906"/>
          <cell r="B1906"/>
          <cell r="C1906"/>
          <cell r="D1906"/>
          <cell r="G1906" t="str">
            <v xml:space="preserve"> </v>
          </cell>
        </row>
        <row r="1907">
          <cell r="A1907"/>
          <cell r="B1907"/>
          <cell r="C1907"/>
          <cell r="D1907"/>
          <cell r="G1907" t="str">
            <v xml:space="preserve"> </v>
          </cell>
        </row>
        <row r="1908">
          <cell r="A1908"/>
          <cell r="B1908"/>
          <cell r="C1908"/>
          <cell r="D1908"/>
          <cell r="G1908" t="str">
            <v xml:space="preserve"> </v>
          </cell>
        </row>
        <row r="1909">
          <cell r="A1909"/>
          <cell r="B1909"/>
          <cell r="C1909"/>
          <cell r="D1909"/>
          <cell r="G1909" t="str">
            <v xml:space="preserve"> </v>
          </cell>
        </row>
        <row r="1910">
          <cell r="A1910"/>
          <cell r="B1910"/>
          <cell r="C1910"/>
          <cell r="D1910"/>
          <cell r="G1910" t="str">
            <v xml:space="preserve"> </v>
          </cell>
        </row>
        <row r="1911">
          <cell r="A1911"/>
          <cell r="B1911"/>
          <cell r="C1911"/>
          <cell r="D1911"/>
          <cell r="G1911" t="str">
            <v xml:space="preserve"> </v>
          </cell>
        </row>
        <row r="1912">
          <cell r="A1912"/>
          <cell r="B1912"/>
          <cell r="C1912"/>
          <cell r="D1912"/>
          <cell r="G1912" t="str">
            <v xml:space="preserve"> </v>
          </cell>
        </row>
        <row r="1913">
          <cell r="A1913"/>
          <cell r="B1913"/>
          <cell r="C1913"/>
          <cell r="D1913"/>
          <cell r="G1913" t="str">
            <v xml:space="preserve"> </v>
          </cell>
        </row>
        <row r="1914">
          <cell r="A1914"/>
          <cell r="B1914"/>
          <cell r="C1914"/>
          <cell r="D1914"/>
          <cell r="G1914" t="str">
            <v xml:space="preserve"> </v>
          </cell>
        </row>
        <row r="1915">
          <cell r="A1915"/>
          <cell r="B1915"/>
          <cell r="C1915"/>
          <cell r="D1915"/>
          <cell r="G1915" t="str">
            <v xml:space="preserve"> </v>
          </cell>
        </row>
        <row r="1916">
          <cell r="A1916"/>
          <cell r="B1916"/>
          <cell r="C1916"/>
          <cell r="D1916"/>
          <cell r="G1916" t="str">
            <v xml:space="preserve"> </v>
          </cell>
        </row>
        <row r="1917">
          <cell r="A1917"/>
          <cell r="B1917"/>
          <cell r="C1917"/>
          <cell r="D1917"/>
          <cell r="G1917" t="str">
            <v xml:space="preserve"> </v>
          </cell>
        </row>
        <row r="1918">
          <cell r="A1918"/>
          <cell r="B1918"/>
          <cell r="C1918"/>
          <cell r="D1918"/>
          <cell r="G1918" t="str">
            <v xml:space="preserve"> </v>
          </cell>
        </row>
        <row r="1919">
          <cell r="A1919"/>
          <cell r="B1919"/>
          <cell r="C1919"/>
          <cell r="D1919"/>
          <cell r="G1919" t="str">
            <v xml:space="preserve"> </v>
          </cell>
        </row>
        <row r="1920">
          <cell r="A1920"/>
          <cell r="B1920"/>
          <cell r="C1920"/>
          <cell r="D1920"/>
          <cell r="G1920" t="str">
            <v xml:space="preserve"> </v>
          </cell>
        </row>
        <row r="1921">
          <cell r="A1921"/>
          <cell r="B1921"/>
          <cell r="C1921"/>
          <cell r="D1921"/>
          <cell r="G1921" t="str">
            <v xml:space="preserve"> </v>
          </cell>
        </row>
        <row r="1922">
          <cell r="A1922"/>
          <cell r="B1922"/>
          <cell r="C1922"/>
          <cell r="D1922"/>
          <cell r="G1922" t="str">
            <v xml:space="preserve"> </v>
          </cell>
        </row>
        <row r="1923">
          <cell r="A1923"/>
          <cell r="B1923"/>
          <cell r="C1923"/>
          <cell r="D1923"/>
          <cell r="G1923" t="str">
            <v xml:space="preserve"> </v>
          </cell>
        </row>
        <row r="1924">
          <cell r="A1924"/>
          <cell r="B1924"/>
          <cell r="C1924"/>
          <cell r="D1924"/>
          <cell r="G1924" t="str">
            <v xml:space="preserve"> </v>
          </cell>
        </row>
        <row r="1925">
          <cell r="A1925"/>
          <cell r="B1925"/>
          <cell r="C1925"/>
          <cell r="D1925"/>
          <cell r="G1925" t="str">
            <v xml:space="preserve"> </v>
          </cell>
        </row>
        <row r="1926">
          <cell r="A1926"/>
          <cell r="B1926"/>
          <cell r="C1926"/>
          <cell r="D1926"/>
          <cell r="G1926" t="str">
            <v xml:space="preserve"> </v>
          </cell>
        </row>
        <row r="1927">
          <cell r="A1927"/>
          <cell r="B1927"/>
          <cell r="C1927"/>
          <cell r="D1927"/>
          <cell r="G1927" t="str">
            <v xml:space="preserve"> </v>
          </cell>
        </row>
        <row r="1928">
          <cell r="A1928"/>
          <cell r="B1928"/>
          <cell r="C1928"/>
          <cell r="D1928"/>
          <cell r="G1928" t="str">
            <v xml:space="preserve"> </v>
          </cell>
        </row>
        <row r="1929">
          <cell r="A1929"/>
          <cell r="B1929"/>
          <cell r="C1929"/>
          <cell r="D1929"/>
          <cell r="G1929" t="str">
            <v xml:space="preserve"> </v>
          </cell>
        </row>
        <row r="1930">
          <cell r="A1930"/>
          <cell r="B1930"/>
          <cell r="C1930"/>
          <cell r="D1930"/>
          <cell r="G1930" t="str">
            <v xml:space="preserve"> </v>
          </cell>
        </row>
        <row r="1931">
          <cell r="A1931"/>
          <cell r="B1931"/>
          <cell r="C1931"/>
          <cell r="D1931"/>
          <cell r="G1931" t="str">
            <v xml:space="preserve"> </v>
          </cell>
        </row>
        <row r="1932">
          <cell r="A1932"/>
          <cell r="B1932"/>
          <cell r="C1932"/>
          <cell r="D1932"/>
          <cell r="G1932" t="str">
            <v xml:space="preserve"> </v>
          </cell>
        </row>
        <row r="1933">
          <cell r="A1933"/>
          <cell r="B1933"/>
          <cell r="C1933"/>
          <cell r="D1933"/>
          <cell r="G1933" t="str">
            <v xml:space="preserve"> </v>
          </cell>
        </row>
        <row r="1934">
          <cell r="A1934"/>
          <cell r="B1934"/>
          <cell r="C1934"/>
          <cell r="D1934"/>
          <cell r="G1934" t="str">
            <v xml:space="preserve"> </v>
          </cell>
        </row>
        <row r="1935">
          <cell r="A1935"/>
          <cell r="B1935"/>
          <cell r="C1935"/>
          <cell r="D1935"/>
          <cell r="G1935" t="str">
            <v xml:space="preserve"> </v>
          </cell>
        </row>
        <row r="1936">
          <cell r="A1936"/>
          <cell r="B1936"/>
          <cell r="C1936"/>
          <cell r="D1936"/>
          <cell r="G1936" t="str">
            <v xml:space="preserve"> </v>
          </cell>
        </row>
        <row r="1937">
          <cell r="A1937"/>
          <cell r="B1937"/>
          <cell r="C1937"/>
          <cell r="D1937"/>
          <cell r="G1937" t="str">
            <v xml:space="preserve"> </v>
          </cell>
        </row>
        <row r="1938">
          <cell r="A1938"/>
          <cell r="B1938"/>
          <cell r="C1938"/>
          <cell r="D1938"/>
          <cell r="G1938" t="str">
            <v xml:space="preserve"> </v>
          </cell>
        </row>
        <row r="1939">
          <cell r="A1939"/>
          <cell r="B1939"/>
          <cell r="C1939"/>
          <cell r="D1939"/>
          <cell r="G1939" t="str">
            <v xml:space="preserve"> </v>
          </cell>
        </row>
        <row r="1940">
          <cell r="A1940"/>
          <cell r="B1940"/>
          <cell r="C1940"/>
          <cell r="D1940"/>
          <cell r="G1940" t="str">
            <v xml:space="preserve"> </v>
          </cell>
        </row>
        <row r="1941">
          <cell r="A1941"/>
          <cell r="B1941"/>
          <cell r="C1941"/>
          <cell r="D1941"/>
          <cell r="G1941" t="str">
            <v xml:space="preserve"> </v>
          </cell>
        </row>
        <row r="1942">
          <cell r="A1942"/>
          <cell r="B1942"/>
          <cell r="C1942"/>
          <cell r="D1942"/>
          <cell r="G1942" t="str">
            <v xml:space="preserve"> </v>
          </cell>
        </row>
        <row r="1943">
          <cell r="A1943"/>
          <cell r="B1943"/>
          <cell r="C1943"/>
          <cell r="D1943"/>
          <cell r="G1943" t="str">
            <v xml:space="preserve"> </v>
          </cell>
        </row>
        <row r="1944">
          <cell r="A1944"/>
          <cell r="B1944"/>
          <cell r="C1944"/>
          <cell r="D1944"/>
          <cell r="G1944" t="str">
            <v xml:space="preserve"> </v>
          </cell>
        </row>
        <row r="1945">
          <cell r="A1945"/>
          <cell r="B1945"/>
          <cell r="C1945"/>
          <cell r="D1945"/>
          <cell r="G1945" t="str">
            <v xml:space="preserve"> </v>
          </cell>
        </row>
        <row r="1946">
          <cell r="A1946"/>
          <cell r="B1946"/>
          <cell r="C1946"/>
          <cell r="D1946"/>
          <cell r="G1946" t="str">
            <v xml:space="preserve"> </v>
          </cell>
        </row>
        <row r="1947">
          <cell r="A1947"/>
          <cell r="B1947"/>
          <cell r="C1947"/>
          <cell r="D1947"/>
          <cell r="G1947" t="str">
            <v xml:space="preserve"> </v>
          </cell>
        </row>
        <row r="1948">
          <cell r="A1948"/>
          <cell r="B1948"/>
          <cell r="C1948"/>
          <cell r="D1948"/>
          <cell r="G1948" t="str">
            <v xml:space="preserve"> </v>
          </cell>
        </row>
        <row r="1949">
          <cell r="A1949"/>
          <cell r="B1949"/>
          <cell r="C1949"/>
          <cell r="D1949"/>
          <cell r="G1949" t="str">
            <v xml:space="preserve"> </v>
          </cell>
        </row>
        <row r="1950">
          <cell r="A1950"/>
          <cell r="B1950"/>
          <cell r="C1950"/>
          <cell r="D1950"/>
          <cell r="G1950" t="str">
            <v xml:space="preserve"> </v>
          </cell>
        </row>
        <row r="1951">
          <cell r="A1951"/>
          <cell r="B1951"/>
          <cell r="C1951"/>
          <cell r="D1951"/>
          <cell r="G1951" t="str">
            <v xml:space="preserve"> </v>
          </cell>
        </row>
        <row r="1952">
          <cell r="A1952"/>
          <cell r="B1952"/>
          <cell r="C1952"/>
          <cell r="D1952"/>
          <cell r="G1952" t="str">
            <v xml:space="preserve"> </v>
          </cell>
        </row>
        <row r="1953">
          <cell r="A1953"/>
          <cell r="B1953"/>
          <cell r="C1953"/>
          <cell r="D1953"/>
          <cell r="G1953" t="str">
            <v xml:space="preserve"> </v>
          </cell>
        </row>
        <row r="1954">
          <cell r="A1954"/>
          <cell r="B1954"/>
          <cell r="C1954"/>
          <cell r="D1954"/>
          <cell r="G1954" t="str">
            <v xml:space="preserve"> </v>
          </cell>
        </row>
        <row r="1955">
          <cell r="A1955"/>
          <cell r="B1955"/>
          <cell r="C1955"/>
          <cell r="D1955"/>
          <cell r="G1955" t="str">
            <v xml:space="preserve"> </v>
          </cell>
        </row>
        <row r="1956">
          <cell r="A1956"/>
          <cell r="B1956"/>
          <cell r="C1956"/>
          <cell r="D1956"/>
          <cell r="G1956" t="str">
            <v xml:space="preserve"> </v>
          </cell>
        </row>
        <row r="1957">
          <cell r="A1957"/>
          <cell r="B1957"/>
          <cell r="C1957"/>
          <cell r="D1957"/>
          <cell r="G1957" t="str">
            <v xml:space="preserve"> </v>
          </cell>
        </row>
        <row r="1958">
          <cell r="A1958"/>
          <cell r="B1958"/>
          <cell r="C1958"/>
          <cell r="D1958"/>
          <cell r="G1958" t="str">
            <v xml:space="preserve"> </v>
          </cell>
        </row>
        <row r="1959">
          <cell r="A1959"/>
          <cell r="B1959"/>
          <cell r="C1959"/>
          <cell r="D1959"/>
          <cell r="G1959" t="str">
            <v xml:space="preserve"> </v>
          </cell>
        </row>
        <row r="1960">
          <cell r="A1960"/>
          <cell r="B1960"/>
          <cell r="C1960"/>
          <cell r="D1960"/>
          <cell r="G1960" t="str">
            <v xml:space="preserve"> </v>
          </cell>
        </row>
        <row r="1961">
          <cell r="A1961"/>
          <cell r="B1961"/>
          <cell r="C1961"/>
          <cell r="D1961"/>
          <cell r="G1961" t="str">
            <v xml:space="preserve"> </v>
          </cell>
        </row>
        <row r="1962">
          <cell r="A1962"/>
          <cell r="B1962"/>
          <cell r="C1962"/>
          <cell r="D1962"/>
          <cell r="G1962" t="str">
            <v xml:space="preserve"> </v>
          </cell>
        </row>
        <row r="1963">
          <cell r="A1963"/>
          <cell r="B1963"/>
          <cell r="C1963"/>
          <cell r="D1963"/>
          <cell r="G1963" t="str">
            <v xml:space="preserve"> </v>
          </cell>
        </row>
        <row r="1964">
          <cell r="A1964"/>
          <cell r="B1964"/>
          <cell r="C1964"/>
          <cell r="D1964"/>
          <cell r="G1964" t="str">
            <v xml:space="preserve"> </v>
          </cell>
        </row>
        <row r="1965">
          <cell r="A1965"/>
          <cell r="B1965"/>
          <cell r="C1965"/>
          <cell r="D1965"/>
          <cell r="G1965" t="str">
            <v xml:space="preserve"> </v>
          </cell>
        </row>
        <row r="1966">
          <cell r="A1966"/>
          <cell r="B1966"/>
          <cell r="C1966"/>
          <cell r="D1966"/>
          <cell r="G1966" t="str">
            <v xml:space="preserve"> </v>
          </cell>
        </row>
        <row r="1967">
          <cell r="A1967"/>
          <cell r="B1967"/>
          <cell r="C1967"/>
          <cell r="D1967"/>
          <cell r="G1967" t="str">
            <v xml:space="preserve"> </v>
          </cell>
        </row>
        <row r="1968">
          <cell r="A1968"/>
          <cell r="B1968"/>
          <cell r="C1968"/>
          <cell r="D1968"/>
          <cell r="G1968" t="str">
            <v xml:space="preserve"> </v>
          </cell>
        </row>
        <row r="1969">
          <cell r="A1969"/>
          <cell r="B1969"/>
          <cell r="C1969"/>
          <cell r="D1969"/>
          <cell r="G1969" t="str">
            <v xml:space="preserve"> </v>
          </cell>
        </row>
        <row r="1970">
          <cell r="A1970"/>
          <cell r="B1970"/>
          <cell r="C1970"/>
          <cell r="D1970"/>
          <cell r="G1970" t="str">
            <v xml:space="preserve"> </v>
          </cell>
        </row>
        <row r="1971">
          <cell r="A1971"/>
          <cell r="B1971"/>
          <cell r="C1971"/>
          <cell r="D1971"/>
          <cell r="G1971" t="str">
            <v xml:space="preserve"> </v>
          </cell>
        </row>
        <row r="1972">
          <cell r="A1972"/>
          <cell r="B1972"/>
          <cell r="C1972"/>
          <cell r="D1972"/>
          <cell r="G1972" t="str">
            <v xml:space="preserve"> </v>
          </cell>
        </row>
        <row r="1973">
          <cell r="A1973"/>
          <cell r="B1973"/>
          <cell r="C1973"/>
          <cell r="D1973"/>
          <cell r="G1973" t="str">
            <v xml:space="preserve"> </v>
          </cell>
        </row>
        <row r="1974">
          <cell r="A1974"/>
          <cell r="B1974"/>
          <cell r="C1974"/>
          <cell r="D1974"/>
          <cell r="G1974" t="str">
            <v xml:space="preserve"> </v>
          </cell>
        </row>
        <row r="1975">
          <cell r="A1975"/>
          <cell r="B1975"/>
          <cell r="C1975"/>
          <cell r="D1975"/>
          <cell r="G1975" t="str">
            <v xml:space="preserve"> </v>
          </cell>
        </row>
        <row r="1976">
          <cell r="A1976"/>
          <cell r="B1976"/>
          <cell r="C1976"/>
          <cell r="D1976"/>
          <cell r="G1976" t="str">
            <v xml:space="preserve"> </v>
          </cell>
        </row>
        <row r="1977">
          <cell r="A1977"/>
          <cell r="B1977"/>
          <cell r="C1977"/>
          <cell r="D1977"/>
          <cell r="G1977" t="str">
            <v xml:space="preserve"> </v>
          </cell>
        </row>
        <row r="1978">
          <cell r="A1978"/>
          <cell r="B1978"/>
          <cell r="C1978"/>
          <cell r="D1978"/>
          <cell r="G1978" t="str">
            <v xml:space="preserve"> </v>
          </cell>
        </row>
        <row r="1979">
          <cell r="A1979"/>
          <cell r="B1979"/>
          <cell r="C1979"/>
          <cell r="D1979"/>
          <cell r="G1979" t="str">
            <v xml:space="preserve"> </v>
          </cell>
        </row>
        <row r="1980">
          <cell r="A1980"/>
          <cell r="B1980"/>
          <cell r="C1980"/>
          <cell r="D1980"/>
          <cell r="G1980" t="str">
            <v xml:space="preserve"> </v>
          </cell>
        </row>
        <row r="1981">
          <cell r="A1981"/>
          <cell r="B1981"/>
          <cell r="C1981"/>
          <cell r="D1981"/>
          <cell r="G1981" t="str">
            <v xml:space="preserve"> </v>
          </cell>
        </row>
        <row r="1982">
          <cell r="A1982"/>
          <cell r="B1982"/>
          <cell r="C1982"/>
          <cell r="D1982"/>
          <cell r="G1982" t="str">
            <v xml:space="preserve"> </v>
          </cell>
        </row>
        <row r="1983">
          <cell r="A1983"/>
          <cell r="B1983"/>
          <cell r="C1983"/>
          <cell r="D1983"/>
          <cell r="G1983" t="str">
            <v xml:space="preserve"> </v>
          </cell>
        </row>
        <row r="1984">
          <cell r="A1984"/>
          <cell r="B1984"/>
          <cell r="C1984"/>
          <cell r="D1984"/>
          <cell r="G1984" t="str">
            <v xml:space="preserve"> </v>
          </cell>
        </row>
        <row r="1985">
          <cell r="A1985"/>
          <cell r="B1985"/>
          <cell r="C1985"/>
          <cell r="D1985"/>
          <cell r="G1985" t="str">
            <v xml:space="preserve"> </v>
          </cell>
        </row>
        <row r="1986">
          <cell r="A1986"/>
          <cell r="B1986"/>
          <cell r="C1986"/>
          <cell r="D1986"/>
          <cell r="G1986" t="str">
            <v xml:space="preserve"> </v>
          </cell>
        </row>
        <row r="1987">
          <cell r="A1987"/>
          <cell r="B1987"/>
          <cell r="C1987"/>
          <cell r="D1987"/>
          <cell r="G1987" t="str">
            <v xml:space="preserve"> </v>
          </cell>
        </row>
        <row r="1988">
          <cell r="A1988"/>
          <cell r="B1988"/>
          <cell r="C1988"/>
          <cell r="D1988"/>
          <cell r="G1988" t="str">
            <v xml:space="preserve"> </v>
          </cell>
        </row>
        <row r="1989">
          <cell r="A1989"/>
          <cell r="B1989"/>
          <cell r="C1989"/>
          <cell r="D1989"/>
          <cell r="G1989" t="str">
            <v xml:space="preserve"> </v>
          </cell>
        </row>
        <row r="1990">
          <cell r="A1990"/>
          <cell r="B1990"/>
          <cell r="C1990"/>
          <cell r="D1990"/>
          <cell r="G1990" t="str">
            <v xml:space="preserve"> </v>
          </cell>
        </row>
        <row r="1991">
          <cell r="A1991"/>
          <cell r="B1991"/>
          <cell r="C1991"/>
          <cell r="D1991"/>
          <cell r="G1991" t="str">
            <v xml:space="preserve"> </v>
          </cell>
        </row>
        <row r="1992">
          <cell r="A1992"/>
          <cell r="B1992"/>
          <cell r="C1992"/>
          <cell r="D1992"/>
          <cell r="G1992" t="str">
            <v xml:space="preserve"> </v>
          </cell>
        </row>
        <row r="1993">
          <cell r="A1993"/>
          <cell r="B1993"/>
          <cell r="C1993"/>
          <cell r="D1993"/>
          <cell r="G1993" t="str">
            <v xml:space="preserve"> </v>
          </cell>
        </row>
        <row r="1994">
          <cell r="A1994"/>
          <cell r="B1994"/>
          <cell r="C1994"/>
          <cell r="D1994"/>
          <cell r="G1994" t="str">
            <v xml:space="preserve"> </v>
          </cell>
        </row>
        <row r="1995">
          <cell r="A1995"/>
          <cell r="B1995"/>
          <cell r="C1995"/>
          <cell r="D1995"/>
          <cell r="G1995" t="str">
            <v xml:space="preserve"> </v>
          </cell>
        </row>
        <row r="1996">
          <cell r="A1996"/>
          <cell r="B1996"/>
          <cell r="C1996"/>
          <cell r="D1996"/>
          <cell r="G1996" t="str">
            <v xml:space="preserve"> </v>
          </cell>
        </row>
        <row r="1997">
          <cell r="A1997"/>
          <cell r="B1997"/>
          <cell r="C1997"/>
          <cell r="D1997"/>
          <cell r="G1997" t="str">
            <v xml:space="preserve"> </v>
          </cell>
        </row>
        <row r="1998">
          <cell r="A1998"/>
          <cell r="B1998"/>
          <cell r="C1998"/>
          <cell r="D1998"/>
          <cell r="G1998" t="str">
            <v xml:space="preserve"> </v>
          </cell>
        </row>
        <row r="1999">
          <cell r="A1999"/>
          <cell r="B1999"/>
          <cell r="C1999"/>
          <cell r="D1999"/>
          <cell r="G1999" t="str">
            <v xml:space="preserve"> </v>
          </cell>
        </row>
        <row r="2000">
          <cell r="A2000"/>
          <cell r="B2000"/>
          <cell r="C2000"/>
          <cell r="D2000"/>
          <cell r="G2000" t="str">
            <v xml:space="preserve"> </v>
          </cell>
        </row>
        <row r="2001">
          <cell r="A2001"/>
          <cell r="B2001"/>
          <cell r="C2001"/>
          <cell r="D2001"/>
          <cell r="G2001" t="str">
            <v xml:space="preserve"> </v>
          </cell>
        </row>
        <row r="2002">
          <cell r="A2002"/>
          <cell r="B2002"/>
          <cell r="C2002"/>
          <cell r="D2002"/>
          <cell r="G2002" t="str">
            <v xml:space="preserve"> </v>
          </cell>
        </row>
        <row r="2003">
          <cell r="A2003"/>
          <cell r="B2003"/>
          <cell r="C2003"/>
          <cell r="D2003"/>
          <cell r="G2003" t="str">
            <v xml:space="preserve"> </v>
          </cell>
        </row>
        <row r="2004">
          <cell r="A2004"/>
          <cell r="B2004"/>
          <cell r="C2004"/>
          <cell r="D2004"/>
          <cell r="G2004" t="str">
            <v xml:space="preserve"> </v>
          </cell>
        </row>
        <row r="2005">
          <cell r="A2005"/>
          <cell r="B2005"/>
          <cell r="C2005"/>
          <cell r="D2005"/>
          <cell r="G2005" t="str">
            <v xml:space="preserve"> </v>
          </cell>
        </row>
        <row r="2006">
          <cell r="A2006"/>
          <cell r="B2006"/>
          <cell r="C2006"/>
          <cell r="D2006"/>
          <cell r="G2006" t="str">
            <v xml:space="preserve"> </v>
          </cell>
        </row>
        <row r="2007">
          <cell r="A2007"/>
          <cell r="B2007"/>
          <cell r="C2007"/>
          <cell r="D2007"/>
          <cell r="G2007" t="str">
            <v xml:space="preserve"> </v>
          </cell>
        </row>
        <row r="2008">
          <cell r="A2008"/>
          <cell r="B2008"/>
          <cell r="C2008"/>
          <cell r="D2008"/>
          <cell r="G2008" t="str">
            <v xml:space="preserve"> </v>
          </cell>
        </row>
        <row r="2009">
          <cell r="A2009"/>
          <cell r="B2009"/>
          <cell r="C2009"/>
          <cell r="D2009"/>
          <cell r="G2009" t="str">
            <v xml:space="preserve"> </v>
          </cell>
        </row>
        <row r="2010">
          <cell r="A2010"/>
          <cell r="B2010"/>
          <cell r="C2010"/>
          <cell r="D2010"/>
          <cell r="G2010" t="str">
            <v xml:space="preserve"> </v>
          </cell>
        </row>
        <row r="2011">
          <cell r="A2011"/>
          <cell r="B2011"/>
          <cell r="C2011"/>
          <cell r="D2011"/>
          <cell r="G2011" t="str">
            <v xml:space="preserve"> </v>
          </cell>
        </row>
        <row r="2012">
          <cell r="A2012"/>
          <cell r="B2012"/>
          <cell r="C2012"/>
          <cell r="D2012"/>
          <cell r="G2012" t="str">
            <v xml:space="preserve"> </v>
          </cell>
        </row>
        <row r="2013">
          <cell r="A2013"/>
          <cell r="B2013"/>
          <cell r="C2013"/>
          <cell r="D2013"/>
          <cell r="G2013" t="str">
            <v xml:space="preserve"> </v>
          </cell>
        </row>
        <row r="2014">
          <cell r="A2014"/>
          <cell r="B2014"/>
          <cell r="C2014"/>
          <cell r="D2014"/>
          <cell r="G2014" t="str">
            <v xml:space="preserve"> </v>
          </cell>
        </row>
        <row r="2015">
          <cell r="A2015"/>
          <cell r="B2015"/>
          <cell r="C2015"/>
          <cell r="D2015"/>
          <cell r="G2015" t="str">
            <v xml:space="preserve"> </v>
          </cell>
        </row>
        <row r="2016">
          <cell r="A2016"/>
          <cell r="B2016"/>
          <cell r="C2016"/>
          <cell r="D2016"/>
          <cell r="G2016" t="str">
            <v xml:space="preserve"> </v>
          </cell>
        </row>
        <row r="2017">
          <cell r="A2017"/>
          <cell r="B2017"/>
          <cell r="C2017"/>
          <cell r="D2017"/>
          <cell r="G2017" t="str">
            <v xml:space="preserve"> </v>
          </cell>
        </row>
        <row r="2018">
          <cell r="A2018"/>
          <cell r="B2018"/>
          <cell r="C2018"/>
          <cell r="D2018"/>
          <cell r="G2018" t="str">
            <v xml:space="preserve"> </v>
          </cell>
        </row>
        <row r="2019">
          <cell r="A2019"/>
          <cell r="B2019"/>
          <cell r="C2019"/>
          <cell r="D2019"/>
          <cell r="G2019" t="str">
            <v xml:space="preserve"> </v>
          </cell>
        </row>
        <row r="2020">
          <cell r="A2020"/>
          <cell r="B2020"/>
          <cell r="C2020"/>
          <cell r="D2020"/>
          <cell r="G2020" t="str">
            <v xml:space="preserve"> </v>
          </cell>
        </row>
        <row r="2021">
          <cell r="A2021"/>
          <cell r="B2021"/>
          <cell r="C2021"/>
          <cell r="D2021"/>
          <cell r="G2021" t="str">
            <v xml:space="preserve"> </v>
          </cell>
        </row>
        <row r="2022">
          <cell r="A2022"/>
          <cell r="B2022"/>
          <cell r="C2022"/>
          <cell r="D2022"/>
          <cell r="G2022" t="str">
            <v xml:space="preserve"> </v>
          </cell>
        </row>
        <row r="2023">
          <cell r="A2023"/>
          <cell r="B2023"/>
          <cell r="C2023"/>
          <cell r="D2023"/>
          <cell r="G2023" t="str">
            <v xml:space="preserve"> </v>
          </cell>
        </row>
        <row r="2024">
          <cell r="A2024"/>
          <cell r="B2024"/>
          <cell r="C2024"/>
          <cell r="D2024"/>
          <cell r="G2024" t="str">
            <v xml:space="preserve"> </v>
          </cell>
        </row>
        <row r="2025">
          <cell r="A2025"/>
          <cell r="B2025"/>
          <cell r="C2025"/>
          <cell r="D2025"/>
          <cell r="G2025" t="str">
            <v xml:space="preserve"> </v>
          </cell>
        </row>
        <row r="2026">
          <cell r="A2026"/>
          <cell r="B2026"/>
          <cell r="C2026"/>
          <cell r="D2026"/>
          <cell r="G2026" t="str">
            <v xml:space="preserve"> </v>
          </cell>
        </row>
        <row r="2027">
          <cell r="A2027"/>
          <cell r="B2027"/>
          <cell r="C2027"/>
          <cell r="D2027"/>
          <cell r="G2027" t="str">
            <v xml:space="preserve"> </v>
          </cell>
        </row>
        <row r="2028">
          <cell r="A2028"/>
          <cell r="B2028"/>
          <cell r="C2028"/>
          <cell r="D2028"/>
          <cell r="G2028" t="str">
            <v xml:space="preserve"> </v>
          </cell>
        </row>
        <row r="2029">
          <cell r="A2029"/>
          <cell r="B2029"/>
          <cell r="C2029"/>
          <cell r="D2029"/>
          <cell r="G2029" t="str">
            <v xml:space="preserve"> </v>
          </cell>
        </row>
        <row r="2030">
          <cell r="A2030"/>
          <cell r="B2030"/>
          <cell r="C2030"/>
          <cell r="D2030"/>
          <cell r="G2030" t="str">
            <v xml:space="preserve"> </v>
          </cell>
        </row>
        <row r="2031">
          <cell r="A2031"/>
          <cell r="B2031"/>
          <cell r="C2031"/>
          <cell r="D2031"/>
          <cell r="G2031" t="str">
            <v xml:space="preserve"> </v>
          </cell>
        </row>
        <row r="2032">
          <cell r="A2032"/>
          <cell r="B2032"/>
          <cell r="C2032"/>
          <cell r="D2032"/>
          <cell r="G2032" t="str">
            <v xml:space="preserve"> </v>
          </cell>
        </row>
        <row r="2033">
          <cell r="A2033"/>
          <cell r="B2033"/>
          <cell r="C2033"/>
          <cell r="D2033"/>
          <cell r="G2033" t="str">
            <v xml:space="preserve"> </v>
          </cell>
        </row>
        <row r="2034">
          <cell r="A2034"/>
          <cell r="B2034"/>
          <cell r="C2034"/>
          <cell r="D2034"/>
          <cell r="G2034" t="str">
            <v xml:space="preserve"> </v>
          </cell>
        </row>
        <row r="2035">
          <cell r="A2035"/>
          <cell r="B2035"/>
          <cell r="C2035"/>
          <cell r="D2035"/>
          <cell r="G2035" t="str">
            <v xml:space="preserve"> </v>
          </cell>
        </row>
        <row r="2036">
          <cell r="A2036"/>
          <cell r="B2036"/>
          <cell r="C2036"/>
          <cell r="D2036"/>
          <cell r="G2036" t="str">
            <v xml:space="preserve"> </v>
          </cell>
        </row>
        <row r="2037">
          <cell r="A2037"/>
          <cell r="B2037"/>
          <cell r="C2037"/>
          <cell r="D2037"/>
          <cell r="G2037" t="str">
            <v xml:space="preserve"> </v>
          </cell>
        </row>
        <row r="2038">
          <cell r="A2038"/>
          <cell r="B2038"/>
          <cell r="C2038"/>
          <cell r="D2038"/>
          <cell r="G2038" t="str">
            <v xml:space="preserve"> </v>
          </cell>
        </row>
        <row r="2039">
          <cell r="A2039"/>
          <cell r="B2039"/>
          <cell r="C2039"/>
          <cell r="D2039"/>
          <cell r="G2039" t="str">
            <v xml:space="preserve"> </v>
          </cell>
        </row>
        <row r="2040">
          <cell r="A2040"/>
          <cell r="B2040"/>
          <cell r="C2040"/>
          <cell r="D2040"/>
          <cell r="G2040" t="str">
            <v xml:space="preserve"> </v>
          </cell>
        </row>
        <row r="2041">
          <cell r="A2041"/>
          <cell r="B2041"/>
          <cell r="C2041"/>
          <cell r="D2041"/>
          <cell r="G2041" t="str">
            <v xml:space="preserve"> </v>
          </cell>
        </row>
        <row r="2042">
          <cell r="A2042"/>
          <cell r="B2042"/>
          <cell r="C2042"/>
          <cell r="D2042"/>
          <cell r="G2042" t="str">
            <v xml:space="preserve"> </v>
          </cell>
        </row>
        <row r="2043">
          <cell r="A2043"/>
          <cell r="B2043"/>
          <cell r="C2043"/>
          <cell r="D2043"/>
          <cell r="G2043" t="str">
            <v xml:space="preserve"> </v>
          </cell>
        </row>
        <row r="2044">
          <cell r="A2044"/>
          <cell r="B2044"/>
          <cell r="C2044"/>
          <cell r="D2044"/>
          <cell r="G2044" t="str">
            <v xml:space="preserve"> </v>
          </cell>
        </row>
        <row r="2045">
          <cell r="A2045"/>
          <cell r="B2045"/>
          <cell r="C2045"/>
          <cell r="D2045"/>
          <cell r="G2045" t="str">
            <v xml:space="preserve"> </v>
          </cell>
        </row>
        <row r="2046">
          <cell r="A2046"/>
          <cell r="B2046"/>
          <cell r="C2046"/>
          <cell r="D2046"/>
          <cell r="G2046" t="str">
            <v xml:space="preserve"> </v>
          </cell>
        </row>
        <row r="2047">
          <cell r="A2047"/>
          <cell r="B2047"/>
          <cell r="C2047"/>
          <cell r="D2047"/>
          <cell r="G2047" t="str">
            <v xml:space="preserve"> </v>
          </cell>
        </row>
        <row r="2048">
          <cell r="A2048"/>
          <cell r="B2048"/>
          <cell r="C2048"/>
          <cell r="D2048"/>
          <cell r="G2048" t="str">
            <v xml:space="preserve"> </v>
          </cell>
        </row>
        <row r="2049">
          <cell r="A2049"/>
          <cell r="B2049"/>
          <cell r="C2049"/>
          <cell r="D2049"/>
          <cell r="G2049" t="str">
            <v xml:space="preserve"> </v>
          </cell>
        </row>
        <row r="2050">
          <cell r="A2050"/>
          <cell r="B2050"/>
          <cell r="C2050"/>
          <cell r="D2050"/>
          <cell r="G2050" t="str">
            <v xml:space="preserve"> </v>
          </cell>
        </row>
        <row r="2051">
          <cell r="A2051"/>
          <cell r="B2051"/>
          <cell r="C2051"/>
          <cell r="D2051"/>
          <cell r="G2051" t="str">
            <v xml:space="preserve"> </v>
          </cell>
        </row>
        <row r="2052">
          <cell r="A2052"/>
          <cell r="B2052"/>
          <cell r="C2052"/>
          <cell r="D2052"/>
          <cell r="G2052" t="str">
            <v xml:space="preserve"> </v>
          </cell>
        </row>
        <row r="2053">
          <cell r="A2053"/>
          <cell r="B2053"/>
          <cell r="C2053"/>
          <cell r="D2053"/>
          <cell r="G2053" t="str">
            <v xml:space="preserve"> </v>
          </cell>
        </row>
        <row r="2054">
          <cell r="A2054"/>
          <cell r="B2054"/>
          <cell r="C2054"/>
          <cell r="D2054"/>
          <cell r="G2054" t="str">
            <v xml:space="preserve"> </v>
          </cell>
        </row>
        <row r="2055">
          <cell r="A2055"/>
          <cell r="B2055"/>
          <cell r="C2055"/>
          <cell r="D2055"/>
          <cell r="G2055" t="str">
            <v xml:space="preserve"> </v>
          </cell>
        </row>
        <row r="2056">
          <cell r="A2056"/>
          <cell r="B2056"/>
          <cell r="C2056"/>
          <cell r="D2056"/>
          <cell r="G2056" t="str">
            <v xml:space="preserve"> </v>
          </cell>
        </row>
        <row r="2057">
          <cell r="A2057"/>
          <cell r="B2057"/>
          <cell r="C2057"/>
          <cell r="D2057"/>
          <cell r="G2057" t="str">
            <v xml:space="preserve"> </v>
          </cell>
        </row>
        <row r="2058">
          <cell r="A2058"/>
          <cell r="B2058"/>
          <cell r="C2058"/>
          <cell r="D2058"/>
          <cell r="G2058" t="str">
            <v xml:space="preserve"> </v>
          </cell>
        </row>
        <row r="2059">
          <cell r="A2059"/>
          <cell r="B2059"/>
          <cell r="C2059"/>
          <cell r="D2059"/>
          <cell r="G2059" t="str">
            <v xml:space="preserve"> </v>
          </cell>
        </row>
        <row r="2060">
          <cell r="A2060"/>
          <cell r="B2060"/>
          <cell r="C2060"/>
          <cell r="D2060"/>
          <cell r="G2060" t="str">
            <v xml:space="preserve"> </v>
          </cell>
        </row>
        <row r="2061">
          <cell r="A2061"/>
          <cell r="B2061"/>
          <cell r="C2061"/>
          <cell r="D2061"/>
          <cell r="G2061" t="str">
            <v xml:space="preserve"> </v>
          </cell>
        </row>
        <row r="2062">
          <cell r="A2062"/>
          <cell r="B2062"/>
          <cell r="C2062"/>
          <cell r="D2062"/>
          <cell r="G2062" t="str">
            <v xml:space="preserve"> </v>
          </cell>
        </row>
        <row r="2063">
          <cell r="A2063"/>
          <cell r="B2063"/>
          <cell r="C2063"/>
          <cell r="D2063"/>
          <cell r="G2063" t="str">
            <v xml:space="preserve"> </v>
          </cell>
        </row>
        <row r="2064">
          <cell r="A2064"/>
          <cell r="B2064"/>
          <cell r="C2064"/>
          <cell r="D2064"/>
          <cell r="G2064" t="str">
            <v xml:space="preserve"> </v>
          </cell>
        </row>
        <row r="2065">
          <cell r="A2065"/>
          <cell r="B2065"/>
          <cell r="C2065"/>
          <cell r="D2065"/>
          <cell r="G2065" t="str">
            <v xml:space="preserve"> </v>
          </cell>
        </row>
        <row r="2066">
          <cell r="A2066"/>
          <cell r="B2066"/>
          <cell r="C2066"/>
          <cell r="D2066"/>
          <cell r="G2066" t="str">
            <v xml:space="preserve"> </v>
          </cell>
        </row>
        <row r="2067">
          <cell r="A2067"/>
          <cell r="B2067"/>
          <cell r="C2067"/>
          <cell r="D2067"/>
          <cell r="G2067" t="str">
            <v xml:space="preserve"> </v>
          </cell>
        </row>
        <row r="2068">
          <cell r="A2068"/>
          <cell r="B2068"/>
          <cell r="C2068"/>
          <cell r="D2068"/>
          <cell r="G2068" t="str">
            <v xml:space="preserve"> </v>
          </cell>
        </row>
        <row r="2069">
          <cell r="A2069"/>
          <cell r="B2069"/>
          <cell r="C2069"/>
          <cell r="D2069"/>
          <cell r="G2069" t="str">
            <v xml:space="preserve"> </v>
          </cell>
        </row>
        <row r="2070">
          <cell r="A2070"/>
          <cell r="B2070"/>
          <cell r="C2070"/>
          <cell r="D2070"/>
          <cell r="G2070" t="str">
            <v xml:space="preserve"> </v>
          </cell>
        </row>
        <row r="2071">
          <cell r="A2071"/>
          <cell r="B2071"/>
          <cell r="C2071"/>
          <cell r="D2071"/>
          <cell r="G2071" t="str">
            <v xml:space="preserve"> </v>
          </cell>
        </row>
        <row r="2072">
          <cell r="A2072"/>
          <cell r="B2072"/>
          <cell r="C2072"/>
          <cell r="D2072"/>
          <cell r="G2072" t="str">
            <v xml:space="preserve"> </v>
          </cell>
        </row>
        <row r="2073">
          <cell r="A2073"/>
          <cell r="B2073"/>
          <cell r="C2073"/>
          <cell r="D2073"/>
          <cell r="G2073" t="str">
            <v xml:space="preserve"> </v>
          </cell>
        </row>
        <row r="2074">
          <cell r="A2074"/>
          <cell r="B2074"/>
          <cell r="C2074"/>
          <cell r="D2074"/>
          <cell r="G2074" t="str">
            <v xml:space="preserve"> </v>
          </cell>
        </row>
        <row r="2075">
          <cell r="A2075"/>
          <cell r="B2075"/>
          <cell r="C2075"/>
          <cell r="D2075"/>
          <cell r="G2075" t="str">
            <v xml:space="preserve"> </v>
          </cell>
        </row>
        <row r="2076">
          <cell r="A2076"/>
          <cell r="B2076"/>
          <cell r="C2076"/>
          <cell r="D2076"/>
          <cell r="G2076" t="str">
            <v xml:space="preserve"> </v>
          </cell>
        </row>
        <row r="2077">
          <cell r="A2077"/>
          <cell r="B2077"/>
          <cell r="C2077"/>
          <cell r="D2077"/>
          <cell r="G2077" t="str">
            <v xml:space="preserve"> </v>
          </cell>
        </row>
        <row r="2078">
          <cell r="A2078"/>
          <cell r="B2078"/>
          <cell r="C2078"/>
          <cell r="D2078"/>
          <cell r="G2078" t="str">
            <v xml:space="preserve"> </v>
          </cell>
        </row>
        <row r="2079">
          <cell r="A2079"/>
          <cell r="B2079"/>
          <cell r="C2079"/>
          <cell r="D2079"/>
          <cell r="G2079" t="str">
            <v xml:space="preserve"> </v>
          </cell>
        </row>
        <row r="2080">
          <cell r="A2080"/>
          <cell r="B2080"/>
          <cell r="C2080"/>
          <cell r="D2080"/>
          <cell r="G2080" t="str">
            <v xml:space="preserve"> </v>
          </cell>
        </row>
        <row r="2081">
          <cell r="A2081"/>
          <cell r="B2081"/>
          <cell r="C2081"/>
          <cell r="D2081"/>
          <cell r="G2081" t="str">
            <v xml:space="preserve"> </v>
          </cell>
        </row>
        <row r="2082">
          <cell r="A2082"/>
          <cell r="B2082"/>
          <cell r="C2082"/>
          <cell r="D2082"/>
          <cell r="G2082" t="str">
            <v xml:space="preserve"> </v>
          </cell>
        </row>
        <row r="2083">
          <cell r="A2083"/>
          <cell r="B2083"/>
          <cell r="C2083"/>
          <cell r="D2083"/>
          <cell r="G2083" t="str">
            <v xml:space="preserve"> </v>
          </cell>
        </row>
        <row r="2084">
          <cell r="A2084"/>
          <cell r="B2084"/>
          <cell r="C2084"/>
          <cell r="D2084"/>
          <cell r="G2084" t="str">
            <v xml:space="preserve"> </v>
          </cell>
        </row>
        <row r="2085">
          <cell r="A2085"/>
          <cell r="B2085"/>
          <cell r="C2085"/>
          <cell r="D2085"/>
          <cell r="G2085" t="str">
            <v xml:space="preserve"> </v>
          </cell>
        </row>
        <row r="2086">
          <cell r="A2086"/>
          <cell r="B2086"/>
          <cell r="C2086"/>
          <cell r="D2086"/>
          <cell r="G2086" t="str">
            <v xml:space="preserve"> </v>
          </cell>
        </row>
        <row r="2087">
          <cell r="A2087"/>
          <cell r="B2087"/>
          <cell r="C2087"/>
          <cell r="D2087"/>
          <cell r="G2087" t="str">
            <v xml:space="preserve"> </v>
          </cell>
        </row>
        <row r="2088">
          <cell r="A2088"/>
          <cell r="B2088"/>
          <cell r="C2088"/>
          <cell r="D2088"/>
          <cell r="G2088" t="str">
            <v xml:space="preserve"> </v>
          </cell>
        </row>
        <row r="2089">
          <cell r="A2089"/>
          <cell r="B2089"/>
          <cell r="C2089"/>
          <cell r="D2089"/>
          <cell r="G2089" t="str">
            <v xml:space="preserve"> </v>
          </cell>
        </row>
        <row r="2090">
          <cell r="A2090"/>
          <cell r="B2090"/>
          <cell r="C2090"/>
          <cell r="D2090"/>
          <cell r="G2090" t="str">
            <v xml:space="preserve"> </v>
          </cell>
        </row>
        <row r="2091">
          <cell r="A2091"/>
          <cell r="B2091"/>
          <cell r="C2091"/>
          <cell r="D2091"/>
          <cell r="G2091" t="str">
            <v xml:space="preserve"> </v>
          </cell>
        </row>
        <row r="2092">
          <cell r="A2092"/>
          <cell r="B2092"/>
          <cell r="C2092"/>
          <cell r="D2092"/>
          <cell r="G2092" t="str">
            <v xml:space="preserve"> </v>
          </cell>
        </row>
        <row r="2093">
          <cell r="A2093"/>
          <cell r="B2093"/>
          <cell r="C2093"/>
          <cell r="D2093"/>
          <cell r="G2093" t="str">
            <v xml:space="preserve"> </v>
          </cell>
        </row>
        <row r="2094">
          <cell r="A2094"/>
          <cell r="B2094"/>
          <cell r="C2094"/>
          <cell r="D2094"/>
          <cell r="G2094" t="str">
            <v xml:space="preserve"> </v>
          </cell>
        </row>
        <row r="2095">
          <cell r="A2095"/>
          <cell r="B2095"/>
          <cell r="C2095"/>
          <cell r="D2095"/>
          <cell r="G2095" t="str">
            <v xml:space="preserve"> </v>
          </cell>
        </row>
        <row r="2096">
          <cell r="A2096"/>
          <cell r="B2096"/>
          <cell r="C2096"/>
          <cell r="D2096"/>
          <cell r="G2096" t="str">
            <v xml:space="preserve"> </v>
          </cell>
        </row>
        <row r="2097">
          <cell r="A2097"/>
          <cell r="B2097"/>
          <cell r="C2097"/>
          <cell r="D2097"/>
          <cell r="G2097" t="str">
            <v xml:space="preserve"> </v>
          </cell>
        </row>
        <row r="2098">
          <cell r="A2098"/>
          <cell r="B2098"/>
          <cell r="C2098"/>
          <cell r="D2098"/>
          <cell r="G2098" t="str">
            <v xml:space="preserve"> </v>
          </cell>
        </row>
        <row r="2099">
          <cell r="A2099"/>
          <cell r="B2099"/>
          <cell r="C2099"/>
          <cell r="D2099"/>
          <cell r="G2099" t="str">
            <v xml:space="preserve"> </v>
          </cell>
        </row>
        <row r="2100">
          <cell r="A2100"/>
          <cell r="B2100"/>
          <cell r="C2100"/>
          <cell r="D2100"/>
          <cell r="G2100" t="str">
            <v xml:space="preserve"> </v>
          </cell>
        </row>
        <row r="2101">
          <cell r="A2101"/>
          <cell r="B2101"/>
          <cell r="C2101"/>
          <cell r="D2101"/>
          <cell r="G2101" t="str">
            <v xml:space="preserve"> </v>
          </cell>
        </row>
        <row r="2102">
          <cell r="A2102"/>
          <cell r="B2102"/>
          <cell r="C2102"/>
          <cell r="D2102"/>
          <cell r="G2102" t="str">
            <v xml:space="preserve"> </v>
          </cell>
        </row>
        <row r="2103">
          <cell r="A2103"/>
          <cell r="B2103"/>
          <cell r="C2103"/>
          <cell r="D2103"/>
          <cell r="G2103" t="str">
            <v xml:space="preserve"> </v>
          </cell>
        </row>
        <row r="2104">
          <cell r="A2104"/>
          <cell r="B2104"/>
          <cell r="C2104"/>
          <cell r="D2104"/>
          <cell r="G2104" t="str">
            <v xml:space="preserve"> </v>
          </cell>
        </row>
        <row r="2105">
          <cell r="A2105"/>
          <cell r="B2105"/>
          <cell r="C2105"/>
          <cell r="D2105"/>
          <cell r="G2105" t="str">
            <v xml:space="preserve"> </v>
          </cell>
        </row>
        <row r="2106">
          <cell r="A2106"/>
          <cell r="B2106"/>
          <cell r="C2106"/>
          <cell r="D2106"/>
          <cell r="G2106" t="str">
            <v xml:space="preserve"> </v>
          </cell>
        </row>
        <row r="2107">
          <cell r="A2107"/>
          <cell r="B2107"/>
          <cell r="C2107"/>
          <cell r="D2107"/>
          <cell r="G2107" t="str">
            <v xml:space="preserve"> </v>
          </cell>
        </row>
        <row r="2108">
          <cell r="A2108"/>
          <cell r="B2108"/>
          <cell r="C2108"/>
          <cell r="D2108"/>
          <cell r="G2108" t="str">
            <v xml:space="preserve"> </v>
          </cell>
        </row>
        <row r="2109">
          <cell r="A2109"/>
          <cell r="B2109"/>
          <cell r="C2109"/>
          <cell r="D2109"/>
          <cell r="G2109" t="str">
            <v xml:space="preserve"> </v>
          </cell>
        </row>
        <row r="2110">
          <cell r="A2110"/>
          <cell r="B2110"/>
          <cell r="C2110"/>
          <cell r="D2110"/>
          <cell r="G2110" t="str">
            <v xml:space="preserve"> </v>
          </cell>
        </row>
        <row r="2111">
          <cell r="A2111"/>
          <cell r="B2111"/>
          <cell r="C2111"/>
          <cell r="D2111"/>
          <cell r="G2111" t="str">
            <v xml:space="preserve"> </v>
          </cell>
        </row>
        <row r="2112">
          <cell r="A2112"/>
          <cell r="B2112"/>
          <cell r="C2112"/>
          <cell r="D2112"/>
          <cell r="G2112" t="str">
            <v xml:space="preserve"> </v>
          </cell>
        </row>
        <row r="2113">
          <cell r="A2113"/>
          <cell r="B2113"/>
          <cell r="C2113"/>
          <cell r="D2113"/>
          <cell r="G2113" t="str">
            <v xml:space="preserve"> </v>
          </cell>
        </row>
        <row r="2114">
          <cell r="A2114"/>
          <cell r="B2114"/>
          <cell r="C2114"/>
          <cell r="D2114"/>
          <cell r="G2114" t="str">
            <v xml:space="preserve"> </v>
          </cell>
        </row>
        <row r="2115">
          <cell r="A2115"/>
          <cell r="B2115"/>
          <cell r="C2115"/>
          <cell r="D2115"/>
          <cell r="G2115" t="str">
            <v xml:space="preserve"> </v>
          </cell>
        </row>
        <row r="2116">
          <cell r="A2116"/>
          <cell r="B2116"/>
          <cell r="C2116"/>
          <cell r="D2116"/>
          <cell r="G2116" t="str">
            <v xml:space="preserve"> </v>
          </cell>
        </row>
        <row r="2117">
          <cell r="A2117"/>
          <cell r="B2117"/>
          <cell r="C2117"/>
          <cell r="D2117"/>
          <cell r="G2117" t="str">
            <v xml:space="preserve"> </v>
          </cell>
        </row>
        <row r="2118">
          <cell r="A2118"/>
          <cell r="B2118"/>
          <cell r="C2118"/>
          <cell r="D2118"/>
          <cell r="G2118" t="str">
            <v xml:space="preserve"> </v>
          </cell>
        </row>
        <row r="2119">
          <cell r="A2119"/>
          <cell r="B2119"/>
          <cell r="C2119"/>
          <cell r="D2119"/>
          <cell r="G2119" t="str">
            <v xml:space="preserve"> </v>
          </cell>
        </row>
        <row r="2120">
          <cell r="A2120"/>
          <cell r="B2120"/>
          <cell r="C2120"/>
          <cell r="D2120"/>
          <cell r="G2120" t="str">
            <v xml:space="preserve"> </v>
          </cell>
        </row>
        <row r="2121">
          <cell r="A2121"/>
          <cell r="B2121"/>
          <cell r="C2121"/>
          <cell r="D2121"/>
          <cell r="G2121" t="str">
            <v xml:space="preserve"> </v>
          </cell>
        </row>
        <row r="2122">
          <cell r="A2122"/>
          <cell r="B2122"/>
          <cell r="C2122"/>
          <cell r="D2122"/>
          <cell r="G2122" t="str">
            <v xml:space="preserve"> </v>
          </cell>
        </row>
        <row r="2123">
          <cell r="A2123"/>
          <cell r="B2123"/>
          <cell r="C2123"/>
          <cell r="D2123"/>
          <cell r="G2123" t="str">
            <v xml:space="preserve"> </v>
          </cell>
        </row>
        <row r="2124">
          <cell r="A2124"/>
          <cell r="B2124"/>
          <cell r="C2124"/>
          <cell r="D2124"/>
          <cell r="G2124" t="str">
            <v xml:space="preserve"> </v>
          </cell>
        </row>
        <row r="2125">
          <cell r="A2125"/>
          <cell r="B2125"/>
          <cell r="C2125"/>
          <cell r="D2125"/>
          <cell r="G2125" t="str">
            <v xml:space="preserve"> </v>
          </cell>
        </row>
        <row r="2126">
          <cell r="A2126"/>
          <cell r="B2126"/>
          <cell r="C2126"/>
          <cell r="D2126"/>
          <cell r="G2126" t="str">
            <v xml:space="preserve"> </v>
          </cell>
        </row>
        <row r="2127">
          <cell r="A2127"/>
          <cell r="B2127"/>
          <cell r="C2127"/>
          <cell r="D2127"/>
          <cell r="G2127" t="str">
            <v xml:space="preserve"> </v>
          </cell>
        </row>
        <row r="2128">
          <cell r="A2128"/>
          <cell r="B2128"/>
          <cell r="C2128"/>
          <cell r="D2128"/>
          <cell r="G2128" t="str">
            <v xml:space="preserve"> </v>
          </cell>
        </row>
        <row r="2129">
          <cell r="A2129"/>
          <cell r="B2129"/>
          <cell r="C2129"/>
          <cell r="D2129"/>
          <cell r="G2129" t="str">
            <v xml:space="preserve"> </v>
          </cell>
        </row>
        <row r="2130">
          <cell r="A2130"/>
          <cell r="B2130"/>
          <cell r="C2130"/>
          <cell r="D2130"/>
          <cell r="G2130" t="str">
            <v xml:space="preserve"> </v>
          </cell>
        </row>
        <row r="2131">
          <cell r="A2131"/>
          <cell r="B2131"/>
          <cell r="C2131"/>
          <cell r="D2131"/>
          <cell r="G2131" t="str">
            <v xml:space="preserve"> </v>
          </cell>
        </row>
        <row r="2132">
          <cell r="A2132"/>
          <cell r="B2132"/>
          <cell r="C2132"/>
          <cell r="D2132"/>
          <cell r="G2132" t="str">
            <v xml:space="preserve"> </v>
          </cell>
        </row>
        <row r="2133">
          <cell r="A2133"/>
          <cell r="B2133"/>
          <cell r="C2133"/>
          <cell r="D2133"/>
          <cell r="G2133" t="str">
            <v xml:space="preserve"> </v>
          </cell>
        </row>
        <row r="2134">
          <cell r="A2134"/>
          <cell r="B2134"/>
          <cell r="C2134"/>
          <cell r="D2134"/>
          <cell r="G2134" t="str">
            <v xml:space="preserve"> </v>
          </cell>
        </row>
        <row r="2135">
          <cell r="A2135"/>
          <cell r="B2135"/>
          <cell r="C2135"/>
          <cell r="D2135"/>
          <cell r="G2135" t="str">
            <v xml:space="preserve"> </v>
          </cell>
        </row>
        <row r="2136">
          <cell r="A2136"/>
          <cell r="B2136"/>
          <cell r="C2136"/>
          <cell r="D2136"/>
          <cell r="G2136" t="str">
            <v xml:space="preserve"> </v>
          </cell>
        </row>
        <row r="2137">
          <cell r="A2137"/>
          <cell r="B2137"/>
          <cell r="C2137"/>
          <cell r="D2137"/>
          <cell r="G2137" t="str">
            <v xml:space="preserve"> </v>
          </cell>
        </row>
        <row r="2138">
          <cell r="A2138"/>
          <cell r="B2138"/>
          <cell r="C2138"/>
          <cell r="D2138"/>
          <cell r="G2138" t="str">
            <v xml:space="preserve"> </v>
          </cell>
        </row>
        <row r="2139">
          <cell r="A2139"/>
          <cell r="B2139"/>
          <cell r="C2139"/>
          <cell r="D2139"/>
          <cell r="G2139" t="str">
            <v xml:space="preserve"> </v>
          </cell>
        </row>
        <row r="2140">
          <cell r="A2140"/>
          <cell r="B2140"/>
          <cell r="C2140"/>
          <cell r="D2140"/>
          <cell r="G2140" t="str">
            <v xml:space="preserve"> </v>
          </cell>
        </row>
        <row r="2141">
          <cell r="A2141"/>
          <cell r="B2141"/>
          <cell r="C2141"/>
          <cell r="D2141"/>
          <cell r="G2141" t="str">
            <v xml:space="preserve"> </v>
          </cell>
        </row>
        <row r="2142">
          <cell r="A2142"/>
          <cell r="B2142"/>
          <cell r="C2142"/>
          <cell r="D2142"/>
          <cell r="G2142" t="str">
            <v xml:space="preserve"> </v>
          </cell>
        </row>
        <row r="2143">
          <cell r="A2143"/>
          <cell r="B2143"/>
          <cell r="C2143"/>
          <cell r="D2143"/>
          <cell r="G2143" t="str">
            <v xml:space="preserve"> </v>
          </cell>
        </row>
        <row r="2144">
          <cell r="A2144"/>
          <cell r="B2144"/>
          <cell r="C2144"/>
          <cell r="D2144"/>
          <cell r="G2144" t="str">
            <v xml:space="preserve"> </v>
          </cell>
        </row>
        <row r="2145">
          <cell r="A2145"/>
          <cell r="B2145"/>
          <cell r="C2145"/>
          <cell r="D2145"/>
          <cell r="G2145" t="str">
            <v xml:space="preserve"> </v>
          </cell>
        </row>
        <row r="2146">
          <cell r="A2146"/>
          <cell r="B2146"/>
          <cell r="C2146"/>
          <cell r="D2146"/>
          <cell r="G2146" t="str">
            <v xml:space="preserve"> </v>
          </cell>
        </row>
        <row r="2147">
          <cell r="A2147"/>
          <cell r="B2147"/>
          <cell r="C2147"/>
          <cell r="D2147"/>
          <cell r="G2147" t="str">
            <v xml:space="preserve"> </v>
          </cell>
        </row>
        <row r="2148">
          <cell r="A2148"/>
          <cell r="B2148"/>
          <cell r="C2148"/>
          <cell r="D2148"/>
          <cell r="G2148" t="str">
            <v xml:space="preserve"> </v>
          </cell>
        </row>
        <row r="2149">
          <cell r="A2149"/>
          <cell r="B2149"/>
          <cell r="C2149"/>
          <cell r="D2149"/>
          <cell r="G2149" t="str">
            <v xml:space="preserve"> </v>
          </cell>
        </row>
        <row r="2150">
          <cell r="A2150"/>
          <cell r="B2150"/>
          <cell r="C2150"/>
          <cell r="D2150"/>
          <cell r="G2150" t="str">
            <v xml:space="preserve"> </v>
          </cell>
        </row>
        <row r="2151">
          <cell r="A2151"/>
          <cell r="B2151"/>
          <cell r="C2151"/>
          <cell r="D2151"/>
          <cell r="G2151" t="str">
            <v xml:space="preserve"> </v>
          </cell>
        </row>
        <row r="2152">
          <cell r="A2152"/>
          <cell r="B2152"/>
          <cell r="C2152"/>
          <cell r="D2152"/>
          <cell r="G2152" t="str">
            <v xml:space="preserve"> </v>
          </cell>
        </row>
        <row r="2153">
          <cell r="A2153"/>
          <cell r="B2153"/>
          <cell r="C2153"/>
          <cell r="D2153"/>
          <cell r="G2153" t="str">
            <v xml:space="preserve"> </v>
          </cell>
        </row>
        <row r="2154">
          <cell r="A2154"/>
          <cell r="B2154"/>
          <cell r="C2154"/>
          <cell r="D2154"/>
          <cell r="G2154" t="str">
            <v xml:space="preserve"> </v>
          </cell>
        </row>
        <row r="2155">
          <cell r="A2155"/>
          <cell r="B2155"/>
          <cell r="C2155"/>
          <cell r="D2155"/>
          <cell r="G2155" t="str">
            <v xml:space="preserve"> </v>
          </cell>
        </row>
        <row r="2156">
          <cell r="A2156"/>
          <cell r="B2156"/>
          <cell r="C2156"/>
          <cell r="D2156"/>
          <cell r="G2156" t="str">
            <v xml:space="preserve"> </v>
          </cell>
        </row>
        <row r="2157">
          <cell r="A2157"/>
          <cell r="B2157"/>
          <cell r="C2157"/>
          <cell r="D2157"/>
          <cell r="G2157" t="str">
            <v xml:space="preserve"> </v>
          </cell>
        </row>
        <row r="2158">
          <cell r="A2158"/>
          <cell r="B2158"/>
          <cell r="C2158"/>
          <cell r="D2158"/>
          <cell r="G2158" t="str">
            <v xml:space="preserve"> </v>
          </cell>
        </row>
        <row r="2159">
          <cell r="A2159"/>
          <cell r="B2159"/>
          <cell r="C2159"/>
          <cell r="D2159"/>
          <cell r="G2159" t="str">
            <v xml:space="preserve"> </v>
          </cell>
        </row>
        <row r="2160">
          <cell r="A2160"/>
          <cell r="B2160"/>
          <cell r="C2160"/>
          <cell r="D2160"/>
          <cell r="G2160" t="str">
            <v xml:space="preserve"> </v>
          </cell>
        </row>
        <row r="2161">
          <cell r="A2161"/>
          <cell r="B2161"/>
          <cell r="C2161"/>
          <cell r="D2161"/>
          <cell r="G2161" t="str">
            <v xml:space="preserve"> </v>
          </cell>
        </row>
        <row r="2162">
          <cell r="A2162"/>
          <cell r="B2162"/>
          <cell r="C2162"/>
          <cell r="D2162"/>
          <cell r="G2162" t="str">
            <v xml:space="preserve"> </v>
          </cell>
        </row>
        <row r="2163">
          <cell r="A2163"/>
          <cell r="B2163"/>
          <cell r="C2163"/>
          <cell r="D2163"/>
          <cell r="G2163" t="str">
            <v xml:space="preserve"> </v>
          </cell>
        </row>
        <row r="2164">
          <cell r="A2164"/>
          <cell r="B2164"/>
          <cell r="C2164"/>
          <cell r="D2164"/>
          <cell r="G2164" t="str">
            <v xml:space="preserve"> </v>
          </cell>
        </row>
        <row r="2165">
          <cell r="A2165"/>
          <cell r="B2165"/>
          <cell r="C2165"/>
          <cell r="D2165"/>
          <cell r="G2165" t="str">
            <v xml:space="preserve"> </v>
          </cell>
        </row>
        <row r="2166">
          <cell r="A2166"/>
          <cell r="B2166"/>
          <cell r="C2166"/>
          <cell r="D2166"/>
          <cell r="G2166" t="str">
            <v xml:space="preserve"> </v>
          </cell>
        </row>
        <row r="2167">
          <cell r="A2167"/>
          <cell r="B2167"/>
          <cell r="C2167"/>
          <cell r="D2167"/>
          <cell r="G2167" t="str">
            <v xml:space="preserve"> </v>
          </cell>
        </row>
        <row r="2168">
          <cell r="A2168"/>
          <cell r="B2168"/>
          <cell r="C2168"/>
          <cell r="D2168"/>
          <cell r="G2168" t="str">
            <v xml:space="preserve"> </v>
          </cell>
        </row>
        <row r="2169">
          <cell r="A2169"/>
          <cell r="B2169"/>
          <cell r="C2169"/>
          <cell r="D2169"/>
          <cell r="G2169" t="str">
            <v xml:space="preserve"> </v>
          </cell>
        </row>
        <row r="2170">
          <cell r="A2170"/>
          <cell r="B2170"/>
          <cell r="C2170"/>
          <cell r="D2170"/>
          <cell r="G2170" t="str">
            <v xml:space="preserve"> </v>
          </cell>
        </row>
        <row r="2171">
          <cell r="A2171"/>
          <cell r="B2171"/>
          <cell r="C2171"/>
          <cell r="D2171"/>
          <cell r="G2171" t="str">
            <v xml:space="preserve"> </v>
          </cell>
        </row>
        <row r="2172">
          <cell r="A2172"/>
          <cell r="B2172"/>
          <cell r="C2172"/>
          <cell r="D2172"/>
          <cell r="G2172" t="str">
            <v xml:space="preserve"> </v>
          </cell>
        </row>
        <row r="2173">
          <cell r="A2173"/>
          <cell r="B2173"/>
          <cell r="C2173"/>
          <cell r="D2173"/>
          <cell r="G2173" t="str">
            <v xml:space="preserve"> </v>
          </cell>
        </row>
        <row r="2174">
          <cell r="A2174"/>
          <cell r="B2174"/>
          <cell r="C2174"/>
          <cell r="D2174"/>
          <cell r="G2174" t="str">
            <v xml:space="preserve"> </v>
          </cell>
        </row>
        <row r="2175">
          <cell r="A2175"/>
          <cell r="B2175"/>
          <cell r="C2175"/>
          <cell r="D2175"/>
          <cell r="G2175" t="str">
            <v xml:space="preserve"> </v>
          </cell>
        </row>
        <row r="2176">
          <cell r="A2176"/>
          <cell r="B2176"/>
          <cell r="C2176"/>
          <cell r="D2176"/>
          <cell r="G2176" t="str">
            <v xml:space="preserve"> </v>
          </cell>
        </row>
        <row r="2177">
          <cell r="A2177"/>
          <cell r="B2177"/>
          <cell r="C2177"/>
          <cell r="D2177"/>
          <cell r="G2177" t="str">
            <v xml:space="preserve"> </v>
          </cell>
        </row>
        <row r="2178">
          <cell r="A2178"/>
          <cell r="B2178"/>
          <cell r="C2178"/>
          <cell r="D2178"/>
          <cell r="G2178" t="str">
            <v xml:space="preserve"> </v>
          </cell>
        </row>
        <row r="2179">
          <cell r="A2179"/>
          <cell r="B2179"/>
          <cell r="C2179"/>
          <cell r="D2179"/>
          <cell r="G2179" t="str">
            <v xml:space="preserve"> </v>
          </cell>
        </row>
        <row r="2180">
          <cell r="A2180"/>
          <cell r="B2180"/>
          <cell r="C2180"/>
          <cell r="D2180"/>
          <cell r="G2180" t="str">
            <v xml:space="preserve"> </v>
          </cell>
        </row>
        <row r="2181">
          <cell r="A2181"/>
          <cell r="B2181"/>
          <cell r="C2181"/>
          <cell r="D2181"/>
          <cell r="G2181" t="str">
            <v xml:space="preserve"> </v>
          </cell>
        </row>
        <row r="2182">
          <cell r="A2182"/>
          <cell r="B2182"/>
          <cell r="C2182"/>
          <cell r="D2182"/>
          <cell r="G2182" t="str">
            <v xml:space="preserve"> </v>
          </cell>
        </row>
        <row r="2183">
          <cell r="A2183"/>
          <cell r="B2183"/>
          <cell r="C2183"/>
          <cell r="D2183"/>
          <cell r="G2183" t="str">
            <v xml:space="preserve"> </v>
          </cell>
        </row>
        <row r="2184">
          <cell r="A2184"/>
          <cell r="B2184"/>
          <cell r="C2184"/>
          <cell r="D2184"/>
          <cell r="G2184" t="str">
            <v xml:space="preserve"> </v>
          </cell>
        </row>
        <row r="2185">
          <cell r="A2185"/>
          <cell r="B2185"/>
          <cell r="C2185"/>
          <cell r="D2185"/>
          <cell r="G2185" t="str">
            <v xml:space="preserve"> </v>
          </cell>
        </row>
        <row r="2186">
          <cell r="A2186"/>
          <cell r="B2186"/>
          <cell r="C2186"/>
          <cell r="D2186"/>
          <cell r="G2186" t="str">
            <v xml:space="preserve"> </v>
          </cell>
        </row>
        <row r="2187">
          <cell r="A2187"/>
          <cell r="B2187"/>
          <cell r="C2187"/>
          <cell r="D2187"/>
          <cell r="G2187" t="str">
            <v xml:space="preserve"> </v>
          </cell>
        </row>
        <row r="2188">
          <cell r="A2188"/>
          <cell r="B2188"/>
          <cell r="C2188"/>
          <cell r="D2188"/>
          <cell r="G2188" t="str">
            <v xml:space="preserve"> </v>
          </cell>
        </row>
        <row r="2189">
          <cell r="A2189"/>
          <cell r="B2189"/>
          <cell r="C2189"/>
          <cell r="D2189"/>
          <cell r="G2189" t="str">
            <v xml:space="preserve"> </v>
          </cell>
        </row>
        <row r="2190">
          <cell r="A2190"/>
          <cell r="B2190"/>
          <cell r="C2190"/>
          <cell r="D2190"/>
          <cell r="G2190" t="str">
            <v xml:space="preserve"> </v>
          </cell>
        </row>
        <row r="2191">
          <cell r="A2191"/>
          <cell r="B2191"/>
          <cell r="C2191"/>
          <cell r="D2191"/>
          <cell r="G2191" t="str">
            <v xml:space="preserve"> </v>
          </cell>
        </row>
        <row r="2192">
          <cell r="A2192"/>
          <cell r="B2192"/>
          <cell r="C2192"/>
          <cell r="D2192"/>
          <cell r="G2192" t="str">
            <v xml:space="preserve"> </v>
          </cell>
        </row>
        <row r="2193">
          <cell r="A2193"/>
          <cell r="B2193"/>
          <cell r="C2193"/>
          <cell r="D2193"/>
          <cell r="G2193" t="str">
            <v xml:space="preserve"> </v>
          </cell>
        </row>
        <row r="2194">
          <cell r="A2194"/>
          <cell r="B2194"/>
          <cell r="C2194"/>
          <cell r="D2194"/>
          <cell r="G2194" t="str">
            <v xml:space="preserve"> </v>
          </cell>
        </row>
        <row r="2195">
          <cell r="A2195"/>
          <cell r="B2195"/>
          <cell r="C2195"/>
          <cell r="D2195"/>
          <cell r="G2195" t="str">
            <v xml:space="preserve"> </v>
          </cell>
        </row>
        <row r="2196">
          <cell r="A2196"/>
          <cell r="B2196"/>
          <cell r="C2196"/>
          <cell r="D2196"/>
          <cell r="G2196" t="str">
            <v xml:space="preserve"> </v>
          </cell>
        </row>
        <row r="2197">
          <cell r="A2197"/>
          <cell r="B2197"/>
          <cell r="C2197"/>
          <cell r="D2197"/>
          <cell r="G2197" t="str">
            <v xml:space="preserve"> </v>
          </cell>
        </row>
        <row r="2198">
          <cell r="A2198"/>
          <cell r="B2198"/>
          <cell r="C2198"/>
          <cell r="D2198"/>
          <cell r="G2198" t="str">
            <v xml:space="preserve"> </v>
          </cell>
        </row>
        <row r="2199">
          <cell r="A2199"/>
          <cell r="B2199"/>
          <cell r="C2199"/>
          <cell r="D2199"/>
          <cell r="G2199" t="str">
            <v xml:space="preserve"> </v>
          </cell>
        </row>
        <row r="2200">
          <cell r="A2200"/>
          <cell r="B2200"/>
          <cell r="C2200"/>
          <cell r="D2200"/>
          <cell r="G2200" t="str">
            <v xml:space="preserve"> </v>
          </cell>
        </row>
        <row r="2201">
          <cell r="A2201"/>
          <cell r="B2201"/>
          <cell r="C2201"/>
          <cell r="D2201"/>
          <cell r="G2201" t="str">
            <v xml:space="preserve"> </v>
          </cell>
        </row>
        <row r="2202">
          <cell r="A2202"/>
          <cell r="B2202"/>
          <cell r="C2202"/>
          <cell r="D2202"/>
          <cell r="G2202" t="str">
            <v xml:space="preserve"> </v>
          </cell>
        </row>
        <row r="2203">
          <cell r="A2203"/>
          <cell r="B2203"/>
          <cell r="C2203"/>
          <cell r="D2203"/>
          <cell r="G2203" t="str">
            <v xml:space="preserve"> </v>
          </cell>
        </row>
        <row r="2204">
          <cell r="A2204"/>
          <cell r="B2204"/>
          <cell r="C2204"/>
          <cell r="D2204"/>
          <cell r="G2204" t="str">
            <v xml:space="preserve"> </v>
          </cell>
        </row>
        <row r="2205">
          <cell r="A2205"/>
          <cell r="B2205"/>
          <cell r="C2205"/>
          <cell r="D2205"/>
          <cell r="G2205" t="str">
            <v xml:space="preserve"> </v>
          </cell>
        </row>
        <row r="2206">
          <cell r="A2206"/>
          <cell r="B2206"/>
          <cell r="C2206"/>
          <cell r="D2206"/>
          <cell r="G2206" t="str">
            <v xml:space="preserve"> </v>
          </cell>
        </row>
        <row r="2207">
          <cell r="A2207"/>
          <cell r="B2207"/>
          <cell r="C2207"/>
          <cell r="D2207"/>
          <cell r="G2207" t="str">
            <v xml:space="preserve"> </v>
          </cell>
        </row>
        <row r="2208">
          <cell r="A2208"/>
          <cell r="B2208"/>
          <cell r="C2208"/>
          <cell r="D2208"/>
          <cell r="G2208" t="str">
            <v xml:space="preserve"> </v>
          </cell>
        </row>
        <row r="2209">
          <cell r="A2209"/>
          <cell r="B2209"/>
          <cell r="C2209"/>
          <cell r="D2209"/>
          <cell r="G2209" t="str">
            <v xml:space="preserve"> </v>
          </cell>
        </row>
        <row r="2210">
          <cell r="A2210"/>
          <cell r="B2210"/>
          <cell r="C2210"/>
          <cell r="D2210"/>
          <cell r="G2210" t="str">
            <v xml:space="preserve"> </v>
          </cell>
        </row>
        <row r="2211">
          <cell r="A2211"/>
          <cell r="B2211"/>
          <cell r="C2211"/>
          <cell r="D2211"/>
          <cell r="G2211" t="str">
            <v xml:space="preserve"> </v>
          </cell>
        </row>
        <row r="2212">
          <cell r="A2212"/>
          <cell r="B2212"/>
          <cell r="C2212"/>
          <cell r="D2212"/>
          <cell r="G2212" t="str">
            <v xml:space="preserve"> </v>
          </cell>
        </row>
        <row r="2213">
          <cell r="A2213"/>
          <cell r="B2213"/>
          <cell r="C2213"/>
          <cell r="D2213"/>
          <cell r="G2213" t="str">
            <v xml:space="preserve"> </v>
          </cell>
        </row>
        <row r="2214">
          <cell r="A2214"/>
          <cell r="B2214"/>
          <cell r="C2214"/>
          <cell r="D2214"/>
          <cell r="G2214" t="str">
            <v xml:space="preserve"> </v>
          </cell>
        </row>
        <row r="2215">
          <cell r="A2215"/>
          <cell r="B2215"/>
          <cell r="C2215"/>
          <cell r="D2215"/>
          <cell r="G2215" t="str">
            <v xml:space="preserve"> </v>
          </cell>
        </row>
        <row r="2216">
          <cell r="A2216"/>
          <cell r="B2216"/>
          <cell r="C2216"/>
          <cell r="D2216"/>
          <cell r="G2216" t="str">
            <v xml:space="preserve"> </v>
          </cell>
        </row>
        <row r="2217">
          <cell r="A2217"/>
          <cell r="B2217"/>
          <cell r="C2217"/>
          <cell r="D2217"/>
          <cell r="G2217" t="str">
            <v xml:space="preserve"> </v>
          </cell>
        </row>
        <row r="2218">
          <cell r="A2218"/>
          <cell r="B2218"/>
          <cell r="C2218"/>
          <cell r="D2218"/>
          <cell r="G2218" t="str">
            <v xml:space="preserve"> </v>
          </cell>
        </row>
        <row r="2219">
          <cell r="A2219"/>
          <cell r="B2219"/>
          <cell r="C2219"/>
          <cell r="D2219"/>
          <cell r="G2219" t="str">
            <v xml:space="preserve"> </v>
          </cell>
        </row>
        <row r="2220">
          <cell r="A2220"/>
          <cell r="B2220"/>
          <cell r="C2220"/>
          <cell r="D2220"/>
          <cell r="G2220" t="str">
            <v xml:space="preserve"> </v>
          </cell>
        </row>
        <row r="2221">
          <cell r="A2221"/>
          <cell r="B2221"/>
          <cell r="C2221"/>
          <cell r="D2221"/>
          <cell r="G2221" t="str">
            <v xml:space="preserve"> </v>
          </cell>
        </row>
        <row r="2222">
          <cell r="A2222"/>
          <cell r="B2222"/>
          <cell r="C2222"/>
          <cell r="D2222"/>
          <cell r="G2222" t="str">
            <v xml:space="preserve"> </v>
          </cell>
        </row>
        <row r="2223">
          <cell r="A2223"/>
          <cell r="B2223"/>
          <cell r="C2223"/>
          <cell r="D2223"/>
          <cell r="G2223" t="str">
            <v xml:space="preserve"> </v>
          </cell>
        </row>
        <row r="2224">
          <cell r="A2224"/>
          <cell r="B2224"/>
          <cell r="C2224"/>
          <cell r="D2224"/>
          <cell r="G2224" t="str">
            <v xml:space="preserve"> </v>
          </cell>
        </row>
        <row r="2225">
          <cell r="A2225"/>
          <cell r="B2225"/>
          <cell r="C2225"/>
          <cell r="D2225"/>
          <cell r="G2225" t="str">
            <v xml:space="preserve"> </v>
          </cell>
        </row>
        <row r="2226">
          <cell r="A2226"/>
          <cell r="B2226"/>
          <cell r="C2226"/>
          <cell r="D2226"/>
          <cell r="G2226" t="str">
            <v xml:space="preserve"> </v>
          </cell>
        </row>
        <row r="2227">
          <cell r="A2227"/>
          <cell r="B2227"/>
          <cell r="C2227"/>
          <cell r="D2227"/>
          <cell r="G2227" t="str">
            <v xml:space="preserve"> </v>
          </cell>
        </row>
        <row r="2228">
          <cell r="A2228"/>
          <cell r="B2228"/>
          <cell r="C2228"/>
          <cell r="D2228"/>
          <cell r="G2228" t="str">
            <v xml:space="preserve"> </v>
          </cell>
        </row>
        <row r="2229">
          <cell r="A2229"/>
          <cell r="B2229"/>
          <cell r="C2229"/>
          <cell r="D2229"/>
          <cell r="G2229" t="str">
            <v xml:space="preserve"> </v>
          </cell>
        </row>
        <row r="2230">
          <cell r="A2230"/>
          <cell r="B2230"/>
          <cell r="C2230"/>
          <cell r="D2230"/>
          <cell r="G2230" t="str">
            <v xml:space="preserve"> </v>
          </cell>
        </row>
        <row r="2231">
          <cell r="A2231"/>
          <cell r="B2231"/>
          <cell r="C2231"/>
          <cell r="D2231"/>
          <cell r="G2231" t="str">
            <v xml:space="preserve"> </v>
          </cell>
        </row>
        <row r="2232">
          <cell r="A2232"/>
          <cell r="B2232"/>
          <cell r="C2232"/>
          <cell r="D2232"/>
          <cell r="G2232" t="str">
            <v xml:space="preserve"> </v>
          </cell>
        </row>
        <row r="2233">
          <cell r="A2233"/>
          <cell r="B2233"/>
          <cell r="C2233"/>
          <cell r="D2233"/>
          <cell r="G2233" t="str">
            <v xml:space="preserve"> </v>
          </cell>
        </row>
        <row r="2234">
          <cell r="A2234"/>
          <cell r="B2234"/>
          <cell r="C2234"/>
          <cell r="D2234"/>
          <cell r="G2234" t="str">
            <v xml:space="preserve"> </v>
          </cell>
        </row>
        <row r="2235">
          <cell r="A2235"/>
          <cell r="B2235"/>
          <cell r="C2235"/>
          <cell r="D2235"/>
          <cell r="G2235" t="str">
            <v xml:space="preserve"> </v>
          </cell>
        </row>
        <row r="2236">
          <cell r="A2236"/>
          <cell r="B2236"/>
          <cell r="C2236"/>
          <cell r="D2236"/>
          <cell r="G2236" t="str">
            <v xml:space="preserve"> </v>
          </cell>
        </row>
        <row r="2237">
          <cell r="A2237"/>
          <cell r="B2237"/>
          <cell r="C2237"/>
          <cell r="D2237"/>
          <cell r="G2237" t="str">
            <v xml:space="preserve"> </v>
          </cell>
        </row>
        <row r="2238">
          <cell r="A2238"/>
          <cell r="B2238"/>
          <cell r="C2238"/>
          <cell r="D2238"/>
          <cell r="G2238" t="str">
            <v xml:space="preserve"> </v>
          </cell>
        </row>
        <row r="2239">
          <cell r="A2239"/>
          <cell r="B2239"/>
          <cell r="C2239"/>
          <cell r="D2239"/>
          <cell r="G2239" t="str">
            <v xml:space="preserve"> </v>
          </cell>
        </row>
        <row r="2240">
          <cell r="A2240"/>
          <cell r="B2240"/>
          <cell r="C2240"/>
          <cell r="D2240"/>
          <cell r="G2240" t="str">
            <v xml:space="preserve"> </v>
          </cell>
        </row>
        <row r="2241">
          <cell r="A2241"/>
          <cell r="B2241"/>
          <cell r="C2241"/>
          <cell r="D2241"/>
          <cell r="G2241" t="str">
            <v xml:space="preserve"> </v>
          </cell>
        </row>
        <row r="2242">
          <cell r="A2242"/>
          <cell r="B2242"/>
          <cell r="C2242"/>
          <cell r="D2242"/>
          <cell r="G2242" t="str">
            <v xml:space="preserve"> </v>
          </cell>
        </row>
        <row r="2243">
          <cell r="A2243"/>
          <cell r="B2243"/>
          <cell r="C2243"/>
          <cell r="D2243"/>
          <cell r="G2243" t="str">
            <v xml:space="preserve"> </v>
          </cell>
        </row>
        <row r="2244">
          <cell r="A2244"/>
          <cell r="B2244"/>
          <cell r="C2244"/>
          <cell r="D2244"/>
          <cell r="G2244" t="str">
            <v xml:space="preserve"> </v>
          </cell>
        </row>
        <row r="2245">
          <cell r="A2245"/>
          <cell r="B2245"/>
          <cell r="C2245"/>
          <cell r="D2245"/>
          <cell r="G2245" t="str">
            <v xml:space="preserve"> </v>
          </cell>
        </row>
        <row r="2246">
          <cell r="A2246"/>
          <cell r="B2246"/>
          <cell r="C2246"/>
          <cell r="D2246"/>
          <cell r="G2246" t="str">
            <v xml:space="preserve"> </v>
          </cell>
        </row>
        <row r="2247">
          <cell r="A2247"/>
          <cell r="B2247"/>
          <cell r="C2247"/>
          <cell r="D2247"/>
          <cell r="G2247" t="str">
            <v xml:space="preserve"> </v>
          </cell>
        </row>
        <row r="2248">
          <cell r="A2248"/>
          <cell r="B2248"/>
          <cell r="C2248"/>
          <cell r="D2248"/>
          <cell r="G2248" t="str">
            <v xml:space="preserve"> </v>
          </cell>
        </row>
        <row r="2249">
          <cell r="A2249"/>
          <cell r="B2249"/>
          <cell r="C2249"/>
          <cell r="D2249"/>
          <cell r="G2249" t="str">
            <v xml:space="preserve"> </v>
          </cell>
        </row>
        <row r="2250">
          <cell r="A2250"/>
          <cell r="B2250"/>
          <cell r="C2250"/>
          <cell r="D2250"/>
          <cell r="G2250" t="str">
            <v xml:space="preserve"> </v>
          </cell>
        </row>
        <row r="2251">
          <cell r="A2251"/>
          <cell r="B2251"/>
          <cell r="C2251"/>
          <cell r="D2251"/>
          <cell r="G2251" t="str">
            <v xml:space="preserve"> </v>
          </cell>
        </row>
        <row r="2252">
          <cell r="A2252"/>
          <cell r="B2252"/>
          <cell r="C2252"/>
          <cell r="D2252"/>
          <cell r="G2252" t="str">
            <v xml:space="preserve"> </v>
          </cell>
        </row>
        <row r="2253">
          <cell r="A2253"/>
          <cell r="B2253"/>
          <cell r="C2253"/>
          <cell r="D2253"/>
          <cell r="G2253" t="str">
            <v xml:space="preserve"> </v>
          </cell>
        </row>
        <row r="2254">
          <cell r="A2254"/>
          <cell r="B2254"/>
          <cell r="C2254"/>
          <cell r="D2254"/>
          <cell r="G2254" t="str">
            <v xml:space="preserve"> </v>
          </cell>
        </row>
        <row r="2255">
          <cell r="A2255"/>
          <cell r="B2255"/>
          <cell r="C2255"/>
          <cell r="D2255"/>
          <cell r="G2255" t="str">
            <v xml:space="preserve"> </v>
          </cell>
        </row>
        <row r="2256">
          <cell r="A2256"/>
          <cell r="B2256"/>
          <cell r="C2256"/>
          <cell r="D2256"/>
          <cell r="G2256" t="str">
            <v xml:space="preserve"> </v>
          </cell>
        </row>
        <row r="2257">
          <cell r="A2257"/>
          <cell r="B2257"/>
          <cell r="C2257"/>
          <cell r="D2257"/>
          <cell r="G2257" t="str">
            <v xml:space="preserve"> </v>
          </cell>
        </row>
        <row r="2258">
          <cell r="A2258"/>
          <cell r="B2258"/>
          <cell r="C2258"/>
          <cell r="D2258"/>
          <cell r="G2258" t="str">
            <v xml:space="preserve"> </v>
          </cell>
        </row>
        <row r="2259">
          <cell r="A2259"/>
          <cell r="B2259"/>
          <cell r="C2259"/>
          <cell r="D2259"/>
          <cell r="G2259" t="str">
            <v xml:space="preserve"> </v>
          </cell>
        </row>
        <row r="2260">
          <cell r="A2260"/>
          <cell r="B2260"/>
          <cell r="C2260"/>
          <cell r="D2260"/>
          <cell r="G2260" t="str">
            <v xml:space="preserve"> </v>
          </cell>
        </row>
        <row r="2261">
          <cell r="A2261"/>
          <cell r="B2261"/>
          <cell r="C2261"/>
          <cell r="D2261"/>
          <cell r="G2261" t="str">
            <v xml:space="preserve"> </v>
          </cell>
        </row>
        <row r="2262">
          <cell r="A2262"/>
          <cell r="B2262"/>
          <cell r="C2262"/>
          <cell r="D2262"/>
          <cell r="G2262" t="str">
            <v xml:space="preserve"> </v>
          </cell>
        </row>
        <row r="2263">
          <cell r="A2263"/>
          <cell r="B2263"/>
          <cell r="C2263"/>
          <cell r="D2263"/>
          <cell r="G2263" t="str">
            <v xml:space="preserve"> </v>
          </cell>
        </row>
        <row r="2264">
          <cell r="A2264"/>
          <cell r="B2264"/>
          <cell r="C2264"/>
          <cell r="D2264"/>
          <cell r="G2264" t="str">
            <v xml:space="preserve"> </v>
          </cell>
        </row>
        <row r="2265">
          <cell r="A2265"/>
          <cell r="B2265"/>
          <cell r="C2265"/>
          <cell r="D2265"/>
          <cell r="G2265" t="str">
            <v xml:space="preserve"> </v>
          </cell>
        </row>
        <row r="2266">
          <cell r="A2266"/>
          <cell r="B2266"/>
          <cell r="C2266"/>
          <cell r="D2266"/>
          <cell r="G2266" t="str">
            <v xml:space="preserve"> </v>
          </cell>
        </row>
        <row r="2267">
          <cell r="A2267"/>
          <cell r="B2267"/>
          <cell r="C2267"/>
          <cell r="D2267"/>
          <cell r="G2267" t="str">
            <v xml:space="preserve"> </v>
          </cell>
        </row>
        <row r="2268">
          <cell r="A2268"/>
          <cell r="B2268"/>
          <cell r="C2268"/>
          <cell r="D2268"/>
          <cell r="G2268" t="str">
            <v xml:space="preserve"> </v>
          </cell>
        </row>
        <row r="2269">
          <cell r="A2269"/>
          <cell r="B2269"/>
          <cell r="C2269"/>
          <cell r="D2269"/>
          <cell r="G2269" t="str">
            <v xml:space="preserve"> </v>
          </cell>
        </row>
        <row r="2270">
          <cell r="A2270"/>
          <cell r="B2270"/>
          <cell r="C2270"/>
          <cell r="D2270"/>
          <cell r="G2270" t="str">
            <v xml:space="preserve"> </v>
          </cell>
        </row>
        <row r="2271">
          <cell r="A2271"/>
          <cell r="B2271"/>
          <cell r="C2271"/>
          <cell r="D2271"/>
          <cell r="G2271" t="str">
            <v xml:space="preserve"> </v>
          </cell>
        </row>
        <row r="2272">
          <cell r="A2272"/>
          <cell r="B2272"/>
          <cell r="C2272"/>
          <cell r="D2272"/>
          <cell r="G2272" t="str">
            <v xml:space="preserve"> </v>
          </cell>
        </row>
        <row r="2273">
          <cell r="A2273"/>
          <cell r="B2273"/>
          <cell r="C2273"/>
          <cell r="D2273"/>
          <cell r="G2273" t="str">
            <v xml:space="preserve"> </v>
          </cell>
        </row>
        <row r="2274">
          <cell r="A2274"/>
          <cell r="B2274"/>
          <cell r="C2274"/>
          <cell r="D2274"/>
          <cell r="G2274" t="str">
            <v xml:space="preserve"> </v>
          </cell>
        </row>
        <row r="2275">
          <cell r="A2275"/>
          <cell r="B2275"/>
          <cell r="C2275"/>
          <cell r="D2275"/>
          <cell r="G2275" t="str">
            <v xml:space="preserve"> </v>
          </cell>
        </row>
        <row r="2276">
          <cell r="A2276"/>
          <cell r="B2276"/>
          <cell r="C2276"/>
          <cell r="D2276"/>
          <cell r="G2276" t="str">
            <v xml:space="preserve"> </v>
          </cell>
        </row>
        <row r="2277">
          <cell r="A2277"/>
          <cell r="B2277"/>
          <cell r="C2277"/>
          <cell r="D2277"/>
          <cell r="G2277" t="str">
            <v xml:space="preserve"> </v>
          </cell>
        </row>
        <row r="2278">
          <cell r="A2278"/>
          <cell r="B2278"/>
          <cell r="C2278"/>
          <cell r="D2278"/>
          <cell r="G2278" t="str">
            <v xml:space="preserve"> </v>
          </cell>
        </row>
        <row r="2279">
          <cell r="A2279"/>
          <cell r="B2279"/>
          <cell r="C2279"/>
          <cell r="D2279"/>
          <cell r="G2279" t="str">
            <v xml:space="preserve"> </v>
          </cell>
        </row>
        <row r="2280">
          <cell r="A2280"/>
          <cell r="B2280"/>
          <cell r="C2280"/>
          <cell r="D2280"/>
          <cell r="G2280" t="str">
            <v xml:space="preserve"> </v>
          </cell>
        </row>
        <row r="2281">
          <cell r="A2281"/>
          <cell r="B2281"/>
          <cell r="C2281"/>
          <cell r="D2281"/>
          <cell r="G2281" t="str">
            <v xml:space="preserve"> </v>
          </cell>
        </row>
        <row r="2282">
          <cell r="A2282"/>
          <cell r="B2282"/>
          <cell r="C2282"/>
          <cell r="D2282"/>
          <cell r="G2282" t="str">
            <v xml:space="preserve"> </v>
          </cell>
        </row>
        <row r="2283">
          <cell r="A2283"/>
          <cell r="B2283"/>
          <cell r="C2283"/>
          <cell r="D2283"/>
          <cell r="G2283" t="str">
            <v xml:space="preserve"> </v>
          </cell>
        </row>
        <row r="2284">
          <cell r="A2284"/>
          <cell r="B2284"/>
          <cell r="C2284"/>
          <cell r="D2284"/>
          <cell r="G2284" t="str">
            <v xml:space="preserve"> </v>
          </cell>
        </row>
        <row r="2285">
          <cell r="A2285"/>
          <cell r="B2285"/>
          <cell r="C2285"/>
          <cell r="D2285"/>
          <cell r="G2285" t="str">
            <v xml:space="preserve"> </v>
          </cell>
        </row>
        <row r="2286">
          <cell r="A2286"/>
          <cell r="B2286"/>
          <cell r="C2286"/>
          <cell r="D2286"/>
          <cell r="G2286" t="str">
            <v xml:space="preserve"> </v>
          </cell>
        </row>
        <row r="2287">
          <cell r="A2287"/>
          <cell r="B2287"/>
          <cell r="C2287"/>
          <cell r="D2287"/>
          <cell r="G2287" t="str">
            <v xml:space="preserve"> </v>
          </cell>
        </row>
        <row r="2288">
          <cell r="A2288"/>
          <cell r="B2288"/>
          <cell r="C2288"/>
          <cell r="D2288"/>
          <cell r="G2288" t="str">
            <v xml:space="preserve"> </v>
          </cell>
        </row>
        <row r="2289">
          <cell r="A2289"/>
          <cell r="B2289"/>
          <cell r="C2289"/>
          <cell r="D2289"/>
          <cell r="G2289" t="str">
            <v xml:space="preserve"> </v>
          </cell>
        </row>
        <row r="2290">
          <cell r="A2290"/>
          <cell r="B2290"/>
          <cell r="C2290"/>
          <cell r="D2290"/>
          <cell r="G2290" t="str">
            <v xml:space="preserve"> </v>
          </cell>
        </row>
        <row r="2291">
          <cell r="A2291"/>
          <cell r="B2291"/>
          <cell r="C2291"/>
          <cell r="D2291"/>
          <cell r="G2291" t="str">
            <v xml:space="preserve"> </v>
          </cell>
        </row>
        <row r="2292">
          <cell r="A2292"/>
          <cell r="B2292"/>
          <cell r="C2292"/>
          <cell r="D2292"/>
          <cell r="G2292" t="str">
            <v xml:space="preserve"> </v>
          </cell>
        </row>
        <row r="2293">
          <cell r="A2293"/>
          <cell r="B2293"/>
          <cell r="C2293"/>
          <cell r="D2293"/>
          <cell r="G2293" t="str">
            <v xml:space="preserve"> </v>
          </cell>
        </row>
        <row r="2294">
          <cell r="A2294"/>
          <cell r="B2294"/>
          <cell r="C2294"/>
          <cell r="D2294"/>
          <cell r="G2294" t="str">
            <v xml:space="preserve"> </v>
          </cell>
        </row>
        <row r="2295">
          <cell r="A2295"/>
          <cell r="B2295"/>
          <cell r="C2295"/>
          <cell r="D2295"/>
          <cell r="G2295" t="str">
            <v xml:space="preserve"> </v>
          </cell>
        </row>
        <row r="2296">
          <cell r="A2296"/>
          <cell r="B2296"/>
          <cell r="C2296"/>
          <cell r="D2296"/>
          <cell r="G2296" t="str">
            <v xml:space="preserve"> </v>
          </cell>
        </row>
        <row r="2297">
          <cell r="A2297"/>
          <cell r="B2297"/>
          <cell r="C2297"/>
          <cell r="D2297"/>
          <cell r="G2297" t="str">
            <v xml:space="preserve"> </v>
          </cell>
        </row>
        <row r="2298">
          <cell r="A2298"/>
          <cell r="B2298"/>
          <cell r="C2298"/>
          <cell r="D2298"/>
          <cell r="G2298" t="str">
            <v xml:space="preserve"> </v>
          </cell>
        </row>
        <row r="2299">
          <cell r="A2299"/>
          <cell r="B2299"/>
          <cell r="C2299"/>
          <cell r="D2299"/>
          <cell r="G2299" t="str">
            <v xml:space="preserve"> </v>
          </cell>
        </row>
        <row r="2300">
          <cell r="A2300"/>
          <cell r="B2300"/>
          <cell r="C2300"/>
          <cell r="D2300"/>
          <cell r="G2300" t="str">
            <v xml:space="preserve"> </v>
          </cell>
        </row>
        <row r="2301">
          <cell r="A2301"/>
          <cell r="B2301"/>
          <cell r="C2301"/>
          <cell r="D2301"/>
          <cell r="G2301" t="str">
            <v xml:space="preserve"> </v>
          </cell>
        </row>
        <row r="2302">
          <cell r="A2302"/>
          <cell r="B2302"/>
          <cell r="C2302"/>
          <cell r="D2302"/>
          <cell r="G2302" t="str">
            <v xml:space="preserve"> </v>
          </cell>
        </row>
        <row r="2303">
          <cell r="A2303"/>
          <cell r="B2303"/>
          <cell r="C2303"/>
          <cell r="D2303"/>
          <cell r="G2303" t="str">
            <v xml:space="preserve"> </v>
          </cell>
        </row>
        <row r="2304">
          <cell r="A2304"/>
          <cell r="B2304"/>
          <cell r="C2304"/>
          <cell r="D2304"/>
          <cell r="G2304" t="str">
            <v xml:space="preserve"> </v>
          </cell>
        </row>
        <row r="2305">
          <cell r="A2305"/>
          <cell r="B2305"/>
          <cell r="C2305"/>
          <cell r="D2305"/>
          <cell r="G2305" t="str">
            <v xml:space="preserve"> </v>
          </cell>
        </row>
        <row r="2306">
          <cell r="A2306"/>
          <cell r="B2306"/>
          <cell r="C2306"/>
          <cell r="D2306"/>
          <cell r="G2306" t="str">
            <v xml:space="preserve"> </v>
          </cell>
        </row>
        <row r="2307">
          <cell r="A2307"/>
          <cell r="B2307"/>
          <cell r="C2307"/>
          <cell r="D2307"/>
          <cell r="G2307" t="str">
            <v xml:space="preserve"> </v>
          </cell>
        </row>
        <row r="2308">
          <cell r="A2308"/>
          <cell r="B2308"/>
          <cell r="C2308"/>
          <cell r="D2308"/>
          <cell r="G2308" t="str">
            <v xml:space="preserve"> </v>
          </cell>
        </row>
        <row r="2309">
          <cell r="A2309"/>
          <cell r="B2309"/>
          <cell r="C2309"/>
          <cell r="D2309"/>
          <cell r="G2309" t="str">
            <v xml:space="preserve"> </v>
          </cell>
        </row>
        <row r="2310">
          <cell r="A2310"/>
          <cell r="B2310"/>
          <cell r="C2310"/>
          <cell r="D2310"/>
          <cell r="G2310" t="str">
            <v xml:space="preserve"> </v>
          </cell>
        </row>
        <row r="2311">
          <cell r="A2311"/>
          <cell r="B2311"/>
          <cell r="C2311"/>
          <cell r="D2311"/>
          <cell r="G2311" t="str">
            <v xml:space="preserve"> </v>
          </cell>
        </row>
        <row r="2312">
          <cell r="A2312"/>
          <cell r="B2312"/>
          <cell r="C2312"/>
          <cell r="D2312"/>
          <cell r="G2312" t="str">
            <v xml:space="preserve"> </v>
          </cell>
        </row>
        <row r="2313">
          <cell r="A2313"/>
          <cell r="B2313"/>
          <cell r="C2313"/>
          <cell r="D2313"/>
          <cell r="G2313" t="str">
            <v xml:space="preserve"> </v>
          </cell>
        </row>
        <row r="2314">
          <cell r="A2314"/>
          <cell r="B2314"/>
          <cell r="C2314"/>
          <cell r="D2314"/>
          <cell r="G2314" t="str">
            <v xml:space="preserve"> </v>
          </cell>
        </row>
        <row r="2315">
          <cell r="A2315"/>
          <cell r="B2315"/>
          <cell r="C2315"/>
          <cell r="D2315"/>
          <cell r="G2315" t="str">
            <v xml:space="preserve"> </v>
          </cell>
        </row>
        <row r="2316">
          <cell r="A2316"/>
          <cell r="B2316"/>
          <cell r="C2316"/>
          <cell r="D2316"/>
          <cell r="G2316" t="str">
            <v xml:space="preserve"> </v>
          </cell>
        </row>
        <row r="2317">
          <cell r="A2317"/>
          <cell r="B2317"/>
          <cell r="C2317"/>
          <cell r="D2317"/>
          <cell r="G2317" t="str">
            <v xml:space="preserve"> </v>
          </cell>
        </row>
        <row r="2318">
          <cell r="A2318"/>
          <cell r="B2318"/>
          <cell r="C2318"/>
          <cell r="D2318"/>
          <cell r="G2318" t="str">
            <v xml:space="preserve"> </v>
          </cell>
        </row>
        <row r="2319">
          <cell r="A2319"/>
          <cell r="B2319"/>
          <cell r="C2319"/>
          <cell r="D2319"/>
          <cell r="G2319" t="str">
            <v xml:space="preserve"> </v>
          </cell>
        </row>
        <row r="2320">
          <cell r="A2320"/>
          <cell r="B2320"/>
          <cell r="C2320"/>
          <cell r="D2320"/>
          <cell r="G2320" t="str">
            <v xml:space="preserve"> </v>
          </cell>
        </row>
        <row r="2321">
          <cell r="A2321"/>
          <cell r="B2321"/>
          <cell r="C2321"/>
          <cell r="D2321"/>
          <cell r="G2321" t="str">
            <v xml:space="preserve"> </v>
          </cell>
        </row>
        <row r="2322">
          <cell r="A2322"/>
          <cell r="B2322"/>
          <cell r="C2322"/>
          <cell r="D2322"/>
          <cell r="G2322" t="str">
            <v xml:space="preserve"> </v>
          </cell>
        </row>
        <row r="2323">
          <cell r="A2323"/>
          <cell r="B2323"/>
          <cell r="C2323"/>
          <cell r="D2323"/>
          <cell r="G2323" t="str">
            <v xml:space="preserve"> </v>
          </cell>
        </row>
        <row r="2324">
          <cell r="A2324"/>
          <cell r="B2324"/>
          <cell r="C2324"/>
          <cell r="D2324"/>
          <cell r="G2324" t="str">
            <v xml:space="preserve"> </v>
          </cell>
        </row>
        <row r="2325">
          <cell r="A2325"/>
          <cell r="B2325"/>
          <cell r="C2325"/>
          <cell r="D2325"/>
          <cell r="G2325" t="str">
            <v xml:space="preserve"> </v>
          </cell>
        </row>
        <row r="2326">
          <cell r="A2326"/>
          <cell r="B2326"/>
          <cell r="C2326"/>
          <cell r="D2326"/>
          <cell r="G2326" t="str">
            <v xml:space="preserve"> </v>
          </cell>
        </row>
        <row r="2327">
          <cell r="A2327"/>
          <cell r="B2327"/>
          <cell r="C2327"/>
          <cell r="D2327"/>
          <cell r="G2327" t="str">
            <v xml:space="preserve"> </v>
          </cell>
        </row>
        <row r="2328">
          <cell r="A2328"/>
          <cell r="B2328"/>
          <cell r="C2328"/>
          <cell r="D2328"/>
          <cell r="G2328" t="str">
            <v xml:space="preserve"> </v>
          </cell>
        </row>
        <row r="2329">
          <cell r="A2329"/>
          <cell r="B2329"/>
          <cell r="C2329"/>
          <cell r="D2329"/>
          <cell r="G2329" t="str">
            <v xml:space="preserve"> </v>
          </cell>
        </row>
        <row r="2330">
          <cell r="A2330"/>
          <cell r="B2330"/>
          <cell r="C2330"/>
          <cell r="D2330"/>
          <cell r="G2330" t="str">
            <v xml:space="preserve"> </v>
          </cell>
        </row>
        <row r="2331">
          <cell r="A2331"/>
          <cell r="B2331"/>
          <cell r="C2331"/>
          <cell r="D2331"/>
          <cell r="G2331" t="str">
            <v xml:space="preserve"> </v>
          </cell>
        </row>
        <row r="2332">
          <cell r="A2332"/>
          <cell r="B2332"/>
          <cell r="C2332"/>
          <cell r="D2332"/>
          <cell r="G2332" t="str">
            <v xml:space="preserve"> </v>
          </cell>
        </row>
        <row r="2333">
          <cell r="A2333"/>
          <cell r="B2333"/>
          <cell r="C2333"/>
          <cell r="D2333"/>
          <cell r="G2333" t="str">
            <v xml:space="preserve"> </v>
          </cell>
        </row>
        <row r="2334">
          <cell r="A2334"/>
          <cell r="B2334"/>
          <cell r="C2334"/>
          <cell r="D2334"/>
          <cell r="G2334" t="str">
            <v xml:space="preserve"> </v>
          </cell>
        </row>
        <row r="2335">
          <cell r="A2335"/>
          <cell r="B2335"/>
          <cell r="C2335"/>
          <cell r="D2335"/>
          <cell r="G2335" t="str">
            <v xml:space="preserve"> </v>
          </cell>
        </row>
        <row r="2336">
          <cell r="A2336"/>
          <cell r="B2336"/>
          <cell r="C2336"/>
          <cell r="D2336"/>
          <cell r="G2336" t="str">
            <v xml:space="preserve"> </v>
          </cell>
        </row>
        <row r="2337">
          <cell r="A2337"/>
          <cell r="B2337"/>
          <cell r="C2337"/>
          <cell r="D2337"/>
          <cell r="G2337" t="str">
            <v xml:space="preserve"> </v>
          </cell>
        </row>
        <row r="2338">
          <cell r="A2338"/>
          <cell r="B2338"/>
          <cell r="C2338"/>
          <cell r="D2338"/>
          <cell r="G2338" t="str">
            <v xml:space="preserve"> </v>
          </cell>
        </row>
        <row r="2339">
          <cell r="A2339"/>
          <cell r="B2339"/>
          <cell r="C2339"/>
          <cell r="D2339"/>
          <cell r="G2339" t="str">
            <v xml:space="preserve"> </v>
          </cell>
        </row>
        <row r="2340">
          <cell r="A2340"/>
          <cell r="B2340"/>
          <cell r="C2340"/>
          <cell r="D2340"/>
          <cell r="G2340" t="str">
            <v xml:space="preserve"> </v>
          </cell>
        </row>
        <row r="2341">
          <cell r="A2341"/>
          <cell r="B2341"/>
          <cell r="C2341"/>
          <cell r="D2341"/>
          <cell r="G2341" t="str">
            <v xml:space="preserve"> </v>
          </cell>
        </row>
        <row r="2342">
          <cell r="A2342"/>
          <cell r="B2342"/>
          <cell r="C2342"/>
          <cell r="D2342"/>
          <cell r="G2342" t="str">
            <v xml:space="preserve"> </v>
          </cell>
        </row>
        <row r="2343">
          <cell r="A2343"/>
          <cell r="B2343"/>
          <cell r="C2343"/>
          <cell r="D2343"/>
          <cell r="G2343" t="str">
            <v xml:space="preserve"> </v>
          </cell>
        </row>
        <row r="2344">
          <cell r="A2344"/>
          <cell r="B2344"/>
          <cell r="C2344"/>
          <cell r="D2344"/>
          <cell r="G2344" t="str">
            <v xml:space="preserve"> </v>
          </cell>
        </row>
        <row r="2345">
          <cell r="A2345"/>
          <cell r="B2345"/>
          <cell r="C2345"/>
          <cell r="D2345"/>
          <cell r="G2345" t="str">
            <v xml:space="preserve"> </v>
          </cell>
        </row>
        <row r="2346">
          <cell r="A2346"/>
          <cell r="B2346"/>
          <cell r="C2346"/>
          <cell r="D2346"/>
          <cell r="G2346" t="str">
            <v xml:space="preserve"> </v>
          </cell>
        </row>
        <row r="2347">
          <cell r="A2347"/>
          <cell r="B2347"/>
          <cell r="C2347"/>
          <cell r="D2347"/>
          <cell r="G2347" t="str">
            <v xml:space="preserve"> </v>
          </cell>
        </row>
        <row r="2348">
          <cell r="A2348"/>
          <cell r="B2348"/>
          <cell r="C2348"/>
          <cell r="D2348"/>
          <cell r="G2348" t="str">
            <v xml:space="preserve"> </v>
          </cell>
        </row>
        <row r="2349">
          <cell r="A2349"/>
          <cell r="B2349"/>
          <cell r="C2349"/>
          <cell r="D2349"/>
          <cell r="G2349" t="str">
            <v xml:space="preserve"> </v>
          </cell>
        </row>
        <row r="2350">
          <cell r="A2350"/>
          <cell r="B2350"/>
          <cell r="C2350"/>
          <cell r="D2350"/>
          <cell r="G2350" t="str">
            <v xml:space="preserve"> </v>
          </cell>
        </row>
        <row r="2351">
          <cell r="A2351"/>
          <cell r="B2351"/>
          <cell r="C2351"/>
          <cell r="D2351"/>
          <cell r="G2351" t="str">
            <v xml:space="preserve"> </v>
          </cell>
        </row>
        <row r="2352">
          <cell r="A2352"/>
          <cell r="B2352"/>
          <cell r="C2352"/>
          <cell r="D2352"/>
          <cell r="G2352" t="str">
            <v xml:space="preserve"> </v>
          </cell>
        </row>
        <row r="2353">
          <cell r="A2353"/>
          <cell r="B2353"/>
          <cell r="C2353"/>
          <cell r="D2353"/>
          <cell r="G2353" t="str">
            <v xml:space="preserve"> </v>
          </cell>
        </row>
        <row r="2354">
          <cell r="A2354"/>
          <cell r="B2354"/>
          <cell r="C2354"/>
          <cell r="D2354"/>
          <cell r="G2354" t="str">
            <v xml:space="preserve"> </v>
          </cell>
        </row>
        <row r="2355">
          <cell r="A2355"/>
          <cell r="B2355"/>
          <cell r="C2355"/>
          <cell r="D2355"/>
          <cell r="G2355" t="str">
            <v xml:space="preserve"> </v>
          </cell>
        </row>
        <row r="2356">
          <cell r="A2356"/>
          <cell r="B2356"/>
          <cell r="C2356"/>
          <cell r="D2356"/>
          <cell r="G2356" t="str">
            <v xml:space="preserve"> </v>
          </cell>
        </row>
        <row r="2357">
          <cell r="A2357"/>
          <cell r="B2357"/>
          <cell r="C2357"/>
          <cell r="D2357"/>
          <cell r="G2357" t="str">
            <v xml:space="preserve"> </v>
          </cell>
        </row>
        <row r="2358">
          <cell r="A2358"/>
          <cell r="B2358"/>
          <cell r="C2358"/>
          <cell r="D2358"/>
          <cell r="G2358" t="str">
            <v xml:space="preserve"> </v>
          </cell>
        </row>
        <row r="2359">
          <cell r="A2359"/>
          <cell r="B2359"/>
          <cell r="C2359"/>
          <cell r="D2359"/>
          <cell r="G2359" t="str">
            <v xml:space="preserve"> </v>
          </cell>
        </row>
        <row r="2360">
          <cell r="A2360"/>
          <cell r="B2360"/>
          <cell r="C2360"/>
          <cell r="D2360"/>
          <cell r="G2360" t="str">
            <v xml:space="preserve"> </v>
          </cell>
        </row>
        <row r="2361">
          <cell r="A2361"/>
          <cell r="B2361"/>
          <cell r="C2361"/>
          <cell r="D2361"/>
          <cell r="G2361" t="str">
            <v xml:space="preserve"> </v>
          </cell>
        </row>
        <row r="2362">
          <cell r="A2362"/>
          <cell r="B2362"/>
          <cell r="C2362"/>
          <cell r="D2362"/>
          <cell r="G2362" t="str">
            <v xml:space="preserve"> </v>
          </cell>
        </row>
        <row r="2363">
          <cell r="A2363"/>
          <cell r="B2363"/>
          <cell r="C2363"/>
          <cell r="D2363"/>
          <cell r="G2363" t="str">
            <v xml:space="preserve"> </v>
          </cell>
        </row>
        <row r="2364">
          <cell r="A2364"/>
          <cell r="B2364"/>
          <cell r="C2364"/>
          <cell r="D2364"/>
          <cell r="G2364" t="str">
            <v xml:space="preserve"> </v>
          </cell>
        </row>
        <row r="2365">
          <cell r="A2365"/>
          <cell r="B2365"/>
          <cell r="C2365"/>
          <cell r="D2365"/>
          <cell r="G2365" t="str">
            <v xml:space="preserve"> </v>
          </cell>
        </row>
        <row r="2366">
          <cell r="A2366"/>
          <cell r="B2366"/>
          <cell r="C2366"/>
          <cell r="D2366"/>
          <cell r="G2366" t="str">
            <v xml:space="preserve"> </v>
          </cell>
        </row>
        <row r="2367">
          <cell r="A2367"/>
          <cell r="B2367"/>
          <cell r="C2367"/>
          <cell r="D2367"/>
          <cell r="G2367" t="str">
            <v xml:space="preserve"> </v>
          </cell>
        </row>
        <row r="2368">
          <cell r="A2368"/>
          <cell r="B2368"/>
          <cell r="C2368"/>
          <cell r="D2368"/>
          <cell r="G2368" t="str">
            <v xml:space="preserve"> </v>
          </cell>
        </row>
        <row r="2369">
          <cell r="A2369"/>
          <cell r="B2369"/>
          <cell r="C2369"/>
          <cell r="D2369"/>
          <cell r="G2369" t="str">
            <v xml:space="preserve"> </v>
          </cell>
        </row>
        <row r="2370">
          <cell r="A2370"/>
          <cell r="B2370"/>
          <cell r="C2370"/>
          <cell r="D2370"/>
          <cell r="G2370" t="str">
            <v xml:space="preserve"> </v>
          </cell>
        </row>
        <row r="2371">
          <cell r="A2371"/>
          <cell r="B2371"/>
          <cell r="C2371"/>
          <cell r="D2371"/>
          <cell r="G2371" t="str">
            <v xml:space="preserve"> </v>
          </cell>
        </row>
        <row r="2372">
          <cell r="A2372"/>
          <cell r="B2372"/>
          <cell r="C2372"/>
          <cell r="D2372"/>
          <cell r="G2372" t="str">
            <v xml:space="preserve"> </v>
          </cell>
        </row>
        <row r="2373">
          <cell r="A2373"/>
          <cell r="B2373"/>
          <cell r="C2373"/>
          <cell r="D2373"/>
          <cell r="G2373" t="str">
            <v xml:space="preserve"> </v>
          </cell>
        </row>
        <row r="2374">
          <cell r="A2374"/>
          <cell r="B2374"/>
          <cell r="C2374"/>
          <cell r="D2374"/>
          <cell r="G2374" t="str">
            <v xml:space="preserve"> </v>
          </cell>
        </row>
        <row r="2375">
          <cell r="A2375"/>
          <cell r="B2375"/>
          <cell r="C2375"/>
          <cell r="D2375"/>
          <cell r="G2375" t="str">
            <v xml:space="preserve"> </v>
          </cell>
        </row>
        <row r="2376">
          <cell r="A2376"/>
          <cell r="B2376"/>
          <cell r="C2376"/>
          <cell r="D2376"/>
          <cell r="G2376" t="str">
            <v xml:space="preserve"> </v>
          </cell>
        </row>
        <row r="2377">
          <cell r="A2377"/>
          <cell r="B2377"/>
          <cell r="C2377"/>
          <cell r="D2377"/>
          <cell r="G2377" t="str">
            <v xml:space="preserve"> </v>
          </cell>
        </row>
        <row r="2378">
          <cell r="A2378"/>
          <cell r="B2378"/>
          <cell r="C2378"/>
          <cell r="D2378"/>
          <cell r="G2378" t="str">
            <v xml:space="preserve"> </v>
          </cell>
        </row>
        <row r="2379">
          <cell r="A2379"/>
          <cell r="B2379"/>
          <cell r="C2379"/>
          <cell r="D2379"/>
          <cell r="G2379" t="str">
            <v xml:space="preserve"> </v>
          </cell>
        </row>
        <row r="2380">
          <cell r="A2380"/>
          <cell r="B2380"/>
          <cell r="C2380"/>
          <cell r="D2380"/>
          <cell r="G2380" t="str">
            <v xml:space="preserve"> </v>
          </cell>
        </row>
        <row r="2381">
          <cell r="A2381"/>
          <cell r="B2381"/>
          <cell r="C2381"/>
          <cell r="D2381"/>
          <cell r="G2381" t="str">
            <v xml:space="preserve"> </v>
          </cell>
        </row>
        <row r="2382">
          <cell r="A2382"/>
          <cell r="B2382"/>
          <cell r="C2382"/>
          <cell r="D2382"/>
          <cell r="G2382" t="str">
            <v xml:space="preserve"> </v>
          </cell>
        </row>
        <row r="2383">
          <cell r="A2383"/>
          <cell r="B2383"/>
          <cell r="C2383"/>
          <cell r="D2383"/>
          <cell r="G2383" t="str">
            <v xml:space="preserve"> </v>
          </cell>
        </row>
        <row r="2384">
          <cell r="A2384"/>
          <cell r="B2384"/>
          <cell r="C2384"/>
          <cell r="D2384"/>
          <cell r="G2384" t="str">
            <v xml:space="preserve"> </v>
          </cell>
        </row>
        <row r="2385">
          <cell r="A2385"/>
          <cell r="B2385"/>
          <cell r="C2385"/>
          <cell r="D2385"/>
          <cell r="G2385" t="str">
            <v xml:space="preserve"> </v>
          </cell>
        </row>
        <row r="2386">
          <cell r="A2386"/>
          <cell r="B2386"/>
          <cell r="C2386"/>
          <cell r="D2386"/>
          <cell r="G2386" t="str">
            <v xml:space="preserve"> </v>
          </cell>
        </row>
        <row r="2387">
          <cell r="A2387"/>
          <cell r="B2387"/>
          <cell r="C2387"/>
          <cell r="D2387"/>
          <cell r="G2387" t="str">
            <v xml:space="preserve"> </v>
          </cell>
        </row>
        <row r="2388">
          <cell r="A2388"/>
          <cell r="B2388"/>
          <cell r="C2388"/>
          <cell r="D2388"/>
          <cell r="G2388" t="str">
            <v xml:space="preserve"> </v>
          </cell>
        </row>
        <row r="2389">
          <cell r="A2389"/>
          <cell r="B2389"/>
          <cell r="C2389"/>
          <cell r="D2389"/>
          <cell r="G2389" t="str">
            <v xml:space="preserve"> </v>
          </cell>
        </row>
        <row r="2390">
          <cell r="A2390"/>
          <cell r="B2390"/>
          <cell r="C2390"/>
          <cell r="D2390"/>
          <cell r="G2390" t="str">
            <v xml:space="preserve"> </v>
          </cell>
        </row>
        <row r="2391">
          <cell r="A2391"/>
          <cell r="B2391"/>
          <cell r="C2391"/>
          <cell r="D2391"/>
          <cell r="G2391" t="str">
            <v xml:space="preserve"> </v>
          </cell>
        </row>
        <row r="2392">
          <cell r="A2392"/>
          <cell r="B2392"/>
          <cell r="C2392"/>
          <cell r="D2392"/>
          <cell r="G2392" t="str">
            <v xml:space="preserve"> </v>
          </cell>
        </row>
        <row r="2393">
          <cell r="A2393"/>
          <cell r="B2393"/>
          <cell r="C2393"/>
          <cell r="D2393"/>
          <cell r="G2393" t="str">
            <v xml:space="preserve"> </v>
          </cell>
        </row>
        <row r="2394">
          <cell r="A2394"/>
          <cell r="B2394"/>
          <cell r="C2394"/>
          <cell r="D2394"/>
          <cell r="G2394" t="str">
            <v xml:space="preserve"> </v>
          </cell>
        </row>
        <row r="2395">
          <cell r="A2395"/>
          <cell r="B2395"/>
          <cell r="C2395"/>
          <cell r="D2395"/>
          <cell r="G2395" t="str">
            <v xml:space="preserve"> </v>
          </cell>
        </row>
        <row r="2396">
          <cell r="A2396"/>
          <cell r="B2396"/>
          <cell r="C2396"/>
          <cell r="D2396"/>
          <cell r="G2396" t="str">
            <v xml:space="preserve"> </v>
          </cell>
        </row>
        <row r="2397">
          <cell r="A2397"/>
          <cell r="B2397"/>
          <cell r="C2397"/>
          <cell r="D2397"/>
          <cell r="G2397" t="str">
            <v xml:space="preserve"> </v>
          </cell>
        </row>
        <row r="2398">
          <cell r="A2398"/>
          <cell r="B2398"/>
          <cell r="C2398"/>
          <cell r="D2398"/>
          <cell r="G2398" t="str">
            <v xml:space="preserve"> </v>
          </cell>
        </row>
        <row r="2399">
          <cell r="A2399"/>
          <cell r="B2399"/>
          <cell r="C2399"/>
          <cell r="D2399"/>
          <cell r="G2399" t="str">
            <v xml:space="preserve"> </v>
          </cell>
        </row>
        <row r="2400">
          <cell r="A2400"/>
          <cell r="B2400"/>
          <cell r="C2400"/>
          <cell r="D2400"/>
          <cell r="G2400" t="str">
            <v xml:space="preserve"> </v>
          </cell>
        </row>
        <row r="2401">
          <cell r="A2401"/>
          <cell r="B2401"/>
          <cell r="C2401"/>
          <cell r="D2401"/>
          <cell r="G2401" t="str">
            <v xml:space="preserve"> </v>
          </cell>
        </row>
        <row r="2402">
          <cell r="A2402"/>
          <cell r="B2402"/>
          <cell r="C2402"/>
          <cell r="D2402"/>
          <cell r="G2402" t="str">
            <v xml:space="preserve"> </v>
          </cell>
        </row>
        <row r="2403">
          <cell r="A2403"/>
          <cell r="B2403"/>
          <cell r="C2403"/>
          <cell r="D2403"/>
          <cell r="G2403" t="str">
            <v xml:space="preserve"> </v>
          </cell>
        </row>
        <row r="2404">
          <cell r="A2404"/>
          <cell r="B2404"/>
          <cell r="C2404"/>
          <cell r="D2404"/>
          <cell r="G2404" t="str">
            <v xml:space="preserve"> </v>
          </cell>
        </row>
        <row r="2405">
          <cell r="A2405"/>
          <cell r="B2405"/>
          <cell r="C2405"/>
          <cell r="D2405"/>
          <cell r="G2405" t="str">
            <v xml:space="preserve"> </v>
          </cell>
        </row>
        <row r="2406">
          <cell r="A2406"/>
          <cell r="B2406"/>
          <cell r="C2406"/>
          <cell r="D2406"/>
          <cell r="G2406" t="str">
            <v xml:space="preserve"> </v>
          </cell>
        </row>
        <row r="2407">
          <cell r="A2407"/>
          <cell r="B2407"/>
          <cell r="C2407"/>
          <cell r="D2407"/>
          <cell r="G2407" t="str">
            <v xml:space="preserve"> </v>
          </cell>
        </row>
        <row r="2408">
          <cell r="A2408"/>
          <cell r="B2408"/>
          <cell r="C2408"/>
          <cell r="D2408"/>
          <cell r="G2408" t="str">
            <v xml:space="preserve"> </v>
          </cell>
        </row>
        <row r="2409">
          <cell r="A2409"/>
          <cell r="B2409"/>
          <cell r="C2409"/>
          <cell r="D2409"/>
          <cell r="G2409" t="str">
            <v xml:space="preserve"> </v>
          </cell>
        </row>
        <row r="2410">
          <cell r="A2410"/>
          <cell r="B2410"/>
          <cell r="C2410"/>
          <cell r="D2410"/>
          <cell r="G2410" t="str">
            <v xml:space="preserve"> </v>
          </cell>
        </row>
        <row r="2411">
          <cell r="A2411"/>
          <cell r="B2411"/>
          <cell r="C2411"/>
          <cell r="D2411"/>
          <cell r="G2411" t="str">
            <v xml:space="preserve"> </v>
          </cell>
        </row>
        <row r="2412">
          <cell r="A2412"/>
          <cell r="B2412"/>
          <cell r="C2412"/>
          <cell r="D2412"/>
          <cell r="G2412" t="str">
            <v xml:space="preserve"> </v>
          </cell>
        </row>
        <row r="2413">
          <cell r="A2413"/>
          <cell r="B2413"/>
          <cell r="C2413"/>
          <cell r="D2413"/>
          <cell r="G2413" t="str">
            <v xml:space="preserve"> </v>
          </cell>
        </row>
        <row r="2414">
          <cell r="A2414"/>
          <cell r="B2414"/>
          <cell r="C2414"/>
          <cell r="D2414"/>
          <cell r="G2414" t="str">
            <v xml:space="preserve"> </v>
          </cell>
        </row>
        <row r="2415">
          <cell r="A2415"/>
          <cell r="B2415"/>
          <cell r="C2415"/>
          <cell r="D2415"/>
          <cell r="G2415" t="str">
            <v xml:space="preserve"> </v>
          </cell>
        </row>
        <row r="2416">
          <cell r="A2416"/>
          <cell r="B2416"/>
          <cell r="C2416"/>
          <cell r="D2416"/>
          <cell r="G2416" t="str">
            <v xml:space="preserve"> </v>
          </cell>
        </row>
        <row r="2417">
          <cell r="A2417"/>
          <cell r="B2417"/>
          <cell r="C2417"/>
          <cell r="D2417"/>
          <cell r="G2417" t="str">
            <v xml:space="preserve"> </v>
          </cell>
        </row>
        <row r="2418">
          <cell r="A2418"/>
          <cell r="B2418"/>
          <cell r="C2418"/>
          <cell r="D2418"/>
          <cell r="G2418" t="str">
            <v xml:space="preserve"> </v>
          </cell>
        </row>
        <row r="2419">
          <cell r="A2419"/>
          <cell r="B2419"/>
          <cell r="C2419"/>
          <cell r="D2419"/>
          <cell r="G2419" t="str">
            <v xml:space="preserve"> </v>
          </cell>
        </row>
        <row r="2420">
          <cell r="A2420"/>
          <cell r="B2420"/>
          <cell r="C2420"/>
          <cell r="D2420"/>
          <cell r="G2420" t="str">
            <v xml:space="preserve"> </v>
          </cell>
        </row>
        <row r="2421">
          <cell r="A2421"/>
          <cell r="B2421"/>
          <cell r="C2421"/>
          <cell r="D2421"/>
          <cell r="G2421" t="str">
            <v xml:space="preserve"> </v>
          </cell>
        </row>
        <row r="2422">
          <cell r="A2422"/>
          <cell r="B2422"/>
          <cell r="C2422"/>
          <cell r="D2422"/>
          <cell r="G2422" t="str">
            <v xml:space="preserve"> </v>
          </cell>
        </row>
        <row r="2423">
          <cell r="A2423"/>
          <cell r="B2423"/>
          <cell r="C2423"/>
          <cell r="D2423"/>
          <cell r="G2423" t="str">
            <v xml:space="preserve"> </v>
          </cell>
        </row>
        <row r="2424">
          <cell r="A2424"/>
          <cell r="B2424"/>
          <cell r="C2424"/>
          <cell r="D2424"/>
          <cell r="G2424" t="str">
            <v xml:space="preserve"> </v>
          </cell>
        </row>
        <row r="2425">
          <cell r="A2425"/>
          <cell r="B2425"/>
          <cell r="C2425"/>
          <cell r="D2425"/>
          <cell r="G2425" t="str">
            <v xml:space="preserve"> </v>
          </cell>
        </row>
        <row r="2426">
          <cell r="A2426"/>
          <cell r="B2426"/>
          <cell r="C2426"/>
          <cell r="D2426"/>
          <cell r="G2426" t="str">
            <v xml:space="preserve"> </v>
          </cell>
        </row>
        <row r="2427">
          <cell r="A2427"/>
          <cell r="B2427"/>
          <cell r="C2427"/>
          <cell r="D2427"/>
          <cell r="G2427" t="str">
            <v xml:space="preserve"> </v>
          </cell>
        </row>
        <row r="2428">
          <cell r="A2428"/>
          <cell r="B2428"/>
          <cell r="C2428"/>
          <cell r="D2428"/>
          <cell r="G2428" t="str">
            <v xml:space="preserve"> </v>
          </cell>
        </row>
        <row r="2429">
          <cell r="A2429"/>
          <cell r="B2429"/>
          <cell r="C2429"/>
          <cell r="D2429"/>
          <cell r="G2429" t="str">
            <v xml:space="preserve"> </v>
          </cell>
        </row>
        <row r="2430">
          <cell r="A2430"/>
          <cell r="B2430"/>
          <cell r="C2430"/>
          <cell r="D2430"/>
          <cell r="G2430" t="str">
            <v xml:space="preserve"> </v>
          </cell>
        </row>
        <row r="2431">
          <cell r="A2431"/>
          <cell r="B2431"/>
          <cell r="C2431"/>
          <cell r="D2431"/>
          <cell r="G2431" t="str">
            <v xml:space="preserve"> </v>
          </cell>
        </row>
        <row r="2432">
          <cell r="A2432"/>
          <cell r="B2432"/>
          <cell r="C2432"/>
          <cell r="D2432"/>
          <cell r="G2432" t="str">
            <v xml:space="preserve"> </v>
          </cell>
        </row>
        <row r="2433">
          <cell r="A2433"/>
          <cell r="B2433"/>
          <cell r="C2433"/>
          <cell r="D2433"/>
          <cell r="G2433" t="str">
            <v xml:space="preserve"> </v>
          </cell>
        </row>
        <row r="2434">
          <cell r="A2434"/>
          <cell r="B2434"/>
          <cell r="C2434"/>
          <cell r="D2434"/>
          <cell r="G2434" t="str">
            <v xml:space="preserve"> </v>
          </cell>
        </row>
        <row r="2435">
          <cell r="A2435"/>
          <cell r="B2435"/>
          <cell r="C2435"/>
          <cell r="D2435"/>
          <cell r="G2435" t="str">
            <v xml:space="preserve"> </v>
          </cell>
        </row>
        <row r="2436">
          <cell r="A2436"/>
          <cell r="B2436"/>
          <cell r="C2436"/>
          <cell r="D2436"/>
          <cell r="G2436" t="str">
            <v xml:space="preserve"> </v>
          </cell>
        </row>
        <row r="2437">
          <cell r="A2437"/>
          <cell r="B2437"/>
          <cell r="C2437"/>
          <cell r="D2437"/>
          <cell r="G2437" t="str">
            <v xml:space="preserve"> </v>
          </cell>
        </row>
        <row r="2438">
          <cell r="A2438"/>
          <cell r="B2438"/>
          <cell r="C2438"/>
          <cell r="D2438"/>
          <cell r="G2438" t="str">
            <v xml:space="preserve"> </v>
          </cell>
        </row>
        <row r="2439">
          <cell r="A2439"/>
          <cell r="B2439"/>
          <cell r="C2439"/>
          <cell r="D2439"/>
          <cell r="G2439" t="str">
            <v xml:space="preserve"> </v>
          </cell>
        </row>
        <row r="2440">
          <cell r="A2440"/>
          <cell r="B2440"/>
          <cell r="C2440"/>
          <cell r="D2440"/>
          <cell r="G2440" t="str">
            <v xml:space="preserve"> </v>
          </cell>
        </row>
        <row r="2441">
          <cell r="A2441"/>
          <cell r="B2441"/>
          <cell r="C2441"/>
          <cell r="D2441"/>
          <cell r="G2441" t="str">
            <v xml:space="preserve"> </v>
          </cell>
        </row>
        <row r="2442">
          <cell r="A2442"/>
          <cell r="B2442"/>
          <cell r="C2442"/>
          <cell r="D2442"/>
          <cell r="G2442" t="str">
            <v xml:space="preserve"> </v>
          </cell>
        </row>
        <row r="2443">
          <cell r="A2443"/>
          <cell r="B2443"/>
          <cell r="C2443"/>
          <cell r="D2443"/>
          <cell r="G2443" t="str">
            <v xml:space="preserve"> </v>
          </cell>
        </row>
        <row r="2444">
          <cell r="A2444"/>
          <cell r="B2444"/>
          <cell r="C2444"/>
          <cell r="D2444"/>
          <cell r="G2444" t="str">
            <v xml:space="preserve"> </v>
          </cell>
        </row>
        <row r="2445">
          <cell r="A2445"/>
          <cell r="B2445"/>
          <cell r="C2445"/>
          <cell r="D2445"/>
          <cell r="G2445" t="str">
            <v xml:space="preserve"> </v>
          </cell>
        </row>
        <row r="2446">
          <cell r="A2446"/>
          <cell r="B2446"/>
          <cell r="C2446"/>
          <cell r="D2446"/>
          <cell r="G2446" t="str">
            <v xml:space="preserve"> </v>
          </cell>
        </row>
        <row r="2447">
          <cell r="A2447"/>
          <cell r="B2447"/>
          <cell r="C2447"/>
          <cell r="D2447"/>
          <cell r="G2447" t="str">
            <v xml:space="preserve"> </v>
          </cell>
        </row>
        <row r="2448">
          <cell r="A2448"/>
          <cell r="B2448"/>
          <cell r="C2448"/>
          <cell r="D2448"/>
          <cell r="G2448" t="str">
            <v xml:space="preserve"> </v>
          </cell>
        </row>
        <row r="2449">
          <cell r="A2449"/>
          <cell r="B2449"/>
          <cell r="C2449"/>
          <cell r="D2449"/>
          <cell r="G2449" t="str">
            <v xml:space="preserve"> </v>
          </cell>
        </row>
        <row r="2450">
          <cell r="A2450"/>
          <cell r="B2450"/>
          <cell r="C2450"/>
          <cell r="D2450"/>
          <cell r="G2450" t="str">
            <v xml:space="preserve"> </v>
          </cell>
        </row>
        <row r="2451">
          <cell r="A2451"/>
          <cell r="B2451"/>
          <cell r="C2451"/>
          <cell r="D2451"/>
          <cell r="G2451" t="str">
            <v xml:space="preserve"> </v>
          </cell>
        </row>
        <row r="2452">
          <cell r="A2452"/>
          <cell r="B2452"/>
          <cell r="C2452"/>
          <cell r="D2452"/>
          <cell r="G2452" t="str">
            <v xml:space="preserve"> </v>
          </cell>
        </row>
        <row r="2453">
          <cell r="A2453"/>
          <cell r="B2453"/>
          <cell r="C2453"/>
          <cell r="D2453"/>
          <cell r="G2453" t="str">
            <v xml:space="preserve"> </v>
          </cell>
        </row>
        <row r="2454">
          <cell r="A2454"/>
          <cell r="B2454"/>
          <cell r="C2454"/>
          <cell r="D2454"/>
          <cell r="G2454" t="str">
            <v xml:space="preserve"> </v>
          </cell>
        </row>
        <row r="2455">
          <cell r="A2455"/>
          <cell r="B2455"/>
          <cell r="C2455"/>
          <cell r="D2455"/>
          <cell r="G2455" t="str">
            <v xml:space="preserve"> </v>
          </cell>
        </row>
        <row r="2456">
          <cell r="A2456"/>
          <cell r="B2456"/>
          <cell r="C2456"/>
          <cell r="D2456"/>
          <cell r="G2456" t="str">
            <v xml:space="preserve"> </v>
          </cell>
        </row>
        <row r="2457">
          <cell r="A2457"/>
          <cell r="B2457"/>
          <cell r="C2457"/>
          <cell r="D2457"/>
          <cell r="G2457" t="str">
            <v xml:space="preserve"> </v>
          </cell>
        </row>
        <row r="2458">
          <cell r="A2458"/>
          <cell r="B2458"/>
          <cell r="C2458"/>
          <cell r="D2458"/>
          <cell r="G2458" t="str">
            <v xml:space="preserve"> </v>
          </cell>
        </row>
        <row r="2459">
          <cell r="A2459"/>
          <cell r="B2459"/>
          <cell r="C2459"/>
          <cell r="D2459"/>
          <cell r="G2459" t="str">
            <v xml:space="preserve"> </v>
          </cell>
        </row>
        <row r="2460">
          <cell r="A2460"/>
          <cell r="B2460"/>
          <cell r="C2460"/>
          <cell r="D2460"/>
          <cell r="G2460" t="str">
            <v xml:space="preserve"> </v>
          </cell>
        </row>
        <row r="2461">
          <cell r="A2461"/>
          <cell r="B2461"/>
          <cell r="C2461"/>
          <cell r="D2461"/>
          <cell r="G2461" t="str">
            <v xml:space="preserve"> </v>
          </cell>
        </row>
        <row r="2462">
          <cell r="A2462"/>
          <cell r="B2462"/>
          <cell r="C2462"/>
          <cell r="D2462"/>
          <cell r="G2462" t="str">
            <v xml:space="preserve"> </v>
          </cell>
        </row>
        <row r="2463">
          <cell r="A2463"/>
          <cell r="B2463"/>
          <cell r="C2463"/>
          <cell r="D2463"/>
          <cell r="G2463" t="str">
            <v xml:space="preserve"> </v>
          </cell>
        </row>
        <row r="2464">
          <cell r="A2464"/>
          <cell r="B2464"/>
          <cell r="C2464"/>
          <cell r="D2464"/>
          <cell r="G2464" t="str">
            <v xml:space="preserve"> </v>
          </cell>
        </row>
        <row r="2465">
          <cell r="A2465"/>
          <cell r="B2465"/>
          <cell r="C2465"/>
          <cell r="D2465"/>
          <cell r="G2465" t="str">
            <v xml:space="preserve"> </v>
          </cell>
        </row>
        <row r="2466">
          <cell r="A2466"/>
          <cell r="B2466"/>
          <cell r="C2466"/>
          <cell r="D2466"/>
          <cell r="G2466" t="str">
            <v xml:space="preserve"> </v>
          </cell>
        </row>
        <row r="2467">
          <cell r="A2467"/>
          <cell r="B2467"/>
          <cell r="C2467"/>
          <cell r="D2467"/>
          <cell r="G2467" t="str">
            <v xml:space="preserve"> </v>
          </cell>
        </row>
        <row r="2468">
          <cell r="A2468"/>
          <cell r="B2468"/>
          <cell r="C2468"/>
          <cell r="D2468"/>
          <cell r="G2468" t="str">
            <v xml:space="preserve"> </v>
          </cell>
        </row>
        <row r="2469">
          <cell r="A2469"/>
          <cell r="B2469"/>
          <cell r="C2469"/>
          <cell r="D2469"/>
          <cell r="G2469" t="str">
            <v xml:space="preserve"> </v>
          </cell>
        </row>
        <row r="2470">
          <cell r="A2470"/>
          <cell r="B2470"/>
          <cell r="C2470"/>
          <cell r="D2470"/>
          <cell r="G2470" t="str">
            <v xml:space="preserve"> </v>
          </cell>
        </row>
        <row r="2471">
          <cell r="A2471"/>
          <cell r="B2471"/>
          <cell r="C2471"/>
          <cell r="D2471"/>
          <cell r="G2471" t="str">
            <v xml:space="preserve"> </v>
          </cell>
        </row>
        <row r="2472">
          <cell r="A2472"/>
          <cell r="B2472"/>
          <cell r="C2472"/>
          <cell r="D2472"/>
          <cell r="G2472" t="str">
            <v xml:space="preserve"> </v>
          </cell>
        </row>
        <row r="2473">
          <cell r="A2473"/>
          <cell r="B2473"/>
          <cell r="C2473"/>
          <cell r="D2473"/>
          <cell r="G2473" t="str">
            <v xml:space="preserve"> </v>
          </cell>
        </row>
        <row r="2474">
          <cell r="A2474"/>
          <cell r="B2474"/>
          <cell r="C2474"/>
          <cell r="D2474"/>
          <cell r="G2474" t="str">
            <v xml:space="preserve"> </v>
          </cell>
        </row>
        <row r="2475">
          <cell r="A2475"/>
          <cell r="B2475"/>
          <cell r="C2475"/>
          <cell r="D2475"/>
          <cell r="G2475" t="str">
            <v xml:space="preserve"> </v>
          </cell>
        </row>
        <row r="2476">
          <cell r="A2476"/>
          <cell r="B2476"/>
          <cell r="C2476"/>
          <cell r="D2476"/>
          <cell r="G2476" t="str">
            <v xml:space="preserve"> </v>
          </cell>
        </row>
        <row r="2477">
          <cell r="A2477"/>
          <cell r="B2477"/>
          <cell r="C2477"/>
          <cell r="D2477"/>
          <cell r="G2477" t="str">
            <v xml:space="preserve"> </v>
          </cell>
        </row>
        <row r="2478">
          <cell r="A2478"/>
          <cell r="B2478"/>
          <cell r="C2478"/>
          <cell r="D2478"/>
          <cell r="G2478" t="str">
            <v xml:space="preserve"> </v>
          </cell>
        </row>
        <row r="2479">
          <cell r="A2479"/>
          <cell r="B2479"/>
          <cell r="C2479"/>
          <cell r="D2479"/>
          <cell r="G2479" t="str">
            <v xml:space="preserve"> </v>
          </cell>
        </row>
        <row r="2480">
          <cell r="A2480"/>
          <cell r="B2480"/>
          <cell r="C2480"/>
          <cell r="D2480"/>
          <cell r="G2480" t="str">
            <v xml:space="preserve"> </v>
          </cell>
        </row>
        <row r="2481">
          <cell r="A2481"/>
          <cell r="B2481"/>
          <cell r="C2481"/>
          <cell r="D2481"/>
          <cell r="G2481" t="str">
            <v xml:space="preserve"> </v>
          </cell>
        </row>
        <row r="2482">
          <cell r="A2482"/>
          <cell r="B2482"/>
          <cell r="C2482"/>
          <cell r="D2482"/>
          <cell r="G2482" t="str">
            <v xml:space="preserve"> </v>
          </cell>
        </row>
        <row r="2483">
          <cell r="A2483"/>
          <cell r="B2483"/>
          <cell r="C2483"/>
          <cell r="D2483"/>
          <cell r="G2483" t="str">
            <v xml:space="preserve"> </v>
          </cell>
        </row>
        <row r="2484">
          <cell r="A2484"/>
          <cell r="B2484"/>
          <cell r="C2484"/>
          <cell r="D2484"/>
          <cell r="G2484" t="str">
            <v xml:space="preserve"> </v>
          </cell>
        </row>
        <row r="2485">
          <cell r="A2485"/>
          <cell r="B2485"/>
          <cell r="C2485"/>
          <cell r="D2485"/>
          <cell r="G2485" t="str">
            <v xml:space="preserve"> </v>
          </cell>
        </row>
        <row r="2486">
          <cell r="A2486"/>
          <cell r="B2486"/>
          <cell r="C2486"/>
          <cell r="D2486"/>
          <cell r="G2486" t="str">
            <v xml:space="preserve"> </v>
          </cell>
        </row>
        <row r="2487">
          <cell r="A2487"/>
          <cell r="B2487"/>
          <cell r="C2487"/>
          <cell r="D2487"/>
          <cell r="G2487" t="str">
            <v xml:space="preserve"> </v>
          </cell>
        </row>
        <row r="2488">
          <cell r="A2488"/>
          <cell r="B2488"/>
          <cell r="C2488"/>
          <cell r="D2488"/>
          <cell r="G2488" t="str">
            <v xml:space="preserve"> </v>
          </cell>
        </row>
        <row r="2489">
          <cell r="A2489"/>
          <cell r="B2489"/>
          <cell r="C2489"/>
          <cell r="D2489"/>
          <cell r="G2489" t="str">
            <v xml:space="preserve"> </v>
          </cell>
        </row>
        <row r="2490">
          <cell r="A2490"/>
          <cell r="B2490"/>
          <cell r="C2490"/>
          <cell r="D2490"/>
          <cell r="G2490" t="str">
            <v xml:space="preserve"> </v>
          </cell>
        </row>
        <row r="2491">
          <cell r="A2491"/>
          <cell r="B2491"/>
          <cell r="C2491"/>
          <cell r="D2491"/>
          <cell r="G2491" t="str">
            <v xml:space="preserve"> </v>
          </cell>
        </row>
        <row r="2492">
          <cell r="A2492"/>
          <cell r="B2492"/>
          <cell r="C2492"/>
          <cell r="D2492"/>
          <cell r="G2492" t="str">
            <v xml:space="preserve"> </v>
          </cell>
        </row>
        <row r="2493">
          <cell r="A2493"/>
          <cell r="B2493"/>
          <cell r="C2493"/>
          <cell r="D2493"/>
          <cell r="G2493" t="str">
            <v xml:space="preserve"> </v>
          </cell>
        </row>
        <row r="2494">
          <cell r="A2494"/>
          <cell r="B2494"/>
          <cell r="C2494"/>
          <cell r="D2494"/>
          <cell r="G2494" t="str">
            <v xml:space="preserve"> </v>
          </cell>
        </row>
        <row r="2495">
          <cell r="A2495"/>
          <cell r="B2495"/>
          <cell r="C2495"/>
          <cell r="D2495"/>
          <cell r="G2495" t="str">
            <v xml:space="preserve"> </v>
          </cell>
        </row>
        <row r="2496">
          <cell r="A2496"/>
          <cell r="B2496"/>
          <cell r="C2496"/>
          <cell r="D2496"/>
          <cell r="G2496" t="str">
            <v xml:space="preserve"> </v>
          </cell>
        </row>
        <row r="2497">
          <cell r="A2497"/>
          <cell r="B2497"/>
          <cell r="C2497"/>
          <cell r="D2497"/>
          <cell r="G2497" t="str">
            <v xml:space="preserve"> </v>
          </cell>
        </row>
        <row r="2498">
          <cell r="A2498"/>
          <cell r="B2498"/>
          <cell r="C2498"/>
          <cell r="D2498"/>
          <cell r="G2498" t="str">
            <v xml:space="preserve"> </v>
          </cell>
        </row>
        <row r="2499">
          <cell r="A2499"/>
          <cell r="B2499"/>
          <cell r="C2499"/>
          <cell r="D2499"/>
          <cell r="G2499" t="str">
            <v xml:space="preserve"> </v>
          </cell>
        </row>
        <row r="2500">
          <cell r="A2500"/>
          <cell r="B2500"/>
          <cell r="C2500"/>
          <cell r="D2500"/>
          <cell r="G2500" t="str">
            <v xml:space="preserve"> </v>
          </cell>
        </row>
        <row r="2501">
          <cell r="A2501"/>
          <cell r="B2501"/>
          <cell r="C2501"/>
          <cell r="D2501"/>
          <cell r="G2501" t="str">
            <v xml:space="preserve"> </v>
          </cell>
        </row>
        <row r="2502">
          <cell r="A2502"/>
          <cell r="B2502"/>
          <cell r="C2502"/>
          <cell r="D2502"/>
          <cell r="G2502" t="str">
            <v xml:space="preserve"> </v>
          </cell>
        </row>
        <row r="2503">
          <cell r="A2503"/>
          <cell r="B2503"/>
          <cell r="C2503"/>
          <cell r="D2503"/>
          <cell r="G2503" t="str">
            <v xml:space="preserve"> </v>
          </cell>
        </row>
        <row r="2504">
          <cell r="A2504"/>
          <cell r="B2504"/>
          <cell r="C2504"/>
          <cell r="D2504"/>
          <cell r="G2504" t="str">
            <v xml:space="preserve"> </v>
          </cell>
        </row>
        <row r="2505">
          <cell r="A2505"/>
          <cell r="B2505"/>
          <cell r="C2505"/>
          <cell r="D2505"/>
          <cell r="G2505" t="str">
            <v xml:space="preserve"> </v>
          </cell>
        </row>
        <row r="2506">
          <cell r="A2506"/>
          <cell r="B2506"/>
          <cell r="C2506"/>
          <cell r="D2506"/>
          <cell r="G2506" t="str">
            <v xml:space="preserve"> </v>
          </cell>
        </row>
        <row r="2507">
          <cell r="A2507"/>
          <cell r="B2507"/>
          <cell r="C2507"/>
          <cell r="D2507"/>
          <cell r="G2507" t="str">
            <v xml:space="preserve"> </v>
          </cell>
        </row>
        <row r="2508">
          <cell r="A2508"/>
          <cell r="B2508"/>
          <cell r="C2508"/>
          <cell r="D2508"/>
          <cell r="G2508" t="str">
            <v xml:space="preserve"> </v>
          </cell>
        </row>
        <row r="2509">
          <cell r="A2509"/>
          <cell r="B2509"/>
          <cell r="C2509"/>
          <cell r="D2509"/>
          <cell r="G2509" t="str">
            <v xml:space="preserve"> </v>
          </cell>
        </row>
        <row r="2510">
          <cell r="A2510"/>
          <cell r="B2510"/>
          <cell r="C2510"/>
          <cell r="D2510"/>
          <cell r="G2510" t="str">
            <v xml:space="preserve"> </v>
          </cell>
        </row>
        <row r="2511">
          <cell r="A2511"/>
          <cell r="B2511"/>
          <cell r="C2511"/>
          <cell r="D2511"/>
          <cell r="G2511" t="str">
            <v xml:space="preserve"> </v>
          </cell>
        </row>
        <row r="2512">
          <cell r="A2512"/>
          <cell r="B2512"/>
          <cell r="C2512"/>
          <cell r="D2512"/>
          <cell r="G2512" t="str">
            <v xml:space="preserve"> </v>
          </cell>
        </row>
        <row r="2513">
          <cell r="A2513"/>
          <cell r="B2513"/>
          <cell r="C2513"/>
          <cell r="D2513"/>
          <cell r="G2513" t="str">
            <v xml:space="preserve"> </v>
          </cell>
        </row>
        <row r="2514">
          <cell r="A2514"/>
          <cell r="B2514"/>
          <cell r="C2514"/>
          <cell r="D2514"/>
          <cell r="G2514" t="str">
            <v xml:space="preserve"> </v>
          </cell>
        </row>
        <row r="2515">
          <cell r="A2515"/>
          <cell r="B2515"/>
          <cell r="C2515"/>
          <cell r="D2515"/>
          <cell r="G2515" t="str">
            <v xml:space="preserve"> </v>
          </cell>
        </row>
        <row r="2516">
          <cell r="A2516"/>
          <cell r="B2516"/>
          <cell r="C2516"/>
          <cell r="D2516"/>
          <cell r="G2516" t="str">
            <v xml:space="preserve"> </v>
          </cell>
        </row>
        <row r="2517">
          <cell r="A2517"/>
          <cell r="B2517"/>
          <cell r="C2517"/>
          <cell r="D2517"/>
          <cell r="G2517" t="str">
            <v xml:space="preserve"> </v>
          </cell>
        </row>
        <row r="2518">
          <cell r="A2518"/>
          <cell r="B2518"/>
          <cell r="C2518"/>
          <cell r="D2518"/>
          <cell r="G2518" t="str">
            <v xml:space="preserve"> </v>
          </cell>
        </row>
        <row r="2519">
          <cell r="A2519"/>
          <cell r="B2519"/>
          <cell r="C2519"/>
          <cell r="D2519"/>
          <cell r="G2519" t="str">
            <v xml:space="preserve"> </v>
          </cell>
        </row>
        <row r="2520">
          <cell r="A2520"/>
          <cell r="B2520"/>
          <cell r="C2520"/>
          <cell r="D2520"/>
          <cell r="G2520" t="str">
            <v xml:space="preserve"> </v>
          </cell>
        </row>
        <row r="2521">
          <cell r="A2521"/>
          <cell r="B2521"/>
          <cell r="C2521"/>
          <cell r="D2521"/>
          <cell r="G2521" t="str">
            <v xml:space="preserve"> </v>
          </cell>
        </row>
        <row r="2522">
          <cell r="A2522"/>
          <cell r="B2522"/>
          <cell r="C2522"/>
          <cell r="D2522"/>
          <cell r="G2522" t="str">
            <v xml:space="preserve"> </v>
          </cell>
        </row>
        <row r="2523">
          <cell r="A2523"/>
          <cell r="B2523"/>
          <cell r="C2523"/>
          <cell r="D2523"/>
          <cell r="G2523" t="str">
            <v xml:space="preserve"> </v>
          </cell>
        </row>
        <row r="2524">
          <cell r="A2524"/>
          <cell r="B2524"/>
          <cell r="C2524"/>
          <cell r="D2524"/>
          <cell r="G2524" t="str">
            <v xml:space="preserve"> </v>
          </cell>
        </row>
        <row r="2525">
          <cell r="A2525"/>
          <cell r="B2525"/>
          <cell r="C2525"/>
          <cell r="D2525"/>
          <cell r="G2525" t="str">
            <v xml:space="preserve"> </v>
          </cell>
        </row>
        <row r="2526">
          <cell r="A2526"/>
          <cell r="B2526"/>
          <cell r="C2526"/>
          <cell r="D2526"/>
          <cell r="G2526" t="str">
            <v xml:space="preserve"> </v>
          </cell>
        </row>
        <row r="2527">
          <cell r="A2527"/>
          <cell r="B2527"/>
          <cell r="C2527"/>
          <cell r="D2527"/>
          <cell r="G2527" t="str">
            <v xml:space="preserve"> </v>
          </cell>
        </row>
        <row r="2528">
          <cell r="A2528"/>
          <cell r="B2528"/>
          <cell r="C2528"/>
          <cell r="D2528"/>
          <cell r="G2528" t="str">
            <v xml:space="preserve"> </v>
          </cell>
        </row>
        <row r="2529">
          <cell r="A2529"/>
          <cell r="B2529"/>
          <cell r="C2529"/>
          <cell r="D2529"/>
          <cell r="G2529" t="str">
            <v xml:space="preserve"> </v>
          </cell>
        </row>
        <row r="2530">
          <cell r="A2530"/>
          <cell r="B2530"/>
          <cell r="C2530"/>
          <cell r="D2530"/>
          <cell r="G2530" t="str">
            <v xml:space="preserve"> </v>
          </cell>
        </row>
        <row r="2531">
          <cell r="A2531"/>
          <cell r="B2531"/>
          <cell r="C2531"/>
          <cell r="D2531"/>
          <cell r="G2531" t="str">
            <v xml:space="preserve"> </v>
          </cell>
        </row>
        <row r="2532">
          <cell r="A2532"/>
          <cell r="B2532"/>
          <cell r="C2532"/>
          <cell r="D2532"/>
          <cell r="G2532" t="str">
            <v xml:space="preserve"> </v>
          </cell>
        </row>
        <row r="2533">
          <cell r="A2533"/>
          <cell r="B2533"/>
          <cell r="C2533"/>
          <cell r="D2533"/>
          <cell r="G2533" t="str">
            <v xml:space="preserve"> </v>
          </cell>
        </row>
        <row r="2534">
          <cell r="A2534"/>
          <cell r="B2534"/>
          <cell r="C2534"/>
          <cell r="D2534"/>
          <cell r="G2534" t="str">
            <v xml:space="preserve"> </v>
          </cell>
        </row>
        <row r="2535">
          <cell r="A2535"/>
          <cell r="B2535"/>
          <cell r="C2535"/>
          <cell r="D2535"/>
          <cell r="G2535" t="str">
            <v xml:space="preserve"> </v>
          </cell>
        </row>
        <row r="2536">
          <cell r="A2536"/>
          <cell r="B2536"/>
          <cell r="C2536"/>
          <cell r="D2536"/>
          <cell r="G2536" t="str">
            <v xml:space="preserve"> </v>
          </cell>
        </row>
        <row r="2537">
          <cell r="A2537"/>
          <cell r="B2537"/>
          <cell r="C2537"/>
          <cell r="D2537"/>
          <cell r="G2537" t="str">
            <v xml:space="preserve"> </v>
          </cell>
        </row>
        <row r="2538">
          <cell r="A2538"/>
          <cell r="B2538"/>
          <cell r="C2538"/>
          <cell r="D2538"/>
          <cell r="G2538" t="str">
            <v xml:space="preserve"> </v>
          </cell>
        </row>
        <row r="2539">
          <cell r="A2539"/>
          <cell r="B2539"/>
          <cell r="C2539"/>
          <cell r="D2539"/>
          <cell r="G2539" t="str">
            <v xml:space="preserve"> </v>
          </cell>
        </row>
        <row r="2540">
          <cell r="A2540"/>
          <cell r="B2540"/>
          <cell r="C2540"/>
          <cell r="D2540"/>
          <cell r="G2540" t="str">
            <v xml:space="preserve"> </v>
          </cell>
        </row>
        <row r="2541">
          <cell r="A2541"/>
          <cell r="B2541"/>
          <cell r="C2541"/>
          <cell r="D2541"/>
          <cell r="G2541" t="str">
            <v xml:space="preserve"> </v>
          </cell>
        </row>
        <row r="2542">
          <cell r="A2542"/>
          <cell r="B2542"/>
          <cell r="C2542"/>
          <cell r="D2542"/>
          <cell r="G2542" t="str">
            <v xml:space="preserve"> </v>
          </cell>
        </row>
        <row r="2543">
          <cell r="A2543"/>
          <cell r="B2543"/>
          <cell r="C2543"/>
          <cell r="D2543"/>
          <cell r="G2543" t="str">
            <v xml:space="preserve"> </v>
          </cell>
        </row>
        <row r="2544">
          <cell r="A2544"/>
          <cell r="B2544"/>
          <cell r="C2544"/>
          <cell r="D2544"/>
          <cell r="G2544" t="str">
            <v xml:space="preserve"> </v>
          </cell>
        </row>
        <row r="2545">
          <cell r="A2545"/>
          <cell r="B2545"/>
          <cell r="C2545"/>
          <cell r="D2545"/>
          <cell r="G2545" t="str">
            <v xml:space="preserve"> </v>
          </cell>
        </row>
        <row r="2546">
          <cell r="A2546"/>
          <cell r="B2546"/>
          <cell r="C2546"/>
          <cell r="D2546"/>
          <cell r="G2546" t="str">
            <v xml:space="preserve"> </v>
          </cell>
        </row>
        <row r="2547">
          <cell r="A2547"/>
          <cell r="B2547"/>
          <cell r="C2547"/>
          <cell r="D2547"/>
          <cell r="G2547" t="str">
            <v xml:space="preserve"> </v>
          </cell>
        </row>
        <row r="2548">
          <cell r="A2548"/>
          <cell r="B2548"/>
          <cell r="C2548"/>
          <cell r="D2548"/>
          <cell r="G2548" t="str">
            <v xml:space="preserve"> </v>
          </cell>
        </row>
        <row r="2549">
          <cell r="A2549"/>
          <cell r="B2549"/>
          <cell r="C2549"/>
          <cell r="D2549"/>
          <cell r="G2549" t="str">
            <v xml:space="preserve"> </v>
          </cell>
        </row>
        <row r="2550">
          <cell r="A2550"/>
          <cell r="B2550"/>
          <cell r="C2550"/>
          <cell r="D2550"/>
          <cell r="G2550" t="str">
            <v xml:space="preserve"> </v>
          </cell>
        </row>
        <row r="2551">
          <cell r="A2551"/>
          <cell r="B2551"/>
          <cell r="C2551"/>
          <cell r="D2551"/>
          <cell r="G2551" t="str">
            <v xml:space="preserve"> </v>
          </cell>
        </row>
        <row r="2552">
          <cell r="A2552"/>
          <cell r="B2552"/>
          <cell r="C2552"/>
          <cell r="D2552"/>
          <cell r="G2552" t="str">
            <v xml:space="preserve"> </v>
          </cell>
        </row>
        <row r="2553">
          <cell r="A2553"/>
          <cell r="B2553"/>
          <cell r="C2553"/>
          <cell r="D2553"/>
          <cell r="G2553" t="str">
            <v xml:space="preserve"> </v>
          </cell>
        </row>
        <row r="2554">
          <cell r="A2554"/>
          <cell r="B2554"/>
          <cell r="C2554"/>
          <cell r="D2554"/>
          <cell r="G2554" t="str">
            <v xml:space="preserve"> </v>
          </cell>
        </row>
        <row r="2555">
          <cell r="A2555"/>
          <cell r="B2555"/>
          <cell r="C2555"/>
          <cell r="D2555"/>
          <cell r="G2555" t="str">
            <v xml:space="preserve"> </v>
          </cell>
        </row>
        <row r="2556">
          <cell r="A2556"/>
          <cell r="B2556"/>
          <cell r="C2556"/>
          <cell r="D2556"/>
          <cell r="G2556" t="str">
            <v xml:space="preserve"> </v>
          </cell>
        </row>
        <row r="2557">
          <cell r="A2557"/>
          <cell r="B2557"/>
          <cell r="C2557"/>
          <cell r="D2557"/>
          <cell r="G2557" t="str">
            <v xml:space="preserve"> </v>
          </cell>
        </row>
        <row r="2558">
          <cell r="A2558"/>
          <cell r="B2558"/>
          <cell r="C2558"/>
          <cell r="D2558"/>
          <cell r="G2558" t="str">
            <v xml:space="preserve"> </v>
          </cell>
        </row>
        <row r="2559">
          <cell r="A2559"/>
          <cell r="B2559"/>
          <cell r="C2559"/>
          <cell r="D2559"/>
          <cell r="G2559" t="str">
            <v xml:space="preserve"> </v>
          </cell>
        </row>
        <row r="2560">
          <cell r="A2560"/>
          <cell r="B2560"/>
          <cell r="C2560"/>
          <cell r="D2560"/>
          <cell r="G2560" t="str">
            <v xml:space="preserve"> </v>
          </cell>
        </row>
        <row r="2561">
          <cell r="A2561"/>
          <cell r="B2561"/>
          <cell r="C2561"/>
          <cell r="D2561"/>
          <cell r="G2561" t="str">
            <v xml:space="preserve"> </v>
          </cell>
        </row>
        <row r="2562">
          <cell r="A2562"/>
          <cell r="B2562"/>
          <cell r="C2562"/>
          <cell r="D2562"/>
          <cell r="G2562" t="str">
            <v xml:space="preserve"> </v>
          </cell>
        </row>
        <row r="2563">
          <cell r="A2563"/>
          <cell r="B2563"/>
          <cell r="C2563"/>
          <cell r="D2563"/>
          <cell r="G2563" t="str">
            <v xml:space="preserve"> </v>
          </cell>
        </row>
        <row r="2564">
          <cell r="A2564"/>
          <cell r="B2564"/>
          <cell r="C2564"/>
          <cell r="D2564"/>
          <cell r="G2564" t="str">
            <v xml:space="preserve"> </v>
          </cell>
        </row>
        <row r="2565">
          <cell r="A2565"/>
          <cell r="B2565"/>
          <cell r="C2565"/>
          <cell r="D2565"/>
          <cell r="G2565" t="str">
            <v xml:space="preserve"> </v>
          </cell>
        </row>
        <row r="2566">
          <cell r="A2566"/>
          <cell r="B2566"/>
          <cell r="C2566"/>
          <cell r="D2566"/>
          <cell r="G2566" t="str">
            <v xml:space="preserve"> </v>
          </cell>
        </row>
        <row r="2567">
          <cell r="A2567"/>
          <cell r="B2567"/>
          <cell r="C2567"/>
          <cell r="D2567"/>
          <cell r="G2567" t="str">
            <v xml:space="preserve"> </v>
          </cell>
        </row>
        <row r="2568">
          <cell r="A2568"/>
          <cell r="B2568"/>
          <cell r="C2568"/>
          <cell r="D2568"/>
          <cell r="G2568" t="str">
            <v xml:space="preserve"> </v>
          </cell>
        </row>
        <row r="2569">
          <cell r="A2569"/>
          <cell r="B2569"/>
          <cell r="C2569"/>
          <cell r="D2569"/>
          <cell r="G2569" t="str">
            <v xml:space="preserve"> </v>
          </cell>
        </row>
        <row r="2570">
          <cell r="A2570"/>
          <cell r="B2570"/>
          <cell r="C2570"/>
          <cell r="D2570"/>
          <cell r="G2570" t="str">
            <v xml:space="preserve"> </v>
          </cell>
        </row>
        <row r="2571">
          <cell r="A2571"/>
          <cell r="B2571"/>
          <cell r="C2571"/>
          <cell r="D2571"/>
          <cell r="G2571" t="str">
            <v xml:space="preserve"> </v>
          </cell>
        </row>
        <row r="2572">
          <cell r="A2572"/>
          <cell r="B2572"/>
          <cell r="C2572"/>
          <cell r="D2572"/>
          <cell r="G2572" t="str">
            <v xml:space="preserve"> </v>
          </cell>
        </row>
        <row r="2573">
          <cell r="A2573"/>
          <cell r="B2573"/>
          <cell r="C2573"/>
          <cell r="D2573"/>
          <cell r="G2573" t="str">
            <v xml:space="preserve"> </v>
          </cell>
        </row>
        <row r="2574">
          <cell r="A2574"/>
          <cell r="B2574"/>
          <cell r="C2574"/>
          <cell r="D2574"/>
          <cell r="G2574" t="str">
            <v xml:space="preserve"> </v>
          </cell>
        </row>
        <row r="2575">
          <cell r="A2575"/>
          <cell r="B2575"/>
          <cell r="C2575"/>
          <cell r="D2575"/>
          <cell r="G2575" t="str">
            <v xml:space="preserve"> </v>
          </cell>
        </row>
        <row r="2576">
          <cell r="A2576"/>
          <cell r="B2576"/>
          <cell r="C2576"/>
          <cell r="D2576"/>
          <cell r="G2576" t="str">
            <v xml:space="preserve"> </v>
          </cell>
        </row>
        <row r="2577">
          <cell r="A2577"/>
          <cell r="B2577"/>
          <cell r="C2577"/>
          <cell r="D2577"/>
          <cell r="G2577" t="str">
            <v xml:space="preserve"> </v>
          </cell>
        </row>
        <row r="2578">
          <cell r="A2578"/>
          <cell r="B2578"/>
          <cell r="C2578"/>
          <cell r="D2578"/>
          <cell r="G2578" t="str">
            <v xml:space="preserve"> </v>
          </cell>
        </row>
        <row r="2579">
          <cell r="A2579"/>
          <cell r="B2579"/>
          <cell r="C2579"/>
          <cell r="D2579"/>
          <cell r="G2579" t="str">
            <v xml:space="preserve"> </v>
          </cell>
        </row>
        <row r="2580">
          <cell r="A2580"/>
          <cell r="B2580"/>
          <cell r="C2580"/>
          <cell r="D2580"/>
          <cell r="G2580" t="str">
            <v xml:space="preserve"> </v>
          </cell>
        </row>
        <row r="2581">
          <cell r="A2581"/>
          <cell r="B2581"/>
          <cell r="C2581"/>
          <cell r="D2581"/>
          <cell r="G2581" t="str">
            <v xml:space="preserve"> </v>
          </cell>
        </row>
        <row r="2582">
          <cell r="A2582"/>
          <cell r="B2582"/>
          <cell r="C2582"/>
          <cell r="D2582"/>
          <cell r="G2582" t="str">
            <v xml:space="preserve"> </v>
          </cell>
        </row>
        <row r="2583">
          <cell r="A2583"/>
          <cell r="B2583"/>
          <cell r="C2583"/>
          <cell r="D2583"/>
          <cell r="G2583" t="str">
            <v xml:space="preserve"> </v>
          </cell>
        </row>
        <row r="2584">
          <cell r="A2584"/>
          <cell r="B2584"/>
          <cell r="C2584"/>
          <cell r="D2584"/>
          <cell r="G2584" t="str">
            <v xml:space="preserve"> </v>
          </cell>
        </row>
        <row r="2585">
          <cell r="A2585"/>
          <cell r="B2585"/>
          <cell r="C2585"/>
          <cell r="D2585"/>
          <cell r="G2585" t="str">
            <v xml:space="preserve"> </v>
          </cell>
        </row>
        <row r="2586">
          <cell r="A2586"/>
          <cell r="B2586"/>
          <cell r="C2586"/>
          <cell r="D2586"/>
          <cell r="G2586" t="str">
            <v xml:space="preserve"> </v>
          </cell>
        </row>
        <row r="2587">
          <cell r="A2587"/>
          <cell r="B2587"/>
          <cell r="C2587"/>
          <cell r="D2587"/>
          <cell r="G2587" t="str">
            <v xml:space="preserve"> </v>
          </cell>
        </row>
        <row r="2588">
          <cell r="A2588"/>
          <cell r="B2588"/>
          <cell r="C2588"/>
          <cell r="D2588"/>
          <cell r="G2588" t="str">
            <v xml:space="preserve"> </v>
          </cell>
        </row>
        <row r="2589">
          <cell r="A2589"/>
          <cell r="B2589"/>
          <cell r="C2589"/>
          <cell r="D2589"/>
          <cell r="G2589" t="str">
            <v xml:space="preserve"> </v>
          </cell>
        </row>
        <row r="2590">
          <cell r="A2590"/>
          <cell r="B2590"/>
          <cell r="C2590"/>
          <cell r="D2590"/>
          <cell r="G2590" t="str">
            <v xml:space="preserve"> </v>
          </cell>
        </row>
        <row r="2591">
          <cell r="A2591"/>
          <cell r="B2591"/>
          <cell r="C2591"/>
          <cell r="D2591"/>
          <cell r="G2591" t="str">
            <v xml:space="preserve"> </v>
          </cell>
        </row>
        <row r="2592">
          <cell r="A2592"/>
          <cell r="B2592"/>
          <cell r="C2592"/>
          <cell r="D2592"/>
          <cell r="G2592" t="str">
            <v xml:space="preserve"> </v>
          </cell>
        </row>
        <row r="2593">
          <cell r="A2593"/>
          <cell r="B2593"/>
          <cell r="C2593"/>
          <cell r="D2593"/>
          <cell r="G2593" t="str">
            <v xml:space="preserve"> </v>
          </cell>
        </row>
        <row r="2594">
          <cell r="A2594"/>
          <cell r="B2594"/>
          <cell r="C2594"/>
          <cell r="D2594"/>
          <cell r="G2594" t="str">
            <v xml:space="preserve"> </v>
          </cell>
        </row>
        <row r="2595">
          <cell r="A2595"/>
          <cell r="B2595"/>
          <cell r="C2595"/>
          <cell r="D2595"/>
          <cell r="G2595" t="str">
            <v xml:space="preserve"> </v>
          </cell>
        </row>
        <row r="2596">
          <cell r="A2596"/>
          <cell r="B2596"/>
          <cell r="C2596"/>
          <cell r="D2596"/>
          <cell r="G2596" t="str">
            <v xml:space="preserve"> </v>
          </cell>
        </row>
        <row r="2597">
          <cell r="A2597"/>
          <cell r="B2597"/>
          <cell r="C2597"/>
          <cell r="D2597"/>
          <cell r="G2597" t="str">
            <v xml:space="preserve"> </v>
          </cell>
        </row>
        <row r="2598">
          <cell r="A2598"/>
          <cell r="B2598"/>
          <cell r="C2598"/>
          <cell r="D2598"/>
          <cell r="G2598" t="str">
            <v xml:space="preserve"> </v>
          </cell>
        </row>
        <row r="2599">
          <cell r="A2599"/>
          <cell r="B2599"/>
          <cell r="C2599"/>
          <cell r="D2599"/>
          <cell r="G2599" t="str">
            <v xml:space="preserve"> </v>
          </cell>
        </row>
        <row r="2600">
          <cell r="A2600"/>
          <cell r="B2600"/>
          <cell r="C2600"/>
          <cell r="D2600"/>
          <cell r="G2600" t="str">
            <v xml:space="preserve"> </v>
          </cell>
        </row>
        <row r="2601">
          <cell r="A2601"/>
          <cell r="B2601"/>
          <cell r="C2601"/>
          <cell r="D2601"/>
          <cell r="G2601" t="str">
            <v xml:space="preserve"> </v>
          </cell>
        </row>
        <row r="2602">
          <cell r="A2602"/>
          <cell r="B2602"/>
          <cell r="C2602"/>
          <cell r="D2602"/>
          <cell r="G2602" t="str">
            <v xml:space="preserve"> </v>
          </cell>
        </row>
        <row r="2603">
          <cell r="A2603"/>
          <cell r="B2603"/>
          <cell r="C2603"/>
          <cell r="D2603"/>
          <cell r="G2603" t="str">
            <v xml:space="preserve"> </v>
          </cell>
        </row>
        <row r="2604">
          <cell r="A2604"/>
          <cell r="B2604"/>
          <cell r="C2604"/>
          <cell r="D2604"/>
          <cell r="G2604" t="str">
            <v xml:space="preserve"> </v>
          </cell>
        </row>
        <row r="2605">
          <cell r="A2605"/>
          <cell r="B2605"/>
          <cell r="C2605"/>
          <cell r="D2605"/>
          <cell r="G2605" t="str">
            <v xml:space="preserve"> </v>
          </cell>
        </row>
        <row r="2606">
          <cell r="A2606"/>
          <cell r="B2606"/>
          <cell r="C2606"/>
          <cell r="D2606"/>
          <cell r="G2606" t="str">
            <v xml:space="preserve"> </v>
          </cell>
        </row>
        <row r="2607">
          <cell r="A2607"/>
          <cell r="B2607"/>
          <cell r="C2607"/>
          <cell r="D2607"/>
          <cell r="G2607" t="str">
            <v xml:space="preserve"> </v>
          </cell>
        </row>
        <row r="2608">
          <cell r="A2608"/>
          <cell r="B2608"/>
          <cell r="C2608"/>
          <cell r="D2608"/>
          <cell r="G2608" t="str">
            <v xml:space="preserve"> </v>
          </cell>
        </row>
        <row r="2609">
          <cell r="A2609"/>
          <cell r="B2609"/>
          <cell r="C2609"/>
          <cell r="D2609"/>
          <cell r="G2609" t="str">
            <v xml:space="preserve"> </v>
          </cell>
        </row>
        <row r="2610">
          <cell r="A2610"/>
          <cell r="B2610"/>
          <cell r="C2610"/>
          <cell r="D2610"/>
          <cell r="G2610" t="str">
            <v xml:space="preserve"> </v>
          </cell>
        </row>
        <row r="2611">
          <cell r="A2611"/>
          <cell r="B2611"/>
          <cell r="C2611"/>
          <cell r="D2611"/>
          <cell r="G2611" t="str">
            <v xml:space="preserve"> </v>
          </cell>
        </row>
        <row r="2612">
          <cell r="A2612"/>
          <cell r="B2612"/>
          <cell r="C2612"/>
          <cell r="D2612"/>
          <cell r="G2612" t="str">
            <v xml:space="preserve"> </v>
          </cell>
        </row>
        <row r="2613">
          <cell r="A2613"/>
          <cell r="B2613"/>
          <cell r="C2613"/>
          <cell r="D2613"/>
          <cell r="G2613" t="str">
            <v xml:space="preserve"> </v>
          </cell>
        </row>
        <row r="2614">
          <cell r="A2614"/>
          <cell r="B2614"/>
          <cell r="C2614"/>
          <cell r="D2614"/>
          <cell r="G2614" t="str">
            <v xml:space="preserve"> </v>
          </cell>
        </row>
        <row r="2615">
          <cell r="A2615"/>
          <cell r="B2615"/>
          <cell r="C2615"/>
          <cell r="D2615"/>
          <cell r="G2615" t="str">
            <v xml:space="preserve"> </v>
          </cell>
        </row>
        <row r="2616">
          <cell r="A2616"/>
          <cell r="B2616"/>
          <cell r="C2616"/>
          <cell r="D2616"/>
          <cell r="G2616" t="str">
            <v xml:space="preserve"> </v>
          </cell>
        </row>
        <row r="2617">
          <cell r="A2617"/>
          <cell r="B2617"/>
          <cell r="C2617"/>
          <cell r="D2617"/>
          <cell r="G2617" t="str">
            <v xml:space="preserve"> </v>
          </cell>
        </row>
        <row r="2618">
          <cell r="A2618"/>
          <cell r="B2618"/>
          <cell r="C2618"/>
          <cell r="D2618"/>
          <cell r="G2618" t="str">
            <v xml:space="preserve"> </v>
          </cell>
        </row>
        <row r="2619">
          <cell r="A2619"/>
          <cell r="B2619"/>
          <cell r="C2619"/>
          <cell r="D2619"/>
          <cell r="G2619" t="str">
            <v xml:space="preserve"> </v>
          </cell>
        </row>
        <row r="2620">
          <cell r="A2620"/>
          <cell r="B2620"/>
          <cell r="C2620"/>
          <cell r="D2620"/>
          <cell r="G2620" t="str">
            <v xml:space="preserve"> </v>
          </cell>
        </row>
        <row r="2621">
          <cell r="A2621"/>
          <cell r="B2621"/>
          <cell r="C2621"/>
          <cell r="D2621"/>
          <cell r="G2621" t="str">
            <v xml:space="preserve"> </v>
          </cell>
        </row>
        <row r="2622">
          <cell r="A2622"/>
          <cell r="B2622"/>
          <cell r="C2622"/>
          <cell r="D2622"/>
          <cell r="G2622" t="str">
            <v xml:space="preserve"> </v>
          </cell>
        </row>
        <row r="2623">
          <cell r="A2623"/>
          <cell r="B2623"/>
          <cell r="C2623"/>
          <cell r="D2623"/>
          <cell r="G2623" t="str">
            <v xml:space="preserve"> </v>
          </cell>
        </row>
        <row r="2624">
          <cell r="A2624"/>
          <cell r="B2624"/>
          <cell r="C2624"/>
          <cell r="D2624"/>
          <cell r="G2624" t="str">
            <v xml:space="preserve"> </v>
          </cell>
        </row>
        <row r="2625">
          <cell r="A2625"/>
          <cell r="B2625"/>
          <cell r="C2625"/>
          <cell r="D2625"/>
          <cell r="G2625" t="str">
            <v xml:space="preserve"> </v>
          </cell>
        </row>
        <row r="2626">
          <cell r="A2626"/>
          <cell r="B2626"/>
          <cell r="C2626"/>
          <cell r="D2626"/>
          <cell r="G2626" t="str">
            <v xml:space="preserve"> </v>
          </cell>
        </row>
        <row r="2627">
          <cell r="A2627"/>
          <cell r="B2627"/>
          <cell r="C2627"/>
          <cell r="D2627"/>
          <cell r="G2627" t="str">
            <v xml:space="preserve"> </v>
          </cell>
        </row>
        <row r="2628">
          <cell r="A2628"/>
          <cell r="B2628"/>
          <cell r="C2628"/>
          <cell r="D2628"/>
          <cell r="G2628" t="str">
            <v xml:space="preserve"> </v>
          </cell>
        </row>
        <row r="2629">
          <cell r="A2629"/>
          <cell r="B2629"/>
          <cell r="C2629"/>
          <cell r="D2629"/>
          <cell r="G2629" t="str">
            <v xml:space="preserve"> </v>
          </cell>
        </row>
        <row r="2630">
          <cell r="A2630"/>
          <cell r="B2630"/>
          <cell r="C2630"/>
          <cell r="D2630"/>
          <cell r="G2630" t="str">
            <v xml:space="preserve"> </v>
          </cell>
        </row>
        <row r="2631">
          <cell r="A2631"/>
          <cell r="B2631"/>
          <cell r="C2631"/>
          <cell r="D2631"/>
          <cell r="G2631" t="str">
            <v xml:space="preserve"> </v>
          </cell>
        </row>
        <row r="2632">
          <cell r="A2632"/>
          <cell r="B2632"/>
          <cell r="C2632"/>
          <cell r="D2632"/>
          <cell r="G2632" t="str">
            <v xml:space="preserve"> </v>
          </cell>
        </row>
        <row r="2633">
          <cell r="A2633"/>
          <cell r="B2633"/>
          <cell r="C2633"/>
          <cell r="D2633"/>
          <cell r="G2633" t="str">
            <v xml:space="preserve"> </v>
          </cell>
        </row>
        <row r="2634">
          <cell r="A2634"/>
          <cell r="B2634"/>
          <cell r="C2634"/>
          <cell r="D2634"/>
          <cell r="G2634" t="str">
            <v xml:space="preserve"> </v>
          </cell>
        </row>
        <row r="2635">
          <cell r="A2635"/>
          <cell r="B2635"/>
          <cell r="C2635"/>
          <cell r="D2635"/>
          <cell r="G2635" t="str">
            <v xml:space="preserve"> </v>
          </cell>
        </row>
        <row r="2636">
          <cell r="A2636"/>
          <cell r="B2636"/>
          <cell r="C2636"/>
          <cell r="D2636"/>
          <cell r="G2636" t="str">
            <v xml:space="preserve"> </v>
          </cell>
        </row>
        <row r="2637">
          <cell r="A2637"/>
          <cell r="B2637"/>
          <cell r="C2637"/>
          <cell r="D2637"/>
          <cell r="G2637" t="str">
            <v xml:space="preserve"> </v>
          </cell>
        </row>
        <row r="2638">
          <cell r="A2638"/>
          <cell r="B2638"/>
          <cell r="C2638"/>
          <cell r="D2638"/>
          <cell r="G2638" t="str">
            <v xml:space="preserve"> </v>
          </cell>
        </row>
        <row r="2639">
          <cell r="A2639"/>
          <cell r="B2639"/>
          <cell r="C2639"/>
          <cell r="D2639"/>
          <cell r="G2639" t="str">
            <v xml:space="preserve"> </v>
          </cell>
        </row>
        <row r="2640">
          <cell r="A2640"/>
          <cell r="B2640"/>
          <cell r="C2640"/>
          <cell r="D2640"/>
          <cell r="G2640" t="str">
            <v xml:space="preserve"> </v>
          </cell>
        </row>
        <row r="2641">
          <cell r="A2641"/>
          <cell r="B2641"/>
          <cell r="C2641"/>
          <cell r="D2641"/>
          <cell r="G2641" t="str">
            <v xml:space="preserve"> </v>
          </cell>
        </row>
        <row r="2642">
          <cell r="A2642"/>
          <cell r="B2642"/>
          <cell r="C2642"/>
          <cell r="D2642"/>
          <cell r="G2642" t="str">
            <v xml:space="preserve"> </v>
          </cell>
        </row>
        <row r="2643">
          <cell r="A2643"/>
          <cell r="B2643"/>
          <cell r="C2643"/>
          <cell r="D2643"/>
          <cell r="G2643" t="str">
            <v xml:space="preserve"> </v>
          </cell>
        </row>
        <row r="2644">
          <cell r="A2644"/>
          <cell r="B2644"/>
          <cell r="C2644"/>
          <cell r="D2644"/>
          <cell r="G2644" t="str">
            <v xml:space="preserve"> </v>
          </cell>
        </row>
        <row r="2645">
          <cell r="A2645"/>
          <cell r="B2645"/>
          <cell r="C2645"/>
          <cell r="D2645"/>
          <cell r="G2645" t="str">
            <v xml:space="preserve"> </v>
          </cell>
        </row>
        <row r="2646">
          <cell r="A2646"/>
          <cell r="B2646"/>
          <cell r="C2646"/>
          <cell r="D2646"/>
          <cell r="G2646" t="str">
            <v xml:space="preserve"> </v>
          </cell>
        </row>
        <row r="2647">
          <cell r="A2647"/>
          <cell r="B2647"/>
          <cell r="C2647"/>
          <cell r="D2647"/>
          <cell r="G2647" t="str">
            <v xml:space="preserve"> </v>
          </cell>
        </row>
        <row r="2648">
          <cell r="A2648"/>
          <cell r="B2648"/>
          <cell r="C2648"/>
          <cell r="D2648"/>
          <cell r="G2648" t="str">
            <v xml:space="preserve"> </v>
          </cell>
        </row>
        <row r="2649">
          <cell r="A2649"/>
          <cell r="B2649"/>
          <cell r="C2649"/>
          <cell r="D2649"/>
          <cell r="G2649" t="str">
            <v xml:space="preserve"> </v>
          </cell>
        </row>
        <row r="2650">
          <cell r="A2650"/>
          <cell r="B2650"/>
          <cell r="C2650"/>
          <cell r="D2650"/>
          <cell r="G2650" t="str">
            <v xml:space="preserve"> </v>
          </cell>
        </row>
        <row r="2651">
          <cell r="A2651"/>
          <cell r="B2651"/>
          <cell r="C2651"/>
          <cell r="D2651"/>
          <cell r="G2651" t="str">
            <v xml:space="preserve"> </v>
          </cell>
        </row>
        <row r="2652">
          <cell r="A2652"/>
          <cell r="B2652"/>
          <cell r="C2652"/>
          <cell r="D2652"/>
          <cell r="G2652" t="str">
            <v xml:space="preserve"> </v>
          </cell>
        </row>
        <row r="2653">
          <cell r="A2653"/>
          <cell r="B2653"/>
          <cell r="C2653"/>
          <cell r="D2653"/>
          <cell r="G2653" t="str">
            <v xml:space="preserve"> </v>
          </cell>
        </row>
        <row r="2654">
          <cell r="A2654"/>
          <cell r="B2654"/>
          <cell r="C2654"/>
          <cell r="D2654"/>
          <cell r="G2654" t="str">
            <v xml:space="preserve"> </v>
          </cell>
        </row>
        <row r="2655">
          <cell r="A2655"/>
          <cell r="B2655"/>
          <cell r="C2655"/>
          <cell r="D2655"/>
          <cell r="G2655" t="str">
            <v xml:space="preserve"> </v>
          </cell>
        </row>
        <row r="2656">
          <cell r="A2656"/>
          <cell r="B2656"/>
          <cell r="C2656"/>
          <cell r="D2656"/>
          <cell r="G2656" t="str">
            <v xml:space="preserve"> </v>
          </cell>
        </row>
        <row r="2657">
          <cell r="A2657"/>
          <cell r="B2657"/>
          <cell r="C2657"/>
          <cell r="D2657"/>
          <cell r="G2657" t="str">
            <v xml:space="preserve"> </v>
          </cell>
        </row>
        <row r="2658">
          <cell r="A2658"/>
          <cell r="B2658"/>
          <cell r="C2658"/>
          <cell r="D2658"/>
          <cell r="G2658" t="str">
            <v xml:space="preserve"> </v>
          </cell>
        </row>
        <row r="2659">
          <cell r="A2659"/>
          <cell r="B2659"/>
          <cell r="C2659"/>
          <cell r="D2659"/>
          <cell r="G2659" t="str">
            <v xml:space="preserve"> </v>
          </cell>
        </row>
        <row r="2660">
          <cell r="A2660"/>
          <cell r="B2660"/>
          <cell r="C2660"/>
          <cell r="D2660"/>
          <cell r="G2660" t="str">
            <v xml:space="preserve"> </v>
          </cell>
        </row>
        <row r="2661">
          <cell r="A2661"/>
          <cell r="B2661"/>
          <cell r="C2661"/>
          <cell r="D2661"/>
          <cell r="G2661" t="str">
            <v xml:space="preserve"> </v>
          </cell>
        </row>
        <row r="2662">
          <cell r="A2662"/>
          <cell r="B2662"/>
          <cell r="C2662"/>
          <cell r="D2662"/>
          <cell r="G2662" t="str">
            <v xml:space="preserve"> </v>
          </cell>
        </row>
        <row r="2663">
          <cell r="A2663"/>
          <cell r="B2663"/>
          <cell r="C2663"/>
          <cell r="D2663"/>
          <cell r="G2663" t="str">
            <v xml:space="preserve"> </v>
          </cell>
        </row>
        <row r="2664">
          <cell r="A2664"/>
          <cell r="B2664"/>
          <cell r="C2664"/>
          <cell r="D2664"/>
          <cell r="G2664" t="str">
            <v xml:space="preserve"> </v>
          </cell>
        </row>
        <row r="2665">
          <cell r="A2665"/>
          <cell r="B2665"/>
          <cell r="C2665"/>
          <cell r="D2665"/>
          <cell r="G2665" t="str">
            <v xml:space="preserve"> </v>
          </cell>
        </row>
        <row r="2666">
          <cell r="A2666"/>
          <cell r="B2666"/>
          <cell r="C2666"/>
          <cell r="D2666"/>
          <cell r="G2666" t="str">
            <v xml:space="preserve"> </v>
          </cell>
        </row>
        <row r="2667">
          <cell r="A2667"/>
          <cell r="B2667"/>
          <cell r="C2667"/>
          <cell r="D2667"/>
          <cell r="G2667" t="str">
            <v xml:space="preserve"> </v>
          </cell>
        </row>
        <row r="2668">
          <cell r="A2668"/>
          <cell r="B2668"/>
          <cell r="C2668"/>
          <cell r="D2668"/>
          <cell r="G2668" t="str">
            <v xml:space="preserve"> </v>
          </cell>
        </row>
        <row r="2669">
          <cell r="A2669"/>
          <cell r="B2669"/>
          <cell r="C2669"/>
          <cell r="D2669"/>
          <cell r="G2669" t="str">
            <v xml:space="preserve"> </v>
          </cell>
        </row>
        <row r="2670">
          <cell r="A2670"/>
          <cell r="B2670"/>
          <cell r="C2670"/>
          <cell r="D2670"/>
          <cell r="G2670" t="str">
            <v xml:space="preserve"> </v>
          </cell>
        </row>
        <row r="2671">
          <cell r="A2671"/>
          <cell r="B2671"/>
          <cell r="C2671"/>
          <cell r="D2671"/>
          <cell r="G2671" t="str">
            <v xml:space="preserve"> </v>
          </cell>
        </row>
        <row r="2672">
          <cell r="A2672"/>
          <cell r="B2672"/>
          <cell r="C2672"/>
          <cell r="D2672"/>
          <cell r="G2672" t="str">
            <v xml:space="preserve"> </v>
          </cell>
        </row>
        <row r="2673">
          <cell r="A2673"/>
          <cell r="B2673"/>
          <cell r="C2673"/>
          <cell r="D2673"/>
          <cell r="G2673" t="str">
            <v xml:space="preserve"> </v>
          </cell>
        </row>
        <row r="2674">
          <cell r="A2674"/>
          <cell r="B2674"/>
          <cell r="C2674"/>
          <cell r="D2674"/>
          <cell r="G2674" t="str">
            <v xml:space="preserve"> </v>
          </cell>
        </row>
        <row r="2675">
          <cell r="A2675"/>
          <cell r="B2675"/>
          <cell r="C2675"/>
          <cell r="D2675"/>
          <cell r="G2675" t="str">
            <v xml:space="preserve"> </v>
          </cell>
        </row>
        <row r="2676">
          <cell r="A2676"/>
          <cell r="B2676"/>
          <cell r="C2676"/>
          <cell r="D2676"/>
          <cell r="G2676" t="str">
            <v xml:space="preserve"> </v>
          </cell>
        </row>
        <row r="2677">
          <cell r="A2677"/>
          <cell r="B2677"/>
          <cell r="C2677"/>
          <cell r="D2677"/>
          <cell r="G2677" t="str">
            <v xml:space="preserve"> </v>
          </cell>
        </row>
        <row r="2678">
          <cell r="A2678"/>
          <cell r="B2678"/>
          <cell r="C2678"/>
          <cell r="D2678"/>
          <cell r="G2678" t="str">
            <v xml:space="preserve"> </v>
          </cell>
        </row>
        <row r="2679">
          <cell r="A2679"/>
          <cell r="B2679"/>
          <cell r="C2679"/>
          <cell r="D2679"/>
          <cell r="G2679" t="str">
            <v xml:space="preserve"> </v>
          </cell>
        </row>
        <row r="2680">
          <cell r="A2680"/>
          <cell r="B2680"/>
          <cell r="C2680"/>
          <cell r="D2680"/>
          <cell r="G2680" t="str">
            <v xml:space="preserve"> </v>
          </cell>
        </row>
        <row r="2681">
          <cell r="A2681"/>
          <cell r="B2681"/>
          <cell r="C2681"/>
          <cell r="D2681"/>
          <cell r="G2681" t="str">
            <v xml:space="preserve"> </v>
          </cell>
        </row>
        <row r="2682">
          <cell r="A2682"/>
          <cell r="B2682"/>
          <cell r="C2682"/>
          <cell r="D2682"/>
          <cell r="G2682" t="str">
            <v xml:space="preserve"> </v>
          </cell>
        </row>
        <row r="2683">
          <cell r="A2683"/>
          <cell r="B2683"/>
          <cell r="C2683"/>
          <cell r="D2683"/>
          <cell r="G2683" t="str">
            <v xml:space="preserve"> </v>
          </cell>
        </row>
        <row r="2684">
          <cell r="A2684"/>
          <cell r="B2684"/>
          <cell r="C2684"/>
          <cell r="D2684"/>
          <cell r="G2684" t="str">
            <v xml:space="preserve"> </v>
          </cell>
        </row>
        <row r="2685">
          <cell r="A2685"/>
          <cell r="B2685"/>
          <cell r="C2685"/>
          <cell r="D2685"/>
          <cell r="G2685" t="str">
            <v xml:space="preserve"> </v>
          </cell>
        </row>
        <row r="2686">
          <cell r="A2686"/>
          <cell r="B2686"/>
          <cell r="C2686"/>
          <cell r="D2686"/>
          <cell r="G2686" t="str">
            <v xml:space="preserve"> </v>
          </cell>
        </row>
        <row r="2687">
          <cell r="A2687"/>
          <cell r="B2687"/>
          <cell r="C2687"/>
          <cell r="D2687"/>
          <cell r="G2687" t="str">
            <v xml:space="preserve"> </v>
          </cell>
        </row>
        <row r="2688">
          <cell r="A2688"/>
          <cell r="B2688"/>
          <cell r="C2688"/>
          <cell r="D2688"/>
          <cell r="G2688" t="str">
            <v xml:space="preserve"> </v>
          </cell>
        </row>
        <row r="2689">
          <cell r="A2689"/>
          <cell r="B2689"/>
          <cell r="C2689"/>
          <cell r="D2689"/>
          <cell r="G2689" t="str">
            <v xml:space="preserve"> </v>
          </cell>
        </row>
        <row r="2690">
          <cell r="A2690"/>
          <cell r="B2690"/>
          <cell r="C2690"/>
          <cell r="D2690"/>
          <cell r="G2690" t="str">
            <v xml:space="preserve"> </v>
          </cell>
        </row>
        <row r="2691">
          <cell r="A2691"/>
          <cell r="B2691"/>
          <cell r="C2691"/>
          <cell r="D2691"/>
          <cell r="G2691" t="str">
            <v xml:space="preserve"> </v>
          </cell>
        </row>
        <row r="2692">
          <cell r="A2692"/>
          <cell r="B2692"/>
          <cell r="C2692"/>
          <cell r="D2692"/>
          <cell r="G2692" t="str">
            <v xml:space="preserve"> </v>
          </cell>
        </row>
        <row r="2693">
          <cell r="A2693"/>
          <cell r="B2693"/>
          <cell r="C2693"/>
          <cell r="D2693"/>
          <cell r="G2693" t="str">
            <v xml:space="preserve"> </v>
          </cell>
        </row>
        <row r="2694">
          <cell r="A2694"/>
          <cell r="B2694"/>
          <cell r="C2694"/>
          <cell r="D2694"/>
          <cell r="G2694" t="str">
            <v xml:space="preserve"> </v>
          </cell>
        </row>
        <row r="2695">
          <cell r="A2695"/>
          <cell r="B2695"/>
          <cell r="C2695"/>
          <cell r="D2695"/>
          <cell r="G2695" t="str">
            <v xml:space="preserve"> </v>
          </cell>
        </row>
        <row r="2696">
          <cell r="A2696"/>
          <cell r="B2696"/>
          <cell r="C2696"/>
          <cell r="D2696"/>
          <cell r="G2696" t="str">
            <v xml:space="preserve"> </v>
          </cell>
        </row>
        <row r="2697">
          <cell r="A2697"/>
          <cell r="B2697"/>
          <cell r="C2697"/>
          <cell r="D2697"/>
          <cell r="G2697" t="str">
            <v xml:space="preserve"> </v>
          </cell>
        </row>
        <row r="2698">
          <cell r="A2698"/>
          <cell r="B2698"/>
          <cell r="C2698"/>
          <cell r="D2698"/>
          <cell r="G2698" t="str">
            <v xml:space="preserve"> </v>
          </cell>
        </row>
        <row r="2699">
          <cell r="A2699"/>
          <cell r="B2699"/>
          <cell r="C2699"/>
          <cell r="D2699"/>
          <cell r="G2699" t="str">
            <v xml:space="preserve"> </v>
          </cell>
        </row>
        <row r="2700">
          <cell r="A2700"/>
          <cell r="B2700"/>
          <cell r="C2700"/>
          <cell r="D2700"/>
          <cell r="G2700" t="str">
            <v xml:space="preserve"> </v>
          </cell>
        </row>
        <row r="2701">
          <cell r="A2701"/>
          <cell r="B2701"/>
          <cell r="C2701"/>
          <cell r="D2701"/>
          <cell r="G2701" t="str">
            <v xml:space="preserve"> </v>
          </cell>
        </row>
        <row r="2702">
          <cell r="A2702"/>
          <cell r="B2702"/>
          <cell r="C2702"/>
          <cell r="D2702"/>
          <cell r="G2702" t="str">
            <v xml:space="preserve"> </v>
          </cell>
        </row>
        <row r="2703">
          <cell r="A2703"/>
          <cell r="B2703"/>
          <cell r="C2703"/>
          <cell r="D2703"/>
          <cell r="G2703" t="str">
            <v xml:space="preserve"> </v>
          </cell>
        </row>
        <row r="2704">
          <cell r="A2704"/>
          <cell r="B2704"/>
          <cell r="C2704"/>
          <cell r="D2704"/>
          <cell r="G2704" t="str">
            <v xml:space="preserve"> </v>
          </cell>
        </row>
        <row r="2705">
          <cell r="A2705"/>
          <cell r="B2705"/>
          <cell r="C2705"/>
          <cell r="D2705"/>
          <cell r="G2705" t="str">
            <v xml:space="preserve"> </v>
          </cell>
        </row>
        <row r="2706">
          <cell r="A2706"/>
          <cell r="B2706"/>
          <cell r="C2706"/>
          <cell r="D2706"/>
          <cell r="G2706" t="str">
            <v xml:space="preserve"> </v>
          </cell>
        </row>
        <row r="2707">
          <cell r="A2707"/>
          <cell r="B2707"/>
          <cell r="C2707"/>
          <cell r="D2707"/>
          <cell r="G2707" t="str">
            <v xml:space="preserve"> </v>
          </cell>
        </row>
        <row r="2708">
          <cell r="A2708"/>
          <cell r="B2708"/>
          <cell r="C2708"/>
          <cell r="D2708"/>
          <cell r="G2708" t="str">
            <v xml:space="preserve"> </v>
          </cell>
        </row>
        <row r="2709">
          <cell r="A2709"/>
          <cell r="B2709"/>
          <cell r="C2709"/>
          <cell r="D2709"/>
          <cell r="G2709" t="str">
            <v xml:space="preserve"> </v>
          </cell>
        </row>
        <row r="2710">
          <cell r="A2710"/>
          <cell r="B2710"/>
          <cell r="C2710"/>
          <cell r="D2710"/>
          <cell r="G2710" t="str">
            <v xml:space="preserve"> </v>
          </cell>
        </row>
        <row r="2711">
          <cell r="A2711"/>
          <cell r="B2711"/>
          <cell r="C2711"/>
          <cell r="D2711"/>
          <cell r="G2711" t="str">
            <v xml:space="preserve"> </v>
          </cell>
        </row>
        <row r="2712">
          <cell r="A2712"/>
          <cell r="B2712"/>
          <cell r="C2712"/>
          <cell r="D2712"/>
          <cell r="G2712" t="str">
            <v xml:space="preserve"> </v>
          </cell>
        </row>
        <row r="2713">
          <cell r="A2713"/>
          <cell r="B2713"/>
          <cell r="C2713"/>
          <cell r="D2713"/>
          <cell r="G2713" t="str">
            <v xml:space="preserve"> </v>
          </cell>
        </row>
        <row r="2714">
          <cell r="A2714"/>
          <cell r="B2714"/>
          <cell r="C2714"/>
          <cell r="D2714"/>
          <cell r="G2714" t="str">
            <v xml:space="preserve"> </v>
          </cell>
        </row>
        <row r="2715">
          <cell r="A2715"/>
          <cell r="B2715"/>
          <cell r="C2715"/>
          <cell r="D2715"/>
          <cell r="G2715" t="str">
            <v xml:space="preserve"> </v>
          </cell>
        </row>
        <row r="2716">
          <cell r="A2716"/>
          <cell r="B2716"/>
          <cell r="C2716"/>
          <cell r="D2716"/>
          <cell r="G2716" t="str">
            <v xml:space="preserve"> </v>
          </cell>
        </row>
        <row r="2717">
          <cell r="A2717"/>
          <cell r="B2717"/>
          <cell r="C2717"/>
          <cell r="D2717"/>
          <cell r="G2717" t="str">
            <v xml:space="preserve"> </v>
          </cell>
        </row>
        <row r="2718">
          <cell r="A2718"/>
          <cell r="B2718"/>
          <cell r="C2718"/>
          <cell r="D2718"/>
          <cell r="G2718" t="str">
            <v xml:space="preserve"> </v>
          </cell>
        </row>
        <row r="2719">
          <cell r="A2719"/>
          <cell r="B2719"/>
          <cell r="C2719"/>
          <cell r="D2719"/>
          <cell r="G2719" t="str">
            <v xml:space="preserve"> </v>
          </cell>
        </row>
        <row r="2720">
          <cell r="A2720"/>
          <cell r="B2720"/>
          <cell r="C2720"/>
          <cell r="D2720"/>
          <cell r="G2720" t="str">
            <v xml:space="preserve"> </v>
          </cell>
        </row>
        <row r="2721">
          <cell r="A2721"/>
          <cell r="B2721"/>
          <cell r="C2721"/>
          <cell r="D2721"/>
          <cell r="G2721" t="str">
            <v xml:space="preserve"> </v>
          </cell>
        </row>
        <row r="2722">
          <cell r="A2722"/>
          <cell r="B2722"/>
          <cell r="C2722"/>
          <cell r="D2722"/>
          <cell r="G2722" t="str">
            <v xml:space="preserve"> </v>
          </cell>
        </row>
        <row r="2723">
          <cell r="A2723"/>
          <cell r="B2723"/>
          <cell r="C2723"/>
          <cell r="D2723"/>
          <cell r="G2723" t="str">
            <v xml:space="preserve"> </v>
          </cell>
        </row>
        <row r="2724">
          <cell r="A2724"/>
          <cell r="B2724"/>
          <cell r="C2724"/>
          <cell r="D2724"/>
          <cell r="G2724" t="str">
            <v xml:space="preserve"> </v>
          </cell>
        </row>
        <row r="2725">
          <cell r="A2725"/>
          <cell r="B2725"/>
          <cell r="C2725"/>
          <cell r="D2725"/>
          <cell r="G2725" t="str">
            <v xml:space="preserve"> </v>
          </cell>
        </row>
        <row r="2726">
          <cell r="A2726"/>
          <cell r="B2726"/>
          <cell r="C2726"/>
          <cell r="D2726"/>
          <cell r="G2726" t="str">
            <v xml:space="preserve"> </v>
          </cell>
        </row>
        <row r="2727">
          <cell r="A2727"/>
          <cell r="B2727"/>
          <cell r="C2727"/>
          <cell r="D2727"/>
          <cell r="G2727" t="str">
            <v xml:space="preserve"> </v>
          </cell>
        </row>
        <row r="2728">
          <cell r="A2728"/>
          <cell r="B2728"/>
          <cell r="C2728"/>
          <cell r="D2728"/>
          <cell r="G2728" t="str">
            <v xml:space="preserve"> </v>
          </cell>
        </row>
        <row r="2729">
          <cell r="A2729"/>
          <cell r="B2729"/>
          <cell r="C2729"/>
          <cell r="D2729"/>
          <cell r="G2729" t="str">
            <v xml:space="preserve"> </v>
          </cell>
        </row>
        <row r="2730">
          <cell r="A2730"/>
          <cell r="B2730"/>
          <cell r="C2730"/>
          <cell r="D2730"/>
          <cell r="G2730" t="str">
            <v xml:space="preserve"> </v>
          </cell>
        </row>
        <row r="2731">
          <cell r="A2731"/>
          <cell r="B2731"/>
          <cell r="C2731"/>
          <cell r="D2731"/>
          <cell r="G2731" t="str">
            <v xml:space="preserve"> </v>
          </cell>
        </row>
        <row r="2732">
          <cell r="A2732"/>
          <cell r="B2732"/>
          <cell r="C2732"/>
          <cell r="D2732"/>
          <cell r="G2732" t="str">
            <v xml:space="preserve"> </v>
          </cell>
        </row>
        <row r="2733">
          <cell r="A2733"/>
          <cell r="B2733"/>
          <cell r="C2733"/>
          <cell r="D2733"/>
          <cell r="G2733" t="str">
            <v xml:space="preserve"> </v>
          </cell>
        </row>
        <row r="2734">
          <cell r="A2734"/>
          <cell r="B2734"/>
          <cell r="C2734"/>
          <cell r="D2734"/>
          <cell r="G2734" t="str">
            <v xml:space="preserve"> </v>
          </cell>
        </row>
        <row r="2735">
          <cell r="A2735"/>
          <cell r="B2735"/>
          <cell r="C2735"/>
          <cell r="D2735"/>
          <cell r="G2735" t="str">
            <v xml:space="preserve"> </v>
          </cell>
        </row>
        <row r="2736">
          <cell r="A2736"/>
          <cell r="B2736"/>
          <cell r="C2736"/>
          <cell r="D2736"/>
          <cell r="G2736" t="str">
            <v xml:space="preserve"> </v>
          </cell>
        </row>
        <row r="2737">
          <cell r="A2737"/>
          <cell r="B2737"/>
          <cell r="C2737"/>
          <cell r="D2737"/>
          <cell r="G2737" t="str">
            <v xml:space="preserve"> </v>
          </cell>
        </row>
        <row r="2738">
          <cell r="A2738"/>
          <cell r="B2738"/>
          <cell r="C2738"/>
          <cell r="D2738"/>
          <cell r="G2738" t="str">
            <v xml:space="preserve"> </v>
          </cell>
        </row>
        <row r="2739">
          <cell r="A2739"/>
          <cell r="B2739"/>
          <cell r="C2739"/>
          <cell r="D2739"/>
          <cell r="G2739" t="str">
            <v xml:space="preserve"> </v>
          </cell>
        </row>
        <row r="2740">
          <cell r="A2740"/>
          <cell r="B2740"/>
          <cell r="C2740"/>
          <cell r="D2740"/>
          <cell r="G2740" t="str">
            <v xml:space="preserve"> </v>
          </cell>
        </row>
        <row r="2741">
          <cell r="A2741"/>
          <cell r="B2741"/>
          <cell r="C2741"/>
          <cell r="D2741"/>
          <cell r="G2741" t="str">
            <v xml:space="preserve"> </v>
          </cell>
        </row>
        <row r="2742">
          <cell r="A2742"/>
          <cell r="B2742"/>
          <cell r="C2742"/>
          <cell r="D2742"/>
          <cell r="G2742" t="str">
            <v xml:space="preserve"> </v>
          </cell>
        </row>
        <row r="2743">
          <cell r="A2743"/>
          <cell r="B2743"/>
          <cell r="C2743"/>
          <cell r="D2743"/>
          <cell r="G2743" t="str">
            <v xml:space="preserve"> </v>
          </cell>
        </row>
        <row r="2744">
          <cell r="A2744"/>
          <cell r="B2744"/>
          <cell r="C2744"/>
          <cell r="D2744"/>
          <cell r="G2744" t="str">
            <v xml:space="preserve"> </v>
          </cell>
        </row>
        <row r="2745">
          <cell r="A2745"/>
          <cell r="B2745"/>
          <cell r="C2745"/>
          <cell r="D2745"/>
          <cell r="G2745" t="str">
            <v xml:space="preserve"> </v>
          </cell>
        </row>
        <row r="2746">
          <cell r="A2746"/>
          <cell r="B2746"/>
          <cell r="C2746"/>
          <cell r="D2746"/>
          <cell r="G2746" t="str">
            <v xml:space="preserve"> </v>
          </cell>
        </row>
        <row r="2747">
          <cell r="A2747"/>
          <cell r="B2747"/>
          <cell r="C2747"/>
          <cell r="D2747"/>
          <cell r="G2747" t="str">
            <v xml:space="preserve"> </v>
          </cell>
        </row>
        <row r="2748">
          <cell r="A2748"/>
          <cell r="B2748"/>
          <cell r="C2748"/>
          <cell r="D2748"/>
          <cell r="G2748" t="str">
            <v xml:space="preserve"> </v>
          </cell>
        </row>
        <row r="2749">
          <cell r="A2749"/>
          <cell r="B2749"/>
          <cell r="C2749"/>
          <cell r="D2749"/>
          <cell r="G2749" t="str">
            <v xml:space="preserve"> </v>
          </cell>
        </row>
        <row r="2750">
          <cell r="A2750"/>
          <cell r="B2750"/>
          <cell r="C2750"/>
          <cell r="D2750"/>
          <cell r="G2750" t="str">
            <v xml:space="preserve"> </v>
          </cell>
        </row>
        <row r="2751">
          <cell r="A2751"/>
          <cell r="B2751"/>
          <cell r="C2751"/>
          <cell r="D2751"/>
          <cell r="G2751" t="str">
            <v xml:space="preserve"> </v>
          </cell>
        </row>
        <row r="2752">
          <cell r="A2752"/>
          <cell r="B2752"/>
          <cell r="C2752"/>
          <cell r="D2752"/>
          <cell r="G2752" t="str">
            <v xml:space="preserve"> </v>
          </cell>
        </row>
        <row r="2753">
          <cell r="A2753"/>
          <cell r="B2753"/>
          <cell r="C2753"/>
          <cell r="D2753"/>
          <cell r="G2753" t="str">
            <v xml:space="preserve"> </v>
          </cell>
        </row>
        <row r="2754">
          <cell r="A2754"/>
          <cell r="B2754"/>
          <cell r="C2754"/>
          <cell r="D2754"/>
          <cell r="G2754" t="str">
            <v xml:space="preserve"> </v>
          </cell>
        </row>
        <row r="2755">
          <cell r="A2755"/>
          <cell r="B2755"/>
          <cell r="C2755"/>
          <cell r="D2755"/>
          <cell r="G2755" t="str">
            <v xml:space="preserve"> </v>
          </cell>
        </row>
        <row r="2756">
          <cell r="A2756"/>
          <cell r="B2756"/>
          <cell r="C2756"/>
          <cell r="D2756"/>
          <cell r="G2756" t="str">
            <v xml:space="preserve"> </v>
          </cell>
        </row>
        <row r="2757">
          <cell r="A2757"/>
          <cell r="B2757"/>
          <cell r="C2757"/>
          <cell r="D2757"/>
          <cell r="G2757" t="str">
            <v xml:space="preserve"> </v>
          </cell>
        </row>
        <row r="2758">
          <cell r="A2758"/>
          <cell r="B2758"/>
          <cell r="C2758"/>
          <cell r="D2758"/>
          <cell r="G2758" t="str">
            <v xml:space="preserve"> </v>
          </cell>
        </row>
        <row r="2759">
          <cell r="A2759"/>
          <cell r="B2759"/>
          <cell r="C2759"/>
          <cell r="D2759"/>
          <cell r="G2759" t="str">
            <v xml:space="preserve"> </v>
          </cell>
        </row>
        <row r="2760">
          <cell r="A2760"/>
          <cell r="B2760"/>
          <cell r="C2760"/>
          <cell r="D2760"/>
          <cell r="G2760" t="str">
            <v xml:space="preserve"> </v>
          </cell>
        </row>
        <row r="2761">
          <cell r="A2761"/>
          <cell r="B2761"/>
          <cell r="C2761"/>
          <cell r="D2761"/>
          <cell r="G2761" t="str">
            <v xml:space="preserve"> </v>
          </cell>
        </row>
        <row r="2762">
          <cell r="A2762"/>
          <cell r="B2762"/>
          <cell r="C2762"/>
          <cell r="D2762"/>
          <cell r="G2762" t="str">
            <v xml:space="preserve"> </v>
          </cell>
        </row>
        <row r="2763">
          <cell r="A2763"/>
          <cell r="B2763"/>
          <cell r="C2763"/>
          <cell r="D2763"/>
          <cell r="G2763" t="str">
            <v xml:space="preserve"> </v>
          </cell>
        </row>
        <row r="2764">
          <cell r="A2764"/>
          <cell r="B2764"/>
          <cell r="C2764"/>
          <cell r="D2764"/>
          <cell r="G2764" t="str">
            <v xml:space="preserve"> </v>
          </cell>
        </row>
        <row r="2765">
          <cell r="A2765"/>
          <cell r="B2765"/>
          <cell r="C2765"/>
          <cell r="D2765"/>
          <cell r="G2765" t="str">
            <v xml:space="preserve"> </v>
          </cell>
        </row>
        <row r="2766">
          <cell r="A2766"/>
          <cell r="B2766"/>
          <cell r="C2766"/>
          <cell r="D2766"/>
          <cell r="G2766" t="str">
            <v xml:space="preserve"> </v>
          </cell>
        </row>
        <row r="2767">
          <cell r="A2767"/>
          <cell r="B2767"/>
          <cell r="C2767"/>
          <cell r="D2767"/>
          <cell r="G2767" t="str">
            <v xml:space="preserve"> </v>
          </cell>
        </row>
        <row r="2768">
          <cell r="A2768"/>
          <cell r="B2768"/>
          <cell r="C2768"/>
          <cell r="D2768"/>
          <cell r="G2768" t="str">
            <v xml:space="preserve"> </v>
          </cell>
        </row>
        <row r="2769">
          <cell r="A2769"/>
          <cell r="B2769"/>
          <cell r="C2769"/>
          <cell r="D2769"/>
          <cell r="G2769" t="str">
            <v xml:space="preserve"> </v>
          </cell>
        </row>
        <row r="2770">
          <cell r="A2770"/>
          <cell r="B2770"/>
          <cell r="C2770"/>
          <cell r="D2770"/>
          <cell r="G2770" t="str">
            <v xml:space="preserve"> </v>
          </cell>
        </row>
        <row r="2771">
          <cell r="A2771"/>
          <cell r="B2771"/>
          <cell r="C2771"/>
          <cell r="D2771"/>
          <cell r="G2771" t="str">
            <v xml:space="preserve"> </v>
          </cell>
        </row>
        <row r="2772">
          <cell r="A2772"/>
          <cell r="B2772"/>
          <cell r="C2772"/>
          <cell r="D2772"/>
          <cell r="G2772" t="str">
            <v xml:space="preserve"> </v>
          </cell>
        </row>
        <row r="2773">
          <cell r="A2773"/>
          <cell r="B2773"/>
          <cell r="C2773"/>
          <cell r="D2773"/>
          <cell r="G2773" t="str">
            <v xml:space="preserve"> </v>
          </cell>
        </row>
        <row r="2774">
          <cell r="A2774"/>
          <cell r="B2774"/>
          <cell r="C2774"/>
          <cell r="D2774"/>
          <cell r="G2774" t="str">
            <v xml:space="preserve"> </v>
          </cell>
        </row>
        <row r="2775">
          <cell r="A2775"/>
          <cell r="B2775"/>
          <cell r="C2775"/>
          <cell r="D2775"/>
          <cell r="G2775" t="str">
            <v xml:space="preserve"> </v>
          </cell>
        </row>
        <row r="2776">
          <cell r="A2776"/>
          <cell r="B2776"/>
          <cell r="C2776"/>
          <cell r="D2776"/>
          <cell r="G2776" t="str">
            <v xml:space="preserve"> </v>
          </cell>
        </row>
        <row r="2777">
          <cell r="A2777"/>
          <cell r="B2777"/>
          <cell r="C2777"/>
          <cell r="D2777"/>
          <cell r="G2777" t="str">
            <v xml:space="preserve"> </v>
          </cell>
        </row>
        <row r="2778">
          <cell r="A2778"/>
          <cell r="B2778"/>
          <cell r="C2778"/>
          <cell r="D2778"/>
          <cell r="G2778" t="str">
            <v xml:space="preserve"> </v>
          </cell>
        </row>
        <row r="2779">
          <cell r="A2779"/>
          <cell r="B2779"/>
          <cell r="C2779"/>
          <cell r="D2779"/>
          <cell r="G2779" t="str">
            <v xml:space="preserve"> </v>
          </cell>
        </row>
        <row r="2780">
          <cell r="A2780"/>
          <cell r="B2780"/>
          <cell r="C2780"/>
          <cell r="D2780"/>
          <cell r="G2780" t="str">
            <v xml:space="preserve"> </v>
          </cell>
        </row>
        <row r="2781">
          <cell r="A2781"/>
          <cell r="B2781"/>
          <cell r="C2781"/>
          <cell r="D2781"/>
          <cell r="G2781" t="str">
            <v xml:space="preserve"> </v>
          </cell>
        </row>
        <row r="2782">
          <cell r="A2782"/>
          <cell r="B2782"/>
          <cell r="C2782"/>
          <cell r="D2782"/>
          <cell r="G2782" t="str">
            <v xml:space="preserve"> </v>
          </cell>
        </row>
        <row r="2783">
          <cell r="A2783"/>
          <cell r="B2783"/>
          <cell r="C2783"/>
          <cell r="D2783"/>
          <cell r="G2783" t="str">
            <v xml:space="preserve"> </v>
          </cell>
        </row>
        <row r="2784">
          <cell r="A2784"/>
          <cell r="B2784"/>
          <cell r="C2784"/>
          <cell r="D2784"/>
          <cell r="G2784" t="str">
            <v xml:space="preserve"> </v>
          </cell>
        </row>
        <row r="2785">
          <cell r="A2785"/>
          <cell r="B2785"/>
          <cell r="C2785"/>
          <cell r="D2785"/>
          <cell r="G2785" t="str">
            <v xml:space="preserve"> </v>
          </cell>
        </row>
        <row r="2786">
          <cell r="A2786"/>
          <cell r="B2786"/>
          <cell r="C2786"/>
          <cell r="D2786"/>
          <cell r="G2786" t="str">
            <v xml:space="preserve"> </v>
          </cell>
        </row>
        <row r="2787">
          <cell r="A2787"/>
          <cell r="B2787"/>
          <cell r="C2787"/>
          <cell r="D2787"/>
          <cell r="G2787" t="str">
            <v xml:space="preserve"> </v>
          </cell>
        </row>
        <row r="2788">
          <cell r="A2788"/>
          <cell r="B2788"/>
          <cell r="C2788"/>
          <cell r="D2788"/>
          <cell r="G2788" t="str">
            <v xml:space="preserve"> </v>
          </cell>
        </row>
        <row r="2789">
          <cell r="A2789"/>
          <cell r="B2789"/>
          <cell r="C2789"/>
          <cell r="D2789"/>
          <cell r="G2789" t="str">
            <v xml:space="preserve"> </v>
          </cell>
        </row>
        <row r="2790">
          <cell r="A2790"/>
          <cell r="B2790"/>
          <cell r="C2790"/>
          <cell r="D2790"/>
          <cell r="G2790" t="str">
            <v xml:space="preserve"> </v>
          </cell>
        </row>
        <row r="2791">
          <cell r="A2791"/>
          <cell r="B2791"/>
          <cell r="C2791"/>
          <cell r="D2791"/>
          <cell r="G2791" t="str">
            <v xml:space="preserve"> </v>
          </cell>
        </row>
        <row r="2792">
          <cell r="A2792"/>
          <cell r="B2792"/>
          <cell r="C2792"/>
          <cell r="D2792"/>
          <cell r="G2792" t="str">
            <v xml:space="preserve"> </v>
          </cell>
        </row>
        <row r="2793">
          <cell r="A2793"/>
          <cell r="B2793"/>
          <cell r="C2793"/>
          <cell r="D2793"/>
          <cell r="G2793" t="str">
            <v xml:space="preserve"> </v>
          </cell>
        </row>
        <row r="2794">
          <cell r="A2794"/>
          <cell r="B2794"/>
          <cell r="C2794"/>
          <cell r="D2794"/>
          <cell r="G2794" t="str">
            <v xml:space="preserve"> </v>
          </cell>
        </row>
        <row r="2795">
          <cell r="A2795"/>
          <cell r="B2795"/>
          <cell r="C2795"/>
          <cell r="D2795"/>
          <cell r="G2795" t="str">
            <v xml:space="preserve"> </v>
          </cell>
        </row>
        <row r="2796">
          <cell r="A2796"/>
          <cell r="B2796"/>
          <cell r="C2796"/>
          <cell r="D2796"/>
          <cell r="G2796" t="str">
            <v xml:space="preserve"> </v>
          </cell>
        </row>
        <row r="2797">
          <cell r="A2797"/>
          <cell r="B2797"/>
          <cell r="C2797"/>
          <cell r="D2797"/>
          <cell r="G2797" t="str">
            <v xml:space="preserve"> </v>
          </cell>
        </row>
        <row r="2798">
          <cell r="A2798"/>
          <cell r="B2798"/>
          <cell r="C2798"/>
          <cell r="D2798"/>
          <cell r="G2798" t="str">
            <v xml:space="preserve"> </v>
          </cell>
        </row>
        <row r="2799">
          <cell r="A2799"/>
          <cell r="B2799"/>
          <cell r="C2799"/>
          <cell r="D2799"/>
          <cell r="G2799" t="str">
            <v xml:space="preserve"> </v>
          </cell>
        </row>
        <row r="2800">
          <cell r="A2800"/>
          <cell r="B2800"/>
          <cell r="C2800"/>
          <cell r="D2800"/>
          <cell r="G2800" t="str">
            <v xml:space="preserve"> </v>
          </cell>
        </row>
        <row r="2801">
          <cell r="A2801"/>
          <cell r="B2801"/>
          <cell r="C2801"/>
          <cell r="D2801"/>
          <cell r="G2801" t="str">
            <v xml:space="preserve"> </v>
          </cell>
        </row>
        <row r="2802">
          <cell r="A2802"/>
          <cell r="B2802"/>
          <cell r="C2802"/>
          <cell r="D2802"/>
          <cell r="G2802" t="str">
            <v xml:space="preserve"> </v>
          </cell>
        </row>
        <row r="2803">
          <cell r="A2803"/>
          <cell r="B2803"/>
          <cell r="C2803"/>
          <cell r="D2803"/>
          <cell r="G2803" t="str">
            <v xml:space="preserve"> </v>
          </cell>
        </row>
        <row r="2804">
          <cell r="A2804"/>
          <cell r="B2804"/>
          <cell r="C2804"/>
          <cell r="D2804"/>
          <cell r="G2804" t="str">
            <v xml:space="preserve"> </v>
          </cell>
        </row>
        <row r="2805">
          <cell r="A2805"/>
          <cell r="B2805"/>
          <cell r="C2805"/>
          <cell r="D2805"/>
          <cell r="G2805" t="str">
            <v xml:space="preserve"> </v>
          </cell>
        </row>
        <row r="2806">
          <cell r="A2806"/>
          <cell r="B2806"/>
          <cell r="C2806"/>
          <cell r="D2806"/>
          <cell r="G2806" t="str">
            <v xml:space="preserve"> </v>
          </cell>
        </row>
        <row r="2807">
          <cell r="A2807"/>
          <cell r="B2807"/>
          <cell r="C2807"/>
          <cell r="D2807"/>
          <cell r="G2807" t="str">
            <v xml:space="preserve"> </v>
          </cell>
        </row>
        <row r="2808">
          <cell r="A2808"/>
          <cell r="B2808"/>
          <cell r="C2808"/>
          <cell r="D2808"/>
          <cell r="G2808" t="str">
            <v xml:space="preserve"> </v>
          </cell>
        </row>
        <row r="2809">
          <cell r="A2809"/>
          <cell r="B2809"/>
          <cell r="C2809"/>
          <cell r="D2809"/>
          <cell r="G2809" t="str">
            <v xml:space="preserve"> </v>
          </cell>
        </row>
        <row r="2810">
          <cell r="A2810"/>
          <cell r="B2810"/>
          <cell r="C2810"/>
          <cell r="D2810"/>
          <cell r="G2810" t="str">
            <v xml:space="preserve"> </v>
          </cell>
        </row>
        <row r="2811">
          <cell r="A2811"/>
          <cell r="B2811"/>
          <cell r="C2811"/>
          <cell r="D2811"/>
          <cell r="G2811" t="str">
            <v xml:space="preserve"> </v>
          </cell>
        </row>
        <row r="2812">
          <cell r="A2812"/>
          <cell r="B2812"/>
          <cell r="C2812"/>
          <cell r="D2812"/>
          <cell r="G2812" t="str">
            <v xml:space="preserve"> </v>
          </cell>
        </row>
        <row r="2813">
          <cell r="A2813"/>
          <cell r="B2813"/>
          <cell r="C2813"/>
          <cell r="D2813"/>
          <cell r="G2813" t="str">
            <v xml:space="preserve"> </v>
          </cell>
        </row>
        <row r="2814">
          <cell r="A2814"/>
          <cell r="B2814"/>
          <cell r="C2814"/>
          <cell r="D2814"/>
          <cell r="G2814" t="str">
            <v xml:space="preserve"> </v>
          </cell>
        </row>
        <row r="2815">
          <cell r="A2815"/>
          <cell r="B2815"/>
          <cell r="C2815"/>
          <cell r="D2815"/>
          <cell r="G2815" t="str">
            <v xml:space="preserve"> </v>
          </cell>
        </row>
        <row r="2816">
          <cell r="A2816"/>
          <cell r="B2816"/>
          <cell r="C2816"/>
          <cell r="D2816"/>
          <cell r="G2816" t="str">
            <v xml:space="preserve"> </v>
          </cell>
        </row>
        <row r="2817">
          <cell r="A2817"/>
          <cell r="B2817"/>
          <cell r="C2817"/>
          <cell r="D2817"/>
          <cell r="G2817" t="str">
            <v xml:space="preserve"> </v>
          </cell>
        </row>
        <row r="2818">
          <cell r="A2818"/>
          <cell r="B2818"/>
          <cell r="C2818"/>
          <cell r="D2818"/>
          <cell r="G2818" t="str">
            <v xml:space="preserve"> </v>
          </cell>
        </row>
        <row r="2819">
          <cell r="A2819"/>
          <cell r="B2819"/>
          <cell r="C2819"/>
          <cell r="D2819"/>
          <cell r="G2819" t="str">
            <v xml:space="preserve"> </v>
          </cell>
        </row>
        <row r="2820">
          <cell r="A2820"/>
          <cell r="B2820"/>
          <cell r="C2820"/>
          <cell r="D2820"/>
          <cell r="G2820" t="str">
            <v xml:space="preserve"> </v>
          </cell>
        </row>
        <row r="2821">
          <cell r="A2821"/>
          <cell r="B2821"/>
          <cell r="C2821"/>
          <cell r="D2821"/>
          <cell r="G2821" t="str">
            <v xml:space="preserve"> </v>
          </cell>
        </row>
        <row r="2822">
          <cell r="A2822"/>
          <cell r="B2822"/>
          <cell r="C2822"/>
          <cell r="D2822"/>
          <cell r="G2822" t="str">
            <v xml:space="preserve"> </v>
          </cell>
        </row>
        <row r="2823">
          <cell r="A2823"/>
          <cell r="B2823"/>
          <cell r="C2823"/>
          <cell r="D2823"/>
          <cell r="G2823" t="str">
            <v xml:space="preserve"> </v>
          </cell>
        </row>
        <row r="2824">
          <cell r="A2824"/>
          <cell r="B2824"/>
          <cell r="C2824"/>
          <cell r="D2824"/>
          <cell r="G2824" t="str">
            <v xml:space="preserve"> </v>
          </cell>
        </row>
        <row r="2825">
          <cell r="A2825"/>
          <cell r="B2825"/>
          <cell r="C2825"/>
          <cell r="D2825"/>
          <cell r="G2825" t="str">
            <v xml:space="preserve"> </v>
          </cell>
        </row>
        <row r="2826">
          <cell r="A2826"/>
          <cell r="B2826"/>
          <cell r="C2826"/>
          <cell r="D2826"/>
          <cell r="G2826" t="str">
            <v xml:space="preserve"> </v>
          </cell>
        </row>
        <row r="2827">
          <cell r="A2827"/>
          <cell r="B2827"/>
          <cell r="C2827"/>
          <cell r="D2827"/>
          <cell r="G2827" t="str">
            <v xml:space="preserve"> </v>
          </cell>
        </row>
        <row r="2828">
          <cell r="A2828"/>
          <cell r="B2828"/>
          <cell r="C2828"/>
          <cell r="D2828"/>
          <cell r="G2828" t="str">
            <v xml:space="preserve"> </v>
          </cell>
        </row>
        <row r="2829">
          <cell r="A2829"/>
          <cell r="B2829"/>
          <cell r="C2829"/>
          <cell r="D2829"/>
          <cell r="G2829" t="str">
            <v xml:space="preserve"> </v>
          </cell>
        </row>
        <row r="2830">
          <cell r="A2830"/>
          <cell r="B2830"/>
          <cell r="C2830"/>
          <cell r="D2830"/>
          <cell r="G2830" t="str">
            <v xml:space="preserve"> </v>
          </cell>
        </row>
        <row r="2831">
          <cell r="A2831"/>
          <cell r="B2831"/>
          <cell r="C2831"/>
          <cell r="D2831"/>
          <cell r="G2831" t="str">
            <v xml:space="preserve"> </v>
          </cell>
        </row>
        <row r="2832">
          <cell r="A2832"/>
          <cell r="B2832"/>
          <cell r="C2832"/>
          <cell r="D2832"/>
          <cell r="G2832" t="str">
            <v xml:space="preserve"> </v>
          </cell>
        </row>
        <row r="2833">
          <cell r="A2833"/>
          <cell r="B2833"/>
          <cell r="C2833"/>
          <cell r="D2833"/>
          <cell r="G2833" t="str">
            <v xml:space="preserve"> </v>
          </cell>
        </row>
        <row r="2834">
          <cell r="A2834"/>
          <cell r="B2834"/>
          <cell r="C2834"/>
          <cell r="D2834"/>
          <cell r="G2834" t="str">
            <v xml:space="preserve"> </v>
          </cell>
        </row>
        <row r="2835">
          <cell r="A2835"/>
          <cell r="B2835"/>
          <cell r="C2835"/>
          <cell r="D2835"/>
          <cell r="G2835" t="str">
            <v xml:space="preserve"> </v>
          </cell>
        </row>
        <row r="2836">
          <cell r="A2836"/>
          <cell r="B2836"/>
          <cell r="C2836"/>
          <cell r="D2836"/>
          <cell r="G2836" t="str">
            <v xml:space="preserve"> </v>
          </cell>
        </row>
        <row r="2837">
          <cell r="A2837"/>
          <cell r="B2837"/>
          <cell r="C2837"/>
          <cell r="D2837"/>
          <cell r="G2837" t="str">
            <v xml:space="preserve"> </v>
          </cell>
        </row>
        <row r="2838">
          <cell r="A2838"/>
          <cell r="B2838"/>
          <cell r="C2838"/>
          <cell r="D2838"/>
          <cell r="G2838" t="str">
            <v xml:space="preserve"> </v>
          </cell>
        </row>
        <row r="2839">
          <cell r="A2839"/>
          <cell r="B2839"/>
          <cell r="C2839"/>
          <cell r="D2839"/>
          <cell r="G2839" t="str">
            <v xml:space="preserve"> </v>
          </cell>
        </row>
        <row r="2840">
          <cell r="A2840"/>
          <cell r="B2840"/>
          <cell r="C2840"/>
          <cell r="D2840"/>
          <cell r="G2840" t="str">
            <v xml:space="preserve"> </v>
          </cell>
        </row>
        <row r="2841">
          <cell r="A2841"/>
          <cell r="B2841"/>
          <cell r="C2841"/>
          <cell r="D2841"/>
          <cell r="G2841" t="str">
            <v xml:space="preserve"> </v>
          </cell>
        </row>
        <row r="2842">
          <cell r="A2842"/>
          <cell r="B2842"/>
          <cell r="C2842"/>
          <cell r="D2842"/>
          <cell r="G2842" t="str">
            <v xml:space="preserve"> </v>
          </cell>
        </row>
        <row r="2843">
          <cell r="A2843"/>
          <cell r="B2843"/>
          <cell r="C2843"/>
          <cell r="D2843"/>
          <cell r="G2843" t="str">
            <v xml:space="preserve"> </v>
          </cell>
        </row>
        <row r="2844">
          <cell r="A2844"/>
          <cell r="B2844"/>
          <cell r="C2844"/>
          <cell r="D2844"/>
          <cell r="G2844" t="str">
            <v xml:space="preserve"> </v>
          </cell>
        </row>
        <row r="2845">
          <cell r="A2845"/>
          <cell r="B2845"/>
          <cell r="C2845"/>
          <cell r="D2845"/>
          <cell r="G2845" t="str">
            <v xml:space="preserve"> </v>
          </cell>
        </row>
        <row r="2846">
          <cell r="A2846"/>
          <cell r="B2846"/>
          <cell r="C2846"/>
          <cell r="D2846"/>
          <cell r="G2846" t="str">
            <v xml:space="preserve"> </v>
          </cell>
        </row>
        <row r="2847">
          <cell r="A2847"/>
          <cell r="B2847"/>
          <cell r="C2847"/>
          <cell r="D2847"/>
          <cell r="G2847" t="str">
            <v xml:space="preserve"> </v>
          </cell>
        </row>
        <row r="2848">
          <cell r="A2848"/>
          <cell r="B2848"/>
          <cell r="C2848"/>
          <cell r="D2848"/>
          <cell r="G2848" t="str">
            <v xml:space="preserve"> </v>
          </cell>
        </row>
        <row r="2849">
          <cell r="A2849"/>
          <cell r="B2849"/>
          <cell r="C2849"/>
          <cell r="D2849"/>
          <cell r="G2849" t="str">
            <v xml:space="preserve"> </v>
          </cell>
        </row>
        <row r="2850">
          <cell r="A2850"/>
          <cell r="B2850"/>
          <cell r="C2850"/>
          <cell r="D2850"/>
          <cell r="G2850" t="str">
            <v xml:space="preserve"> </v>
          </cell>
        </row>
        <row r="2851">
          <cell r="A2851"/>
          <cell r="B2851"/>
          <cell r="C2851"/>
          <cell r="D2851"/>
          <cell r="G2851" t="str">
            <v xml:space="preserve"> </v>
          </cell>
        </row>
        <row r="2852">
          <cell r="A2852"/>
          <cell r="B2852"/>
          <cell r="C2852"/>
          <cell r="D2852"/>
          <cell r="G2852" t="str">
            <v xml:space="preserve"> </v>
          </cell>
        </row>
        <row r="2853">
          <cell r="A2853"/>
          <cell r="B2853"/>
          <cell r="C2853"/>
          <cell r="D2853"/>
          <cell r="G2853" t="str">
            <v xml:space="preserve"> </v>
          </cell>
        </row>
        <row r="2854">
          <cell r="A2854"/>
          <cell r="B2854"/>
          <cell r="C2854"/>
          <cell r="D2854"/>
          <cell r="G2854" t="str">
            <v xml:space="preserve"> </v>
          </cell>
        </row>
        <row r="2855">
          <cell r="A2855"/>
          <cell r="B2855"/>
          <cell r="C2855"/>
          <cell r="D2855"/>
          <cell r="G2855" t="str">
            <v xml:space="preserve"> </v>
          </cell>
        </row>
        <row r="2856">
          <cell r="A2856"/>
          <cell r="B2856"/>
          <cell r="C2856"/>
          <cell r="D2856"/>
          <cell r="G2856" t="str">
            <v xml:space="preserve"> </v>
          </cell>
        </row>
        <row r="2857">
          <cell r="A2857"/>
          <cell r="B2857"/>
          <cell r="C2857"/>
          <cell r="D2857"/>
          <cell r="G2857" t="str">
            <v xml:space="preserve"> </v>
          </cell>
        </row>
        <row r="2858">
          <cell r="A2858"/>
          <cell r="B2858"/>
          <cell r="C2858"/>
          <cell r="D2858"/>
          <cell r="G2858" t="str">
            <v xml:space="preserve"> </v>
          </cell>
        </row>
        <row r="2859">
          <cell r="A2859"/>
          <cell r="B2859"/>
          <cell r="C2859"/>
          <cell r="D2859"/>
          <cell r="G2859" t="str">
            <v xml:space="preserve"> </v>
          </cell>
        </row>
        <row r="2860">
          <cell r="A2860"/>
          <cell r="B2860"/>
          <cell r="C2860"/>
          <cell r="D2860"/>
          <cell r="G2860" t="str">
            <v xml:space="preserve"> </v>
          </cell>
        </row>
        <row r="2861">
          <cell r="A2861"/>
          <cell r="B2861"/>
          <cell r="C2861"/>
          <cell r="D2861"/>
          <cell r="G2861" t="str">
            <v xml:space="preserve"> </v>
          </cell>
        </row>
        <row r="2862">
          <cell r="A2862"/>
          <cell r="B2862"/>
          <cell r="C2862"/>
          <cell r="D2862"/>
          <cell r="G2862" t="str">
            <v xml:space="preserve"> </v>
          </cell>
        </row>
        <row r="2863">
          <cell r="A2863"/>
          <cell r="B2863"/>
          <cell r="C2863"/>
          <cell r="D2863"/>
          <cell r="G2863" t="str">
            <v xml:space="preserve"> </v>
          </cell>
        </row>
        <row r="2864">
          <cell r="A2864"/>
          <cell r="B2864"/>
          <cell r="C2864"/>
          <cell r="D2864"/>
          <cell r="G2864" t="str">
            <v xml:space="preserve"> </v>
          </cell>
        </row>
        <row r="2865">
          <cell r="A2865"/>
          <cell r="B2865"/>
          <cell r="C2865"/>
          <cell r="D2865"/>
          <cell r="G2865" t="str">
            <v xml:space="preserve"> </v>
          </cell>
        </row>
        <row r="2866">
          <cell r="A2866"/>
          <cell r="B2866"/>
          <cell r="C2866"/>
          <cell r="D2866"/>
          <cell r="G2866" t="str">
            <v xml:space="preserve"> </v>
          </cell>
        </row>
        <row r="2867">
          <cell r="A2867"/>
          <cell r="B2867"/>
          <cell r="C2867"/>
          <cell r="D2867"/>
          <cell r="G2867" t="str">
            <v xml:space="preserve"> </v>
          </cell>
        </row>
        <row r="2868">
          <cell r="A2868"/>
          <cell r="B2868"/>
          <cell r="C2868"/>
          <cell r="D2868"/>
          <cell r="G2868" t="str">
            <v xml:space="preserve"> </v>
          </cell>
        </row>
        <row r="2869">
          <cell r="A2869"/>
          <cell r="B2869"/>
          <cell r="C2869"/>
          <cell r="D2869"/>
          <cell r="G2869" t="str">
            <v xml:space="preserve"> </v>
          </cell>
        </row>
        <row r="2870">
          <cell r="A2870"/>
          <cell r="B2870"/>
          <cell r="C2870"/>
          <cell r="D2870"/>
          <cell r="G2870" t="str">
            <v xml:space="preserve"> </v>
          </cell>
        </row>
        <row r="2871">
          <cell r="A2871"/>
          <cell r="B2871"/>
          <cell r="C2871"/>
          <cell r="D2871"/>
          <cell r="G2871" t="str">
            <v xml:space="preserve"> </v>
          </cell>
        </row>
        <row r="2872">
          <cell r="A2872"/>
          <cell r="B2872"/>
          <cell r="C2872"/>
          <cell r="D2872"/>
          <cell r="G2872" t="str">
            <v xml:space="preserve"> </v>
          </cell>
        </row>
        <row r="2873">
          <cell r="A2873"/>
          <cell r="B2873"/>
          <cell r="C2873"/>
          <cell r="D2873"/>
          <cell r="G2873" t="str">
            <v xml:space="preserve"> </v>
          </cell>
        </row>
        <row r="2874">
          <cell r="A2874"/>
          <cell r="B2874"/>
          <cell r="C2874"/>
          <cell r="D2874"/>
          <cell r="G2874" t="str">
            <v xml:space="preserve"> </v>
          </cell>
        </row>
        <row r="2875">
          <cell r="A2875"/>
          <cell r="B2875"/>
          <cell r="C2875"/>
          <cell r="D2875"/>
          <cell r="G2875" t="str">
            <v xml:space="preserve"> </v>
          </cell>
        </row>
        <row r="2876">
          <cell r="A2876"/>
          <cell r="B2876"/>
          <cell r="C2876"/>
          <cell r="D2876"/>
          <cell r="G2876" t="str">
            <v xml:space="preserve"> </v>
          </cell>
        </row>
        <row r="2877">
          <cell r="A2877"/>
          <cell r="B2877"/>
          <cell r="C2877"/>
          <cell r="D2877"/>
          <cell r="G2877" t="str">
            <v xml:space="preserve"> </v>
          </cell>
        </row>
        <row r="2878">
          <cell r="A2878"/>
          <cell r="B2878"/>
          <cell r="C2878"/>
          <cell r="D2878"/>
          <cell r="G2878" t="str">
            <v xml:space="preserve"> </v>
          </cell>
        </row>
        <row r="2879">
          <cell r="A2879"/>
          <cell r="B2879"/>
          <cell r="C2879"/>
          <cell r="D2879"/>
          <cell r="G2879" t="str">
            <v xml:space="preserve"> </v>
          </cell>
        </row>
        <row r="2880">
          <cell r="A2880"/>
          <cell r="B2880"/>
          <cell r="C2880"/>
          <cell r="D2880"/>
          <cell r="G2880" t="str">
            <v xml:space="preserve"> </v>
          </cell>
        </row>
        <row r="2881">
          <cell r="A2881"/>
          <cell r="B2881"/>
          <cell r="C2881"/>
          <cell r="D2881"/>
          <cell r="G2881" t="str">
            <v xml:space="preserve"> </v>
          </cell>
        </row>
        <row r="2882">
          <cell r="A2882"/>
          <cell r="B2882"/>
          <cell r="C2882"/>
          <cell r="D2882"/>
          <cell r="G2882" t="str">
            <v xml:space="preserve"> </v>
          </cell>
        </row>
        <row r="2883">
          <cell r="A2883"/>
          <cell r="B2883"/>
          <cell r="C2883"/>
          <cell r="D2883"/>
          <cell r="G2883" t="str">
            <v xml:space="preserve"> </v>
          </cell>
        </row>
        <row r="2884">
          <cell r="A2884"/>
          <cell r="B2884"/>
          <cell r="C2884"/>
          <cell r="D2884"/>
          <cell r="G2884" t="str">
            <v xml:space="preserve"> </v>
          </cell>
        </row>
        <row r="2885">
          <cell r="A2885"/>
          <cell r="B2885"/>
          <cell r="C2885"/>
          <cell r="D2885"/>
          <cell r="G2885" t="str">
            <v xml:space="preserve"> </v>
          </cell>
        </row>
        <row r="2886">
          <cell r="A2886"/>
          <cell r="B2886"/>
          <cell r="C2886"/>
          <cell r="D2886"/>
          <cell r="G2886" t="str">
            <v xml:space="preserve"> </v>
          </cell>
        </row>
        <row r="2887">
          <cell r="A2887"/>
          <cell r="B2887"/>
          <cell r="C2887"/>
          <cell r="D2887"/>
          <cell r="G2887" t="str">
            <v xml:space="preserve"> </v>
          </cell>
        </row>
        <row r="2888">
          <cell r="A2888"/>
          <cell r="B2888"/>
          <cell r="C2888"/>
          <cell r="D2888"/>
          <cell r="G2888" t="str">
            <v xml:space="preserve"> </v>
          </cell>
        </row>
        <row r="2889">
          <cell r="A2889"/>
          <cell r="B2889"/>
          <cell r="C2889"/>
          <cell r="D2889"/>
          <cell r="G2889" t="str">
            <v xml:space="preserve"> </v>
          </cell>
        </row>
        <row r="2890">
          <cell r="A2890"/>
          <cell r="B2890"/>
          <cell r="C2890"/>
          <cell r="D2890"/>
          <cell r="G2890" t="str">
            <v xml:space="preserve"> </v>
          </cell>
        </row>
        <row r="2891">
          <cell r="A2891"/>
          <cell r="B2891"/>
          <cell r="C2891"/>
          <cell r="D2891"/>
          <cell r="G2891" t="str">
            <v xml:space="preserve"> </v>
          </cell>
        </row>
        <row r="2892">
          <cell r="A2892"/>
          <cell r="B2892"/>
          <cell r="C2892"/>
          <cell r="D2892"/>
          <cell r="G2892" t="str">
            <v xml:space="preserve"> </v>
          </cell>
        </row>
        <row r="2893">
          <cell r="A2893"/>
          <cell r="B2893"/>
          <cell r="C2893"/>
          <cell r="D2893"/>
          <cell r="G2893" t="str">
            <v xml:space="preserve"> </v>
          </cell>
        </row>
        <row r="2894">
          <cell r="A2894"/>
          <cell r="B2894"/>
          <cell r="C2894"/>
          <cell r="D2894"/>
          <cell r="G2894" t="str">
            <v xml:space="preserve"> </v>
          </cell>
        </row>
        <row r="2895">
          <cell r="A2895"/>
          <cell r="B2895"/>
          <cell r="C2895"/>
          <cell r="D2895"/>
          <cell r="G2895" t="str">
            <v xml:space="preserve"> </v>
          </cell>
        </row>
        <row r="2896">
          <cell r="A2896"/>
          <cell r="B2896"/>
          <cell r="C2896"/>
          <cell r="D2896"/>
          <cell r="G2896" t="str">
            <v xml:space="preserve"> </v>
          </cell>
        </row>
        <row r="2897">
          <cell r="A2897"/>
          <cell r="B2897"/>
          <cell r="C2897"/>
          <cell r="D2897"/>
          <cell r="G2897" t="str">
            <v xml:space="preserve"> </v>
          </cell>
        </row>
        <row r="2898">
          <cell r="A2898"/>
          <cell r="B2898"/>
          <cell r="C2898"/>
          <cell r="D2898"/>
          <cell r="G2898" t="str">
            <v xml:space="preserve"> </v>
          </cell>
        </row>
        <row r="2899">
          <cell r="A2899"/>
          <cell r="B2899"/>
          <cell r="C2899"/>
          <cell r="D2899"/>
          <cell r="G2899" t="str">
            <v xml:space="preserve"> </v>
          </cell>
        </row>
        <row r="2900">
          <cell r="A2900"/>
          <cell r="B2900"/>
          <cell r="C2900"/>
          <cell r="D2900"/>
          <cell r="G2900" t="str">
            <v xml:space="preserve"> </v>
          </cell>
        </row>
        <row r="2901">
          <cell r="A2901"/>
          <cell r="B2901"/>
          <cell r="C2901"/>
          <cell r="D2901"/>
          <cell r="G2901" t="str">
            <v xml:space="preserve"> </v>
          </cell>
        </row>
        <row r="2902">
          <cell r="A2902"/>
          <cell r="B2902"/>
          <cell r="C2902"/>
          <cell r="D2902"/>
          <cell r="G2902" t="str">
            <v xml:space="preserve"> </v>
          </cell>
        </row>
        <row r="2903">
          <cell r="A2903"/>
          <cell r="B2903"/>
          <cell r="C2903"/>
          <cell r="D2903"/>
          <cell r="G2903" t="str">
            <v xml:space="preserve"> </v>
          </cell>
        </row>
        <row r="2904">
          <cell r="A2904"/>
          <cell r="B2904"/>
          <cell r="C2904"/>
          <cell r="D2904"/>
          <cell r="G2904" t="str">
            <v xml:space="preserve"> </v>
          </cell>
        </row>
        <row r="2905">
          <cell r="A2905"/>
          <cell r="B2905"/>
          <cell r="C2905"/>
          <cell r="D2905"/>
          <cell r="G2905" t="str">
            <v xml:space="preserve"> </v>
          </cell>
        </row>
        <row r="2906">
          <cell r="A2906"/>
          <cell r="B2906"/>
          <cell r="C2906"/>
          <cell r="D2906"/>
          <cell r="G2906" t="str">
            <v xml:space="preserve"> </v>
          </cell>
        </row>
        <row r="2907">
          <cell r="A2907"/>
          <cell r="B2907"/>
          <cell r="C2907"/>
          <cell r="D2907"/>
          <cell r="G2907" t="str">
            <v xml:space="preserve"> </v>
          </cell>
        </row>
        <row r="2908">
          <cell r="A2908"/>
          <cell r="B2908"/>
          <cell r="C2908"/>
          <cell r="D2908"/>
          <cell r="G2908" t="str">
            <v xml:space="preserve"> </v>
          </cell>
        </row>
        <row r="2909">
          <cell r="A2909"/>
          <cell r="B2909"/>
          <cell r="C2909"/>
          <cell r="D2909"/>
          <cell r="G2909" t="str">
            <v xml:space="preserve"> </v>
          </cell>
        </row>
        <row r="2910">
          <cell r="A2910"/>
          <cell r="B2910"/>
          <cell r="C2910"/>
          <cell r="D2910"/>
          <cell r="G2910" t="str">
            <v xml:space="preserve"> </v>
          </cell>
        </row>
        <row r="2911">
          <cell r="A2911"/>
          <cell r="B2911"/>
          <cell r="C2911"/>
          <cell r="D2911"/>
          <cell r="G2911" t="str">
            <v xml:space="preserve"> </v>
          </cell>
        </row>
        <row r="2912">
          <cell r="A2912"/>
          <cell r="B2912"/>
          <cell r="C2912"/>
          <cell r="D2912"/>
          <cell r="G2912" t="str">
            <v xml:space="preserve"> </v>
          </cell>
        </row>
        <row r="2913">
          <cell r="A2913"/>
          <cell r="B2913"/>
          <cell r="C2913"/>
          <cell r="D2913"/>
          <cell r="G2913" t="str">
            <v xml:space="preserve"> </v>
          </cell>
        </row>
        <row r="2914">
          <cell r="A2914"/>
          <cell r="B2914"/>
          <cell r="C2914"/>
          <cell r="D2914"/>
          <cell r="G2914" t="str">
            <v xml:space="preserve"> </v>
          </cell>
        </row>
        <row r="2915">
          <cell r="A2915"/>
          <cell r="B2915"/>
          <cell r="C2915"/>
          <cell r="D2915"/>
          <cell r="G2915" t="str">
            <v xml:space="preserve"> </v>
          </cell>
        </row>
        <row r="2916">
          <cell r="A2916"/>
          <cell r="B2916"/>
          <cell r="C2916"/>
          <cell r="D2916"/>
          <cell r="G2916" t="str">
            <v xml:space="preserve"> </v>
          </cell>
        </row>
        <row r="2917">
          <cell r="A2917"/>
          <cell r="B2917"/>
          <cell r="C2917"/>
          <cell r="D2917"/>
          <cell r="G2917" t="str">
            <v xml:space="preserve"> </v>
          </cell>
        </row>
        <row r="2918">
          <cell r="A2918"/>
          <cell r="B2918"/>
          <cell r="C2918"/>
          <cell r="D2918"/>
          <cell r="G2918" t="str">
            <v xml:space="preserve"> </v>
          </cell>
        </row>
        <row r="2919">
          <cell r="A2919"/>
          <cell r="B2919"/>
          <cell r="C2919"/>
          <cell r="D2919"/>
          <cell r="G2919" t="str">
            <v xml:space="preserve"> </v>
          </cell>
        </row>
        <row r="2920">
          <cell r="A2920"/>
          <cell r="B2920"/>
          <cell r="C2920"/>
          <cell r="D2920"/>
          <cell r="G2920" t="str">
            <v xml:space="preserve"> </v>
          </cell>
        </row>
        <row r="2921">
          <cell r="A2921"/>
          <cell r="B2921"/>
          <cell r="C2921"/>
          <cell r="D2921"/>
          <cell r="G2921" t="str">
            <v xml:space="preserve"> </v>
          </cell>
        </row>
        <row r="2922">
          <cell r="A2922"/>
          <cell r="B2922"/>
          <cell r="C2922"/>
          <cell r="D2922"/>
          <cell r="G2922" t="str">
            <v xml:space="preserve"> </v>
          </cell>
        </row>
        <row r="2923">
          <cell r="A2923"/>
          <cell r="B2923"/>
          <cell r="C2923"/>
          <cell r="D2923"/>
          <cell r="G2923" t="str">
            <v xml:space="preserve"> </v>
          </cell>
        </row>
        <row r="2924">
          <cell r="A2924"/>
          <cell r="B2924"/>
          <cell r="C2924"/>
          <cell r="D2924"/>
          <cell r="G2924" t="str">
            <v xml:space="preserve"> </v>
          </cell>
        </row>
        <row r="2925">
          <cell r="A2925"/>
          <cell r="B2925"/>
          <cell r="C2925"/>
          <cell r="D2925"/>
          <cell r="G2925" t="str">
            <v xml:space="preserve"> </v>
          </cell>
        </row>
        <row r="2926">
          <cell r="A2926"/>
          <cell r="B2926"/>
          <cell r="C2926"/>
          <cell r="D2926"/>
          <cell r="G2926" t="str">
            <v xml:space="preserve"> </v>
          </cell>
        </row>
        <row r="2927">
          <cell r="A2927"/>
          <cell r="B2927"/>
          <cell r="C2927"/>
          <cell r="D2927"/>
          <cell r="G2927" t="str">
            <v xml:space="preserve"> </v>
          </cell>
        </row>
        <row r="2928">
          <cell r="A2928"/>
          <cell r="B2928"/>
          <cell r="C2928"/>
          <cell r="D2928"/>
          <cell r="G2928" t="str">
            <v xml:space="preserve"> </v>
          </cell>
        </row>
        <row r="2929">
          <cell r="A2929"/>
          <cell r="B2929"/>
          <cell r="C2929"/>
          <cell r="D2929"/>
          <cell r="G2929" t="str">
            <v xml:space="preserve"> </v>
          </cell>
        </row>
        <row r="2930">
          <cell r="A2930"/>
          <cell r="B2930"/>
          <cell r="C2930"/>
          <cell r="D2930"/>
          <cell r="G2930" t="str">
            <v xml:space="preserve"> </v>
          </cell>
        </row>
        <row r="2931">
          <cell r="A2931"/>
          <cell r="B2931"/>
          <cell r="C2931"/>
          <cell r="D2931"/>
          <cell r="G2931" t="str">
            <v xml:space="preserve"> </v>
          </cell>
        </row>
        <row r="2932">
          <cell r="A2932"/>
          <cell r="B2932"/>
          <cell r="C2932"/>
          <cell r="D2932"/>
          <cell r="G2932" t="str">
            <v xml:space="preserve"> </v>
          </cell>
        </row>
        <row r="2933">
          <cell r="A2933"/>
          <cell r="B2933"/>
          <cell r="C2933"/>
          <cell r="D2933"/>
          <cell r="G2933" t="str">
            <v xml:space="preserve"> </v>
          </cell>
        </row>
        <row r="2934">
          <cell r="A2934"/>
          <cell r="B2934"/>
          <cell r="C2934"/>
          <cell r="D2934"/>
          <cell r="G2934" t="str">
            <v xml:space="preserve"> </v>
          </cell>
        </row>
        <row r="2935">
          <cell r="A2935"/>
          <cell r="B2935"/>
          <cell r="C2935"/>
          <cell r="D2935"/>
          <cell r="G2935" t="str">
            <v xml:space="preserve"> </v>
          </cell>
        </row>
        <row r="2936">
          <cell r="A2936"/>
          <cell r="B2936"/>
          <cell r="C2936"/>
          <cell r="D2936"/>
          <cell r="G2936" t="str">
            <v xml:space="preserve"> </v>
          </cell>
        </row>
        <row r="2937">
          <cell r="A2937"/>
          <cell r="B2937"/>
          <cell r="C2937"/>
          <cell r="D2937"/>
          <cell r="G2937" t="str">
            <v xml:space="preserve"> </v>
          </cell>
        </row>
        <row r="2938">
          <cell r="A2938"/>
          <cell r="B2938"/>
          <cell r="C2938"/>
          <cell r="D2938"/>
          <cell r="G2938" t="str">
            <v xml:space="preserve"> </v>
          </cell>
        </row>
        <row r="2939">
          <cell r="A2939"/>
          <cell r="B2939"/>
          <cell r="C2939"/>
          <cell r="D2939"/>
          <cell r="G2939" t="str">
            <v xml:space="preserve"> </v>
          </cell>
        </row>
        <row r="2940">
          <cell r="A2940"/>
          <cell r="B2940"/>
          <cell r="C2940"/>
          <cell r="D2940"/>
          <cell r="G2940" t="str">
            <v xml:space="preserve"> </v>
          </cell>
        </row>
        <row r="2941">
          <cell r="A2941"/>
          <cell r="B2941"/>
          <cell r="C2941"/>
          <cell r="D2941"/>
          <cell r="G2941" t="str">
            <v xml:space="preserve"> </v>
          </cell>
        </row>
        <row r="2942">
          <cell r="A2942"/>
          <cell r="B2942"/>
          <cell r="C2942"/>
          <cell r="D2942"/>
          <cell r="G2942" t="str">
            <v xml:space="preserve"> </v>
          </cell>
        </row>
        <row r="2943">
          <cell r="A2943"/>
          <cell r="B2943"/>
          <cell r="C2943"/>
          <cell r="D2943"/>
          <cell r="G2943" t="str">
            <v xml:space="preserve"> </v>
          </cell>
        </row>
        <row r="2944">
          <cell r="A2944"/>
          <cell r="B2944"/>
          <cell r="C2944"/>
          <cell r="D2944"/>
          <cell r="G2944" t="str">
            <v xml:space="preserve"> </v>
          </cell>
        </row>
        <row r="2945">
          <cell r="A2945"/>
          <cell r="B2945"/>
          <cell r="C2945"/>
          <cell r="D2945"/>
          <cell r="G2945" t="str">
            <v xml:space="preserve"> </v>
          </cell>
        </row>
        <row r="2946">
          <cell r="A2946"/>
          <cell r="B2946"/>
          <cell r="C2946"/>
          <cell r="D2946"/>
          <cell r="G2946" t="str">
            <v xml:space="preserve"> </v>
          </cell>
        </row>
        <row r="2947">
          <cell r="A2947"/>
          <cell r="B2947"/>
          <cell r="C2947"/>
          <cell r="D2947"/>
          <cell r="G2947" t="str">
            <v xml:space="preserve"> </v>
          </cell>
        </row>
        <row r="2948">
          <cell r="A2948"/>
          <cell r="B2948"/>
          <cell r="C2948"/>
          <cell r="D2948"/>
          <cell r="G2948" t="str">
            <v xml:space="preserve"> </v>
          </cell>
        </row>
        <row r="2949">
          <cell r="A2949"/>
          <cell r="B2949"/>
          <cell r="C2949"/>
          <cell r="D2949"/>
          <cell r="G2949" t="str">
            <v xml:space="preserve"> </v>
          </cell>
        </row>
        <row r="2950">
          <cell r="A2950"/>
          <cell r="B2950"/>
          <cell r="C2950"/>
          <cell r="D2950"/>
          <cell r="G2950" t="str">
            <v xml:space="preserve"> </v>
          </cell>
        </row>
        <row r="2951">
          <cell r="A2951"/>
          <cell r="B2951"/>
          <cell r="C2951"/>
          <cell r="D2951"/>
          <cell r="G2951" t="str">
            <v xml:space="preserve"> </v>
          </cell>
        </row>
        <row r="2952">
          <cell r="A2952"/>
          <cell r="B2952"/>
          <cell r="C2952"/>
          <cell r="D2952"/>
          <cell r="G2952" t="str">
            <v xml:space="preserve"> </v>
          </cell>
        </row>
        <row r="2953">
          <cell r="A2953"/>
          <cell r="B2953"/>
          <cell r="C2953"/>
          <cell r="D2953"/>
          <cell r="G2953" t="str">
            <v xml:space="preserve"> </v>
          </cell>
        </row>
        <row r="2954">
          <cell r="A2954"/>
          <cell r="B2954"/>
          <cell r="C2954"/>
          <cell r="D2954"/>
          <cell r="G2954" t="str">
            <v xml:space="preserve"> </v>
          </cell>
        </row>
        <row r="2955">
          <cell r="A2955"/>
          <cell r="B2955"/>
          <cell r="C2955"/>
          <cell r="D2955"/>
          <cell r="G2955" t="str">
            <v xml:space="preserve"> </v>
          </cell>
        </row>
        <row r="2956">
          <cell r="A2956"/>
          <cell r="B2956"/>
          <cell r="C2956"/>
          <cell r="D2956"/>
          <cell r="G2956" t="str">
            <v xml:space="preserve"> </v>
          </cell>
        </row>
        <row r="2957">
          <cell r="A2957"/>
          <cell r="B2957"/>
          <cell r="C2957"/>
          <cell r="D2957"/>
          <cell r="G2957" t="str">
            <v xml:space="preserve"> </v>
          </cell>
        </row>
        <row r="2958">
          <cell r="A2958"/>
          <cell r="B2958"/>
          <cell r="C2958"/>
          <cell r="D2958"/>
          <cell r="G2958" t="str">
            <v xml:space="preserve"> </v>
          </cell>
        </row>
        <row r="2959">
          <cell r="A2959"/>
          <cell r="B2959"/>
          <cell r="C2959"/>
          <cell r="D2959"/>
          <cell r="G2959" t="str">
            <v xml:space="preserve"> </v>
          </cell>
        </row>
        <row r="2960">
          <cell r="A2960"/>
          <cell r="B2960"/>
          <cell r="C2960"/>
          <cell r="D2960"/>
          <cell r="G2960" t="str">
            <v xml:space="preserve"> </v>
          </cell>
        </row>
        <row r="2961">
          <cell r="A2961"/>
          <cell r="B2961"/>
          <cell r="C2961"/>
          <cell r="D2961"/>
          <cell r="G2961" t="str">
            <v xml:space="preserve"> </v>
          </cell>
        </row>
        <row r="2962">
          <cell r="A2962"/>
          <cell r="B2962"/>
          <cell r="C2962"/>
          <cell r="D2962"/>
          <cell r="G2962" t="str">
            <v xml:space="preserve"> </v>
          </cell>
        </row>
        <row r="2963">
          <cell r="A2963"/>
          <cell r="B2963"/>
          <cell r="C2963"/>
          <cell r="D2963"/>
          <cell r="G2963" t="str">
            <v xml:space="preserve"> </v>
          </cell>
        </row>
        <row r="2964">
          <cell r="A2964"/>
          <cell r="B2964"/>
          <cell r="C2964"/>
          <cell r="D2964"/>
          <cell r="G2964" t="str">
            <v xml:space="preserve"> </v>
          </cell>
        </row>
        <row r="2965">
          <cell r="A2965"/>
          <cell r="B2965"/>
          <cell r="C2965"/>
          <cell r="D2965"/>
          <cell r="G2965" t="str">
            <v xml:space="preserve"> </v>
          </cell>
        </row>
        <row r="2966">
          <cell r="A2966"/>
          <cell r="B2966"/>
          <cell r="C2966"/>
          <cell r="D2966"/>
          <cell r="G2966" t="str">
            <v xml:space="preserve"> </v>
          </cell>
        </row>
        <row r="2967">
          <cell r="A2967"/>
          <cell r="B2967"/>
          <cell r="C2967"/>
          <cell r="D2967"/>
          <cell r="G2967" t="str">
            <v xml:space="preserve"> </v>
          </cell>
        </row>
        <row r="2968">
          <cell r="A2968"/>
          <cell r="B2968"/>
          <cell r="C2968"/>
          <cell r="D2968"/>
          <cell r="G2968" t="str">
            <v xml:space="preserve"> </v>
          </cell>
        </row>
        <row r="2969">
          <cell r="A2969"/>
          <cell r="B2969"/>
          <cell r="C2969"/>
          <cell r="D2969"/>
          <cell r="G2969" t="str">
            <v xml:space="preserve"> </v>
          </cell>
        </row>
        <row r="2970">
          <cell r="A2970"/>
          <cell r="B2970"/>
          <cell r="C2970"/>
          <cell r="D2970"/>
          <cell r="G2970" t="str">
            <v xml:space="preserve"> </v>
          </cell>
        </row>
        <row r="2971">
          <cell r="A2971"/>
          <cell r="B2971"/>
          <cell r="C2971"/>
          <cell r="D2971"/>
          <cell r="G2971" t="str">
            <v xml:space="preserve"> </v>
          </cell>
        </row>
        <row r="2972">
          <cell r="A2972"/>
          <cell r="B2972"/>
          <cell r="C2972"/>
          <cell r="D2972"/>
          <cell r="G2972" t="str">
            <v xml:space="preserve"> </v>
          </cell>
        </row>
        <row r="2973">
          <cell r="A2973"/>
          <cell r="B2973"/>
          <cell r="C2973"/>
          <cell r="D2973"/>
          <cell r="G2973" t="str">
            <v xml:space="preserve"> </v>
          </cell>
        </row>
        <row r="2974">
          <cell r="A2974"/>
          <cell r="B2974"/>
          <cell r="C2974"/>
          <cell r="D2974"/>
          <cell r="G2974" t="str">
            <v xml:space="preserve"> </v>
          </cell>
        </row>
        <row r="2975">
          <cell r="A2975"/>
          <cell r="B2975"/>
          <cell r="C2975"/>
          <cell r="D2975"/>
          <cell r="G2975" t="str">
            <v xml:space="preserve"> </v>
          </cell>
        </row>
        <row r="2976">
          <cell r="A2976"/>
          <cell r="B2976"/>
          <cell r="C2976"/>
          <cell r="D2976"/>
          <cell r="G2976" t="str">
            <v xml:space="preserve"> </v>
          </cell>
        </row>
        <row r="2977">
          <cell r="A2977"/>
          <cell r="B2977"/>
          <cell r="C2977"/>
          <cell r="D2977"/>
          <cell r="G2977" t="str">
            <v xml:space="preserve"> </v>
          </cell>
        </row>
        <row r="2978">
          <cell r="A2978"/>
          <cell r="B2978"/>
          <cell r="C2978"/>
          <cell r="D2978"/>
          <cell r="G2978" t="str">
            <v xml:space="preserve"> </v>
          </cell>
        </row>
        <row r="2979">
          <cell r="A2979"/>
          <cell r="B2979"/>
          <cell r="C2979"/>
          <cell r="D2979"/>
          <cell r="G2979" t="str">
            <v xml:space="preserve"> </v>
          </cell>
        </row>
        <row r="2980">
          <cell r="A2980"/>
          <cell r="B2980"/>
          <cell r="C2980"/>
          <cell r="D2980"/>
          <cell r="G2980" t="str">
            <v xml:space="preserve"> </v>
          </cell>
        </row>
        <row r="2981">
          <cell r="A2981"/>
          <cell r="B2981"/>
          <cell r="C2981"/>
          <cell r="D2981"/>
          <cell r="G2981" t="str">
            <v xml:space="preserve"> </v>
          </cell>
        </row>
        <row r="2982">
          <cell r="A2982"/>
          <cell r="B2982"/>
          <cell r="C2982"/>
          <cell r="D2982"/>
          <cell r="G2982" t="str">
            <v xml:space="preserve"> </v>
          </cell>
        </row>
        <row r="2983">
          <cell r="A2983"/>
          <cell r="B2983"/>
          <cell r="C2983"/>
          <cell r="D2983"/>
          <cell r="G2983" t="str">
            <v xml:space="preserve"> </v>
          </cell>
        </row>
        <row r="2984">
          <cell r="A2984"/>
          <cell r="B2984"/>
          <cell r="C2984"/>
          <cell r="D2984"/>
          <cell r="G2984" t="str">
            <v xml:space="preserve"> </v>
          </cell>
        </row>
        <row r="2985">
          <cell r="A2985"/>
          <cell r="B2985"/>
          <cell r="C2985"/>
          <cell r="D2985"/>
          <cell r="G2985" t="str">
            <v xml:space="preserve"> </v>
          </cell>
        </row>
        <row r="2986">
          <cell r="A2986"/>
          <cell r="B2986"/>
          <cell r="C2986"/>
          <cell r="D2986"/>
          <cell r="G2986" t="str">
            <v xml:space="preserve"> </v>
          </cell>
        </row>
        <row r="2987">
          <cell r="A2987"/>
          <cell r="B2987"/>
          <cell r="C2987"/>
          <cell r="D2987"/>
          <cell r="G2987" t="str">
            <v xml:space="preserve"> </v>
          </cell>
        </row>
        <row r="2988">
          <cell r="A2988"/>
          <cell r="B2988"/>
          <cell r="C2988"/>
          <cell r="D2988"/>
          <cell r="G2988" t="str">
            <v xml:space="preserve"> </v>
          </cell>
        </row>
        <row r="2989">
          <cell r="A2989"/>
          <cell r="B2989"/>
          <cell r="C2989"/>
          <cell r="D2989"/>
          <cell r="G2989" t="str">
            <v xml:space="preserve"> </v>
          </cell>
        </row>
        <row r="2990">
          <cell r="A2990"/>
          <cell r="B2990"/>
          <cell r="C2990"/>
          <cell r="D2990"/>
          <cell r="G2990" t="str">
            <v xml:space="preserve"> </v>
          </cell>
        </row>
        <row r="2991">
          <cell r="A2991"/>
          <cell r="B2991"/>
          <cell r="C2991"/>
          <cell r="D2991"/>
          <cell r="G2991" t="str">
            <v xml:space="preserve"> </v>
          </cell>
        </row>
        <row r="2992">
          <cell r="A2992"/>
          <cell r="B2992"/>
          <cell r="C2992"/>
          <cell r="D2992"/>
          <cell r="G2992" t="str">
            <v xml:space="preserve"> </v>
          </cell>
        </row>
        <row r="2993">
          <cell r="A2993"/>
          <cell r="B2993"/>
          <cell r="C2993"/>
          <cell r="D2993"/>
          <cell r="G2993" t="str">
            <v xml:space="preserve"> </v>
          </cell>
        </row>
        <row r="2994">
          <cell r="A2994"/>
          <cell r="B2994"/>
          <cell r="C2994"/>
          <cell r="D2994"/>
          <cell r="G2994" t="str">
            <v xml:space="preserve"> </v>
          </cell>
        </row>
        <row r="2995">
          <cell r="A2995"/>
          <cell r="B2995"/>
          <cell r="C2995"/>
          <cell r="D2995"/>
          <cell r="G2995" t="str">
            <v xml:space="preserve"> </v>
          </cell>
        </row>
        <row r="2996">
          <cell r="A2996"/>
          <cell r="B2996"/>
          <cell r="C2996"/>
          <cell r="D2996"/>
          <cell r="G2996" t="str">
            <v xml:space="preserve"> </v>
          </cell>
        </row>
        <row r="2997">
          <cell r="A2997"/>
          <cell r="B2997"/>
          <cell r="C2997"/>
          <cell r="D2997"/>
          <cell r="G2997" t="str">
            <v xml:space="preserve"> </v>
          </cell>
        </row>
        <row r="2998">
          <cell r="A2998"/>
          <cell r="B2998"/>
          <cell r="C2998"/>
          <cell r="D2998"/>
          <cell r="G2998" t="str">
            <v xml:space="preserve"> </v>
          </cell>
        </row>
        <row r="2999">
          <cell r="A2999"/>
          <cell r="B2999"/>
          <cell r="C2999"/>
          <cell r="D2999"/>
          <cell r="G2999" t="str">
            <v xml:space="preserve"> </v>
          </cell>
        </row>
        <row r="3000">
          <cell r="A3000"/>
          <cell r="B3000"/>
          <cell r="C3000"/>
          <cell r="D3000"/>
          <cell r="G3000" t="str">
            <v xml:space="preserve"> </v>
          </cell>
        </row>
        <row r="3001">
          <cell r="A3001"/>
          <cell r="B3001"/>
          <cell r="C3001"/>
          <cell r="D3001"/>
          <cell r="G3001" t="str">
            <v xml:space="preserve"> </v>
          </cell>
        </row>
        <row r="3002">
          <cell r="A3002"/>
          <cell r="B3002"/>
          <cell r="C3002"/>
          <cell r="D3002"/>
          <cell r="G3002" t="str">
            <v xml:space="preserve"> </v>
          </cell>
        </row>
        <row r="3003">
          <cell r="A3003"/>
          <cell r="B3003"/>
          <cell r="C3003"/>
          <cell r="D3003"/>
          <cell r="G3003" t="str">
            <v xml:space="preserve"> </v>
          </cell>
        </row>
        <row r="3004">
          <cell r="A3004"/>
          <cell r="B3004"/>
          <cell r="C3004"/>
          <cell r="D3004"/>
          <cell r="G3004" t="str">
            <v xml:space="preserve"> </v>
          </cell>
        </row>
        <row r="3005">
          <cell r="A3005"/>
          <cell r="B3005"/>
          <cell r="C3005"/>
          <cell r="D3005"/>
          <cell r="G3005" t="str">
            <v xml:space="preserve"> </v>
          </cell>
        </row>
        <row r="3006">
          <cell r="A3006"/>
          <cell r="B3006"/>
          <cell r="C3006"/>
          <cell r="D3006"/>
          <cell r="G3006" t="str">
            <v xml:space="preserve"> </v>
          </cell>
        </row>
        <row r="3007">
          <cell r="A3007"/>
          <cell r="B3007"/>
          <cell r="C3007"/>
          <cell r="D3007"/>
          <cell r="G3007" t="str">
            <v xml:space="preserve"> </v>
          </cell>
        </row>
        <row r="3008">
          <cell r="A3008"/>
          <cell r="B3008"/>
          <cell r="C3008"/>
          <cell r="D3008"/>
          <cell r="G3008" t="str">
            <v xml:space="preserve"> </v>
          </cell>
        </row>
        <row r="3009">
          <cell r="A3009"/>
          <cell r="B3009"/>
          <cell r="C3009"/>
          <cell r="D3009"/>
          <cell r="G3009" t="str">
            <v xml:space="preserve"> </v>
          </cell>
        </row>
        <row r="3010">
          <cell r="A3010"/>
          <cell r="B3010"/>
          <cell r="C3010"/>
          <cell r="D3010"/>
          <cell r="G3010" t="str">
            <v xml:space="preserve"> </v>
          </cell>
        </row>
        <row r="3011">
          <cell r="A3011"/>
          <cell r="B3011"/>
          <cell r="C3011"/>
          <cell r="D3011"/>
          <cell r="G3011" t="str">
            <v xml:space="preserve"> </v>
          </cell>
        </row>
        <row r="3012">
          <cell r="A3012"/>
          <cell r="B3012"/>
          <cell r="C3012"/>
          <cell r="D3012"/>
          <cell r="G3012" t="str">
            <v xml:space="preserve"> </v>
          </cell>
        </row>
        <row r="3013">
          <cell r="A3013"/>
          <cell r="B3013"/>
          <cell r="C3013"/>
          <cell r="D3013"/>
          <cell r="G3013" t="str">
            <v xml:space="preserve"> </v>
          </cell>
        </row>
        <row r="3014">
          <cell r="A3014"/>
          <cell r="B3014"/>
          <cell r="C3014"/>
          <cell r="D3014"/>
          <cell r="G3014" t="str">
            <v xml:space="preserve"> </v>
          </cell>
        </row>
        <row r="3015">
          <cell r="A3015"/>
          <cell r="B3015"/>
          <cell r="C3015"/>
          <cell r="D3015"/>
          <cell r="G3015" t="str">
            <v xml:space="preserve"> </v>
          </cell>
        </row>
        <row r="3016">
          <cell r="A3016"/>
          <cell r="B3016"/>
          <cell r="C3016"/>
          <cell r="D3016"/>
          <cell r="G3016" t="str">
            <v xml:space="preserve"> </v>
          </cell>
        </row>
        <row r="3017">
          <cell r="A3017"/>
          <cell r="B3017"/>
          <cell r="C3017"/>
          <cell r="D3017"/>
          <cell r="G3017" t="str">
            <v xml:space="preserve"> </v>
          </cell>
        </row>
        <row r="3018">
          <cell r="A3018"/>
          <cell r="B3018"/>
          <cell r="C3018"/>
          <cell r="D3018"/>
          <cell r="G3018" t="str">
            <v xml:space="preserve"> </v>
          </cell>
        </row>
        <row r="3019">
          <cell r="A3019"/>
          <cell r="B3019"/>
          <cell r="C3019"/>
          <cell r="D3019"/>
          <cell r="G3019" t="str">
            <v xml:space="preserve"> </v>
          </cell>
        </row>
        <row r="3020">
          <cell r="A3020"/>
          <cell r="B3020"/>
          <cell r="C3020"/>
          <cell r="D3020"/>
          <cell r="G3020" t="str">
            <v xml:space="preserve"> </v>
          </cell>
        </row>
        <row r="3021">
          <cell r="A3021"/>
          <cell r="B3021"/>
          <cell r="C3021"/>
          <cell r="D3021"/>
          <cell r="G3021" t="str">
            <v xml:space="preserve"> </v>
          </cell>
        </row>
        <row r="3022">
          <cell r="A3022"/>
          <cell r="B3022"/>
          <cell r="C3022"/>
          <cell r="D3022"/>
          <cell r="G3022" t="str">
            <v xml:space="preserve"> </v>
          </cell>
        </row>
        <row r="3023">
          <cell r="A3023"/>
          <cell r="B3023"/>
          <cell r="C3023"/>
          <cell r="D3023"/>
          <cell r="G3023" t="str">
            <v xml:space="preserve"> </v>
          </cell>
        </row>
        <row r="3024">
          <cell r="A3024"/>
          <cell r="B3024"/>
          <cell r="C3024"/>
          <cell r="D3024"/>
          <cell r="G3024" t="str">
            <v xml:space="preserve"> </v>
          </cell>
        </row>
        <row r="3025">
          <cell r="A3025"/>
          <cell r="B3025"/>
          <cell r="C3025"/>
          <cell r="D3025"/>
          <cell r="G3025" t="str">
            <v xml:space="preserve"> </v>
          </cell>
        </row>
        <row r="3026">
          <cell r="A3026"/>
          <cell r="B3026"/>
          <cell r="C3026"/>
          <cell r="D3026"/>
          <cell r="G3026" t="str">
            <v xml:space="preserve"> </v>
          </cell>
        </row>
        <row r="3027">
          <cell r="A3027"/>
          <cell r="B3027"/>
          <cell r="C3027"/>
          <cell r="D3027"/>
          <cell r="G3027" t="str">
            <v xml:space="preserve"> </v>
          </cell>
        </row>
        <row r="3028">
          <cell r="A3028"/>
          <cell r="B3028"/>
          <cell r="C3028"/>
          <cell r="D3028"/>
          <cell r="G3028" t="str">
            <v xml:space="preserve"> </v>
          </cell>
        </row>
        <row r="3029">
          <cell r="A3029"/>
          <cell r="B3029"/>
          <cell r="C3029"/>
          <cell r="D3029"/>
          <cell r="G3029" t="str">
            <v xml:space="preserve"> </v>
          </cell>
        </row>
        <row r="3030">
          <cell r="A3030"/>
          <cell r="B3030"/>
          <cell r="C3030"/>
          <cell r="D3030"/>
          <cell r="G3030" t="str">
            <v xml:space="preserve"> </v>
          </cell>
        </row>
        <row r="3031">
          <cell r="A3031"/>
          <cell r="B3031"/>
          <cell r="C3031"/>
          <cell r="D3031"/>
          <cell r="G3031" t="str">
            <v xml:space="preserve"> </v>
          </cell>
        </row>
        <row r="3032">
          <cell r="A3032"/>
          <cell r="B3032"/>
          <cell r="C3032"/>
          <cell r="D3032"/>
          <cell r="G3032" t="str">
            <v xml:space="preserve"> </v>
          </cell>
        </row>
        <row r="3033">
          <cell r="A3033"/>
          <cell r="B3033"/>
          <cell r="C3033"/>
          <cell r="D3033"/>
          <cell r="G3033" t="str">
            <v xml:space="preserve"> </v>
          </cell>
        </row>
        <row r="3034">
          <cell r="A3034"/>
          <cell r="B3034"/>
          <cell r="C3034"/>
          <cell r="D3034"/>
          <cell r="G3034" t="str">
            <v xml:space="preserve"> </v>
          </cell>
        </row>
        <row r="3035">
          <cell r="A3035"/>
          <cell r="B3035"/>
          <cell r="C3035"/>
          <cell r="D3035"/>
          <cell r="G3035" t="str">
            <v xml:space="preserve"> </v>
          </cell>
        </row>
        <row r="3036">
          <cell r="A3036"/>
          <cell r="B3036"/>
          <cell r="C3036"/>
          <cell r="D3036"/>
          <cell r="G3036" t="str">
            <v xml:space="preserve"> </v>
          </cell>
        </row>
        <row r="3037">
          <cell r="A3037"/>
          <cell r="B3037"/>
          <cell r="C3037"/>
          <cell r="D3037"/>
          <cell r="G3037" t="str">
            <v xml:space="preserve"> </v>
          </cell>
        </row>
        <row r="3038">
          <cell r="A3038"/>
          <cell r="B3038"/>
          <cell r="C3038"/>
          <cell r="D3038"/>
          <cell r="G3038" t="str">
            <v xml:space="preserve"> </v>
          </cell>
        </row>
        <row r="3039">
          <cell r="A3039"/>
          <cell r="B3039"/>
          <cell r="C3039"/>
          <cell r="D3039"/>
          <cell r="G3039" t="str">
            <v xml:space="preserve"> </v>
          </cell>
        </row>
        <row r="3040">
          <cell r="A3040"/>
          <cell r="B3040"/>
          <cell r="C3040"/>
          <cell r="D3040"/>
          <cell r="G3040" t="str">
            <v xml:space="preserve"> </v>
          </cell>
        </row>
        <row r="3041">
          <cell r="A3041"/>
          <cell r="B3041"/>
          <cell r="C3041"/>
          <cell r="D3041"/>
          <cell r="G3041" t="str">
            <v xml:space="preserve"> </v>
          </cell>
        </row>
        <row r="3042">
          <cell r="A3042"/>
          <cell r="B3042"/>
          <cell r="C3042"/>
          <cell r="D3042"/>
          <cell r="G3042" t="str">
            <v xml:space="preserve"> </v>
          </cell>
        </row>
        <row r="3043">
          <cell r="A3043"/>
          <cell r="B3043"/>
          <cell r="C3043"/>
          <cell r="D3043"/>
          <cell r="G3043" t="str">
            <v xml:space="preserve"> </v>
          </cell>
        </row>
        <row r="3044">
          <cell r="A3044"/>
          <cell r="B3044"/>
          <cell r="C3044"/>
          <cell r="D3044"/>
          <cell r="G3044" t="str">
            <v xml:space="preserve"> </v>
          </cell>
        </row>
        <row r="3045">
          <cell r="A3045"/>
          <cell r="B3045"/>
          <cell r="C3045"/>
          <cell r="D3045"/>
          <cell r="G3045" t="str">
            <v xml:space="preserve"> </v>
          </cell>
        </row>
        <row r="3046">
          <cell r="A3046"/>
          <cell r="B3046"/>
          <cell r="C3046"/>
          <cell r="D3046"/>
          <cell r="G3046" t="str">
            <v xml:space="preserve"> </v>
          </cell>
        </row>
        <row r="3047">
          <cell r="A3047"/>
          <cell r="B3047"/>
          <cell r="C3047"/>
          <cell r="D3047"/>
          <cell r="G3047" t="str">
            <v xml:space="preserve"> </v>
          </cell>
        </row>
        <row r="3048">
          <cell r="A3048"/>
          <cell r="B3048"/>
          <cell r="C3048"/>
          <cell r="D3048"/>
          <cell r="G3048" t="str">
            <v xml:space="preserve"> </v>
          </cell>
        </row>
        <row r="3049">
          <cell r="A3049"/>
          <cell r="B3049"/>
          <cell r="C3049"/>
          <cell r="D3049"/>
          <cell r="G3049" t="str">
            <v xml:space="preserve"> </v>
          </cell>
        </row>
        <row r="3050">
          <cell r="A3050"/>
          <cell r="B3050"/>
          <cell r="C3050"/>
          <cell r="D3050"/>
          <cell r="G3050" t="str">
            <v xml:space="preserve"> </v>
          </cell>
        </row>
        <row r="3051">
          <cell r="A3051"/>
          <cell r="B3051"/>
          <cell r="C3051"/>
          <cell r="D3051"/>
          <cell r="G3051" t="str">
            <v xml:space="preserve"> </v>
          </cell>
        </row>
        <row r="3052">
          <cell r="A3052"/>
          <cell r="B3052"/>
          <cell r="C3052"/>
          <cell r="D3052"/>
          <cell r="G3052" t="str">
            <v xml:space="preserve"> </v>
          </cell>
        </row>
        <row r="3053">
          <cell r="A3053"/>
          <cell r="B3053"/>
          <cell r="C3053"/>
          <cell r="D3053"/>
          <cell r="G3053" t="str">
            <v xml:space="preserve"> </v>
          </cell>
        </row>
        <row r="3054">
          <cell r="A3054"/>
          <cell r="B3054"/>
          <cell r="C3054"/>
          <cell r="D3054"/>
          <cell r="G3054" t="str">
            <v xml:space="preserve"> </v>
          </cell>
        </row>
        <row r="3055">
          <cell r="A3055"/>
          <cell r="B3055"/>
          <cell r="C3055"/>
          <cell r="D3055"/>
          <cell r="G3055" t="str">
            <v xml:space="preserve"> </v>
          </cell>
        </row>
        <row r="3056">
          <cell r="A3056"/>
          <cell r="B3056"/>
          <cell r="C3056"/>
          <cell r="D3056"/>
          <cell r="G3056" t="str">
            <v xml:space="preserve"> </v>
          </cell>
        </row>
        <row r="3057">
          <cell r="A3057"/>
          <cell r="B3057"/>
          <cell r="C3057"/>
          <cell r="D3057"/>
          <cell r="G3057" t="str">
            <v xml:space="preserve"> </v>
          </cell>
        </row>
        <row r="3058">
          <cell r="A3058"/>
          <cell r="B3058"/>
          <cell r="C3058"/>
          <cell r="D3058"/>
          <cell r="G3058" t="str">
            <v xml:space="preserve"> </v>
          </cell>
        </row>
        <row r="3059">
          <cell r="A3059"/>
          <cell r="B3059"/>
          <cell r="C3059"/>
          <cell r="D3059"/>
          <cell r="G3059" t="str">
            <v xml:space="preserve"> </v>
          </cell>
        </row>
        <row r="3060">
          <cell r="A3060"/>
          <cell r="B3060"/>
          <cell r="C3060"/>
          <cell r="D3060"/>
          <cell r="G3060" t="str">
            <v xml:space="preserve"> </v>
          </cell>
        </row>
        <row r="3061">
          <cell r="A3061"/>
          <cell r="B3061"/>
          <cell r="C3061"/>
          <cell r="D3061"/>
          <cell r="G3061" t="str">
            <v xml:space="preserve"> </v>
          </cell>
        </row>
        <row r="3062">
          <cell r="A3062"/>
          <cell r="B3062"/>
          <cell r="C3062"/>
          <cell r="D3062"/>
          <cell r="G3062" t="str">
            <v xml:space="preserve"> </v>
          </cell>
        </row>
        <row r="3063">
          <cell r="A3063"/>
          <cell r="B3063"/>
          <cell r="C3063"/>
          <cell r="D3063"/>
          <cell r="G3063" t="str">
            <v xml:space="preserve"> </v>
          </cell>
        </row>
        <row r="3064">
          <cell r="A3064"/>
          <cell r="B3064"/>
          <cell r="C3064"/>
          <cell r="D3064"/>
          <cell r="G3064" t="str">
            <v xml:space="preserve"> </v>
          </cell>
        </row>
        <row r="3065">
          <cell r="A3065"/>
          <cell r="B3065"/>
          <cell r="C3065"/>
          <cell r="D3065"/>
          <cell r="G3065" t="str">
            <v xml:space="preserve"> </v>
          </cell>
        </row>
        <row r="3066">
          <cell r="A3066"/>
          <cell r="B3066"/>
          <cell r="C3066"/>
          <cell r="D3066"/>
          <cell r="G3066" t="str">
            <v xml:space="preserve"> </v>
          </cell>
        </row>
        <row r="3067">
          <cell r="A3067"/>
          <cell r="B3067"/>
          <cell r="C3067"/>
          <cell r="D3067"/>
          <cell r="G3067" t="str">
            <v xml:space="preserve"> </v>
          </cell>
        </row>
        <row r="3068">
          <cell r="A3068"/>
          <cell r="B3068"/>
          <cell r="C3068"/>
          <cell r="D3068"/>
          <cell r="G3068" t="str">
            <v xml:space="preserve"> </v>
          </cell>
        </row>
        <row r="3069">
          <cell r="A3069"/>
          <cell r="B3069"/>
          <cell r="C3069"/>
          <cell r="D3069"/>
          <cell r="G3069" t="str">
            <v xml:space="preserve"> </v>
          </cell>
        </row>
        <row r="3070">
          <cell r="A3070"/>
          <cell r="B3070"/>
          <cell r="C3070"/>
          <cell r="D3070"/>
          <cell r="G3070" t="str">
            <v xml:space="preserve"> </v>
          </cell>
        </row>
        <row r="3071">
          <cell r="A3071"/>
          <cell r="B3071"/>
          <cell r="C3071"/>
          <cell r="D3071"/>
          <cell r="G3071" t="str">
            <v xml:space="preserve"> </v>
          </cell>
        </row>
        <row r="3072">
          <cell r="A3072"/>
          <cell r="B3072"/>
          <cell r="C3072"/>
          <cell r="D3072"/>
          <cell r="G3072" t="str">
            <v xml:space="preserve"> </v>
          </cell>
        </row>
        <row r="3073">
          <cell r="A3073"/>
          <cell r="B3073"/>
          <cell r="C3073"/>
          <cell r="D3073"/>
          <cell r="G3073" t="str">
            <v xml:space="preserve"> </v>
          </cell>
        </row>
        <row r="3074">
          <cell r="A3074"/>
          <cell r="B3074"/>
          <cell r="C3074"/>
          <cell r="D3074"/>
          <cell r="G3074" t="str">
            <v xml:space="preserve"> </v>
          </cell>
        </row>
        <row r="3075">
          <cell r="A3075"/>
          <cell r="B3075"/>
          <cell r="C3075"/>
          <cell r="D3075"/>
          <cell r="G3075" t="str">
            <v xml:space="preserve"> </v>
          </cell>
        </row>
        <row r="3076">
          <cell r="A3076"/>
          <cell r="B3076"/>
          <cell r="C3076"/>
          <cell r="D3076"/>
          <cell r="G3076" t="str">
            <v xml:space="preserve"> </v>
          </cell>
        </row>
        <row r="3077">
          <cell r="A3077"/>
          <cell r="B3077"/>
          <cell r="C3077"/>
          <cell r="D3077"/>
          <cell r="G3077" t="str">
            <v xml:space="preserve"> </v>
          </cell>
        </row>
        <row r="3078">
          <cell r="A3078"/>
          <cell r="B3078"/>
          <cell r="C3078"/>
          <cell r="D3078"/>
          <cell r="G3078" t="str">
            <v xml:space="preserve"> </v>
          </cell>
        </row>
        <row r="3079">
          <cell r="A3079"/>
          <cell r="B3079"/>
          <cell r="C3079"/>
          <cell r="D3079"/>
          <cell r="G3079" t="str">
            <v xml:space="preserve"> </v>
          </cell>
        </row>
        <row r="3080">
          <cell r="A3080"/>
          <cell r="B3080"/>
          <cell r="C3080"/>
          <cell r="D3080"/>
          <cell r="G3080" t="str">
            <v xml:space="preserve"> </v>
          </cell>
        </row>
        <row r="3081">
          <cell r="A3081"/>
          <cell r="B3081"/>
          <cell r="C3081"/>
          <cell r="D3081"/>
          <cell r="G3081" t="str">
            <v xml:space="preserve"> </v>
          </cell>
        </row>
        <row r="3082">
          <cell r="A3082"/>
          <cell r="B3082"/>
          <cell r="C3082"/>
          <cell r="D3082"/>
          <cell r="G3082" t="str">
            <v xml:space="preserve"> </v>
          </cell>
        </row>
        <row r="3083">
          <cell r="A3083"/>
          <cell r="B3083"/>
          <cell r="C3083"/>
          <cell r="D3083"/>
          <cell r="G3083" t="str">
            <v xml:space="preserve"> </v>
          </cell>
        </row>
        <row r="3084">
          <cell r="A3084"/>
          <cell r="B3084"/>
          <cell r="C3084"/>
          <cell r="D3084"/>
          <cell r="G3084" t="str">
            <v xml:space="preserve"> </v>
          </cell>
        </row>
        <row r="3085">
          <cell r="A3085"/>
          <cell r="B3085"/>
          <cell r="C3085"/>
          <cell r="D3085"/>
          <cell r="G3085" t="str">
            <v xml:space="preserve"> </v>
          </cell>
        </row>
        <row r="3086">
          <cell r="A3086"/>
          <cell r="B3086"/>
          <cell r="C3086"/>
          <cell r="D3086"/>
          <cell r="G3086" t="str">
            <v xml:space="preserve"> </v>
          </cell>
        </row>
        <row r="3087">
          <cell r="A3087"/>
          <cell r="B3087"/>
          <cell r="C3087"/>
          <cell r="D3087"/>
          <cell r="G3087" t="str">
            <v xml:space="preserve"> </v>
          </cell>
        </row>
        <row r="3088">
          <cell r="A3088"/>
          <cell r="B3088"/>
          <cell r="C3088"/>
          <cell r="D3088"/>
          <cell r="G3088" t="str">
            <v xml:space="preserve"> </v>
          </cell>
        </row>
        <row r="3089">
          <cell r="A3089"/>
          <cell r="B3089"/>
          <cell r="C3089"/>
          <cell r="D3089"/>
          <cell r="G3089" t="str">
            <v xml:space="preserve"> </v>
          </cell>
        </row>
        <row r="3090">
          <cell r="A3090"/>
          <cell r="B3090"/>
          <cell r="C3090"/>
          <cell r="D3090"/>
          <cell r="G3090" t="str">
            <v xml:space="preserve"> </v>
          </cell>
        </row>
        <row r="3091">
          <cell r="A3091"/>
          <cell r="B3091"/>
          <cell r="C3091"/>
          <cell r="D3091"/>
          <cell r="G3091" t="str">
            <v xml:space="preserve"> </v>
          </cell>
        </row>
        <row r="3092">
          <cell r="A3092"/>
          <cell r="B3092"/>
          <cell r="C3092"/>
          <cell r="D3092"/>
          <cell r="G3092" t="str">
            <v xml:space="preserve"> </v>
          </cell>
        </row>
        <row r="3093">
          <cell r="A3093"/>
          <cell r="B3093"/>
          <cell r="C3093"/>
          <cell r="D3093"/>
          <cell r="G3093" t="str">
            <v xml:space="preserve"> </v>
          </cell>
        </row>
        <row r="3094">
          <cell r="A3094"/>
          <cell r="B3094"/>
          <cell r="C3094"/>
          <cell r="D3094"/>
          <cell r="G3094" t="str">
            <v xml:space="preserve"> </v>
          </cell>
        </row>
        <row r="3095">
          <cell r="A3095"/>
          <cell r="B3095"/>
          <cell r="C3095"/>
          <cell r="D3095"/>
          <cell r="G3095" t="str">
            <v xml:space="preserve"> </v>
          </cell>
        </row>
        <row r="3096">
          <cell r="A3096"/>
          <cell r="B3096"/>
          <cell r="C3096"/>
          <cell r="D3096"/>
          <cell r="G3096" t="str">
            <v xml:space="preserve"> </v>
          </cell>
        </row>
        <row r="3097">
          <cell r="A3097"/>
          <cell r="B3097"/>
          <cell r="C3097"/>
          <cell r="D3097"/>
          <cell r="G3097" t="str">
            <v xml:space="preserve"> </v>
          </cell>
        </row>
        <row r="3098">
          <cell r="A3098"/>
          <cell r="B3098"/>
          <cell r="C3098"/>
          <cell r="D3098"/>
          <cell r="G3098" t="str">
            <v xml:space="preserve"> </v>
          </cell>
        </row>
        <row r="3099">
          <cell r="A3099"/>
          <cell r="B3099"/>
          <cell r="C3099"/>
          <cell r="D3099"/>
          <cell r="G3099" t="str">
            <v xml:space="preserve"> </v>
          </cell>
        </row>
        <row r="3100">
          <cell r="A3100"/>
          <cell r="B3100"/>
          <cell r="C3100"/>
          <cell r="D3100"/>
          <cell r="G3100" t="str">
            <v xml:space="preserve"> </v>
          </cell>
        </row>
        <row r="3101">
          <cell r="A3101"/>
          <cell r="B3101"/>
          <cell r="C3101"/>
          <cell r="D3101"/>
          <cell r="G3101" t="str">
            <v xml:space="preserve"> </v>
          </cell>
        </row>
        <row r="3102">
          <cell r="A3102"/>
          <cell r="B3102"/>
          <cell r="C3102"/>
          <cell r="D3102"/>
          <cell r="G3102" t="str">
            <v xml:space="preserve"> </v>
          </cell>
        </row>
        <row r="3103">
          <cell r="A3103"/>
          <cell r="B3103"/>
          <cell r="C3103"/>
          <cell r="D3103"/>
          <cell r="G3103" t="str">
            <v xml:space="preserve"> </v>
          </cell>
        </row>
        <row r="3104">
          <cell r="A3104"/>
          <cell r="B3104"/>
          <cell r="C3104"/>
          <cell r="D3104"/>
          <cell r="G3104" t="str">
            <v xml:space="preserve"> </v>
          </cell>
        </row>
        <row r="3105">
          <cell r="A3105"/>
          <cell r="B3105"/>
          <cell r="C3105"/>
          <cell r="D3105"/>
          <cell r="G3105" t="str">
            <v xml:space="preserve"> </v>
          </cell>
        </row>
        <row r="3106">
          <cell r="A3106"/>
          <cell r="B3106"/>
          <cell r="C3106"/>
          <cell r="D3106"/>
          <cell r="G3106" t="str">
            <v xml:space="preserve"> </v>
          </cell>
        </row>
        <row r="3107">
          <cell r="A3107"/>
          <cell r="B3107"/>
          <cell r="C3107"/>
          <cell r="D3107"/>
          <cell r="G3107" t="str">
            <v xml:space="preserve"> </v>
          </cell>
        </row>
        <row r="3108">
          <cell r="A3108"/>
          <cell r="B3108"/>
          <cell r="C3108"/>
          <cell r="D3108"/>
          <cell r="G3108" t="str">
            <v xml:space="preserve"> </v>
          </cell>
        </row>
        <row r="3109">
          <cell r="A3109"/>
          <cell r="B3109"/>
          <cell r="C3109"/>
          <cell r="D3109"/>
          <cell r="G3109" t="str">
            <v xml:space="preserve"> </v>
          </cell>
        </row>
        <row r="3110">
          <cell r="A3110"/>
          <cell r="B3110"/>
          <cell r="C3110"/>
          <cell r="D3110"/>
          <cell r="G3110" t="str">
            <v xml:space="preserve"> </v>
          </cell>
        </row>
        <row r="3111">
          <cell r="A3111"/>
          <cell r="B3111"/>
          <cell r="C3111"/>
          <cell r="D3111"/>
          <cell r="G3111" t="str">
            <v xml:space="preserve"> </v>
          </cell>
        </row>
        <row r="3112">
          <cell r="A3112"/>
          <cell r="B3112"/>
          <cell r="C3112"/>
          <cell r="D3112"/>
          <cell r="G3112" t="str">
            <v xml:space="preserve"> </v>
          </cell>
        </row>
        <row r="3113">
          <cell r="A3113"/>
          <cell r="B3113"/>
          <cell r="C3113"/>
          <cell r="D3113"/>
          <cell r="G3113" t="str">
            <v xml:space="preserve"> </v>
          </cell>
        </row>
        <row r="3114">
          <cell r="A3114"/>
          <cell r="B3114"/>
          <cell r="C3114"/>
          <cell r="D3114"/>
          <cell r="G3114" t="str">
            <v xml:space="preserve"> </v>
          </cell>
        </row>
        <row r="3115">
          <cell r="A3115"/>
          <cell r="B3115"/>
          <cell r="C3115"/>
          <cell r="D3115"/>
          <cell r="G3115" t="str">
            <v xml:space="preserve"> </v>
          </cell>
        </row>
        <row r="3116">
          <cell r="A3116"/>
          <cell r="B3116"/>
          <cell r="C3116"/>
          <cell r="D3116"/>
          <cell r="G3116" t="str">
            <v xml:space="preserve"> </v>
          </cell>
        </row>
        <row r="3117">
          <cell r="A3117"/>
          <cell r="B3117"/>
          <cell r="C3117"/>
          <cell r="D3117"/>
          <cell r="G3117" t="str">
            <v xml:space="preserve"> </v>
          </cell>
        </row>
        <row r="3118">
          <cell r="A3118"/>
          <cell r="B3118"/>
          <cell r="C3118"/>
          <cell r="D3118"/>
          <cell r="G3118" t="str">
            <v xml:space="preserve"> </v>
          </cell>
        </row>
        <row r="3119">
          <cell r="A3119"/>
          <cell r="B3119"/>
          <cell r="C3119"/>
          <cell r="D3119"/>
          <cell r="G3119" t="str">
            <v xml:space="preserve"> </v>
          </cell>
        </row>
        <row r="3120">
          <cell r="A3120"/>
          <cell r="B3120"/>
          <cell r="C3120"/>
          <cell r="D3120"/>
          <cell r="G3120" t="str">
            <v xml:space="preserve"> </v>
          </cell>
        </row>
        <row r="3121">
          <cell r="A3121"/>
          <cell r="B3121"/>
          <cell r="C3121"/>
          <cell r="D3121"/>
          <cell r="G3121" t="str">
            <v xml:space="preserve"> </v>
          </cell>
        </row>
        <row r="3122">
          <cell r="A3122"/>
          <cell r="B3122"/>
          <cell r="C3122"/>
          <cell r="D3122"/>
          <cell r="G3122" t="str">
            <v xml:space="preserve"> </v>
          </cell>
        </row>
        <row r="3123">
          <cell r="A3123"/>
          <cell r="B3123"/>
          <cell r="C3123"/>
          <cell r="D3123"/>
          <cell r="G3123" t="str">
            <v xml:space="preserve"> </v>
          </cell>
        </row>
        <row r="3124">
          <cell r="A3124"/>
          <cell r="B3124"/>
          <cell r="C3124"/>
          <cell r="D3124"/>
          <cell r="G3124" t="str">
            <v xml:space="preserve"> </v>
          </cell>
        </row>
        <row r="3125">
          <cell r="A3125"/>
          <cell r="B3125"/>
          <cell r="C3125"/>
          <cell r="D3125"/>
          <cell r="G3125" t="str">
            <v xml:space="preserve"> </v>
          </cell>
        </row>
        <row r="3126">
          <cell r="A3126"/>
          <cell r="B3126"/>
          <cell r="C3126"/>
          <cell r="D3126"/>
          <cell r="G3126" t="str">
            <v xml:space="preserve"> </v>
          </cell>
        </row>
        <row r="3127">
          <cell r="A3127"/>
          <cell r="B3127"/>
          <cell r="C3127"/>
          <cell r="D3127"/>
          <cell r="G3127" t="str">
            <v xml:space="preserve"> </v>
          </cell>
        </row>
        <row r="3128">
          <cell r="A3128"/>
          <cell r="B3128"/>
          <cell r="C3128"/>
          <cell r="D3128"/>
          <cell r="G3128" t="str">
            <v xml:space="preserve"> </v>
          </cell>
        </row>
        <row r="3129">
          <cell r="A3129"/>
          <cell r="B3129"/>
          <cell r="C3129"/>
          <cell r="D3129"/>
          <cell r="G3129" t="str">
            <v xml:space="preserve"> </v>
          </cell>
        </row>
        <row r="3130">
          <cell r="A3130"/>
          <cell r="B3130"/>
          <cell r="C3130"/>
          <cell r="D3130"/>
          <cell r="G3130" t="str">
            <v xml:space="preserve"> </v>
          </cell>
        </row>
        <row r="3131">
          <cell r="A3131"/>
          <cell r="B3131"/>
          <cell r="C3131"/>
          <cell r="D3131"/>
          <cell r="G3131" t="str">
            <v xml:space="preserve"> </v>
          </cell>
        </row>
        <row r="3132">
          <cell r="A3132"/>
          <cell r="B3132"/>
          <cell r="C3132"/>
          <cell r="D3132"/>
          <cell r="G3132" t="str">
            <v xml:space="preserve"> </v>
          </cell>
        </row>
        <row r="3133">
          <cell r="A3133"/>
          <cell r="B3133"/>
          <cell r="C3133"/>
          <cell r="D3133"/>
          <cell r="G3133" t="str">
            <v xml:space="preserve"> </v>
          </cell>
        </row>
        <row r="3134">
          <cell r="A3134"/>
          <cell r="B3134"/>
          <cell r="C3134"/>
          <cell r="D3134"/>
          <cell r="G3134" t="str">
            <v xml:space="preserve"> </v>
          </cell>
        </row>
        <row r="3135">
          <cell r="A3135"/>
          <cell r="B3135"/>
          <cell r="C3135"/>
          <cell r="D3135"/>
          <cell r="G3135" t="str">
            <v xml:space="preserve"> </v>
          </cell>
        </row>
        <row r="3136">
          <cell r="A3136"/>
          <cell r="B3136"/>
          <cell r="C3136"/>
          <cell r="D3136"/>
          <cell r="G3136" t="str">
            <v xml:space="preserve"> </v>
          </cell>
        </row>
        <row r="3137">
          <cell r="A3137"/>
          <cell r="B3137"/>
          <cell r="C3137"/>
          <cell r="D3137"/>
          <cell r="G3137" t="str">
            <v xml:space="preserve"> </v>
          </cell>
        </row>
        <row r="3138">
          <cell r="A3138"/>
          <cell r="B3138"/>
          <cell r="C3138"/>
          <cell r="D3138"/>
          <cell r="G3138" t="str">
            <v xml:space="preserve"> </v>
          </cell>
        </row>
        <row r="3139">
          <cell r="A3139"/>
          <cell r="B3139"/>
          <cell r="C3139"/>
          <cell r="D3139"/>
          <cell r="G3139" t="str">
            <v xml:space="preserve"> </v>
          </cell>
        </row>
        <row r="3140">
          <cell r="A3140"/>
          <cell r="B3140"/>
          <cell r="C3140"/>
          <cell r="D3140"/>
          <cell r="G3140" t="str">
            <v xml:space="preserve"> </v>
          </cell>
        </row>
        <row r="3141">
          <cell r="A3141"/>
          <cell r="B3141"/>
          <cell r="C3141"/>
          <cell r="D3141"/>
          <cell r="G3141" t="str">
            <v xml:space="preserve"> </v>
          </cell>
        </row>
        <row r="3142">
          <cell r="A3142"/>
          <cell r="B3142"/>
          <cell r="C3142"/>
          <cell r="D3142"/>
          <cell r="G3142" t="str">
            <v xml:space="preserve"> </v>
          </cell>
        </row>
        <row r="3143">
          <cell r="A3143"/>
          <cell r="B3143"/>
          <cell r="C3143"/>
          <cell r="D3143"/>
          <cell r="G3143" t="str">
            <v xml:space="preserve"> </v>
          </cell>
        </row>
        <row r="3144">
          <cell r="A3144"/>
          <cell r="B3144"/>
          <cell r="C3144"/>
          <cell r="D3144"/>
          <cell r="G3144" t="str">
            <v xml:space="preserve"> </v>
          </cell>
        </row>
        <row r="3145">
          <cell r="A3145"/>
          <cell r="B3145"/>
          <cell r="C3145"/>
          <cell r="D3145"/>
          <cell r="G3145" t="str">
            <v xml:space="preserve"> </v>
          </cell>
        </row>
        <row r="3146">
          <cell r="A3146"/>
          <cell r="B3146"/>
          <cell r="C3146"/>
          <cell r="D3146"/>
          <cell r="G3146" t="str">
            <v xml:space="preserve"> </v>
          </cell>
        </row>
        <row r="3147">
          <cell r="A3147"/>
          <cell r="B3147"/>
          <cell r="C3147"/>
          <cell r="D3147"/>
          <cell r="G3147" t="str">
            <v xml:space="preserve"> </v>
          </cell>
        </row>
        <row r="3148">
          <cell r="A3148"/>
          <cell r="B3148"/>
          <cell r="C3148"/>
          <cell r="D3148"/>
          <cell r="G3148" t="str">
            <v xml:space="preserve"> </v>
          </cell>
        </row>
        <row r="3149">
          <cell r="A3149"/>
          <cell r="B3149"/>
          <cell r="C3149"/>
          <cell r="D3149"/>
          <cell r="G3149" t="str">
            <v xml:space="preserve"> </v>
          </cell>
        </row>
        <row r="3150">
          <cell r="A3150"/>
          <cell r="B3150"/>
          <cell r="C3150"/>
          <cell r="D3150"/>
          <cell r="G3150" t="str">
            <v xml:space="preserve"> </v>
          </cell>
        </row>
        <row r="3151">
          <cell r="A3151"/>
          <cell r="B3151"/>
          <cell r="C3151"/>
          <cell r="D3151"/>
          <cell r="G3151" t="str">
            <v xml:space="preserve"> </v>
          </cell>
        </row>
        <row r="3152">
          <cell r="A3152"/>
          <cell r="B3152"/>
          <cell r="C3152"/>
          <cell r="D3152"/>
          <cell r="G3152" t="str">
            <v xml:space="preserve"> </v>
          </cell>
        </row>
        <row r="3153">
          <cell r="A3153"/>
          <cell r="B3153"/>
          <cell r="C3153"/>
          <cell r="D3153"/>
          <cell r="G3153" t="str">
            <v xml:space="preserve"> </v>
          </cell>
        </row>
        <row r="3154">
          <cell r="A3154"/>
          <cell r="B3154"/>
          <cell r="C3154"/>
          <cell r="D3154"/>
          <cell r="G3154" t="str">
            <v xml:space="preserve"> </v>
          </cell>
        </row>
        <row r="3155">
          <cell r="A3155"/>
          <cell r="B3155"/>
          <cell r="C3155"/>
          <cell r="D3155"/>
          <cell r="G3155" t="str">
            <v xml:space="preserve"> </v>
          </cell>
        </row>
        <row r="3156">
          <cell r="A3156"/>
          <cell r="B3156"/>
          <cell r="C3156"/>
          <cell r="D3156"/>
          <cell r="G3156" t="str">
            <v xml:space="preserve"> </v>
          </cell>
        </row>
        <row r="3157">
          <cell r="A3157"/>
          <cell r="B3157"/>
          <cell r="C3157"/>
          <cell r="D3157"/>
          <cell r="G3157" t="str">
            <v xml:space="preserve"> </v>
          </cell>
        </row>
        <row r="3158">
          <cell r="A3158"/>
          <cell r="B3158"/>
          <cell r="C3158"/>
          <cell r="D3158"/>
          <cell r="G3158" t="str">
            <v xml:space="preserve"> </v>
          </cell>
        </row>
        <row r="3159">
          <cell r="A3159"/>
          <cell r="B3159"/>
          <cell r="C3159"/>
          <cell r="D3159"/>
          <cell r="G3159" t="str">
            <v xml:space="preserve"> </v>
          </cell>
        </row>
        <row r="3160">
          <cell r="A3160"/>
          <cell r="B3160"/>
          <cell r="C3160"/>
          <cell r="D3160"/>
          <cell r="G3160" t="str">
            <v xml:space="preserve"> </v>
          </cell>
        </row>
        <row r="3161">
          <cell r="A3161"/>
          <cell r="B3161"/>
          <cell r="C3161"/>
          <cell r="D3161"/>
          <cell r="G3161" t="str">
            <v xml:space="preserve"> </v>
          </cell>
        </row>
        <row r="3162">
          <cell r="A3162"/>
          <cell r="B3162"/>
          <cell r="C3162"/>
          <cell r="D3162"/>
          <cell r="G3162" t="str">
            <v xml:space="preserve"> </v>
          </cell>
        </row>
        <row r="3163">
          <cell r="A3163"/>
          <cell r="B3163"/>
          <cell r="C3163"/>
          <cell r="D3163"/>
          <cell r="G3163" t="str">
            <v xml:space="preserve"> </v>
          </cell>
        </row>
        <row r="3164">
          <cell r="A3164"/>
          <cell r="B3164"/>
          <cell r="C3164"/>
          <cell r="D3164"/>
          <cell r="G3164" t="str">
            <v xml:space="preserve"> </v>
          </cell>
        </row>
        <row r="3165">
          <cell r="A3165"/>
          <cell r="B3165"/>
          <cell r="C3165"/>
          <cell r="D3165"/>
          <cell r="G3165" t="str">
            <v xml:space="preserve"> </v>
          </cell>
        </row>
        <row r="3166">
          <cell r="A3166"/>
          <cell r="B3166"/>
          <cell r="C3166"/>
          <cell r="D3166"/>
          <cell r="G3166" t="str">
            <v xml:space="preserve"> </v>
          </cell>
        </row>
        <row r="3167">
          <cell r="A3167"/>
          <cell r="B3167"/>
          <cell r="C3167"/>
          <cell r="D3167"/>
          <cell r="G3167" t="str">
            <v xml:space="preserve"> </v>
          </cell>
        </row>
        <row r="3168">
          <cell r="A3168"/>
          <cell r="B3168"/>
          <cell r="C3168"/>
          <cell r="D3168"/>
          <cell r="G3168" t="str">
            <v xml:space="preserve"> </v>
          </cell>
        </row>
        <row r="3169">
          <cell r="A3169"/>
          <cell r="B3169"/>
          <cell r="C3169"/>
          <cell r="D3169"/>
          <cell r="G3169" t="str">
            <v xml:space="preserve"> </v>
          </cell>
        </row>
        <row r="3170">
          <cell r="A3170"/>
          <cell r="B3170"/>
          <cell r="C3170"/>
          <cell r="D3170"/>
          <cell r="G3170" t="str">
            <v xml:space="preserve"> </v>
          </cell>
        </row>
        <row r="3171">
          <cell r="A3171"/>
          <cell r="B3171"/>
          <cell r="C3171"/>
          <cell r="D3171"/>
          <cell r="G3171" t="str">
            <v xml:space="preserve"> </v>
          </cell>
        </row>
        <row r="3172">
          <cell r="A3172"/>
          <cell r="B3172"/>
          <cell r="C3172"/>
          <cell r="D3172"/>
          <cell r="G3172" t="str">
            <v xml:space="preserve"> </v>
          </cell>
        </row>
        <row r="3173">
          <cell r="A3173"/>
          <cell r="B3173"/>
          <cell r="C3173"/>
          <cell r="D3173"/>
          <cell r="G3173" t="str">
            <v xml:space="preserve"> </v>
          </cell>
        </row>
        <row r="3174">
          <cell r="A3174"/>
          <cell r="B3174"/>
          <cell r="C3174"/>
          <cell r="D3174"/>
          <cell r="G3174" t="str">
            <v xml:space="preserve"> </v>
          </cell>
        </row>
        <row r="3175">
          <cell r="A3175"/>
          <cell r="B3175"/>
          <cell r="C3175"/>
          <cell r="D3175"/>
          <cell r="G3175" t="str">
            <v xml:space="preserve"> </v>
          </cell>
        </row>
        <row r="3176">
          <cell r="A3176"/>
          <cell r="B3176"/>
          <cell r="C3176"/>
          <cell r="D3176"/>
          <cell r="G3176" t="str">
            <v xml:space="preserve"> </v>
          </cell>
        </row>
        <row r="3177">
          <cell r="A3177"/>
          <cell r="B3177"/>
          <cell r="C3177"/>
          <cell r="D3177"/>
          <cell r="G3177" t="str">
            <v xml:space="preserve"> </v>
          </cell>
        </row>
        <row r="3178">
          <cell r="A3178"/>
          <cell r="B3178"/>
          <cell r="C3178"/>
          <cell r="D3178"/>
          <cell r="G3178" t="str">
            <v xml:space="preserve"> </v>
          </cell>
        </row>
        <row r="3179">
          <cell r="A3179"/>
          <cell r="B3179"/>
          <cell r="C3179"/>
          <cell r="D3179"/>
          <cell r="G3179" t="str">
            <v xml:space="preserve"> </v>
          </cell>
        </row>
        <row r="3180">
          <cell r="A3180"/>
          <cell r="B3180"/>
          <cell r="C3180"/>
          <cell r="D3180"/>
          <cell r="G3180" t="str">
            <v xml:space="preserve"> </v>
          </cell>
        </row>
        <row r="3181">
          <cell r="A3181"/>
          <cell r="B3181"/>
          <cell r="C3181"/>
          <cell r="D3181"/>
          <cell r="G3181" t="str">
            <v xml:space="preserve"> </v>
          </cell>
        </row>
        <row r="3182">
          <cell r="A3182"/>
          <cell r="B3182"/>
          <cell r="C3182"/>
          <cell r="D3182"/>
          <cell r="G3182" t="str">
            <v xml:space="preserve"> </v>
          </cell>
        </row>
        <row r="3183">
          <cell r="A3183"/>
          <cell r="B3183"/>
          <cell r="C3183"/>
          <cell r="D3183"/>
          <cell r="G3183" t="str">
            <v xml:space="preserve"> </v>
          </cell>
        </row>
        <row r="3184">
          <cell r="A3184"/>
          <cell r="B3184"/>
          <cell r="C3184"/>
          <cell r="D3184"/>
          <cell r="G3184" t="str">
            <v xml:space="preserve"> </v>
          </cell>
        </row>
        <row r="3185">
          <cell r="A3185"/>
          <cell r="B3185"/>
          <cell r="C3185"/>
          <cell r="D3185"/>
          <cell r="G3185" t="str">
            <v xml:space="preserve"> </v>
          </cell>
        </row>
        <row r="3186">
          <cell r="A3186"/>
          <cell r="B3186"/>
          <cell r="C3186"/>
          <cell r="D3186"/>
          <cell r="G3186" t="str">
            <v xml:space="preserve"> </v>
          </cell>
        </row>
        <row r="3187">
          <cell r="A3187"/>
          <cell r="B3187"/>
          <cell r="C3187"/>
          <cell r="D3187"/>
          <cell r="G3187" t="str">
            <v xml:space="preserve"> </v>
          </cell>
        </row>
        <row r="3188">
          <cell r="A3188"/>
          <cell r="B3188"/>
          <cell r="C3188"/>
          <cell r="D3188"/>
          <cell r="G3188" t="str">
            <v xml:space="preserve"> </v>
          </cell>
        </row>
        <row r="3189">
          <cell r="A3189"/>
          <cell r="B3189"/>
          <cell r="C3189"/>
          <cell r="D3189"/>
          <cell r="G3189" t="str">
            <v xml:space="preserve"> </v>
          </cell>
        </row>
        <row r="3190">
          <cell r="A3190"/>
          <cell r="B3190"/>
          <cell r="C3190"/>
          <cell r="D3190"/>
          <cell r="G3190" t="str">
            <v xml:space="preserve"> </v>
          </cell>
        </row>
        <row r="3191">
          <cell r="A3191"/>
          <cell r="B3191"/>
          <cell r="C3191"/>
          <cell r="D3191"/>
          <cell r="G3191" t="str">
            <v xml:space="preserve"> </v>
          </cell>
        </row>
        <row r="3192">
          <cell r="A3192"/>
          <cell r="B3192"/>
          <cell r="C3192"/>
          <cell r="D3192"/>
          <cell r="G3192" t="str">
            <v xml:space="preserve"> </v>
          </cell>
        </row>
        <row r="3193">
          <cell r="A3193"/>
          <cell r="B3193"/>
          <cell r="C3193"/>
          <cell r="D3193"/>
          <cell r="G3193" t="str">
            <v xml:space="preserve"> </v>
          </cell>
        </row>
        <row r="3194">
          <cell r="A3194"/>
          <cell r="B3194"/>
          <cell r="C3194"/>
          <cell r="D3194"/>
          <cell r="G3194" t="str">
            <v xml:space="preserve"> </v>
          </cell>
        </row>
        <row r="3195">
          <cell r="A3195"/>
          <cell r="B3195"/>
          <cell r="C3195"/>
          <cell r="D3195"/>
          <cell r="G3195" t="str">
            <v xml:space="preserve"> </v>
          </cell>
        </row>
        <row r="3196">
          <cell r="A3196"/>
          <cell r="B3196"/>
          <cell r="C3196"/>
          <cell r="D3196"/>
          <cell r="G3196" t="str">
            <v xml:space="preserve"> </v>
          </cell>
        </row>
        <row r="3197">
          <cell r="A3197"/>
          <cell r="B3197"/>
          <cell r="C3197"/>
          <cell r="D3197"/>
          <cell r="G3197" t="str">
            <v xml:space="preserve"> </v>
          </cell>
        </row>
        <row r="3198">
          <cell r="A3198"/>
          <cell r="B3198"/>
          <cell r="C3198"/>
          <cell r="D3198"/>
          <cell r="G3198" t="str">
            <v xml:space="preserve"> </v>
          </cell>
        </row>
        <row r="3199">
          <cell r="A3199"/>
          <cell r="B3199"/>
          <cell r="C3199"/>
          <cell r="D3199"/>
          <cell r="G3199" t="str">
            <v xml:space="preserve"> </v>
          </cell>
        </row>
        <row r="3200">
          <cell r="A3200"/>
          <cell r="B3200"/>
          <cell r="C3200"/>
          <cell r="D3200"/>
          <cell r="G3200" t="str">
            <v xml:space="preserve"> </v>
          </cell>
        </row>
        <row r="3201">
          <cell r="A3201"/>
          <cell r="B3201"/>
          <cell r="C3201"/>
          <cell r="D3201"/>
          <cell r="G3201" t="str">
            <v xml:space="preserve"> </v>
          </cell>
        </row>
        <row r="3202">
          <cell r="A3202"/>
          <cell r="B3202"/>
          <cell r="C3202"/>
          <cell r="D3202"/>
          <cell r="G3202" t="str">
            <v xml:space="preserve"> </v>
          </cell>
        </row>
        <row r="3203">
          <cell r="A3203"/>
          <cell r="B3203"/>
          <cell r="C3203"/>
          <cell r="D3203"/>
          <cell r="G3203" t="str">
            <v xml:space="preserve"> </v>
          </cell>
        </row>
        <row r="3204">
          <cell r="A3204"/>
          <cell r="B3204"/>
          <cell r="C3204"/>
          <cell r="D3204"/>
          <cell r="G3204" t="str">
            <v xml:space="preserve"> </v>
          </cell>
        </row>
        <row r="3205">
          <cell r="A3205"/>
          <cell r="B3205"/>
          <cell r="C3205"/>
          <cell r="D3205"/>
          <cell r="G3205" t="str">
            <v xml:space="preserve"> </v>
          </cell>
        </row>
        <row r="3206">
          <cell r="A3206"/>
          <cell r="B3206"/>
          <cell r="C3206"/>
          <cell r="D3206"/>
          <cell r="G3206" t="str">
            <v xml:space="preserve"> </v>
          </cell>
        </row>
        <row r="3207">
          <cell r="A3207"/>
          <cell r="B3207"/>
          <cell r="C3207"/>
          <cell r="D3207"/>
          <cell r="G3207" t="str">
            <v xml:space="preserve"> </v>
          </cell>
        </row>
        <row r="3208">
          <cell r="A3208"/>
          <cell r="B3208"/>
          <cell r="C3208"/>
          <cell r="D3208"/>
          <cell r="G3208" t="str">
            <v xml:space="preserve"> </v>
          </cell>
        </row>
        <row r="3209">
          <cell r="A3209"/>
          <cell r="B3209"/>
          <cell r="C3209"/>
          <cell r="D3209"/>
          <cell r="G3209" t="str">
            <v xml:space="preserve"> </v>
          </cell>
        </row>
        <row r="3210">
          <cell r="A3210"/>
          <cell r="B3210"/>
          <cell r="C3210"/>
          <cell r="D3210"/>
          <cell r="G3210" t="str">
            <v xml:space="preserve"> </v>
          </cell>
        </row>
        <row r="3211">
          <cell r="A3211"/>
          <cell r="B3211"/>
          <cell r="C3211"/>
          <cell r="D3211"/>
          <cell r="G3211" t="str">
            <v xml:space="preserve"> </v>
          </cell>
        </row>
        <row r="3212">
          <cell r="A3212"/>
          <cell r="B3212"/>
          <cell r="C3212"/>
          <cell r="D3212"/>
          <cell r="G3212" t="str">
            <v xml:space="preserve"> </v>
          </cell>
        </row>
        <row r="3213">
          <cell r="A3213"/>
          <cell r="B3213"/>
          <cell r="C3213"/>
          <cell r="D3213"/>
          <cell r="G3213" t="str">
            <v xml:space="preserve"> </v>
          </cell>
        </row>
        <row r="3214">
          <cell r="A3214"/>
          <cell r="B3214"/>
          <cell r="C3214"/>
          <cell r="D3214"/>
          <cell r="G3214" t="str">
            <v xml:space="preserve"> </v>
          </cell>
        </row>
        <row r="3215">
          <cell r="A3215"/>
          <cell r="B3215"/>
          <cell r="C3215"/>
          <cell r="D3215"/>
          <cell r="G3215" t="str">
            <v xml:space="preserve"> </v>
          </cell>
        </row>
        <row r="3216">
          <cell r="A3216"/>
          <cell r="B3216"/>
          <cell r="C3216"/>
          <cell r="D3216"/>
          <cell r="G3216" t="str">
            <v xml:space="preserve"> </v>
          </cell>
        </row>
        <row r="3217">
          <cell r="A3217"/>
          <cell r="B3217"/>
          <cell r="C3217"/>
          <cell r="D3217"/>
          <cell r="G3217" t="str">
            <v xml:space="preserve"> </v>
          </cell>
        </row>
        <row r="3218">
          <cell r="A3218"/>
          <cell r="B3218"/>
          <cell r="C3218"/>
          <cell r="D3218"/>
          <cell r="G3218" t="str">
            <v xml:space="preserve"> </v>
          </cell>
        </row>
        <row r="3219">
          <cell r="A3219"/>
          <cell r="B3219"/>
          <cell r="C3219"/>
          <cell r="D3219"/>
          <cell r="G3219" t="str">
            <v xml:space="preserve"> </v>
          </cell>
        </row>
        <row r="3220">
          <cell r="A3220"/>
          <cell r="B3220"/>
          <cell r="C3220"/>
          <cell r="D3220"/>
          <cell r="G3220" t="str">
            <v xml:space="preserve"> </v>
          </cell>
        </row>
        <row r="3221">
          <cell r="A3221"/>
          <cell r="B3221"/>
          <cell r="C3221"/>
          <cell r="D3221"/>
          <cell r="G3221" t="str">
            <v xml:space="preserve"> </v>
          </cell>
        </row>
        <row r="3222">
          <cell r="A3222"/>
          <cell r="B3222"/>
          <cell r="C3222"/>
          <cell r="D3222"/>
          <cell r="G3222" t="str">
            <v xml:space="preserve"> </v>
          </cell>
        </row>
        <row r="3223">
          <cell r="A3223"/>
          <cell r="B3223"/>
          <cell r="C3223"/>
          <cell r="D3223"/>
          <cell r="G3223" t="str">
            <v xml:space="preserve"> </v>
          </cell>
        </row>
        <row r="3224">
          <cell r="A3224"/>
          <cell r="B3224"/>
          <cell r="C3224"/>
          <cell r="D3224"/>
          <cell r="G3224" t="str">
            <v xml:space="preserve"> </v>
          </cell>
        </row>
        <row r="3225">
          <cell r="A3225"/>
          <cell r="B3225"/>
          <cell r="C3225"/>
          <cell r="D3225"/>
          <cell r="G3225" t="str">
            <v xml:space="preserve"> </v>
          </cell>
        </row>
        <row r="3226">
          <cell r="A3226"/>
          <cell r="B3226"/>
          <cell r="C3226"/>
          <cell r="D3226"/>
          <cell r="G3226" t="str">
            <v xml:space="preserve"> </v>
          </cell>
        </row>
        <row r="3227">
          <cell r="A3227"/>
          <cell r="B3227"/>
          <cell r="C3227"/>
          <cell r="D3227"/>
          <cell r="G3227" t="str">
            <v xml:space="preserve"> </v>
          </cell>
        </row>
        <row r="3228">
          <cell r="A3228"/>
          <cell r="B3228"/>
          <cell r="C3228"/>
          <cell r="D3228"/>
          <cell r="G3228" t="str">
            <v xml:space="preserve"> </v>
          </cell>
        </row>
        <row r="3229">
          <cell r="A3229"/>
          <cell r="B3229"/>
          <cell r="C3229"/>
          <cell r="D3229"/>
          <cell r="G3229" t="str">
            <v xml:space="preserve"> </v>
          </cell>
        </row>
        <row r="3230">
          <cell r="A3230"/>
          <cell r="B3230"/>
          <cell r="C3230"/>
          <cell r="D3230"/>
          <cell r="G3230" t="str">
            <v xml:space="preserve"> </v>
          </cell>
        </row>
        <row r="3231">
          <cell r="A3231"/>
          <cell r="B3231"/>
          <cell r="C3231"/>
          <cell r="D3231"/>
          <cell r="G3231" t="str">
            <v xml:space="preserve"> </v>
          </cell>
        </row>
        <row r="3232">
          <cell r="A3232"/>
          <cell r="B3232"/>
          <cell r="C3232"/>
          <cell r="D3232"/>
          <cell r="G3232" t="str">
            <v xml:space="preserve"> </v>
          </cell>
        </row>
        <row r="3233">
          <cell r="A3233"/>
          <cell r="B3233"/>
          <cell r="C3233"/>
          <cell r="D3233"/>
          <cell r="G3233" t="str">
            <v xml:space="preserve"> </v>
          </cell>
        </row>
        <row r="3234">
          <cell r="A3234"/>
          <cell r="B3234"/>
          <cell r="C3234"/>
          <cell r="D3234"/>
          <cell r="G3234" t="str">
            <v xml:space="preserve"> </v>
          </cell>
        </row>
        <row r="3235">
          <cell r="A3235"/>
          <cell r="B3235"/>
          <cell r="C3235"/>
          <cell r="D3235"/>
          <cell r="G3235" t="str">
            <v xml:space="preserve"> </v>
          </cell>
        </row>
        <row r="3236">
          <cell r="A3236"/>
          <cell r="B3236"/>
          <cell r="C3236"/>
          <cell r="D3236"/>
          <cell r="G3236" t="str">
            <v xml:space="preserve"> </v>
          </cell>
        </row>
        <row r="3237">
          <cell r="A3237"/>
          <cell r="B3237"/>
          <cell r="C3237"/>
          <cell r="D3237"/>
          <cell r="G3237" t="str">
            <v xml:space="preserve"> </v>
          </cell>
        </row>
        <row r="3238">
          <cell r="A3238"/>
          <cell r="B3238"/>
          <cell r="C3238"/>
          <cell r="D3238"/>
          <cell r="G3238" t="str">
            <v xml:space="preserve"> </v>
          </cell>
        </row>
        <row r="3239">
          <cell r="A3239"/>
          <cell r="B3239"/>
          <cell r="C3239"/>
          <cell r="D3239"/>
          <cell r="G3239" t="str">
            <v xml:space="preserve"> </v>
          </cell>
        </row>
        <row r="3240">
          <cell r="A3240"/>
          <cell r="B3240"/>
          <cell r="C3240"/>
          <cell r="D3240"/>
          <cell r="G3240" t="str">
            <v xml:space="preserve"> </v>
          </cell>
        </row>
        <row r="3241">
          <cell r="A3241"/>
          <cell r="B3241"/>
          <cell r="C3241"/>
          <cell r="D3241"/>
          <cell r="G3241" t="str">
            <v xml:space="preserve"> </v>
          </cell>
        </row>
        <row r="3242">
          <cell r="A3242"/>
          <cell r="B3242"/>
          <cell r="C3242"/>
          <cell r="D3242"/>
          <cell r="G3242" t="str">
            <v xml:space="preserve"> </v>
          </cell>
        </row>
        <row r="3243">
          <cell r="A3243"/>
          <cell r="B3243"/>
          <cell r="C3243"/>
          <cell r="D3243"/>
          <cell r="G3243" t="str">
            <v xml:space="preserve"> </v>
          </cell>
        </row>
        <row r="3244">
          <cell r="A3244"/>
          <cell r="B3244"/>
          <cell r="C3244"/>
          <cell r="D3244"/>
          <cell r="G3244" t="str">
            <v xml:space="preserve"> </v>
          </cell>
        </row>
        <row r="3245">
          <cell r="A3245"/>
          <cell r="B3245"/>
          <cell r="C3245"/>
          <cell r="D3245"/>
          <cell r="G3245" t="str">
            <v xml:space="preserve"> </v>
          </cell>
        </row>
        <row r="3246">
          <cell r="A3246"/>
          <cell r="B3246"/>
          <cell r="C3246"/>
          <cell r="D3246"/>
          <cell r="G3246" t="str">
            <v xml:space="preserve"> </v>
          </cell>
        </row>
        <row r="3247">
          <cell r="A3247"/>
          <cell r="B3247"/>
          <cell r="C3247"/>
          <cell r="D3247"/>
          <cell r="G3247" t="str">
            <v xml:space="preserve"> </v>
          </cell>
        </row>
        <row r="3248">
          <cell r="A3248"/>
          <cell r="B3248"/>
          <cell r="C3248"/>
          <cell r="D3248"/>
          <cell r="G3248" t="str">
            <v xml:space="preserve"> </v>
          </cell>
        </row>
        <row r="3249">
          <cell r="A3249"/>
          <cell r="B3249"/>
          <cell r="C3249"/>
          <cell r="D3249"/>
          <cell r="G3249" t="str">
            <v xml:space="preserve"> </v>
          </cell>
        </row>
        <row r="3250">
          <cell r="A3250"/>
          <cell r="B3250"/>
          <cell r="C3250"/>
          <cell r="D3250"/>
          <cell r="G3250" t="str">
            <v xml:space="preserve"> </v>
          </cell>
        </row>
        <row r="3251">
          <cell r="A3251"/>
          <cell r="B3251"/>
          <cell r="C3251"/>
          <cell r="D3251"/>
          <cell r="G3251" t="str">
            <v xml:space="preserve"> </v>
          </cell>
        </row>
        <row r="3252">
          <cell r="A3252"/>
          <cell r="B3252"/>
          <cell r="C3252"/>
          <cell r="D3252"/>
          <cell r="G3252" t="str">
            <v xml:space="preserve"> </v>
          </cell>
        </row>
        <row r="3253">
          <cell r="A3253"/>
          <cell r="B3253"/>
          <cell r="C3253"/>
          <cell r="D3253"/>
          <cell r="G3253" t="str">
            <v xml:space="preserve"> </v>
          </cell>
        </row>
        <row r="3254">
          <cell r="A3254"/>
          <cell r="B3254"/>
          <cell r="C3254"/>
          <cell r="D3254"/>
          <cell r="G3254" t="str">
            <v xml:space="preserve"> </v>
          </cell>
        </row>
        <row r="3255">
          <cell r="A3255"/>
          <cell r="B3255"/>
          <cell r="C3255"/>
          <cell r="D3255"/>
          <cell r="G3255" t="str">
            <v xml:space="preserve"> </v>
          </cell>
        </row>
        <row r="3256">
          <cell r="A3256"/>
          <cell r="B3256"/>
          <cell r="C3256"/>
          <cell r="D3256"/>
          <cell r="G3256" t="str">
            <v xml:space="preserve"> </v>
          </cell>
        </row>
        <row r="3257">
          <cell r="A3257"/>
          <cell r="B3257"/>
          <cell r="C3257"/>
          <cell r="D3257"/>
          <cell r="G3257" t="str">
            <v xml:space="preserve"> </v>
          </cell>
        </row>
        <row r="3258">
          <cell r="A3258"/>
          <cell r="B3258"/>
          <cell r="C3258"/>
          <cell r="D3258"/>
          <cell r="G3258" t="str">
            <v xml:space="preserve"> </v>
          </cell>
        </row>
        <row r="3259">
          <cell r="A3259"/>
          <cell r="B3259"/>
          <cell r="C3259"/>
          <cell r="D3259"/>
          <cell r="G3259" t="str">
            <v xml:space="preserve"> </v>
          </cell>
        </row>
        <row r="3260">
          <cell r="A3260"/>
          <cell r="B3260"/>
          <cell r="C3260"/>
          <cell r="D3260"/>
          <cell r="G3260" t="str">
            <v xml:space="preserve"> </v>
          </cell>
        </row>
        <row r="3261">
          <cell r="A3261"/>
          <cell r="B3261"/>
          <cell r="C3261"/>
          <cell r="D3261"/>
          <cell r="G3261" t="str">
            <v xml:space="preserve"> </v>
          </cell>
        </row>
        <row r="3262">
          <cell r="A3262"/>
          <cell r="B3262"/>
          <cell r="C3262"/>
          <cell r="D3262"/>
          <cell r="G3262" t="str">
            <v xml:space="preserve"> </v>
          </cell>
        </row>
        <row r="3263">
          <cell r="A3263"/>
          <cell r="B3263"/>
          <cell r="C3263"/>
          <cell r="D3263"/>
          <cell r="G3263" t="str">
            <v xml:space="preserve"> </v>
          </cell>
        </row>
        <row r="3264">
          <cell r="A3264"/>
          <cell r="B3264"/>
          <cell r="C3264"/>
          <cell r="D3264"/>
          <cell r="G3264" t="str">
            <v xml:space="preserve"> </v>
          </cell>
        </row>
        <row r="3265">
          <cell r="A3265"/>
          <cell r="B3265"/>
          <cell r="C3265"/>
          <cell r="D3265"/>
          <cell r="G3265" t="str">
            <v xml:space="preserve"> </v>
          </cell>
        </row>
        <row r="3266">
          <cell r="A3266"/>
          <cell r="B3266"/>
          <cell r="C3266"/>
          <cell r="D3266"/>
          <cell r="G3266" t="str">
            <v xml:space="preserve"> </v>
          </cell>
        </row>
        <row r="3267">
          <cell r="A3267"/>
          <cell r="B3267"/>
          <cell r="C3267"/>
          <cell r="D3267"/>
          <cell r="G3267" t="str">
            <v xml:space="preserve"> </v>
          </cell>
        </row>
        <row r="3268">
          <cell r="A3268"/>
          <cell r="B3268"/>
          <cell r="C3268"/>
          <cell r="D3268"/>
          <cell r="G3268" t="str">
            <v xml:space="preserve"> </v>
          </cell>
        </row>
        <row r="3269">
          <cell r="A3269"/>
          <cell r="B3269"/>
          <cell r="C3269"/>
          <cell r="D3269"/>
          <cell r="G3269" t="str">
            <v xml:space="preserve"> </v>
          </cell>
        </row>
        <row r="3270">
          <cell r="A3270"/>
          <cell r="B3270"/>
          <cell r="C3270"/>
          <cell r="D3270"/>
          <cell r="G3270" t="str">
            <v xml:space="preserve"> </v>
          </cell>
        </row>
        <row r="3271">
          <cell r="A3271"/>
          <cell r="B3271"/>
          <cell r="C3271"/>
          <cell r="D3271"/>
          <cell r="G3271" t="str">
            <v xml:space="preserve"> </v>
          </cell>
        </row>
        <row r="3272">
          <cell r="A3272"/>
          <cell r="B3272"/>
          <cell r="C3272"/>
          <cell r="D3272"/>
          <cell r="G3272" t="str">
            <v xml:space="preserve"> </v>
          </cell>
        </row>
        <row r="3273">
          <cell r="A3273"/>
          <cell r="B3273"/>
          <cell r="C3273"/>
          <cell r="D3273"/>
          <cell r="G3273" t="str">
            <v xml:space="preserve"> </v>
          </cell>
        </row>
        <row r="3274">
          <cell r="A3274"/>
          <cell r="B3274"/>
          <cell r="C3274"/>
          <cell r="D3274"/>
          <cell r="G3274" t="str">
            <v xml:space="preserve"> </v>
          </cell>
        </row>
        <row r="3275">
          <cell r="A3275"/>
          <cell r="B3275"/>
          <cell r="C3275"/>
          <cell r="D3275"/>
          <cell r="G3275" t="str">
            <v xml:space="preserve"> </v>
          </cell>
        </row>
        <row r="3276">
          <cell r="A3276"/>
          <cell r="B3276"/>
          <cell r="C3276"/>
          <cell r="D3276"/>
          <cell r="G3276" t="str">
            <v xml:space="preserve"> </v>
          </cell>
        </row>
        <row r="3277">
          <cell r="A3277"/>
          <cell r="B3277"/>
          <cell r="C3277"/>
          <cell r="D3277"/>
          <cell r="G3277" t="str">
            <v xml:space="preserve"> </v>
          </cell>
        </row>
        <row r="3278">
          <cell r="A3278"/>
          <cell r="B3278"/>
          <cell r="C3278"/>
          <cell r="D3278"/>
          <cell r="G3278" t="str">
            <v xml:space="preserve"> </v>
          </cell>
        </row>
        <row r="3279">
          <cell r="A3279"/>
          <cell r="B3279"/>
          <cell r="C3279"/>
          <cell r="D3279"/>
          <cell r="G3279" t="str">
            <v xml:space="preserve"> </v>
          </cell>
        </row>
        <row r="3280">
          <cell r="A3280"/>
          <cell r="B3280"/>
          <cell r="C3280"/>
          <cell r="D3280"/>
          <cell r="G3280" t="str">
            <v xml:space="preserve"> </v>
          </cell>
        </row>
        <row r="3281">
          <cell r="A3281"/>
          <cell r="B3281"/>
          <cell r="C3281"/>
          <cell r="D3281"/>
          <cell r="G3281" t="str">
            <v xml:space="preserve"> </v>
          </cell>
        </row>
        <row r="3282">
          <cell r="A3282"/>
          <cell r="B3282"/>
          <cell r="C3282"/>
          <cell r="D3282"/>
          <cell r="G3282" t="str">
            <v xml:space="preserve"> </v>
          </cell>
        </row>
        <row r="3283">
          <cell r="A3283"/>
          <cell r="B3283"/>
          <cell r="C3283"/>
          <cell r="D3283"/>
          <cell r="G3283" t="str">
            <v xml:space="preserve"> </v>
          </cell>
        </row>
        <row r="3284">
          <cell r="A3284"/>
          <cell r="B3284"/>
          <cell r="C3284"/>
          <cell r="D3284"/>
          <cell r="G3284" t="str">
            <v xml:space="preserve"> </v>
          </cell>
        </row>
        <row r="3285">
          <cell r="A3285"/>
          <cell r="B3285"/>
          <cell r="C3285"/>
          <cell r="D3285"/>
          <cell r="G3285" t="str">
            <v xml:space="preserve"> </v>
          </cell>
        </row>
        <row r="3286">
          <cell r="A3286"/>
          <cell r="B3286"/>
          <cell r="C3286"/>
          <cell r="D3286"/>
          <cell r="G3286" t="str">
            <v xml:space="preserve"> </v>
          </cell>
        </row>
        <row r="3287">
          <cell r="A3287"/>
          <cell r="B3287"/>
          <cell r="C3287"/>
          <cell r="D3287"/>
          <cell r="G3287" t="str">
            <v xml:space="preserve"> </v>
          </cell>
        </row>
        <row r="3288">
          <cell r="A3288"/>
          <cell r="B3288"/>
          <cell r="C3288"/>
          <cell r="D3288"/>
          <cell r="G3288" t="str">
            <v xml:space="preserve"> </v>
          </cell>
        </row>
        <row r="3289">
          <cell r="A3289"/>
          <cell r="B3289"/>
          <cell r="C3289"/>
          <cell r="D3289"/>
          <cell r="G3289" t="str">
            <v xml:space="preserve"> </v>
          </cell>
        </row>
        <row r="3290">
          <cell r="A3290"/>
          <cell r="B3290"/>
          <cell r="C3290"/>
          <cell r="D3290"/>
          <cell r="G3290" t="str">
            <v xml:space="preserve"> </v>
          </cell>
        </row>
        <row r="3291">
          <cell r="A3291"/>
          <cell r="B3291"/>
          <cell r="C3291"/>
          <cell r="D3291"/>
          <cell r="G3291" t="str">
            <v xml:space="preserve"> </v>
          </cell>
        </row>
        <row r="3292">
          <cell r="A3292"/>
          <cell r="B3292"/>
          <cell r="C3292"/>
          <cell r="D3292"/>
          <cell r="G3292" t="str">
            <v xml:space="preserve"> </v>
          </cell>
        </row>
        <row r="3293">
          <cell r="A3293"/>
          <cell r="B3293"/>
          <cell r="C3293"/>
          <cell r="D3293"/>
          <cell r="G3293" t="str">
            <v xml:space="preserve"> </v>
          </cell>
        </row>
        <row r="3294">
          <cell r="A3294"/>
          <cell r="B3294"/>
          <cell r="C3294"/>
          <cell r="D3294"/>
          <cell r="G3294" t="str">
            <v xml:space="preserve"> </v>
          </cell>
        </row>
        <row r="3295">
          <cell r="A3295"/>
          <cell r="B3295"/>
          <cell r="C3295"/>
          <cell r="D3295"/>
          <cell r="G3295" t="str">
            <v xml:space="preserve"> </v>
          </cell>
        </row>
        <row r="3296">
          <cell r="A3296"/>
          <cell r="B3296"/>
          <cell r="C3296"/>
          <cell r="D3296"/>
          <cell r="G3296" t="str">
            <v xml:space="preserve"> </v>
          </cell>
        </row>
        <row r="3297">
          <cell r="A3297"/>
          <cell r="B3297"/>
          <cell r="C3297"/>
          <cell r="D3297"/>
          <cell r="G3297" t="str">
            <v xml:space="preserve"> </v>
          </cell>
        </row>
        <row r="3298">
          <cell r="A3298"/>
          <cell r="B3298"/>
          <cell r="C3298"/>
          <cell r="D3298"/>
          <cell r="G3298" t="str">
            <v xml:space="preserve"> </v>
          </cell>
        </row>
        <row r="3299">
          <cell r="A3299"/>
          <cell r="B3299"/>
          <cell r="C3299"/>
          <cell r="D3299"/>
          <cell r="G3299" t="str">
            <v xml:space="preserve"> </v>
          </cell>
        </row>
        <row r="3300">
          <cell r="A3300"/>
          <cell r="B3300"/>
          <cell r="C3300"/>
          <cell r="D3300"/>
          <cell r="G3300" t="str">
            <v xml:space="preserve"> </v>
          </cell>
        </row>
        <row r="3301">
          <cell r="A3301"/>
          <cell r="B3301"/>
          <cell r="C3301"/>
          <cell r="D3301"/>
          <cell r="G3301" t="str">
            <v xml:space="preserve"> </v>
          </cell>
        </row>
        <row r="3302">
          <cell r="A3302"/>
          <cell r="B3302"/>
          <cell r="C3302"/>
          <cell r="D3302"/>
          <cell r="G3302" t="str">
            <v xml:space="preserve"> </v>
          </cell>
        </row>
        <row r="3303">
          <cell r="A3303"/>
          <cell r="B3303"/>
          <cell r="C3303"/>
          <cell r="D3303"/>
          <cell r="G3303" t="str">
            <v xml:space="preserve"> </v>
          </cell>
        </row>
        <row r="3304">
          <cell r="A3304"/>
          <cell r="B3304"/>
          <cell r="C3304"/>
          <cell r="D3304"/>
          <cell r="G3304" t="str">
            <v xml:space="preserve"> </v>
          </cell>
        </row>
        <row r="3305">
          <cell r="A3305"/>
          <cell r="B3305"/>
          <cell r="C3305"/>
          <cell r="D3305"/>
          <cell r="G3305" t="str">
            <v xml:space="preserve"> </v>
          </cell>
        </row>
        <row r="3306">
          <cell r="A3306"/>
          <cell r="B3306"/>
          <cell r="C3306"/>
          <cell r="D3306"/>
          <cell r="G3306" t="str">
            <v xml:space="preserve"> </v>
          </cell>
        </row>
        <row r="3307">
          <cell r="A3307"/>
          <cell r="B3307"/>
          <cell r="C3307"/>
          <cell r="D3307"/>
          <cell r="G3307" t="str">
            <v xml:space="preserve"> </v>
          </cell>
        </row>
        <row r="3308">
          <cell r="A3308"/>
          <cell r="B3308"/>
          <cell r="C3308"/>
          <cell r="D3308"/>
          <cell r="G3308" t="str">
            <v xml:space="preserve"> </v>
          </cell>
        </row>
        <row r="3309">
          <cell r="A3309"/>
          <cell r="B3309"/>
          <cell r="C3309"/>
          <cell r="D3309"/>
          <cell r="G3309" t="str">
            <v xml:space="preserve"> </v>
          </cell>
        </row>
        <row r="3310">
          <cell r="A3310"/>
          <cell r="B3310"/>
          <cell r="C3310"/>
          <cell r="D3310"/>
          <cell r="G3310" t="str">
            <v xml:space="preserve"> </v>
          </cell>
        </row>
        <row r="3311">
          <cell r="A3311"/>
          <cell r="B3311"/>
          <cell r="C3311"/>
          <cell r="D3311"/>
          <cell r="G3311" t="str">
            <v xml:space="preserve"> </v>
          </cell>
        </row>
        <row r="3312">
          <cell r="A3312"/>
          <cell r="B3312"/>
          <cell r="C3312"/>
          <cell r="D3312"/>
          <cell r="G3312" t="str">
            <v xml:space="preserve"> </v>
          </cell>
        </row>
        <row r="3313">
          <cell r="A3313"/>
          <cell r="B3313"/>
          <cell r="C3313"/>
          <cell r="D3313"/>
          <cell r="G3313" t="str">
            <v xml:space="preserve"> </v>
          </cell>
        </row>
        <row r="3314">
          <cell r="A3314"/>
          <cell r="B3314"/>
          <cell r="C3314"/>
          <cell r="D3314"/>
          <cell r="G3314" t="str">
            <v xml:space="preserve"> </v>
          </cell>
        </row>
        <row r="3315">
          <cell r="A3315"/>
          <cell r="B3315"/>
          <cell r="C3315"/>
          <cell r="D3315"/>
          <cell r="G3315" t="str">
            <v xml:space="preserve"> </v>
          </cell>
        </row>
        <row r="3316">
          <cell r="A3316"/>
          <cell r="B3316"/>
          <cell r="C3316"/>
          <cell r="D3316"/>
          <cell r="G3316" t="str">
            <v xml:space="preserve"> </v>
          </cell>
        </row>
        <row r="3317">
          <cell r="A3317"/>
          <cell r="B3317"/>
          <cell r="C3317"/>
          <cell r="D3317"/>
          <cell r="G3317" t="str">
            <v xml:space="preserve"> </v>
          </cell>
        </row>
        <row r="3318">
          <cell r="A3318"/>
          <cell r="B3318"/>
          <cell r="C3318"/>
          <cell r="D3318"/>
          <cell r="G3318" t="str">
            <v xml:space="preserve"> </v>
          </cell>
        </row>
        <row r="3319">
          <cell r="A3319"/>
          <cell r="B3319"/>
          <cell r="C3319"/>
          <cell r="D3319"/>
          <cell r="G3319" t="str">
            <v xml:space="preserve"> </v>
          </cell>
        </row>
        <row r="3320">
          <cell r="A3320"/>
          <cell r="B3320"/>
          <cell r="C3320"/>
          <cell r="D3320"/>
          <cell r="G3320" t="str">
            <v xml:space="preserve"> </v>
          </cell>
        </row>
        <row r="3321">
          <cell r="A3321"/>
          <cell r="B3321"/>
          <cell r="C3321"/>
          <cell r="D3321"/>
          <cell r="G3321" t="str">
            <v xml:space="preserve"> </v>
          </cell>
        </row>
        <row r="3322">
          <cell r="A3322"/>
          <cell r="B3322"/>
          <cell r="C3322"/>
          <cell r="D3322"/>
          <cell r="G3322" t="str">
            <v xml:space="preserve"> </v>
          </cell>
        </row>
        <row r="3323">
          <cell r="A3323"/>
          <cell r="B3323"/>
          <cell r="C3323"/>
          <cell r="D3323"/>
          <cell r="G3323" t="str">
            <v xml:space="preserve"> </v>
          </cell>
        </row>
        <row r="3324">
          <cell r="A3324"/>
          <cell r="B3324"/>
          <cell r="C3324"/>
          <cell r="D3324"/>
          <cell r="G3324" t="str">
            <v xml:space="preserve"> </v>
          </cell>
        </row>
        <row r="3325">
          <cell r="A3325"/>
          <cell r="B3325"/>
          <cell r="C3325"/>
          <cell r="D3325"/>
          <cell r="G3325" t="str">
            <v xml:space="preserve"> </v>
          </cell>
        </row>
        <row r="3326">
          <cell r="A3326"/>
          <cell r="B3326"/>
          <cell r="C3326"/>
          <cell r="D3326"/>
          <cell r="G3326" t="str">
            <v xml:space="preserve"> </v>
          </cell>
        </row>
        <row r="3327">
          <cell r="A3327"/>
          <cell r="B3327"/>
          <cell r="C3327"/>
          <cell r="D3327"/>
          <cell r="G3327" t="str">
            <v xml:space="preserve"> </v>
          </cell>
        </row>
        <row r="3328">
          <cell r="A3328"/>
          <cell r="B3328"/>
          <cell r="C3328"/>
          <cell r="D3328"/>
          <cell r="G3328" t="str">
            <v xml:space="preserve"> </v>
          </cell>
        </row>
        <row r="3329">
          <cell r="A3329"/>
          <cell r="B3329"/>
          <cell r="C3329"/>
          <cell r="D3329"/>
          <cell r="G3329" t="str">
            <v xml:space="preserve"> </v>
          </cell>
        </row>
        <row r="3330">
          <cell r="A3330"/>
          <cell r="B3330"/>
          <cell r="C3330"/>
          <cell r="D3330"/>
          <cell r="G3330" t="str">
            <v xml:space="preserve"> </v>
          </cell>
        </row>
        <row r="3331">
          <cell r="A3331"/>
          <cell r="B3331"/>
          <cell r="C3331"/>
          <cell r="D3331"/>
          <cell r="G3331" t="str">
            <v xml:space="preserve"> </v>
          </cell>
        </row>
        <row r="3332">
          <cell r="A3332"/>
          <cell r="B3332"/>
          <cell r="C3332"/>
          <cell r="D3332"/>
          <cell r="G3332" t="str">
            <v xml:space="preserve"> </v>
          </cell>
        </row>
        <row r="3333">
          <cell r="A3333"/>
          <cell r="B3333"/>
          <cell r="C3333"/>
          <cell r="D3333"/>
          <cell r="G3333" t="str">
            <v xml:space="preserve"> </v>
          </cell>
        </row>
        <row r="3334">
          <cell r="A3334"/>
          <cell r="B3334"/>
          <cell r="C3334"/>
          <cell r="D3334"/>
          <cell r="G3334" t="str">
            <v xml:space="preserve"> </v>
          </cell>
        </row>
        <row r="3335">
          <cell r="A3335"/>
          <cell r="B3335"/>
          <cell r="C3335"/>
          <cell r="D3335"/>
          <cell r="G3335" t="str">
            <v xml:space="preserve"> </v>
          </cell>
        </row>
        <row r="3336">
          <cell r="A3336"/>
          <cell r="B3336"/>
          <cell r="C3336"/>
          <cell r="D3336"/>
          <cell r="G3336" t="str">
            <v xml:space="preserve"> </v>
          </cell>
        </row>
        <row r="3337">
          <cell r="A3337"/>
          <cell r="B3337"/>
          <cell r="C3337"/>
          <cell r="D3337"/>
          <cell r="G3337" t="str">
            <v xml:space="preserve"> </v>
          </cell>
        </row>
        <row r="3338">
          <cell r="A3338"/>
          <cell r="B3338"/>
          <cell r="C3338"/>
          <cell r="D3338"/>
          <cell r="G3338" t="str">
            <v xml:space="preserve"> </v>
          </cell>
        </row>
        <row r="3339">
          <cell r="A3339"/>
          <cell r="B3339"/>
          <cell r="C3339"/>
          <cell r="D3339"/>
          <cell r="G3339" t="str">
            <v xml:space="preserve"> </v>
          </cell>
        </row>
        <row r="3340">
          <cell r="A3340"/>
          <cell r="B3340"/>
          <cell r="C3340"/>
          <cell r="D3340"/>
          <cell r="G3340" t="str">
            <v xml:space="preserve"> </v>
          </cell>
        </row>
        <row r="3341">
          <cell r="A3341"/>
          <cell r="B3341"/>
          <cell r="C3341"/>
          <cell r="D3341"/>
          <cell r="G3341" t="str">
            <v xml:space="preserve"> </v>
          </cell>
        </row>
        <row r="3342">
          <cell r="A3342"/>
          <cell r="B3342"/>
          <cell r="C3342"/>
          <cell r="D3342"/>
          <cell r="G3342" t="str">
            <v xml:space="preserve"> </v>
          </cell>
        </row>
        <row r="3343">
          <cell r="A3343"/>
          <cell r="B3343"/>
          <cell r="C3343"/>
          <cell r="D3343"/>
          <cell r="G3343" t="str">
            <v xml:space="preserve"> </v>
          </cell>
        </row>
        <row r="3344">
          <cell r="A3344"/>
          <cell r="B3344"/>
          <cell r="C3344"/>
          <cell r="D3344"/>
          <cell r="G3344" t="str">
            <v xml:space="preserve"> </v>
          </cell>
        </row>
        <row r="3345">
          <cell r="A3345"/>
          <cell r="B3345"/>
          <cell r="C3345"/>
          <cell r="D3345"/>
          <cell r="G3345" t="str">
            <v xml:space="preserve"> </v>
          </cell>
        </row>
        <row r="3346">
          <cell r="A3346"/>
          <cell r="B3346"/>
          <cell r="C3346"/>
          <cell r="D3346"/>
          <cell r="G3346" t="str">
            <v xml:space="preserve"> </v>
          </cell>
        </row>
        <row r="3347">
          <cell r="A3347"/>
          <cell r="B3347"/>
          <cell r="C3347"/>
          <cell r="D3347"/>
          <cell r="G3347" t="str">
            <v xml:space="preserve"> </v>
          </cell>
        </row>
        <row r="3348">
          <cell r="A3348"/>
          <cell r="B3348"/>
          <cell r="C3348"/>
          <cell r="D3348"/>
          <cell r="G3348" t="str">
            <v xml:space="preserve"> </v>
          </cell>
        </row>
        <row r="3349">
          <cell r="A3349"/>
          <cell r="B3349"/>
          <cell r="C3349"/>
          <cell r="D3349"/>
          <cell r="G3349" t="str">
            <v xml:space="preserve"> </v>
          </cell>
        </row>
        <row r="3350">
          <cell r="A3350"/>
          <cell r="B3350"/>
          <cell r="C3350"/>
          <cell r="D3350"/>
          <cell r="G3350" t="str">
            <v xml:space="preserve"> </v>
          </cell>
        </row>
        <row r="3351">
          <cell r="A3351"/>
          <cell r="B3351"/>
          <cell r="C3351"/>
          <cell r="D3351"/>
          <cell r="G3351" t="str">
            <v xml:space="preserve"> </v>
          </cell>
        </row>
        <row r="3352">
          <cell r="A3352"/>
          <cell r="B3352"/>
          <cell r="C3352"/>
          <cell r="D3352"/>
          <cell r="G3352" t="str">
            <v xml:space="preserve"> </v>
          </cell>
        </row>
        <row r="3353">
          <cell r="A3353"/>
          <cell r="B3353"/>
          <cell r="C3353"/>
          <cell r="D3353"/>
          <cell r="G3353" t="str">
            <v xml:space="preserve"> </v>
          </cell>
        </row>
        <row r="3354">
          <cell r="A3354"/>
          <cell r="B3354"/>
          <cell r="C3354"/>
          <cell r="D3354"/>
          <cell r="G3354" t="str">
            <v xml:space="preserve"> </v>
          </cell>
        </row>
        <row r="3355">
          <cell r="A3355"/>
          <cell r="B3355"/>
          <cell r="C3355"/>
          <cell r="D3355"/>
          <cell r="G3355" t="str">
            <v xml:space="preserve"> </v>
          </cell>
        </row>
        <row r="3356">
          <cell r="A3356"/>
          <cell r="B3356"/>
          <cell r="C3356"/>
          <cell r="D3356"/>
          <cell r="G3356" t="str">
            <v xml:space="preserve"> </v>
          </cell>
        </row>
        <row r="3357">
          <cell r="A3357"/>
          <cell r="B3357"/>
          <cell r="C3357"/>
          <cell r="D3357"/>
          <cell r="G3357" t="str">
            <v xml:space="preserve"> </v>
          </cell>
        </row>
        <row r="3358">
          <cell r="A3358"/>
          <cell r="B3358"/>
          <cell r="C3358"/>
          <cell r="D3358"/>
          <cell r="G3358" t="str">
            <v xml:space="preserve"> </v>
          </cell>
        </row>
        <row r="3359">
          <cell r="A3359"/>
          <cell r="B3359"/>
          <cell r="C3359"/>
          <cell r="D3359"/>
          <cell r="G3359" t="str">
            <v xml:space="preserve"> </v>
          </cell>
        </row>
        <row r="3360">
          <cell r="A3360"/>
          <cell r="B3360"/>
          <cell r="C3360"/>
          <cell r="D3360"/>
          <cell r="G3360" t="str">
            <v xml:space="preserve"> </v>
          </cell>
        </row>
        <row r="3361">
          <cell r="A3361"/>
          <cell r="B3361"/>
          <cell r="C3361"/>
          <cell r="D3361"/>
          <cell r="G3361" t="str">
            <v xml:space="preserve"> </v>
          </cell>
        </row>
        <row r="3362">
          <cell r="A3362"/>
          <cell r="B3362"/>
          <cell r="C3362"/>
          <cell r="D3362"/>
          <cell r="G3362" t="str">
            <v xml:space="preserve"> </v>
          </cell>
        </row>
        <row r="3363">
          <cell r="A3363"/>
          <cell r="B3363"/>
          <cell r="C3363"/>
          <cell r="D3363"/>
          <cell r="G3363" t="str">
            <v xml:space="preserve"> </v>
          </cell>
        </row>
        <row r="3364">
          <cell r="A3364"/>
          <cell r="B3364"/>
          <cell r="C3364"/>
          <cell r="D3364"/>
          <cell r="G3364" t="str">
            <v xml:space="preserve"> </v>
          </cell>
        </row>
        <row r="3365">
          <cell r="A3365"/>
          <cell r="B3365"/>
          <cell r="C3365"/>
          <cell r="D3365"/>
          <cell r="G3365" t="str">
            <v xml:space="preserve"> </v>
          </cell>
        </row>
        <row r="3366">
          <cell r="A3366"/>
          <cell r="B3366"/>
          <cell r="C3366"/>
          <cell r="D3366"/>
          <cell r="G3366" t="str">
            <v xml:space="preserve"> </v>
          </cell>
        </row>
        <row r="3367">
          <cell r="A3367"/>
          <cell r="B3367"/>
          <cell r="C3367"/>
          <cell r="D3367"/>
          <cell r="G3367" t="str">
            <v xml:space="preserve"> </v>
          </cell>
        </row>
        <row r="3368">
          <cell r="A3368"/>
          <cell r="B3368"/>
          <cell r="C3368"/>
          <cell r="D3368"/>
          <cell r="G3368" t="str">
            <v xml:space="preserve"> </v>
          </cell>
        </row>
        <row r="3369">
          <cell r="A3369"/>
          <cell r="B3369"/>
          <cell r="C3369"/>
          <cell r="D3369"/>
          <cell r="G3369" t="str">
            <v xml:space="preserve"> </v>
          </cell>
        </row>
        <row r="3370">
          <cell r="A3370"/>
          <cell r="B3370"/>
          <cell r="C3370"/>
          <cell r="D3370"/>
          <cell r="G3370" t="str">
            <v xml:space="preserve"> </v>
          </cell>
        </row>
        <row r="3371">
          <cell r="A3371"/>
          <cell r="B3371"/>
          <cell r="C3371"/>
          <cell r="D3371"/>
          <cell r="G3371" t="str">
            <v xml:space="preserve"> </v>
          </cell>
        </row>
        <row r="3372">
          <cell r="A3372"/>
          <cell r="B3372"/>
          <cell r="C3372"/>
          <cell r="D3372"/>
          <cell r="G3372" t="str">
            <v xml:space="preserve"> </v>
          </cell>
        </row>
        <row r="3373">
          <cell r="A3373"/>
          <cell r="B3373"/>
          <cell r="C3373"/>
          <cell r="D3373"/>
          <cell r="G3373" t="str">
            <v xml:space="preserve"> </v>
          </cell>
        </row>
        <row r="3374">
          <cell r="A3374"/>
          <cell r="B3374"/>
          <cell r="C3374"/>
          <cell r="D3374"/>
          <cell r="G3374" t="str">
            <v xml:space="preserve"> </v>
          </cell>
        </row>
        <row r="3375">
          <cell r="A3375"/>
          <cell r="B3375"/>
          <cell r="C3375"/>
          <cell r="D3375"/>
          <cell r="G3375" t="str">
            <v xml:space="preserve"> </v>
          </cell>
        </row>
        <row r="3376">
          <cell r="A3376"/>
          <cell r="B3376"/>
          <cell r="C3376"/>
          <cell r="D3376"/>
          <cell r="G3376" t="str">
            <v xml:space="preserve"> </v>
          </cell>
        </row>
        <row r="3377">
          <cell r="A3377"/>
          <cell r="B3377"/>
          <cell r="C3377"/>
          <cell r="D3377"/>
          <cell r="G3377" t="str">
            <v xml:space="preserve"> </v>
          </cell>
        </row>
        <row r="3378">
          <cell r="A3378"/>
          <cell r="B3378"/>
          <cell r="C3378"/>
          <cell r="D3378"/>
          <cell r="G3378" t="str">
            <v xml:space="preserve"> </v>
          </cell>
        </row>
        <row r="3379">
          <cell r="A3379"/>
          <cell r="B3379"/>
          <cell r="C3379"/>
          <cell r="D3379"/>
          <cell r="G3379" t="str">
            <v xml:space="preserve"> </v>
          </cell>
        </row>
        <row r="3380">
          <cell r="A3380"/>
          <cell r="B3380"/>
          <cell r="C3380"/>
          <cell r="D3380"/>
          <cell r="G3380" t="str">
            <v xml:space="preserve"> </v>
          </cell>
        </row>
        <row r="3381">
          <cell r="A3381"/>
          <cell r="B3381"/>
          <cell r="C3381"/>
          <cell r="D3381"/>
          <cell r="G3381" t="str">
            <v xml:space="preserve"> </v>
          </cell>
        </row>
        <row r="3382">
          <cell r="A3382"/>
          <cell r="B3382"/>
          <cell r="C3382"/>
          <cell r="D3382"/>
          <cell r="G3382" t="str">
            <v xml:space="preserve"> </v>
          </cell>
        </row>
        <row r="3383">
          <cell r="A3383"/>
          <cell r="B3383"/>
          <cell r="C3383"/>
          <cell r="D3383"/>
          <cell r="G3383" t="str">
            <v xml:space="preserve"> </v>
          </cell>
        </row>
        <row r="3384">
          <cell r="A3384"/>
          <cell r="B3384"/>
          <cell r="C3384"/>
          <cell r="D3384"/>
          <cell r="G3384" t="str">
            <v xml:space="preserve"> </v>
          </cell>
        </row>
        <row r="3385">
          <cell r="A3385"/>
          <cell r="B3385"/>
          <cell r="C3385"/>
          <cell r="D3385"/>
          <cell r="G3385" t="str">
            <v xml:space="preserve"> </v>
          </cell>
        </row>
        <row r="3386">
          <cell r="A3386"/>
          <cell r="B3386"/>
          <cell r="C3386"/>
          <cell r="D3386"/>
          <cell r="G3386" t="str">
            <v xml:space="preserve"> </v>
          </cell>
        </row>
        <row r="3387">
          <cell r="A3387"/>
          <cell r="B3387"/>
          <cell r="C3387"/>
          <cell r="D3387"/>
          <cell r="G3387" t="str">
            <v xml:space="preserve"> </v>
          </cell>
        </row>
        <row r="3388">
          <cell r="A3388"/>
          <cell r="B3388"/>
          <cell r="C3388"/>
          <cell r="D3388"/>
          <cell r="G3388" t="str">
            <v xml:space="preserve"> </v>
          </cell>
        </row>
        <row r="3389">
          <cell r="A3389"/>
          <cell r="B3389"/>
          <cell r="C3389"/>
          <cell r="D3389"/>
          <cell r="G3389" t="str">
            <v xml:space="preserve"> </v>
          </cell>
        </row>
        <row r="3390">
          <cell r="A3390"/>
          <cell r="B3390"/>
          <cell r="C3390"/>
          <cell r="D3390"/>
          <cell r="G3390" t="str">
            <v xml:space="preserve"> </v>
          </cell>
        </row>
        <row r="3391">
          <cell r="A3391"/>
          <cell r="B3391"/>
          <cell r="C3391"/>
          <cell r="D3391"/>
          <cell r="G3391" t="str">
            <v xml:space="preserve"> </v>
          </cell>
        </row>
        <row r="3392">
          <cell r="A3392"/>
          <cell r="B3392"/>
          <cell r="C3392"/>
          <cell r="D3392"/>
          <cell r="G3392" t="str">
            <v xml:space="preserve"> </v>
          </cell>
        </row>
        <row r="3393">
          <cell r="A3393"/>
          <cell r="B3393"/>
          <cell r="C3393"/>
          <cell r="D3393"/>
          <cell r="G3393" t="str">
            <v xml:space="preserve"> </v>
          </cell>
        </row>
        <row r="3394">
          <cell r="A3394"/>
          <cell r="B3394"/>
          <cell r="C3394"/>
          <cell r="D3394"/>
          <cell r="G3394" t="str">
            <v xml:space="preserve"> </v>
          </cell>
        </row>
        <row r="3395">
          <cell r="A3395"/>
          <cell r="B3395"/>
          <cell r="C3395"/>
          <cell r="D3395"/>
          <cell r="G3395" t="str">
            <v xml:space="preserve"> </v>
          </cell>
        </row>
        <row r="3396">
          <cell r="A3396"/>
          <cell r="B3396"/>
          <cell r="C3396"/>
          <cell r="D3396"/>
          <cell r="G3396" t="str">
            <v xml:space="preserve"> </v>
          </cell>
        </row>
        <row r="3397">
          <cell r="A3397"/>
          <cell r="B3397"/>
          <cell r="C3397"/>
          <cell r="D3397"/>
          <cell r="G3397" t="str">
            <v xml:space="preserve"> </v>
          </cell>
        </row>
        <row r="3398">
          <cell r="A3398"/>
          <cell r="B3398"/>
          <cell r="C3398"/>
          <cell r="D3398"/>
          <cell r="G3398" t="str">
            <v xml:space="preserve"> </v>
          </cell>
        </row>
        <row r="3399">
          <cell r="A3399"/>
          <cell r="B3399"/>
          <cell r="C3399"/>
          <cell r="D3399"/>
          <cell r="G3399" t="str">
            <v xml:space="preserve"> </v>
          </cell>
        </row>
        <row r="3400">
          <cell r="A3400"/>
          <cell r="B3400"/>
          <cell r="C3400"/>
          <cell r="D3400"/>
          <cell r="G3400" t="str">
            <v xml:space="preserve"> </v>
          </cell>
        </row>
        <row r="3401">
          <cell r="A3401"/>
          <cell r="B3401"/>
          <cell r="C3401"/>
          <cell r="D3401"/>
          <cell r="G3401" t="str">
            <v xml:space="preserve"> </v>
          </cell>
        </row>
        <row r="3402">
          <cell r="A3402"/>
          <cell r="B3402"/>
          <cell r="C3402"/>
          <cell r="D3402"/>
          <cell r="G3402" t="str">
            <v xml:space="preserve"> </v>
          </cell>
        </row>
        <row r="3403">
          <cell r="A3403"/>
          <cell r="B3403"/>
          <cell r="C3403"/>
          <cell r="D3403"/>
          <cell r="G3403" t="str">
            <v xml:space="preserve"> </v>
          </cell>
        </row>
        <row r="3404">
          <cell r="A3404"/>
          <cell r="B3404"/>
          <cell r="C3404"/>
          <cell r="D3404"/>
          <cell r="G3404" t="str">
            <v xml:space="preserve"> </v>
          </cell>
        </row>
        <row r="3405">
          <cell r="A3405"/>
          <cell r="B3405"/>
          <cell r="C3405"/>
          <cell r="D3405"/>
          <cell r="G3405" t="str">
            <v xml:space="preserve"> </v>
          </cell>
        </row>
        <row r="3406">
          <cell r="A3406"/>
          <cell r="B3406"/>
          <cell r="C3406"/>
          <cell r="D3406"/>
          <cell r="G3406" t="str">
            <v xml:space="preserve"> </v>
          </cell>
        </row>
        <row r="3407">
          <cell r="A3407"/>
          <cell r="B3407"/>
          <cell r="C3407"/>
          <cell r="D3407"/>
          <cell r="G3407" t="str">
            <v xml:space="preserve"> </v>
          </cell>
        </row>
        <row r="3408">
          <cell r="A3408"/>
          <cell r="B3408"/>
          <cell r="C3408"/>
          <cell r="D3408"/>
          <cell r="G3408" t="str">
            <v xml:space="preserve"> </v>
          </cell>
        </row>
        <row r="3409">
          <cell r="A3409"/>
          <cell r="B3409"/>
          <cell r="C3409"/>
          <cell r="D3409"/>
          <cell r="G3409" t="str">
            <v xml:space="preserve"> </v>
          </cell>
        </row>
        <row r="3410">
          <cell r="A3410"/>
          <cell r="B3410"/>
          <cell r="C3410"/>
          <cell r="D3410"/>
          <cell r="G3410" t="str">
            <v xml:space="preserve"> </v>
          </cell>
        </row>
        <row r="3411">
          <cell r="A3411"/>
          <cell r="B3411"/>
          <cell r="C3411"/>
          <cell r="D3411"/>
          <cell r="G3411" t="str">
            <v xml:space="preserve"> </v>
          </cell>
        </row>
        <row r="3412">
          <cell r="A3412"/>
          <cell r="B3412"/>
          <cell r="C3412"/>
          <cell r="D3412"/>
          <cell r="G3412" t="str">
            <v xml:space="preserve"> </v>
          </cell>
        </row>
        <row r="3413">
          <cell r="A3413"/>
          <cell r="B3413"/>
          <cell r="C3413"/>
          <cell r="D3413"/>
          <cell r="G3413" t="str">
            <v xml:space="preserve"> </v>
          </cell>
        </row>
        <row r="3414">
          <cell r="A3414"/>
          <cell r="B3414"/>
          <cell r="C3414"/>
          <cell r="D3414"/>
          <cell r="G3414" t="str">
            <v xml:space="preserve"> </v>
          </cell>
        </row>
        <row r="3415">
          <cell r="A3415"/>
          <cell r="B3415"/>
          <cell r="C3415"/>
          <cell r="D3415"/>
          <cell r="G3415" t="str">
            <v xml:space="preserve"> </v>
          </cell>
        </row>
        <row r="3416">
          <cell r="A3416"/>
          <cell r="B3416"/>
          <cell r="C3416"/>
          <cell r="D3416"/>
          <cell r="G3416" t="str">
            <v xml:space="preserve"> </v>
          </cell>
        </row>
        <row r="3417">
          <cell r="A3417"/>
          <cell r="B3417"/>
          <cell r="C3417"/>
          <cell r="D3417"/>
          <cell r="G3417" t="str">
            <v xml:space="preserve"> </v>
          </cell>
        </row>
        <row r="3418">
          <cell r="A3418"/>
          <cell r="B3418"/>
          <cell r="C3418"/>
          <cell r="D3418"/>
          <cell r="G3418" t="str">
            <v xml:space="preserve"> </v>
          </cell>
        </row>
        <row r="3419">
          <cell r="A3419"/>
          <cell r="B3419"/>
          <cell r="C3419"/>
          <cell r="D3419"/>
          <cell r="G3419" t="str">
            <v xml:space="preserve"> </v>
          </cell>
        </row>
        <row r="3420">
          <cell r="A3420"/>
          <cell r="B3420"/>
          <cell r="C3420"/>
          <cell r="D3420"/>
          <cell r="G3420" t="str">
            <v xml:space="preserve"> </v>
          </cell>
        </row>
        <row r="3421">
          <cell r="A3421"/>
          <cell r="B3421"/>
          <cell r="C3421"/>
          <cell r="D3421"/>
          <cell r="G3421" t="str">
            <v xml:space="preserve"> </v>
          </cell>
        </row>
        <row r="3422">
          <cell r="A3422"/>
          <cell r="B3422"/>
          <cell r="C3422"/>
          <cell r="D3422"/>
          <cell r="G3422" t="str">
            <v xml:space="preserve"> </v>
          </cell>
        </row>
        <row r="3423">
          <cell r="A3423"/>
          <cell r="B3423"/>
          <cell r="C3423"/>
          <cell r="D3423"/>
          <cell r="G3423" t="str">
            <v xml:space="preserve"> </v>
          </cell>
        </row>
        <row r="3424">
          <cell r="A3424"/>
          <cell r="B3424"/>
          <cell r="C3424"/>
          <cell r="D3424"/>
          <cell r="G3424" t="str">
            <v xml:space="preserve"> </v>
          </cell>
        </row>
        <row r="3425">
          <cell r="A3425"/>
          <cell r="B3425"/>
          <cell r="C3425"/>
          <cell r="D3425"/>
          <cell r="G3425" t="str">
            <v xml:space="preserve"> </v>
          </cell>
        </row>
        <row r="3426">
          <cell r="A3426"/>
          <cell r="B3426"/>
          <cell r="C3426"/>
          <cell r="D3426"/>
          <cell r="G3426" t="str">
            <v xml:space="preserve"> </v>
          </cell>
        </row>
        <row r="3427">
          <cell r="A3427"/>
          <cell r="B3427"/>
          <cell r="C3427"/>
          <cell r="D3427"/>
          <cell r="G3427" t="str">
            <v xml:space="preserve"> </v>
          </cell>
        </row>
        <row r="3428">
          <cell r="A3428"/>
          <cell r="B3428"/>
          <cell r="C3428"/>
          <cell r="D3428"/>
          <cell r="G3428" t="str">
            <v xml:space="preserve"> </v>
          </cell>
        </row>
        <row r="3429">
          <cell r="A3429"/>
          <cell r="B3429"/>
          <cell r="C3429"/>
          <cell r="D3429"/>
          <cell r="G3429" t="str">
            <v xml:space="preserve"> </v>
          </cell>
        </row>
        <row r="3430">
          <cell r="A3430"/>
          <cell r="B3430"/>
          <cell r="C3430"/>
          <cell r="D3430"/>
          <cell r="G3430" t="str">
            <v xml:space="preserve"> </v>
          </cell>
        </row>
        <row r="3431">
          <cell r="A3431"/>
          <cell r="B3431"/>
          <cell r="C3431"/>
          <cell r="D3431"/>
          <cell r="G3431" t="str">
            <v xml:space="preserve"> </v>
          </cell>
        </row>
        <row r="3432">
          <cell r="A3432"/>
          <cell r="B3432"/>
          <cell r="C3432"/>
          <cell r="D3432"/>
          <cell r="G3432" t="str">
            <v xml:space="preserve"> </v>
          </cell>
        </row>
        <row r="3433">
          <cell r="A3433"/>
          <cell r="B3433"/>
          <cell r="C3433"/>
          <cell r="D3433"/>
          <cell r="G3433" t="str">
            <v xml:space="preserve"> </v>
          </cell>
        </row>
        <row r="3434">
          <cell r="A3434"/>
          <cell r="B3434"/>
          <cell r="C3434"/>
          <cell r="D3434"/>
          <cell r="G3434" t="str">
            <v xml:space="preserve"> </v>
          </cell>
        </row>
        <row r="3435">
          <cell r="A3435"/>
          <cell r="B3435"/>
          <cell r="C3435"/>
          <cell r="D3435"/>
          <cell r="G3435" t="str">
            <v xml:space="preserve"> </v>
          </cell>
        </row>
        <row r="3436">
          <cell r="A3436"/>
          <cell r="B3436"/>
          <cell r="C3436"/>
          <cell r="D3436"/>
          <cell r="G3436" t="str">
            <v xml:space="preserve"> </v>
          </cell>
        </row>
        <row r="3437">
          <cell r="A3437"/>
          <cell r="B3437"/>
          <cell r="C3437"/>
          <cell r="D3437"/>
          <cell r="G3437" t="str">
            <v xml:space="preserve"> </v>
          </cell>
        </row>
        <row r="3438">
          <cell r="A3438"/>
          <cell r="B3438"/>
          <cell r="C3438"/>
          <cell r="D3438"/>
          <cell r="G3438" t="str">
            <v xml:space="preserve"> </v>
          </cell>
        </row>
        <row r="3439">
          <cell r="A3439"/>
          <cell r="B3439"/>
          <cell r="C3439"/>
          <cell r="D3439"/>
          <cell r="G3439" t="str">
            <v xml:space="preserve"> </v>
          </cell>
        </row>
        <row r="3440">
          <cell r="A3440"/>
          <cell r="B3440"/>
          <cell r="C3440"/>
          <cell r="D3440"/>
          <cell r="G3440" t="str">
            <v xml:space="preserve"> </v>
          </cell>
        </row>
        <row r="3441">
          <cell r="A3441"/>
          <cell r="B3441"/>
          <cell r="C3441"/>
          <cell r="D3441"/>
          <cell r="G3441" t="str">
            <v xml:space="preserve"> </v>
          </cell>
        </row>
        <row r="3442">
          <cell r="A3442"/>
          <cell r="B3442"/>
          <cell r="C3442"/>
          <cell r="D3442"/>
          <cell r="G3442" t="str">
            <v xml:space="preserve"> </v>
          </cell>
        </row>
        <row r="3443">
          <cell r="A3443"/>
          <cell r="B3443"/>
          <cell r="C3443"/>
          <cell r="D3443"/>
          <cell r="G3443" t="str">
            <v xml:space="preserve"> </v>
          </cell>
        </row>
        <row r="3444">
          <cell r="A3444"/>
          <cell r="B3444"/>
          <cell r="C3444"/>
          <cell r="D3444"/>
          <cell r="G3444" t="str">
            <v xml:space="preserve"> </v>
          </cell>
        </row>
        <row r="3445">
          <cell r="A3445"/>
          <cell r="B3445"/>
          <cell r="C3445"/>
          <cell r="D3445"/>
          <cell r="G3445" t="str">
            <v xml:space="preserve"> </v>
          </cell>
        </row>
        <row r="3446">
          <cell r="A3446"/>
          <cell r="B3446"/>
          <cell r="C3446"/>
          <cell r="D3446"/>
          <cell r="G3446" t="str">
            <v xml:space="preserve"> </v>
          </cell>
        </row>
        <row r="3447">
          <cell r="A3447"/>
          <cell r="B3447"/>
          <cell r="C3447"/>
          <cell r="D3447"/>
          <cell r="G3447" t="str">
            <v xml:space="preserve"> </v>
          </cell>
        </row>
        <row r="3448">
          <cell r="A3448"/>
          <cell r="B3448"/>
          <cell r="C3448"/>
          <cell r="D3448"/>
          <cell r="G3448" t="str">
            <v xml:space="preserve"> </v>
          </cell>
        </row>
        <row r="3449">
          <cell r="A3449"/>
          <cell r="B3449"/>
          <cell r="C3449"/>
          <cell r="D3449"/>
          <cell r="G3449" t="str">
            <v xml:space="preserve"> </v>
          </cell>
        </row>
        <row r="3450">
          <cell r="A3450"/>
          <cell r="B3450"/>
          <cell r="C3450"/>
          <cell r="D3450"/>
          <cell r="G3450" t="str">
            <v xml:space="preserve"> </v>
          </cell>
        </row>
        <row r="3451">
          <cell r="A3451"/>
          <cell r="B3451"/>
          <cell r="C3451"/>
          <cell r="D3451"/>
          <cell r="G3451" t="str">
            <v xml:space="preserve"> </v>
          </cell>
        </row>
        <row r="3452">
          <cell r="A3452"/>
          <cell r="B3452"/>
          <cell r="C3452"/>
          <cell r="D3452"/>
          <cell r="G3452" t="str">
            <v xml:space="preserve"> </v>
          </cell>
        </row>
        <row r="3453">
          <cell r="A3453"/>
          <cell r="B3453"/>
          <cell r="C3453"/>
          <cell r="D3453"/>
          <cell r="G3453" t="str">
            <v xml:space="preserve"> </v>
          </cell>
        </row>
        <row r="3454">
          <cell r="A3454"/>
          <cell r="B3454"/>
          <cell r="C3454"/>
          <cell r="D3454"/>
          <cell r="G3454" t="str">
            <v xml:space="preserve"> </v>
          </cell>
        </row>
        <row r="3455">
          <cell r="A3455"/>
          <cell r="B3455"/>
          <cell r="C3455"/>
          <cell r="D3455"/>
          <cell r="G3455" t="str">
            <v xml:space="preserve"> </v>
          </cell>
        </row>
        <row r="3456">
          <cell r="A3456"/>
          <cell r="B3456"/>
          <cell r="C3456"/>
          <cell r="D3456"/>
          <cell r="G3456" t="str">
            <v xml:space="preserve"> </v>
          </cell>
        </row>
        <row r="3457">
          <cell r="A3457"/>
          <cell r="B3457"/>
          <cell r="C3457"/>
          <cell r="D3457"/>
          <cell r="G3457" t="str">
            <v xml:space="preserve"> </v>
          </cell>
        </row>
        <row r="3458">
          <cell r="A3458"/>
          <cell r="B3458"/>
          <cell r="C3458"/>
          <cell r="D3458"/>
          <cell r="G3458" t="str">
            <v xml:space="preserve"> </v>
          </cell>
        </row>
        <row r="3459">
          <cell r="A3459"/>
          <cell r="B3459"/>
          <cell r="C3459"/>
          <cell r="D3459"/>
          <cell r="G3459" t="str">
            <v xml:space="preserve"> </v>
          </cell>
        </row>
        <row r="3460">
          <cell r="A3460"/>
          <cell r="B3460"/>
          <cell r="C3460"/>
          <cell r="D3460"/>
          <cell r="G3460" t="str">
            <v xml:space="preserve"> </v>
          </cell>
        </row>
        <row r="3461">
          <cell r="A3461"/>
          <cell r="B3461"/>
          <cell r="C3461"/>
          <cell r="D3461"/>
          <cell r="G3461" t="str">
            <v xml:space="preserve"> </v>
          </cell>
        </row>
        <row r="3462">
          <cell r="A3462"/>
          <cell r="B3462"/>
          <cell r="C3462"/>
          <cell r="D3462"/>
          <cell r="G3462" t="str">
            <v xml:space="preserve"> </v>
          </cell>
        </row>
        <row r="3463">
          <cell r="A3463"/>
          <cell r="B3463"/>
          <cell r="C3463"/>
          <cell r="D3463"/>
          <cell r="G3463" t="str">
            <v xml:space="preserve"> </v>
          </cell>
        </row>
        <row r="3464">
          <cell r="A3464"/>
          <cell r="B3464"/>
          <cell r="C3464"/>
          <cell r="D3464"/>
          <cell r="G3464" t="str">
            <v xml:space="preserve"> </v>
          </cell>
        </row>
        <row r="3465">
          <cell r="A3465"/>
          <cell r="B3465"/>
          <cell r="C3465"/>
          <cell r="D3465"/>
          <cell r="G3465" t="str">
            <v xml:space="preserve"> </v>
          </cell>
        </row>
        <row r="3466">
          <cell r="A3466"/>
          <cell r="B3466"/>
          <cell r="C3466"/>
          <cell r="D3466"/>
          <cell r="G3466" t="str">
            <v xml:space="preserve"> </v>
          </cell>
        </row>
        <row r="3467">
          <cell r="A3467"/>
          <cell r="B3467"/>
          <cell r="C3467"/>
          <cell r="D3467"/>
          <cell r="G3467" t="str">
            <v xml:space="preserve"> </v>
          </cell>
        </row>
        <row r="3468">
          <cell r="A3468"/>
          <cell r="B3468"/>
          <cell r="C3468"/>
          <cell r="D3468"/>
          <cell r="G3468" t="str">
            <v xml:space="preserve"> </v>
          </cell>
        </row>
        <row r="3469">
          <cell r="A3469"/>
          <cell r="B3469"/>
          <cell r="C3469"/>
          <cell r="D3469"/>
          <cell r="G3469" t="str">
            <v xml:space="preserve"> </v>
          </cell>
        </row>
        <row r="3470">
          <cell r="A3470"/>
          <cell r="B3470"/>
          <cell r="C3470"/>
          <cell r="D3470"/>
          <cell r="G3470" t="str">
            <v xml:space="preserve"> </v>
          </cell>
        </row>
        <row r="3471">
          <cell r="A3471"/>
          <cell r="B3471"/>
          <cell r="C3471"/>
          <cell r="D3471"/>
          <cell r="G3471" t="str">
            <v xml:space="preserve"> </v>
          </cell>
        </row>
        <row r="3472">
          <cell r="A3472"/>
          <cell r="B3472"/>
          <cell r="C3472"/>
          <cell r="D3472"/>
          <cell r="G3472" t="str">
            <v xml:space="preserve"> </v>
          </cell>
        </row>
        <row r="3473">
          <cell r="A3473"/>
          <cell r="B3473"/>
          <cell r="C3473"/>
          <cell r="D3473"/>
          <cell r="G3473" t="str">
            <v xml:space="preserve"> </v>
          </cell>
        </row>
        <row r="3474">
          <cell r="A3474"/>
          <cell r="B3474"/>
          <cell r="C3474"/>
          <cell r="D3474"/>
          <cell r="G3474" t="str">
            <v xml:space="preserve"> </v>
          </cell>
        </row>
        <row r="3475">
          <cell r="A3475"/>
          <cell r="B3475"/>
          <cell r="C3475"/>
          <cell r="D3475"/>
          <cell r="G3475" t="str">
            <v xml:space="preserve"> </v>
          </cell>
        </row>
        <row r="3476">
          <cell r="A3476"/>
          <cell r="B3476"/>
          <cell r="C3476"/>
          <cell r="D3476"/>
          <cell r="G3476" t="str">
            <v xml:space="preserve"> </v>
          </cell>
        </row>
        <row r="3477">
          <cell r="A3477"/>
          <cell r="B3477"/>
          <cell r="C3477"/>
          <cell r="D3477"/>
          <cell r="G3477" t="str">
            <v xml:space="preserve"> </v>
          </cell>
        </row>
        <row r="3478">
          <cell r="A3478"/>
          <cell r="B3478"/>
          <cell r="C3478"/>
          <cell r="D3478"/>
          <cell r="G3478" t="str">
            <v xml:space="preserve"> </v>
          </cell>
        </row>
        <row r="3479">
          <cell r="A3479"/>
          <cell r="B3479"/>
          <cell r="C3479"/>
          <cell r="D3479"/>
          <cell r="G3479" t="str">
            <v xml:space="preserve"> </v>
          </cell>
        </row>
        <row r="3480">
          <cell r="A3480"/>
          <cell r="B3480"/>
          <cell r="C3480"/>
          <cell r="D3480"/>
          <cell r="G3480" t="str">
            <v xml:space="preserve"> </v>
          </cell>
        </row>
        <row r="3481">
          <cell r="A3481"/>
          <cell r="B3481"/>
          <cell r="C3481"/>
          <cell r="D3481"/>
          <cell r="G3481" t="str">
            <v xml:space="preserve"> </v>
          </cell>
        </row>
        <row r="3482">
          <cell r="A3482"/>
          <cell r="B3482"/>
          <cell r="C3482"/>
          <cell r="D3482"/>
          <cell r="G3482" t="str">
            <v xml:space="preserve"> </v>
          </cell>
        </row>
        <row r="3483">
          <cell r="A3483"/>
          <cell r="B3483"/>
          <cell r="C3483"/>
          <cell r="D3483"/>
          <cell r="G3483" t="str">
            <v xml:space="preserve"> </v>
          </cell>
        </row>
        <row r="3484">
          <cell r="A3484"/>
          <cell r="B3484"/>
          <cell r="C3484"/>
          <cell r="D3484"/>
          <cell r="G3484" t="str">
            <v xml:space="preserve"> </v>
          </cell>
        </row>
        <row r="3485">
          <cell r="A3485"/>
          <cell r="B3485"/>
          <cell r="C3485"/>
          <cell r="D3485"/>
          <cell r="G3485" t="str">
            <v xml:space="preserve"> </v>
          </cell>
        </row>
        <row r="3486">
          <cell r="A3486"/>
          <cell r="B3486"/>
          <cell r="C3486"/>
          <cell r="D3486"/>
          <cell r="G3486" t="str">
            <v xml:space="preserve"> </v>
          </cell>
        </row>
        <row r="3487">
          <cell r="A3487"/>
          <cell r="B3487"/>
          <cell r="C3487"/>
          <cell r="D3487"/>
          <cell r="G3487" t="str">
            <v xml:space="preserve"> </v>
          </cell>
        </row>
        <row r="3488">
          <cell r="A3488"/>
          <cell r="B3488"/>
          <cell r="C3488"/>
          <cell r="D3488"/>
          <cell r="G3488" t="str">
            <v xml:space="preserve"> </v>
          </cell>
        </row>
        <row r="3489">
          <cell r="A3489"/>
          <cell r="B3489"/>
          <cell r="C3489"/>
          <cell r="D3489"/>
          <cell r="G3489" t="str">
            <v xml:space="preserve"> </v>
          </cell>
        </row>
        <row r="3490">
          <cell r="A3490"/>
          <cell r="B3490"/>
          <cell r="C3490"/>
          <cell r="D3490"/>
          <cell r="G3490" t="str">
            <v xml:space="preserve"> </v>
          </cell>
        </row>
        <row r="3491">
          <cell r="A3491"/>
          <cell r="B3491"/>
          <cell r="C3491"/>
          <cell r="D3491"/>
          <cell r="G3491" t="str">
            <v xml:space="preserve"> </v>
          </cell>
        </row>
        <row r="3492">
          <cell r="A3492"/>
          <cell r="B3492"/>
          <cell r="C3492"/>
          <cell r="D3492"/>
          <cell r="G3492" t="str">
            <v xml:space="preserve"> </v>
          </cell>
        </row>
        <row r="3493">
          <cell r="A3493"/>
          <cell r="B3493"/>
          <cell r="C3493"/>
          <cell r="D3493"/>
          <cell r="G3493" t="str">
            <v xml:space="preserve"> </v>
          </cell>
        </row>
        <row r="3494">
          <cell r="A3494"/>
          <cell r="B3494"/>
          <cell r="C3494"/>
          <cell r="D3494"/>
          <cell r="G3494" t="str">
            <v xml:space="preserve"> </v>
          </cell>
        </row>
        <row r="3495">
          <cell r="A3495"/>
          <cell r="B3495"/>
          <cell r="C3495"/>
          <cell r="D3495"/>
          <cell r="G3495" t="str">
            <v xml:space="preserve"> </v>
          </cell>
        </row>
        <row r="3496">
          <cell r="A3496"/>
          <cell r="B3496"/>
          <cell r="C3496"/>
          <cell r="D3496"/>
          <cell r="G3496" t="str">
            <v xml:space="preserve"> </v>
          </cell>
        </row>
        <row r="3497">
          <cell r="A3497"/>
          <cell r="B3497"/>
          <cell r="C3497"/>
          <cell r="D3497"/>
          <cell r="G3497" t="str">
            <v xml:space="preserve"> </v>
          </cell>
        </row>
        <row r="3498">
          <cell r="A3498"/>
          <cell r="B3498"/>
          <cell r="C3498"/>
          <cell r="D3498"/>
          <cell r="G3498" t="str">
            <v xml:space="preserve"> </v>
          </cell>
        </row>
        <row r="3499">
          <cell r="A3499"/>
          <cell r="B3499"/>
          <cell r="C3499"/>
          <cell r="D3499"/>
          <cell r="G3499" t="str">
            <v xml:space="preserve"> </v>
          </cell>
        </row>
        <row r="3500">
          <cell r="A3500"/>
          <cell r="B3500"/>
          <cell r="C3500"/>
          <cell r="D3500"/>
          <cell r="G3500" t="str">
            <v xml:space="preserve"> </v>
          </cell>
        </row>
        <row r="3501">
          <cell r="A3501"/>
          <cell r="B3501"/>
          <cell r="C3501"/>
          <cell r="D3501"/>
          <cell r="G3501" t="str">
            <v xml:space="preserve"> </v>
          </cell>
        </row>
        <row r="3502">
          <cell r="A3502"/>
          <cell r="B3502"/>
          <cell r="C3502"/>
          <cell r="D3502"/>
          <cell r="G3502" t="str">
            <v xml:space="preserve"> </v>
          </cell>
        </row>
        <row r="3503">
          <cell r="A3503"/>
          <cell r="B3503"/>
          <cell r="C3503"/>
          <cell r="D3503"/>
          <cell r="G3503" t="str">
            <v xml:space="preserve"> </v>
          </cell>
        </row>
        <row r="3504">
          <cell r="A3504"/>
          <cell r="B3504"/>
          <cell r="C3504"/>
          <cell r="D3504"/>
          <cell r="G3504" t="str">
            <v xml:space="preserve"> </v>
          </cell>
        </row>
        <row r="3505">
          <cell r="A3505"/>
          <cell r="B3505"/>
          <cell r="C3505"/>
          <cell r="D3505"/>
          <cell r="G3505" t="str">
            <v xml:space="preserve"> </v>
          </cell>
        </row>
        <row r="3506">
          <cell r="A3506"/>
          <cell r="B3506"/>
          <cell r="C3506"/>
          <cell r="D3506"/>
          <cell r="G3506" t="str">
            <v xml:space="preserve"> </v>
          </cell>
        </row>
        <row r="3507">
          <cell r="A3507"/>
          <cell r="B3507"/>
          <cell r="C3507"/>
          <cell r="D3507"/>
          <cell r="G3507" t="str">
            <v xml:space="preserve"> </v>
          </cell>
        </row>
        <row r="3508">
          <cell r="A3508"/>
          <cell r="B3508"/>
          <cell r="C3508"/>
          <cell r="D3508"/>
          <cell r="G3508" t="str">
            <v xml:space="preserve"> </v>
          </cell>
        </row>
        <row r="3509">
          <cell r="A3509"/>
          <cell r="B3509"/>
          <cell r="C3509"/>
          <cell r="D3509"/>
          <cell r="G3509" t="str">
            <v xml:space="preserve"> </v>
          </cell>
        </row>
        <row r="3510">
          <cell r="A3510"/>
          <cell r="B3510"/>
          <cell r="C3510"/>
          <cell r="D3510"/>
          <cell r="G3510" t="str">
            <v xml:space="preserve"> </v>
          </cell>
        </row>
        <row r="3511">
          <cell r="A3511"/>
          <cell r="B3511"/>
          <cell r="C3511"/>
          <cell r="D3511"/>
          <cell r="G3511" t="str">
            <v xml:space="preserve"> </v>
          </cell>
        </row>
        <row r="3512">
          <cell r="A3512"/>
          <cell r="B3512"/>
          <cell r="C3512"/>
          <cell r="D3512"/>
          <cell r="G3512" t="str">
            <v xml:space="preserve"> </v>
          </cell>
        </row>
        <row r="3513">
          <cell r="A3513"/>
          <cell r="B3513"/>
          <cell r="C3513"/>
          <cell r="D3513"/>
          <cell r="G3513" t="str">
            <v xml:space="preserve"> </v>
          </cell>
        </row>
        <row r="3514">
          <cell r="A3514"/>
          <cell r="B3514"/>
          <cell r="C3514"/>
          <cell r="D3514"/>
          <cell r="G3514" t="str">
            <v xml:space="preserve"> </v>
          </cell>
        </row>
        <row r="3515">
          <cell r="A3515"/>
          <cell r="B3515"/>
          <cell r="C3515"/>
          <cell r="D3515"/>
          <cell r="G3515" t="str">
            <v xml:space="preserve"> </v>
          </cell>
        </row>
        <row r="3516">
          <cell r="A3516"/>
          <cell r="B3516"/>
          <cell r="C3516"/>
          <cell r="D3516"/>
          <cell r="G3516" t="str">
            <v xml:space="preserve"> </v>
          </cell>
        </row>
        <row r="3517">
          <cell r="A3517"/>
          <cell r="B3517"/>
          <cell r="C3517"/>
          <cell r="D3517"/>
          <cell r="G3517" t="str">
            <v xml:space="preserve"> </v>
          </cell>
        </row>
        <row r="3518">
          <cell r="A3518"/>
          <cell r="B3518"/>
          <cell r="C3518"/>
          <cell r="D3518"/>
          <cell r="G3518" t="str">
            <v xml:space="preserve"> </v>
          </cell>
        </row>
        <row r="3519">
          <cell r="A3519"/>
          <cell r="B3519"/>
          <cell r="C3519"/>
          <cell r="D3519"/>
          <cell r="G3519" t="str">
            <v xml:space="preserve"> </v>
          </cell>
        </row>
        <row r="3520">
          <cell r="A3520"/>
          <cell r="B3520"/>
          <cell r="C3520"/>
          <cell r="D3520"/>
          <cell r="G3520" t="str">
            <v xml:space="preserve"> </v>
          </cell>
        </row>
        <row r="3521">
          <cell r="A3521"/>
          <cell r="B3521"/>
          <cell r="C3521"/>
          <cell r="D3521"/>
          <cell r="G3521" t="str">
            <v xml:space="preserve"> </v>
          </cell>
        </row>
        <row r="3522">
          <cell r="A3522"/>
          <cell r="B3522"/>
          <cell r="C3522"/>
          <cell r="D3522"/>
          <cell r="G3522" t="str">
            <v xml:space="preserve"> </v>
          </cell>
        </row>
        <row r="3523">
          <cell r="A3523"/>
          <cell r="B3523"/>
          <cell r="C3523"/>
          <cell r="D3523"/>
          <cell r="G3523" t="str">
            <v xml:space="preserve"> </v>
          </cell>
        </row>
        <row r="3524">
          <cell r="A3524"/>
          <cell r="B3524"/>
          <cell r="C3524"/>
          <cell r="D3524"/>
          <cell r="G3524" t="str">
            <v xml:space="preserve"> </v>
          </cell>
        </row>
        <row r="3525">
          <cell r="A3525"/>
          <cell r="B3525"/>
          <cell r="C3525"/>
          <cell r="D3525"/>
          <cell r="G3525" t="str">
            <v xml:space="preserve"> </v>
          </cell>
        </row>
        <row r="3526">
          <cell r="A3526"/>
          <cell r="B3526"/>
          <cell r="C3526"/>
          <cell r="D3526"/>
          <cell r="G3526" t="str">
            <v xml:space="preserve"> </v>
          </cell>
        </row>
        <row r="3527">
          <cell r="A3527"/>
          <cell r="B3527"/>
          <cell r="C3527"/>
          <cell r="D3527"/>
          <cell r="G3527" t="str">
            <v xml:space="preserve"> </v>
          </cell>
        </row>
        <row r="3528">
          <cell r="A3528"/>
          <cell r="B3528"/>
          <cell r="C3528"/>
          <cell r="D3528"/>
          <cell r="G3528" t="str">
            <v xml:space="preserve"> </v>
          </cell>
        </row>
        <row r="3529">
          <cell r="A3529"/>
          <cell r="B3529"/>
          <cell r="C3529"/>
          <cell r="D3529"/>
          <cell r="G3529" t="str">
            <v xml:space="preserve"> </v>
          </cell>
        </row>
        <row r="3530">
          <cell r="A3530"/>
          <cell r="B3530"/>
          <cell r="C3530"/>
          <cell r="D3530"/>
          <cell r="G3530" t="str">
            <v xml:space="preserve"> </v>
          </cell>
        </row>
        <row r="3531">
          <cell r="A3531"/>
          <cell r="B3531"/>
          <cell r="C3531"/>
          <cell r="D3531"/>
          <cell r="G3531" t="str">
            <v xml:space="preserve"> </v>
          </cell>
        </row>
        <row r="3532">
          <cell r="A3532"/>
          <cell r="B3532"/>
          <cell r="C3532"/>
          <cell r="D3532"/>
          <cell r="G3532" t="str">
            <v xml:space="preserve"> </v>
          </cell>
        </row>
        <row r="3533">
          <cell r="A3533"/>
          <cell r="B3533"/>
          <cell r="C3533"/>
          <cell r="D3533"/>
          <cell r="G3533" t="str">
            <v xml:space="preserve"> </v>
          </cell>
        </row>
        <row r="3534">
          <cell r="A3534"/>
          <cell r="B3534"/>
          <cell r="C3534"/>
          <cell r="D3534"/>
          <cell r="G3534" t="str">
            <v xml:space="preserve"> </v>
          </cell>
        </row>
        <row r="3535">
          <cell r="A3535"/>
          <cell r="B3535"/>
          <cell r="C3535"/>
          <cell r="D3535"/>
          <cell r="G3535" t="str">
            <v xml:space="preserve"> </v>
          </cell>
        </row>
        <row r="3536">
          <cell r="A3536"/>
          <cell r="B3536"/>
          <cell r="C3536"/>
          <cell r="D3536"/>
          <cell r="G3536" t="str">
            <v xml:space="preserve"> </v>
          </cell>
        </row>
        <row r="3537">
          <cell r="A3537"/>
          <cell r="B3537"/>
          <cell r="C3537"/>
          <cell r="D3537"/>
          <cell r="G3537" t="str">
            <v xml:space="preserve"> </v>
          </cell>
        </row>
        <row r="3538">
          <cell r="A3538"/>
          <cell r="B3538"/>
          <cell r="C3538"/>
          <cell r="D3538"/>
          <cell r="G3538" t="str">
            <v xml:space="preserve"> </v>
          </cell>
        </row>
        <row r="3539">
          <cell r="A3539"/>
          <cell r="B3539"/>
          <cell r="C3539"/>
          <cell r="D3539"/>
          <cell r="G3539" t="str">
            <v xml:space="preserve"> </v>
          </cell>
        </row>
        <row r="3540">
          <cell r="A3540"/>
          <cell r="B3540"/>
          <cell r="C3540"/>
          <cell r="D3540"/>
          <cell r="G3540" t="str">
            <v xml:space="preserve"> </v>
          </cell>
        </row>
        <row r="3541">
          <cell r="A3541"/>
          <cell r="B3541"/>
          <cell r="C3541"/>
          <cell r="D3541"/>
          <cell r="G3541" t="str">
            <v xml:space="preserve"> </v>
          </cell>
        </row>
        <row r="3542">
          <cell r="A3542"/>
          <cell r="B3542"/>
          <cell r="C3542"/>
          <cell r="D3542"/>
          <cell r="G3542" t="str">
            <v xml:space="preserve"> </v>
          </cell>
        </row>
        <row r="3543">
          <cell r="A3543"/>
          <cell r="B3543"/>
          <cell r="C3543"/>
          <cell r="D3543"/>
          <cell r="G3543" t="str">
            <v xml:space="preserve"> </v>
          </cell>
        </row>
        <row r="3544">
          <cell r="A3544"/>
          <cell r="B3544"/>
          <cell r="C3544"/>
          <cell r="D3544"/>
          <cell r="G3544" t="str">
            <v xml:space="preserve"> </v>
          </cell>
        </row>
        <row r="3545">
          <cell r="A3545"/>
          <cell r="B3545"/>
          <cell r="C3545"/>
          <cell r="D3545"/>
          <cell r="G3545" t="str">
            <v xml:space="preserve"> </v>
          </cell>
        </row>
        <row r="3546">
          <cell r="A3546"/>
          <cell r="B3546"/>
          <cell r="C3546"/>
          <cell r="D3546"/>
          <cell r="G3546" t="str">
            <v xml:space="preserve"> </v>
          </cell>
        </row>
        <row r="3547">
          <cell r="A3547"/>
          <cell r="B3547"/>
          <cell r="C3547"/>
          <cell r="D3547"/>
          <cell r="G3547" t="str">
            <v xml:space="preserve"> </v>
          </cell>
        </row>
        <row r="3548">
          <cell r="A3548"/>
          <cell r="B3548"/>
          <cell r="C3548"/>
          <cell r="D3548"/>
          <cell r="G3548" t="str">
            <v xml:space="preserve"> </v>
          </cell>
        </row>
        <row r="3549">
          <cell r="A3549"/>
          <cell r="B3549"/>
          <cell r="C3549"/>
          <cell r="D3549"/>
          <cell r="G3549" t="str">
            <v xml:space="preserve"> </v>
          </cell>
        </row>
        <row r="3550">
          <cell r="A3550"/>
          <cell r="B3550"/>
          <cell r="C3550"/>
          <cell r="D3550"/>
          <cell r="G3550" t="str">
            <v xml:space="preserve"> </v>
          </cell>
        </row>
        <row r="3551">
          <cell r="A3551"/>
          <cell r="B3551"/>
          <cell r="C3551"/>
          <cell r="D3551"/>
          <cell r="G3551" t="str">
            <v xml:space="preserve"> </v>
          </cell>
        </row>
        <row r="3552">
          <cell r="A3552"/>
          <cell r="B3552"/>
          <cell r="C3552"/>
          <cell r="D3552"/>
          <cell r="G3552" t="str">
            <v xml:space="preserve"> </v>
          </cell>
        </row>
        <row r="3553">
          <cell r="A3553"/>
          <cell r="B3553"/>
          <cell r="C3553"/>
          <cell r="D3553"/>
          <cell r="G3553" t="str">
            <v xml:space="preserve"> </v>
          </cell>
        </row>
        <row r="3554">
          <cell r="A3554"/>
          <cell r="B3554"/>
          <cell r="C3554"/>
          <cell r="D3554"/>
          <cell r="G3554" t="str">
            <v xml:space="preserve"> </v>
          </cell>
        </row>
        <row r="3555">
          <cell r="A3555"/>
          <cell r="B3555"/>
          <cell r="C3555"/>
          <cell r="D3555"/>
          <cell r="G3555" t="str">
            <v xml:space="preserve"> </v>
          </cell>
        </row>
        <row r="3556">
          <cell r="A3556"/>
          <cell r="B3556"/>
          <cell r="C3556"/>
          <cell r="D3556"/>
          <cell r="G3556" t="str">
            <v xml:space="preserve"> </v>
          </cell>
        </row>
        <row r="3557">
          <cell r="A3557"/>
          <cell r="B3557"/>
          <cell r="C3557"/>
          <cell r="D3557"/>
          <cell r="G3557" t="str">
            <v xml:space="preserve"> </v>
          </cell>
        </row>
        <row r="3558">
          <cell r="A3558"/>
          <cell r="B3558"/>
          <cell r="C3558"/>
          <cell r="D3558"/>
          <cell r="G3558" t="str">
            <v xml:space="preserve"> </v>
          </cell>
        </row>
        <row r="3559">
          <cell r="A3559"/>
          <cell r="B3559"/>
          <cell r="C3559"/>
          <cell r="D3559"/>
          <cell r="G3559" t="str">
            <v xml:space="preserve"> </v>
          </cell>
        </row>
        <row r="3560">
          <cell r="A3560"/>
          <cell r="B3560"/>
          <cell r="C3560"/>
          <cell r="D3560"/>
          <cell r="G3560" t="str">
            <v xml:space="preserve"> </v>
          </cell>
        </row>
        <row r="3561">
          <cell r="A3561"/>
          <cell r="B3561"/>
          <cell r="C3561"/>
          <cell r="D3561"/>
          <cell r="G3561" t="str">
            <v xml:space="preserve"> </v>
          </cell>
        </row>
        <row r="3562">
          <cell r="A3562"/>
          <cell r="B3562"/>
          <cell r="C3562"/>
          <cell r="D3562"/>
          <cell r="G3562" t="str">
            <v xml:space="preserve"> </v>
          </cell>
        </row>
        <row r="3563">
          <cell r="A3563"/>
          <cell r="B3563"/>
          <cell r="C3563"/>
          <cell r="D3563"/>
          <cell r="G3563" t="str">
            <v xml:space="preserve"> </v>
          </cell>
        </row>
        <row r="3564">
          <cell r="A3564"/>
          <cell r="B3564"/>
          <cell r="C3564"/>
          <cell r="D3564"/>
          <cell r="G3564" t="str">
            <v xml:space="preserve"> </v>
          </cell>
        </row>
        <row r="3565">
          <cell r="A3565"/>
          <cell r="B3565"/>
          <cell r="C3565"/>
          <cell r="D3565"/>
          <cell r="G3565" t="str">
            <v xml:space="preserve"> </v>
          </cell>
        </row>
        <row r="3566">
          <cell r="A3566"/>
          <cell r="B3566"/>
          <cell r="C3566"/>
          <cell r="D3566"/>
          <cell r="G3566" t="str">
            <v xml:space="preserve"> </v>
          </cell>
        </row>
        <row r="3567">
          <cell r="A3567"/>
          <cell r="B3567"/>
          <cell r="C3567"/>
          <cell r="D3567"/>
          <cell r="G3567" t="str">
            <v xml:space="preserve"> </v>
          </cell>
        </row>
        <row r="3568">
          <cell r="A3568"/>
          <cell r="B3568"/>
          <cell r="C3568"/>
          <cell r="D3568"/>
          <cell r="G3568" t="str">
            <v xml:space="preserve"> </v>
          </cell>
        </row>
        <row r="3569">
          <cell r="A3569"/>
          <cell r="B3569"/>
          <cell r="C3569"/>
          <cell r="D3569"/>
          <cell r="G3569" t="str">
            <v xml:space="preserve"> </v>
          </cell>
        </row>
        <row r="3570">
          <cell r="A3570"/>
          <cell r="B3570"/>
          <cell r="C3570"/>
          <cell r="D3570"/>
          <cell r="G3570" t="str">
            <v xml:space="preserve"> </v>
          </cell>
        </row>
        <row r="3571">
          <cell r="A3571"/>
          <cell r="B3571"/>
          <cell r="C3571"/>
          <cell r="D3571"/>
          <cell r="G3571" t="str">
            <v xml:space="preserve"> </v>
          </cell>
        </row>
        <row r="3572">
          <cell r="A3572"/>
          <cell r="B3572"/>
          <cell r="C3572"/>
          <cell r="D3572"/>
          <cell r="G3572" t="str">
            <v xml:space="preserve"> </v>
          </cell>
        </row>
        <row r="3573">
          <cell r="A3573"/>
          <cell r="B3573"/>
          <cell r="C3573"/>
          <cell r="D3573"/>
          <cell r="G3573" t="str">
            <v xml:space="preserve"> </v>
          </cell>
        </row>
        <row r="3574">
          <cell r="A3574"/>
          <cell r="B3574"/>
          <cell r="C3574"/>
          <cell r="D3574"/>
          <cell r="G3574" t="str">
            <v xml:space="preserve"> </v>
          </cell>
        </row>
        <row r="3575">
          <cell r="A3575"/>
          <cell r="B3575"/>
          <cell r="C3575"/>
          <cell r="D3575"/>
          <cell r="G3575" t="str">
            <v xml:space="preserve"> </v>
          </cell>
        </row>
        <row r="3576">
          <cell r="A3576"/>
          <cell r="B3576"/>
          <cell r="C3576"/>
          <cell r="D3576"/>
          <cell r="G3576" t="str">
            <v xml:space="preserve"> </v>
          </cell>
        </row>
        <row r="3577">
          <cell r="A3577"/>
          <cell r="B3577"/>
          <cell r="C3577"/>
          <cell r="D3577"/>
          <cell r="G3577" t="str">
            <v xml:space="preserve"> </v>
          </cell>
        </row>
        <row r="3578">
          <cell r="A3578"/>
          <cell r="B3578"/>
          <cell r="C3578"/>
          <cell r="D3578"/>
          <cell r="G3578" t="str">
            <v xml:space="preserve"> </v>
          </cell>
        </row>
        <row r="3579">
          <cell r="A3579"/>
          <cell r="B3579"/>
          <cell r="C3579"/>
          <cell r="D3579"/>
          <cell r="G3579" t="str">
            <v xml:space="preserve"> </v>
          </cell>
        </row>
        <row r="3580">
          <cell r="A3580"/>
          <cell r="B3580"/>
          <cell r="C3580"/>
          <cell r="D3580"/>
          <cell r="G3580" t="str">
            <v xml:space="preserve"> </v>
          </cell>
        </row>
        <row r="3581">
          <cell r="A3581"/>
          <cell r="B3581"/>
          <cell r="C3581"/>
          <cell r="D3581"/>
          <cell r="G3581" t="str">
            <v xml:space="preserve"> </v>
          </cell>
        </row>
        <row r="3582">
          <cell r="A3582"/>
          <cell r="B3582"/>
          <cell r="C3582"/>
          <cell r="D3582"/>
          <cell r="G3582" t="str">
            <v xml:space="preserve"> </v>
          </cell>
        </row>
        <row r="3583">
          <cell r="A3583"/>
          <cell r="B3583"/>
          <cell r="C3583"/>
          <cell r="D3583"/>
          <cell r="G3583" t="str">
            <v xml:space="preserve"> </v>
          </cell>
        </row>
        <row r="3584">
          <cell r="A3584"/>
          <cell r="B3584"/>
          <cell r="C3584"/>
          <cell r="D3584"/>
          <cell r="G3584" t="str">
            <v xml:space="preserve"> </v>
          </cell>
        </row>
        <row r="3585">
          <cell r="A3585"/>
          <cell r="B3585"/>
          <cell r="C3585"/>
          <cell r="D3585"/>
          <cell r="G3585" t="str">
            <v xml:space="preserve"> </v>
          </cell>
        </row>
        <row r="3586">
          <cell r="A3586"/>
          <cell r="B3586"/>
          <cell r="C3586"/>
          <cell r="D3586"/>
          <cell r="G3586" t="str">
            <v xml:space="preserve"> </v>
          </cell>
        </row>
        <row r="3587">
          <cell r="A3587"/>
          <cell r="B3587"/>
          <cell r="C3587"/>
          <cell r="D3587"/>
          <cell r="G3587" t="str">
            <v xml:space="preserve"> </v>
          </cell>
        </row>
        <row r="3588">
          <cell r="A3588"/>
          <cell r="B3588"/>
          <cell r="C3588"/>
          <cell r="D3588"/>
          <cell r="G3588" t="str">
            <v xml:space="preserve"> </v>
          </cell>
        </row>
        <row r="3589">
          <cell r="A3589"/>
          <cell r="B3589"/>
          <cell r="C3589"/>
          <cell r="D3589"/>
          <cell r="G3589" t="str">
            <v xml:space="preserve"> </v>
          </cell>
        </row>
        <row r="3590">
          <cell r="A3590"/>
          <cell r="B3590"/>
          <cell r="C3590"/>
          <cell r="D3590"/>
          <cell r="G3590" t="str">
            <v xml:space="preserve"> </v>
          </cell>
        </row>
        <row r="3591">
          <cell r="A3591"/>
          <cell r="B3591"/>
          <cell r="C3591"/>
          <cell r="D3591"/>
          <cell r="G3591" t="str">
            <v xml:space="preserve"> </v>
          </cell>
        </row>
        <row r="3592">
          <cell r="A3592"/>
          <cell r="B3592"/>
          <cell r="C3592"/>
          <cell r="D3592"/>
          <cell r="G3592" t="str">
            <v xml:space="preserve"> </v>
          </cell>
        </row>
        <row r="3593">
          <cell r="A3593"/>
          <cell r="B3593"/>
          <cell r="C3593"/>
          <cell r="D3593"/>
          <cell r="G3593" t="str">
            <v xml:space="preserve"> </v>
          </cell>
        </row>
        <row r="3594">
          <cell r="A3594"/>
          <cell r="B3594"/>
          <cell r="C3594"/>
          <cell r="D3594"/>
          <cell r="G3594" t="str">
            <v xml:space="preserve"> </v>
          </cell>
        </row>
        <row r="3595">
          <cell r="A3595"/>
          <cell r="B3595"/>
          <cell r="C3595"/>
          <cell r="D3595"/>
          <cell r="G3595" t="str">
            <v xml:space="preserve"> </v>
          </cell>
        </row>
        <row r="3596">
          <cell r="A3596"/>
          <cell r="B3596"/>
          <cell r="C3596"/>
          <cell r="D3596"/>
          <cell r="G3596" t="str">
            <v xml:space="preserve"> </v>
          </cell>
        </row>
        <row r="3597">
          <cell r="A3597"/>
          <cell r="B3597"/>
          <cell r="C3597"/>
          <cell r="D3597"/>
          <cell r="G3597" t="str">
            <v xml:space="preserve"> </v>
          </cell>
        </row>
        <row r="3598">
          <cell r="A3598"/>
          <cell r="B3598"/>
          <cell r="C3598"/>
          <cell r="D3598"/>
          <cell r="G3598" t="str">
            <v xml:space="preserve"> </v>
          </cell>
        </row>
        <row r="3599">
          <cell r="A3599"/>
          <cell r="B3599"/>
          <cell r="C3599"/>
          <cell r="D3599"/>
          <cell r="G3599" t="str">
            <v xml:space="preserve"> </v>
          </cell>
        </row>
        <row r="3600">
          <cell r="A3600"/>
          <cell r="B3600"/>
          <cell r="C3600"/>
          <cell r="D3600"/>
          <cell r="G3600" t="str">
            <v xml:space="preserve"> </v>
          </cell>
        </row>
        <row r="3601">
          <cell r="A3601"/>
          <cell r="B3601"/>
          <cell r="C3601"/>
          <cell r="D3601"/>
          <cell r="G3601" t="str">
            <v xml:space="preserve"> </v>
          </cell>
        </row>
        <row r="3602">
          <cell r="A3602"/>
          <cell r="B3602"/>
          <cell r="C3602"/>
          <cell r="D3602"/>
          <cell r="G3602" t="str">
            <v xml:space="preserve"> </v>
          </cell>
        </row>
        <row r="3603">
          <cell r="A3603"/>
          <cell r="B3603"/>
          <cell r="C3603"/>
          <cell r="D3603"/>
          <cell r="G3603" t="str">
            <v xml:space="preserve"> </v>
          </cell>
        </row>
        <row r="3604">
          <cell r="A3604"/>
          <cell r="B3604"/>
          <cell r="C3604"/>
          <cell r="D3604"/>
          <cell r="G3604" t="str">
            <v xml:space="preserve"> </v>
          </cell>
        </row>
        <row r="3605">
          <cell r="A3605"/>
          <cell r="B3605"/>
          <cell r="C3605"/>
          <cell r="D3605"/>
          <cell r="G3605" t="str">
            <v xml:space="preserve"> </v>
          </cell>
        </row>
        <row r="3606">
          <cell r="A3606"/>
          <cell r="B3606"/>
          <cell r="C3606"/>
          <cell r="D3606"/>
          <cell r="G3606" t="str">
            <v xml:space="preserve"> </v>
          </cell>
        </row>
        <row r="3607">
          <cell r="A3607"/>
          <cell r="B3607"/>
          <cell r="C3607"/>
          <cell r="D3607"/>
          <cell r="G3607" t="str">
            <v xml:space="preserve"> </v>
          </cell>
        </row>
        <row r="3608">
          <cell r="A3608"/>
          <cell r="B3608"/>
          <cell r="C3608"/>
          <cell r="D3608"/>
          <cell r="G3608" t="str">
            <v xml:space="preserve"> </v>
          </cell>
        </row>
        <row r="3609">
          <cell r="A3609"/>
          <cell r="B3609"/>
          <cell r="C3609"/>
          <cell r="D3609"/>
          <cell r="G3609" t="str">
            <v xml:space="preserve"> </v>
          </cell>
        </row>
        <row r="3610">
          <cell r="A3610"/>
          <cell r="B3610"/>
          <cell r="C3610"/>
          <cell r="D3610"/>
          <cell r="G3610" t="str">
            <v xml:space="preserve"> </v>
          </cell>
        </row>
        <row r="3611">
          <cell r="A3611"/>
          <cell r="B3611"/>
          <cell r="C3611"/>
          <cell r="D3611"/>
          <cell r="G3611" t="str">
            <v xml:space="preserve"> </v>
          </cell>
        </row>
        <row r="3612">
          <cell r="A3612"/>
          <cell r="B3612"/>
          <cell r="C3612"/>
          <cell r="D3612"/>
          <cell r="G3612" t="str">
            <v xml:space="preserve"> </v>
          </cell>
        </row>
        <row r="3613">
          <cell r="A3613"/>
          <cell r="B3613"/>
          <cell r="C3613"/>
          <cell r="D3613"/>
          <cell r="G3613" t="str">
            <v xml:space="preserve"> </v>
          </cell>
        </row>
        <row r="3614">
          <cell r="A3614"/>
          <cell r="B3614"/>
          <cell r="C3614"/>
          <cell r="D3614"/>
          <cell r="G3614" t="str">
            <v xml:space="preserve"> </v>
          </cell>
        </row>
        <row r="3615">
          <cell r="A3615"/>
          <cell r="B3615"/>
          <cell r="C3615"/>
          <cell r="D3615"/>
          <cell r="G3615" t="str">
            <v xml:space="preserve"> </v>
          </cell>
        </row>
        <row r="3616">
          <cell r="A3616"/>
          <cell r="B3616"/>
          <cell r="C3616"/>
          <cell r="D3616"/>
          <cell r="G3616" t="str">
            <v xml:space="preserve"> </v>
          </cell>
        </row>
        <row r="3617">
          <cell r="A3617"/>
          <cell r="B3617"/>
          <cell r="C3617"/>
          <cell r="D3617"/>
          <cell r="G3617" t="str">
            <v xml:space="preserve"> </v>
          </cell>
        </row>
        <row r="3618">
          <cell r="A3618"/>
          <cell r="B3618"/>
          <cell r="C3618"/>
          <cell r="D3618"/>
          <cell r="G3618" t="str">
            <v xml:space="preserve"> </v>
          </cell>
        </row>
        <row r="3619">
          <cell r="A3619"/>
          <cell r="B3619"/>
          <cell r="C3619"/>
          <cell r="D3619"/>
          <cell r="G3619" t="str">
            <v xml:space="preserve"> </v>
          </cell>
        </row>
        <row r="3620">
          <cell r="A3620"/>
          <cell r="B3620"/>
          <cell r="C3620"/>
          <cell r="D3620"/>
          <cell r="G3620" t="str">
            <v xml:space="preserve"> </v>
          </cell>
        </row>
        <row r="3621">
          <cell r="A3621"/>
          <cell r="B3621"/>
          <cell r="C3621"/>
          <cell r="D3621"/>
          <cell r="G3621" t="str">
            <v xml:space="preserve"> </v>
          </cell>
        </row>
        <row r="3622">
          <cell r="A3622"/>
          <cell r="B3622"/>
          <cell r="C3622"/>
          <cell r="D3622"/>
          <cell r="G3622" t="str">
            <v xml:space="preserve"> </v>
          </cell>
        </row>
        <row r="3623">
          <cell r="A3623"/>
          <cell r="B3623"/>
          <cell r="C3623"/>
          <cell r="D3623"/>
          <cell r="G3623" t="str">
            <v xml:space="preserve"> </v>
          </cell>
        </row>
        <row r="3624">
          <cell r="A3624"/>
          <cell r="B3624"/>
          <cell r="C3624"/>
          <cell r="D3624"/>
          <cell r="G3624" t="str">
            <v xml:space="preserve"> </v>
          </cell>
        </row>
        <row r="3625">
          <cell r="A3625"/>
          <cell r="B3625"/>
          <cell r="C3625"/>
          <cell r="D3625"/>
          <cell r="G3625" t="str">
            <v xml:space="preserve"> </v>
          </cell>
        </row>
        <row r="3626">
          <cell r="A3626"/>
          <cell r="B3626"/>
          <cell r="C3626"/>
          <cell r="D3626"/>
          <cell r="G3626" t="str">
            <v xml:space="preserve"> </v>
          </cell>
        </row>
        <row r="3627">
          <cell r="A3627"/>
          <cell r="B3627"/>
          <cell r="C3627"/>
          <cell r="D3627"/>
          <cell r="G3627" t="str">
            <v xml:space="preserve"> </v>
          </cell>
        </row>
        <row r="3628">
          <cell r="A3628"/>
          <cell r="B3628"/>
          <cell r="C3628"/>
          <cell r="D3628"/>
          <cell r="G3628" t="str">
            <v xml:space="preserve"> </v>
          </cell>
        </row>
        <row r="3629">
          <cell r="A3629"/>
          <cell r="B3629"/>
          <cell r="C3629"/>
          <cell r="D3629"/>
          <cell r="G3629" t="str">
            <v xml:space="preserve"> </v>
          </cell>
        </row>
        <row r="3630">
          <cell r="A3630"/>
          <cell r="B3630"/>
          <cell r="C3630"/>
          <cell r="D3630"/>
          <cell r="G3630" t="str">
            <v xml:space="preserve"> </v>
          </cell>
        </row>
        <row r="3631">
          <cell r="A3631"/>
          <cell r="B3631"/>
          <cell r="C3631"/>
          <cell r="D3631"/>
          <cell r="G3631" t="str">
            <v xml:space="preserve"> </v>
          </cell>
        </row>
        <row r="3632">
          <cell r="A3632"/>
          <cell r="B3632"/>
          <cell r="C3632"/>
          <cell r="D3632"/>
          <cell r="G3632" t="str">
            <v xml:space="preserve"> </v>
          </cell>
        </row>
        <row r="3633">
          <cell r="A3633"/>
          <cell r="B3633"/>
          <cell r="C3633"/>
          <cell r="D3633"/>
          <cell r="G3633" t="str">
            <v xml:space="preserve"> </v>
          </cell>
        </row>
        <row r="3634">
          <cell r="A3634"/>
          <cell r="B3634"/>
          <cell r="C3634"/>
          <cell r="D3634"/>
          <cell r="G3634" t="str">
            <v xml:space="preserve"> </v>
          </cell>
        </row>
        <row r="3635">
          <cell r="A3635"/>
          <cell r="B3635"/>
          <cell r="C3635"/>
          <cell r="D3635"/>
          <cell r="G3635" t="str">
            <v xml:space="preserve"> </v>
          </cell>
        </row>
        <row r="3636">
          <cell r="A3636"/>
          <cell r="B3636"/>
          <cell r="C3636"/>
          <cell r="D3636"/>
          <cell r="G3636" t="str">
            <v xml:space="preserve"> </v>
          </cell>
        </row>
        <row r="3637">
          <cell r="A3637"/>
          <cell r="B3637"/>
          <cell r="C3637"/>
          <cell r="D3637"/>
          <cell r="G3637" t="str">
            <v xml:space="preserve"> </v>
          </cell>
        </row>
        <row r="3638">
          <cell r="A3638"/>
          <cell r="B3638"/>
          <cell r="C3638"/>
          <cell r="D3638"/>
          <cell r="G3638" t="str">
            <v xml:space="preserve"> </v>
          </cell>
        </row>
        <row r="3639">
          <cell r="A3639"/>
          <cell r="B3639"/>
          <cell r="C3639"/>
          <cell r="D3639"/>
          <cell r="G3639" t="str">
            <v xml:space="preserve"> </v>
          </cell>
        </row>
        <row r="3640">
          <cell r="A3640"/>
          <cell r="B3640"/>
          <cell r="C3640"/>
          <cell r="D3640"/>
          <cell r="G3640" t="str">
            <v xml:space="preserve"> </v>
          </cell>
        </row>
        <row r="3641">
          <cell r="A3641"/>
          <cell r="B3641"/>
          <cell r="C3641"/>
          <cell r="D3641"/>
          <cell r="G3641" t="str">
            <v xml:space="preserve"> </v>
          </cell>
        </row>
        <row r="3642">
          <cell r="A3642"/>
          <cell r="B3642"/>
          <cell r="C3642"/>
          <cell r="D3642"/>
          <cell r="G3642" t="str">
            <v xml:space="preserve"> </v>
          </cell>
        </row>
        <row r="3643">
          <cell r="A3643"/>
          <cell r="B3643"/>
          <cell r="C3643"/>
          <cell r="D3643"/>
          <cell r="G3643" t="str">
            <v xml:space="preserve"> </v>
          </cell>
        </row>
        <row r="3644">
          <cell r="A3644"/>
          <cell r="B3644"/>
          <cell r="C3644"/>
          <cell r="D3644"/>
          <cell r="G3644" t="str">
            <v xml:space="preserve"> </v>
          </cell>
        </row>
        <row r="3645">
          <cell r="A3645"/>
          <cell r="B3645"/>
          <cell r="C3645"/>
          <cell r="D3645"/>
          <cell r="G3645" t="str">
            <v xml:space="preserve"> </v>
          </cell>
        </row>
        <row r="3646">
          <cell r="A3646"/>
          <cell r="B3646"/>
          <cell r="C3646"/>
          <cell r="D3646"/>
          <cell r="G3646" t="str">
            <v xml:space="preserve"> </v>
          </cell>
        </row>
        <row r="3647">
          <cell r="A3647"/>
          <cell r="B3647"/>
          <cell r="C3647"/>
          <cell r="D3647"/>
          <cell r="G3647" t="str">
            <v xml:space="preserve"> </v>
          </cell>
        </row>
        <row r="3648">
          <cell r="A3648"/>
          <cell r="B3648"/>
          <cell r="C3648"/>
          <cell r="D3648"/>
          <cell r="G3648" t="str">
            <v xml:space="preserve"> </v>
          </cell>
        </row>
        <row r="3649">
          <cell r="A3649"/>
          <cell r="B3649"/>
          <cell r="C3649"/>
          <cell r="D3649"/>
          <cell r="G3649" t="str">
            <v xml:space="preserve"> </v>
          </cell>
        </row>
        <row r="3650">
          <cell r="A3650"/>
          <cell r="B3650"/>
          <cell r="C3650"/>
          <cell r="D3650"/>
          <cell r="G3650" t="str">
            <v xml:space="preserve"> </v>
          </cell>
        </row>
        <row r="3651">
          <cell r="A3651"/>
          <cell r="B3651"/>
          <cell r="C3651"/>
          <cell r="D3651"/>
          <cell r="G3651" t="str">
            <v xml:space="preserve"> </v>
          </cell>
        </row>
        <row r="3652">
          <cell r="A3652"/>
          <cell r="B3652"/>
          <cell r="C3652"/>
          <cell r="D3652"/>
          <cell r="G3652" t="str">
            <v xml:space="preserve"> </v>
          </cell>
        </row>
        <row r="3653">
          <cell r="A3653"/>
          <cell r="B3653"/>
          <cell r="C3653"/>
          <cell r="D3653"/>
          <cell r="G3653" t="str">
            <v xml:space="preserve"> </v>
          </cell>
        </row>
        <row r="3654">
          <cell r="A3654"/>
          <cell r="B3654"/>
          <cell r="C3654"/>
          <cell r="D3654"/>
          <cell r="G3654" t="str">
            <v xml:space="preserve"> </v>
          </cell>
        </row>
        <row r="3655">
          <cell r="A3655"/>
          <cell r="B3655"/>
          <cell r="C3655"/>
          <cell r="D3655"/>
          <cell r="G3655" t="str">
            <v xml:space="preserve"> </v>
          </cell>
        </row>
        <row r="3656">
          <cell r="A3656"/>
          <cell r="B3656"/>
          <cell r="C3656"/>
          <cell r="D3656"/>
          <cell r="G3656" t="str">
            <v xml:space="preserve"> </v>
          </cell>
        </row>
        <row r="3657">
          <cell r="A3657"/>
          <cell r="B3657"/>
          <cell r="C3657"/>
          <cell r="D3657"/>
          <cell r="G3657" t="str">
            <v xml:space="preserve"> </v>
          </cell>
        </row>
        <row r="3658">
          <cell r="A3658"/>
          <cell r="B3658"/>
          <cell r="C3658"/>
          <cell r="D3658"/>
          <cell r="G3658" t="str">
            <v xml:space="preserve"> </v>
          </cell>
        </row>
        <row r="3659">
          <cell r="A3659"/>
          <cell r="B3659"/>
          <cell r="C3659"/>
          <cell r="D3659"/>
          <cell r="G3659" t="str">
            <v xml:space="preserve"> </v>
          </cell>
        </row>
        <row r="3660">
          <cell r="A3660"/>
          <cell r="B3660"/>
          <cell r="C3660"/>
          <cell r="D3660"/>
          <cell r="G3660" t="str">
            <v xml:space="preserve"> </v>
          </cell>
        </row>
        <row r="3661">
          <cell r="A3661"/>
          <cell r="B3661"/>
          <cell r="C3661"/>
          <cell r="D3661"/>
          <cell r="G3661" t="str">
            <v xml:space="preserve"> </v>
          </cell>
        </row>
        <row r="3662">
          <cell r="A3662"/>
          <cell r="B3662"/>
          <cell r="C3662"/>
          <cell r="D3662"/>
          <cell r="G3662" t="str">
            <v xml:space="preserve"> </v>
          </cell>
        </row>
        <row r="3663">
          <cell r="A3663"/>
          <cell r="B3663"/>
          <cell r="C3663"/>
          <cell r="D3663"/>
          <cell r="G3663" t="str">
            <v xml:space="preserve"> </v>
          </cell>
        </row>
        <row r="3664">
          <cell r="A3664"/>
          <cell r="B3664"/>
          <cell r="C3664"/>
          <cell r="D3664"/>
          <cell r="G3664" t="str">
            <v xml:space="preserve"> </v>
          </cell>
        </row>
        <row r="3665">
          <cell r="A3665"/>
          <cell r="B3665"/>
          <cell r="C3665"/>
          <cell r="D3665"/>
          <cell r="G3665" t="str">
            <v xml:space="preserve"> </v>
          </cell>
        </row>
        <row r="3666">
          <cell r="A3666"/>
          <cell r="B3666"/>
          <cell r="C3666"/>
          <cell r="D3666"/>
          <cell r="G3666" t="str">
            <v xml:space="preserve"> </v>
          </cell>
        </row>
        <row r="3667">
          <cell r="A3667"/>
          <cell r="B3667"/>
          <cell r="C3667"/>
          <cell r="D3667"/>
          <cell r="G3667" t="str">
            <v xml:space="preserve"> </v>
          </cell>
        </row>
        <row r="3668">
          <cell r="A3668"/>
          <cell r="B3668"/>
          <cell r="C3668"/>
          <cell r="D3668"/>
          <cell r="G3668" t="str">
            <v xml:space="preserve"> </v>
          </cell>
        </row>
        <row r="3669">
          <cell r="A3669"/>
          <cell r="B3669"/>
          <cell r="C3669"/>
          <cell r="D3669"/>
          <cell r="G3669" t="str">
            <v xml:space="preserve"> </v>
          </cell>
        </row>
        <row r="3670">
          <cell r="A3670"/>
          <cell r="B3670"/>
          <cell r="C3670"/>
          <cell r="D3670"/>
          <cell r="G3670" t="str">
            <v xml:space="preserve"> </v>
          </cell>
        </row>
        <row r="3671">
          <cell r="A3671"/>
          <cell r="B3671"/>
          <cell r="C3671"/>
          <cell r="D3671"/>
          <cell r="G3671" t="str">
            <v xml:space="preserve"> </v>
          </cell>
        </row>
        <row r="3672">
          <cell r="A3672"/>
          <cell r="B3672"/>
          <cell r="C3672"/>
          <cell r="D3672"/>
          <cell r="G3672" t="str">
            <v xml:space="preserve"> </v>
          </cell>
        </row>
        <row r="3673">
          <cell r="A3673"/>
          <cell r="B3673"/>
          <cell r="C3673"/>
          <cell r="D3673"/>
          <cell r="G3673" t="str">
            <v xml:space="preserve"> </v>
          </cell>
        </row>
        <row r="3674">
          <cell r="A3674"/>
          <cell r="B3674"/>
          <cell r="C3674"/>
          <cell r="D3674"/>
          <cell r="G3674" t="str">
            <v xml:space="preserve"> </v>
          </cell>
        </row>
        <row r="3675">
          <cell r="A3675"/>
          <cell r="B3675"/>
          <cell r="C3675"/>
          <cell r="D3675"/>
          <cell r="G3675" t="str">
            <v xml:space="preserve"> </v>
          </cell>
        </row>
        <row r="3676">
          <cell r="A3676"/>
          <cell r="B3676"/>
          <cell r="C3676"/>
          <cell r="D3676"/>
          <cell r="G3676" t="str">
            <v xml:space="preserve"> </v>
          </cell>
        </row>
        <row r="3677">
          <cell r="A3677"/>
          <cell r="B3677"/>
          <cell r="C3677"/>
          <cell r="D3677"/>
          <cell r="G3677" t="str">
            <v xml:space="preserve"> </v>
          </cell>
        </row>
        <row r="3678">
          <cell r="A3678"/>
          <cell r="B3678"/>
          <cell r="C3678"/>
          <cell r="D3678"/>
          <cell r="G3678" t="str">
            <v xml:space="preserve"> </v>
          </cell>
        </row>
        <row r="3679">
          <cell r="A3679"/>
          <cell r="B3679"/>
          <cell r="C3679"/>
          <cell r="D3679"/>
          <cell r="G3679" t="str">
            <v xml:space="preserve"> </v>
          </cell>
        </row>
        <row r="3680">
          <cell r="A3680"/>
          <cell r="B3680"/>
          <cell r="C3680"/>
          <cell r="D3680"/>
          <cell r="G3680" t="str">
            <v xml:space="preserve"> </v>
          </cell>
        </row>
        <row r="3681">
          <cell r="A3681"/>
          <cell r="B3681"/>
          <cell r="C3681"/>
          <cell r="D3681"/>
          <cell r="G3681" t="str">
            <v xml:space="preserve"> </v>
          </cell>
        </row>
        <row r="3682">
          <cell r="A3682"/>
          <cell r="B3682"/>
          <cell r="C3682"/>
          <cell r="D3682"/>
          <cell r="G3682" t="str">
            <v xml:space="preserve"> </v>
          </cell>
        </row>
        <row r="3683">
          <cell r="A3683"/>
          <cell r="B3683"/>
          <cell r="C3683"/>
          <cell r="D3683"/>
          <cell r="G3683" t="str">
            <v xml:space="preserve"> </v>
          </cell>
        </row>
        <row r="3684">
          <cell r="A3684"/>
          <cell r="B3684"/>
          <cell r="C3684"/>
          <cell r="D3684"/>
          <cell r="G3684" t="str">
            <v xml:space="preserve"> </v>
          </cell>
        </row>
        <row r="3685">
          <cell r="A3685"/>
          <cell r="B3685"/>
          <cell r="C3685"/>
          <cell r="D3685"/>
          <cell r="G3685" t="str">
            <v xml:space="preserve"> </v>
          </cell>
        </row>
        <row r="3686">
          <cell r="A3686"/>
          <cell r="B3686"/>
          <cell r="C3686"/>
          <cell r="D3686"/>
          <cell r="G3686" t="str">
            <v xml:space="preserve"> </v>
          </cell>
        </row>
        <row r="3687">
          <cell r="A3687"/>
          <cell r="B3687"/>
          <cell r="C3687"/>
          <cell r="D3687"/>
          <cell r="G3687" t="str">
            <v xml:space="preserve"> </v>
          </cell>
        </row>
        <row r="3688">
          <cell r="A3688"/>
          <cell r="B3688"/>
          <cell r="C3688"/>
          <cell r="D3688"/>
          <cell r="G3688" t="str">
            <v xml:space="preserve"> </v>
          </cell>
        </row>
        <row r="3689">
          <cell r="A3689"/>
          <cell r="B3689"/>
          <cell r="C3689"/>
          <cell r="D3689"/>
          <cell r="G3689" t="str">
            <v xml:space="preserve"> </v>
          </cell>
        </row>
        <row r="3690">
          <cell r="A3690"/>
          <cell r="B3690"/>
          <cell r="C3690"/>
          <cell r="D3690"/>
          <cell r="G3690" t="str">
            <v xml:space="preserve"> </v>
          </cell>
        </row>
        <row r="3691">
          <cell r="A3691"/>
          <cell r="B3691"/>
          <cell r="C3691"/>
          <cell r="D3691"/>
          <cell r="G3691" t="str">
            <v xml:space="preserve"> </v>
          </cell>
        </row>
        <row r="3692">
          <cell r="A3692"/>
          <cell r="B3692"/>
          <cell r="C3692"/>
          <cell r="D3692"/>
          <cell r="G3692" t="str">
            <v xml:space="preserve"> </v>
          </cell>
        </row>
        <row r="3693">
          <cell r="A3693"/>
          <cell r="B3693"/>
          <cell r="C3693"/>
          <cell r="D3693"/>
          <cell r="G3693" t="str">
            <v xml:space="preserve"> </v>
          </cell>
        </row>
        <row r="3694">
          <cell r="A3694"/>
          <cell r="B3694"/>
          <cell r="C3694"/>
          <cell r="D3694"/>
          <cell r="G3694" t="str">
            <v xml:space="preserve"> </v>
          </cell>
        </row>
        <row r="3695">
          <cell r="A3695"/>
          <cell r="B3695"/>
          <cell r="C3695"/>
          <cell r="D3695"/>
          <cell r="G3695" t="str">
            <v xml:space="preserve"> </v>
          </cell>
        </row>
        <row r="3696">
          <cell r="A3696"/>
          <cell r="B3696"/>
          <cell r="C3696"/>
          <cell r="D3696"/>
          <cell r="G3696" t="str">
            <v xml:space="preserve"> </v>
          </cell>
        </row>
        <row r="3697">
          <cell r="A3697"/>
          <cell r="B3697"/>
          <cell r="C3697"/>
          <cell r="D3697"/>
          <cell r="G3697" t="str">
            <v xml:space="preserve"> </v>
          </cell>
        </row>
        <row r="3698">
          <cell r="A3698"/>
          <cell r="B3698"/>
          <cell r="C3698"/>
          <cell r="D3698"/>
          <cell r="G3698" t="str">
            <v xml:space="preserve"> </v>
          </cell>
        </row>
        <row r="3699">
          <cell r="A3699"/>
          <cell r="B3699"/>
          <cell r="C3699"/>
          <cell r="D3699"/>
          <cell r="G3699" t="str">
            <v xml:space="preserve"> </v>
          </cell>
        </row>
        <row r="3700">
          <cell r="A3700"/>
          <cell r="B3700"/>
          <cell r="C3700"/>
          <cell r="D3700"/>
          <cell r="G3700" t="str">
            <v xml:space="preserve"> </v>
          </cell>
        </row>
        <row r="3701">
          <cell r="A3701"/>
          <cell r="B3701"/>
          <cell r="C3701"/>
          <cell r="D3701"/>
          <cell r="G3701" t="str">
            <v xml:space="preserve"> </v>
          </cell>
        </row>
        <row r="3702">
          <cell r="A3702"/>
          <cell r="B3702"/>
          <cell r="C3702"/>
          <cell r="D3702"/>
          <cell r="G3702" t="str">
            <v xml:space="preserve"> </v>
          </cell>
        </row>
        <row r="3703">
          <cell r="A3703"/>
          <cell r="B3703"/>
          <cell r="C3703"/>
          <cell r="D3703"/>
          <cell r="G3703" t="str">
            <v xml:space="preserve"> </v>
          </cell>
        </row>
        <row r="3704">
          <cell r="A3704"/>
          <cell r="B3704"/>
          <cell r="C3704"/>
          <cell r="D3704"/>
          <cell r="G3704" t="str">
            <v xml:space="preserve"> </v>
          </cell>
        </row>
        <row r="3705">
          <cell r="A3705"/>
          <cell r="B3705"/>
          <cell r="C3705"/>
          <cell r="D3705"/>
          <cell r="G3705" t="str">
            <v xml:space="preserve"> </v>
          </cell>
        </row>
        <row r="3706">
          <cell r="A3706"/>
          <cell r="B3706"/>
          <cell r="C3706"/>
          <cell r="D3706"/>
          <cell r="G3706" t="str">
            <v xml:space="preserve"> </v>
          </cell>
        </row>
        <row r="3707">
          <cell r="A3707"/>
          <cell r="B3707"/>
          <cell r="C3707"/>
          <cell r="D3707"/>
          <cell r="G3707" t="str">
            <v xml:space="preserve"> </v>
          </cell>
        </row>
        <row r="3708">
          <cell r="A3708"/>
          <cell r="B3708"/>
          <cell r="C3708"/>
          <cell r="D3708"/>
          <cell r="G3708" t="str">
            <v xml:space="preserve"> </v>
          </cell>
        </row>
        <row r="3709">
          <cell r="A3709"/>
          <cell r="B3709"/>
          <cell r="C3709"/>
          <cell r="D3709"/>
          <cell r="G3709" t="str">
            <v xml:space="preserve"> </v>
          </cell>
        </row>
        <row r="3710">
          <cell r="A3710"/>
          <cell r="B3710"/>
          <cell r="C3710"/>
          <cell r="D3710"/>
          <cell r="G3710" t="str">
            <v xml:space="preserve"> </v>
          </cell>
        </row>
        <row r="3711">
          <cell r="A3711"/>
          <cell r="B3711"/>
          <cell r="C3711"/>
          <cell r="D3711"/>
          <cell r="G3711" t="str">
            <v xml:space="preserve"> </v>
          </cell>
        </row>
        <row r="3712">
          <cell r="A3712"/>
          <cell r="B3712"/>
          <cell r="C3712"/>
          <cell r="D3712"/>
          <cell r="G3712" t="str">
            <v xml:space="preserve"> </v>
          </cell>
        </row>
        <row r="3713">
          <cell r="A3713"/>
          <cell r="B3713"/>
          <cell r="C3713"/>
          <cell r="D3713"/>
          <cell r="G3713" t="str">
            <v xml:space="preserve"> </v>
          </cell>
        </row>
        <row r="3714">
          <cell r="A3714"/>
          <cell r="B3714"/>
          <cell r="C3714"/>
          <cell r="D3714"/>
          <cell r="G3714" t="str">
            <v xml:space="preserve"> </v>
          </cell>
        </row>
        <row r="3715">
          <cell r="A3715"/>
          <cell r="B3715"/>
          <cell r="C3715"/>
          <cell r="D3715"/>
          <cell r="G3715" t="str">
            <v xml:space="preserve"> </v>
          </cell>
        </row>
        <row r="3716">
          <cell r="A3716"/>
          <cell r="B3716"/>
          <cell r="C3716"/>
          <cell r="D3716"/>
          <cell r="G3716" t="str">
            <v xml:space="preserve"> </v>
          </cell>
        </row>
        <row r="3717">
          <cell r="A3717"/>
          <cell r="B3717"/>
          <cell r="C3717"/>
          <cell r="D3717"/>
          <cell r="G3717" t="str">
            <v xml:space="preserve"> </v>
          </cell>
        </row>
        <row r="3718">
          <cell r="A3718"/>
          <cell r="B3718"/>
          <cell r="C3718"/>
          <cell r="D3718"/>
          <cell r="G3718" t="str">
            <v xml:space="preserve"> </v>
          </cell>
        </row>
        <row r="3719">
          <cell r="A3719"/>
          <cell r="B3719"/>
          <cell r="C3719"/>
          <cell r="D3719"/>
          <cell r="G3719" t="str">
            <v xml:space="preserve"> </v>
          </cell>
        </row>
        <row r="3720">
          <cell r="A3720"/>
          <cell r="B3720"/>
          <cell r="C3720"/>
          <cell r="D3720"/>
          <cell r="G3720" t="str">
            <v xml:space="preserve"> </v>
          </cell>
        </row>
        <row r="3721">
          <cell r="A3721"/>
          <cell r="B3721"/>
          <cell r="C3721"/>
          <cell r="D3721"/>
          <cell r="G3721" t="str">
            <v xml:space="preserve"> </v>
          </cell>
        </row>
        <row r="3722">
          <cell r="A3722"/>
          <cell r="B3722"/>
          <cell r="C3722"/>
          <cell r="D3722"/>
          <cell r="G3722" t="str">
            <v xml:space="preserve"> </v>
          </cell>
        </row>
        <row r="3723">
          <cell r="A3723"/>
          <cell r="B3723"/>
          <cell r="C3723"/>
          <cell r="D3723"/>
          <cell r="G3723" t="str">
            <v xml:space="preserve"> </v>
          </cell>
        </row>
        <row r="3724">
          <cell r="A3724"/>
          <cell r="B3724"/>
          <cell r="C3724"/>
          <cell r="D3724"/>
          <cell r="G3724" t="str">
            <v xml:space="preserve"> </v>
          </cell>
        </row>
        <row r="3725">
          <cell r="A3725"/>
          <cell r="B3725"/>
          <cell r="C3725"/>
          <cell r="D3725"/>
          <cell r="G3725" t="str">
            <v xml:space="preserve"> </v>
          </cell>
        </row>
        <row r="3726">
          <cell r="A3726"/>
          <cell r="B3726"/>
          <cell r="C3726"/>
          <cell r="D3726"/>
          <cell r="G3726" t="str">
            <v xml:space="preserve"> </v>
          </cell>
        </row>
        <row r="3727">
          <cell r="A3727"/>
          <cell r="B3727"/>
          <cell r="C3727"/>
          <cell r="D3727"/>
          <cell r="G3727" t="str">
            <v xml:space="preserve"> </v>
          </cell>
        </row>
        <row r="3728">
          <cell r="A3728"/>
          <cell r="B3728"/>
          <cell r="C3728"/>
          <cell r="D3728"/>
          <cell r="G3728" t="str">
            <v xml:space="preserve"> </v>
          </cell>
        </row>
        <row r="3729">
          <cell r="A3729"/>
          <cell r="B3729"/>
          <cell r="C3729"/>
          <cell r="D3729"/>
          <cell r="G3729" t="str">
            <v xml:space="preserve"> </v>
          </cell>
        </row>
        <row r="3730">
          <cell r="A3730"/>
          <cell r="B3730"/>
          <cell r="C3730"/>
          <cell r="D3730"/>
          <cell r="G3730" t="str">
            <v xml:space="preserve"> </v>
          </cell>
        </row>
        <row r="3731">
          <cell r="A3731"/>
          <cell r="B3731"/>
          <cell r="C3731"/>
          <cell r="D3731"/>
          <cell r="G3731" t="str">
            <v xml:space="preserve"> </v>
          </cell>
        </row>
        <row r="3732">
          <cell r="A3732"/>
          <cell r="B3732"/>
          <cell r="C3732"/>
          <cell r="D3732"/>
          <cell r="G3732" t="str">
            <v xml:space="preserve"> </v>
          </cell>
        </row>
        <row r="3733">
          <cell r="A3733"/>
          <cell r="B3733"/>
          <cell r="C3733"/>
          <cell r="D3733"/>
          <cell r="G3733" t="str">
            <v xml:space="preserve"> </v>
          </cell>
        </row>
        <row r="3734">
          <cell r="A3734"/>
          <cell r="B3734"/>
          <cell r="C3734"/>
          <cell r="D3734"/>
          <cell r="G3734" t="str">
            <v xml:space="preserve"> </v>
          </cell>
        </row>
        <row r="3735">
          <cell r="A3735"/>
          <cell r="B3735"/>
          <cell r="C3735"/>
          <cell r="D3735"/>
          <cell r="G3735" t="str">
            <v xml:space="preserve"> </v>
          </cell>
        </row>
        <row r="3736">
          <cell r="A3736"/>
          <cell r="B3736"/>
          <cell r="C3736"/>
          <cell r="D3736"/>
          <cell r="G3736" t="str">
            <v xml:space="preserve"> </v>
          </cell>
        </row>
        <row r="3737">
          <cell r="A3737"/>
          <cell r="B3737"/>
          <cell r="C3737"/>
          <cell r="D3737"/>
          <cell r="G3737" t="str">
            <v xml:space="preserve"> </v>
          </cell>
        </row>
        <row r="3738">
          <cell r="A3738"/>
          <cell r="B3738"/>
          <cell r="C3738"/>
          <cell r="D3738"/>
          <cell r="G3738" t="str">
            <v xml:space="preserve"> </v>
          </cell>
        </row>
        <row r="3739">
          <cell r="A3739"/>
          <cell r="B3739"/>
          <cell r="C3739"/>
          <cell r="D3739"/>
          <cell r="G3739" t="str">
            <v xml:space="preserve"> </v>
          </cell>
        </row>
        <row r="3740">
          <cell r="A3740"/>
          <cell r="B3740"/>
          <cell r="C3740"/>
          <cell r="D3740"/>
          <cell r="G3740" t="str">
            <v xml:space="preserve"> </v>
          </cell>
        </row>
        <row r="3741">
          <cell r="A3741"/>
          <cell r="B3741"/>
          <cell r="C3741"/>
          <cell r="D3741"/>
          <cell r="G3741" t="str">
            <v xml:space="preserve"> </v>
          </cell>
        </row>
        <row r="3742">
          <cell r="A3742"/>
          <cell r="B3742"/>
          <cell r="C3742"/>
          <cell r="D3742"/>
          <cell r="G3742" t="str">
            <v xml:space="preserve"> </v>
          </cell>
        </row>
        <row r="3743">
          <cell r="A3743"/>
          <cell r="B3743"/>
          <cell r="C3743"/>
          <cell r="D3743"/>
          <cell r="G3743" t="str">
            <v xml:space="preserve"> </v>
          </cell>
        </row>
        <row r="3744">
          <cell r="A3744"/>
          <cell r="B3744"/>
          <cell r="C3744"/>
          <cell r="D3744"/>
          <cell r="G3744" t="str">
            <v xml:space="preserve"> </v>
          </cell>
        </row>
        <row r="3745">
          <cell r="A3745"/>
          <cell r="B3745"/>
          <cell r="C3745"/>
          <cell r="D3745"/>
          <cell r="G3745" t="str">
            <v xml:space="preserve"> </v>
          </cell>
        </row>
        <row r="3746">
          <cell r="A3746"/>
          <cell r="B3746"/>
          <cell r="C3746"/>
          <cell r="D3746"/>
          <cell r="G3746" t="str">
            <v xml:space="preserve"> </v>
          </cell>
        </row>
        <row r="3747">
          <cell r="A3747"/>
          <cell r="B3747"/>
          <cell r="C3747"/>
          <cell r="D3747"/>
          <cell r="G3747" t="str">
            <v xml:space="preserve"> </v>
          </cell>
        </row>
        <row r="3748">
          <cell r="A3748"/>
          <cell r="B3748"/>
          <cell r="C3748"/>
          <cell r="D3748"/>
          <cell r="G3748" t="str">
            <v xml:space="preserve"> </v>
          </cell>
        </row>
        <row r="3749">
          <cell r="A3749"/>
          <cell r="B3749"/>
          <cell r="C3749"/>
          <cell r="D3749"/>
          <cell r="G3749" t="str">
            <v xml:space="preserve"> </v>
          </cell>
        </row>
        <row r="3750">
          <cell r="A3750"/>
          <cell r="B3750"/>
          <cell r="C3750"/>
          <cell r="D3750"/>
          <cell r="G3750" t="str">
            <v xml:space="preserve"> </v>
          </cell>
        </row>
        <row r="3751">
          <cell r="A3751"/>
          <cell r="B3751"/>
          <cell r="C3751"/>
          <cell r="D3751"/>
          <cell r="G3751" t="str">
            <v xml:space="preserve"> </v>
          </cell>
        </row>
        <row r="3752">
          <cell r="A3752"/>
          <cell r="B3752"/>
          <cell r="C3752"/>
          <cell r="D3752"/>
          <cell r="G3752" t="str">
            <v xml:space="preserve"> </v>
          </cell>
        </row>
        <row r="3753">
          <cell r="A3753"/>
          <cell r="B3753"/>
          <cell r="C3753"/>
          <cell r="D3753"/>
          <cell r="G3753" t="str">
            <v xml:space="preserve"> </v>
          </cell>
        </row>
        <row r="3754">
          <cell r="A3754"/>
          <cell r="B3754"/>
          <cell r="C3754"/>
          <cell r="D3754"/>
          <cell r="G3754" t="str">
            <v xml:space="preserve"> </v>
          </cell>
        </row>
        <row r="3755">
          <cell r="A3755"/>
          <cell r="B3755"/>
          <cell r="C3755"/>
          <cell r="D3755"/>
          <cell r="G3755" t="str">
            <v xml:space="preserve"> </v>
          </cell>
        </row>
        <row r="3756">
          <cell r="A3756"/>
          <cell r="B3756"/>
          <cell r="C3756"/>
          <cell r="D3756"/>
          <cell r="G3756" t="str">
            <v xml:space="preserve"> </v>
          </cell>
        </row>
        <row r="3757">
          <cell r="A3757"/>
          <cell r="B3757"/>
          <cell r="C3757"/>
          <cell r="D3757"/>
          <cell r="G3757" t="str">
            <v xml:space="preserve"> </v>
          </cell>
        </row>
        <row r="3758">
          <cell r="A3758"/>
          <cell r="B3758"/>
          <cell r="C3758"/>
          <cell r="D3758"/>
          <cell r="G3758" t="str">
            <v xml:space="preserve"> </v>
          </cell>
        </row>
        <row r="3759">
          <cell r="A3759"/>
          <cell r="B3759"/>
          <cell r="C3759"/>
          <cell r="D3759"/>
          <cell r="G3759" t="str">
            <v xml:space="preserve"> </v>
          </cell>
        </row>
        <row r="3760">
          <cell r="A3760"/>
          <cell r="B3760"/>
          <cell r="C3760"/>
          <cell r="D3760"/>
          <cell r="G3760" t="str">
            <v xml:space="preserve"> </v>
          </cell>
        </row>
        <row r="3761">
          <cell r="A3761"/>
          <cell r="B3761"/>
          <cell r="C3761"/>
          <cell r="D3761"/>
          <cell r="G3761" t="str">
            <v xml:space="preserve"> </v>
          </cell>
        </row>
        <row r="3762">
          <cell r="A3762"/>
          <cell r="B3762"/>
          <cell r="C3762"/>
          <cell r="D3762"/>
          <cell r="G3762" t="str">
            <v xml:space="preserve"> </v>
          </cell>
        </row>
        <row r="3763">
          <cell r="A3763"/>
          <cell r="B3763"/>
          <cell r="C3763"/>
          <cell r="D3763"/>
          <cell r="G3763" t="str">
            <v xml:space="preserve"> </v>
          </cell>
        </row>
        <row r="3764">
          <cell r="A3764"/>
          <cell r="B3764"/>
          <cell r="C3764"/>
          <cell r="D3764"/>
          <cell r="G3764" t="str">
            <v xml:space="preserve"> </v>
          </cell>
        </row>
        <row r="3765">
          <cell r="A3765"/>
          <cell r="B3765"/>
          <cell r="C3765"/>
          <cell r="D3765"/>
          <cell r="G3765" t="str">
            <v xml:space="preserve"> </v>
          </cell>
        </row>
        <row r="3766">
          <cell r="A3766"/>
          <cell r="B3766"/>
          <cell r="C3766"/>
          <cell r="D3766"/>
          <cell r="G3766" t="str">
            <v xml:space="preserve"> </v>
          </cell>
        </row>
        <row r="3767">
          <cell r="A3767"/>
          <cell r="B3767"/>
          <cell r="C3767"/>
          <cell r="D3767"/>
          <cell r="G3767" t="str">
            <v xml:space="preserve"> </v>
          </cell>
        </row>
        <row r="3768">
          <cell r="A3768"/>
          <cell r="B3768"/>
          <cell r="C3768"/>
          <cell r="D3768"/>
          <cell r="G3768" t="str">
            <v xml:space="preserve"> </v>
          </cell>
        </row>
        <row r="3769">
          <cell r="A3769"/>
          <cell r="B3769"/>
          <cell r="C3769"/>
          <cell r="D3769"/>
          <cell r="G3769" t="str">
            <v xml:space="preserve"> </v>
          </cell>
        </row>
        <row r="3770">
          <cell r="A3770"/>
          <cell r="B3770"/>
          <cell r="C3770"/>
          <cell r="D3770"/>
          <cell r="G3770" t="str">
            <v xml:space="preserve"> </v>
          </cell>
        </row>
        <row r="3771">
          <cell r="A3771"/>
          <cell r="B3771"/>
          <cell r="C3771"/>
          <cell r="D3771"/>
          <cell r="G3771" t="str">
            <v xml:space="preserve"> </v>
          </cell>
        </row>
        <row r="3772">
          <cell r="A3772"/>
          <cell r="B3772"/>
          <cell r="C3772"/>
          <cell r="D3772"/>
          <cell r="G3772" t="str">
            <v xml:space="preserve"> </v>
          </cell>
        </row>
        <row r="3773">
          <cell r="A3773"/>
          <cell r="B3773"/>
          <cell r="C3773"/>
          <cell r="D3773"/>
          <cell r="G3773" t="str">
            <v xml:space="preserve"> </v>
          </cell>
        </row>
        <row r="3774">
          <cell r="A3774"/>
          <cell r="B3774"/>
          <cell r="C3774"/>
          <cell r="D3774"/>
          <cell r="G3774" t="str">
            <v xml:space="preserve"> </v>
          </cell>
        </row>
        <row r="3775">
          <cell r="A3775"/>
          <cell r="B3775"/>
          <cell r="C3775"/>
          <cell r="D3775"/>
          <cell r="G3775" t="str">
            <v xml:space="preserve"> </v>
          </cell>
        </row>
        <row r="3776">
          <cell r="A3776"/>
          <cell r="B3776"/>
          <cell r="C3776"/>
          <cell r="D3776"/>
          <cell r="G3776" t="str">
            <v xml:space="preserve"> </v>
          </cell>
        </row>
        <row r="3777">
          <cell r="A3777"/>
          <cell r="B3777"/>
          <cell r="C3777"/>
          <cell r="D3777"/>
          <cell r="G3777" t="str">
            <v xml:space="preserve"> </v>
          </cell>
        </row>
        <row r="3778">
          <cell r="A3778"/>
          <cell r="B3778"/>
          <cell r="C3778"/>
          <cell r="D3778"/>
          <cell r="G3778" t="str">
            <v xml:space="preserve"> </v>
          </cell>
        </row>
        <row r="3779">
          <cell r="A3779"/>
          <cell r="B3779"/>
          <cell r="C3779"/>
          <cell r="D3779"/>
          <cell r="G3779" t="str">
            <v xml:space="preserve"> </v>
          </cell>
        </row>
        <row r="3780">
          <cell r="A3780"/>
          <cell r="B3780"/>
          <cell r="C3780"/>
          <cell r="D3780"/>
          <cell r="G3780" t="str">
            <v xml:space="preserve"> </v>
          </cell>
        </row>
        <row r="3781">
          <cell r="A3781"/>
          <cell r="B3781"/>
          <cell r="C3781"/>
          <cell r="D3781"/>
          <cell r="G3781" t="str">
            <v xml:space="preserve"> </v>
          </cell>
        </row>
        <row r="3782">
          <cell r="A3782"/>
          <cell r="B3782"/>
          <cell r="C3782"/>
          <cell r="D3782"/>
          <cell r="G3782" t="str">
            <v xml:space="preserve"> </v>
          </cell>
        </row>
        <row r="3783">
          <cell r="A3783"/>
          <cell r="B3783"/>
          <cell r="C3783"/>
          <cell r="D3783"/>
          <cell r="G3783" t="str">
            <v xml:space="preserve"> </v>
          </cell>
        </row>
        <row r="3784">
          <cell r="A3784"/>
          <cell r="B3784"/>
          <cell r="C3784"/>
          <cell r="D3784"/>
          <cell r="G3784" t="str">
            <v xml:space="preserve"> </v>
          </cell>
        </row>
        <row r="3785">
          <cell r="A3785"/>
          <cell r="B3785"/>
          <cell r="C3785"/>
          <cell r="D3785"/>
          <cell r="G3785" t="str">
            <v xml:space="preserve"> </v>
          </cell>
        </row>
        <row r="3786">
          <cell r="A3786"/>
          <cell r="B3786"/>
          <cell r="C3786"/>
          <cell r="D3786"/>
          <cell r="G3786" t="str">
            <v xml:space="preserve"> </v>
          </cell>
        </row>
        <row r="3787">
          <cell r="A3787"/>
          <cell r="B3787"/>
          <cell r="C3787"/>
          <cell r="D3787"/>
          <cell r="G3787" t="str">
            <v xml:space="preserve"> </v>
          </cell>
        </row>
        <row r="3788">
          <cell r="A3788"/>
          <cell r="B3788"/>
          <cell r="C3788"/>
          <cell r="D3788"/>
          <cell r="G3788" t="str">
            <v xml:space="preserve"> </v>
          </cell>
        </row>
        <row r="3789">
          <cell r="A3789"/>
          <cell r="B3789"/>
          <cell r="C3789"/>
          <cell r="D3789"/>
          <cell r="G3789" t="str">
            <v xml:space="preserve"> </v>
          </cell>
        </row>
        <row r="3790">
          <cell r="A3790"/>
          <cell r="B3790"/>
          <cell r="C3790"/>
          <cell r="D3790"/>
          <cell r="G3790" t="str">
            <v xml:space="preserve"> </v>
          </cell>
        </row>
        <row r="3791">
          <cell r="A3791"/>
          <cell r="B3791"/>
          <cell r="C3791"/>
          <cell r="D3791"/>
          <cell r="G3791" t="str">
            <v xml:space="preserve"> </v>
          </cell>
        </row>
        <row r="3792">
          <cell r="A3792"/>
          <cell r="B3792"/>
          <cell r="C3792"/>
          <cell r="D3792"/>
          <cell r="G3792" t="str">
            <v xml:space="preserve"> </v>
          </cell>
        </row>
        <row r="3793">
          <cell r="A3793"/>
          <cell r="B3793"/>
          <cell r="C3793"/>
          <cell r="D3793"/>
          <cell r="G3793" t="str">
            <v xml:space="preserve"> </v>
          </cell>
        </row>
        <row r="3794">
          <cell r="A3794"/>
          <cell r="B3794"/>
          <cell r="C3794"/>
          <cell r="D3794"/>
          <cell r="G3794" t="str">
            <v xml:space="preserve"> </v>
          </cell>
        </row>
        <row r="3795">
          <cell r="A3795"/>
          <cell r="B3795"/>
          <cell r="C3795"/>
          <cell r="D3795"/>
          <cell r="G3795" t="str">
            <v xml:space="preserve"> </v>
          </cell>
        </row>
        <row r="3796">
          <cell r="A3796"/>
          <cell r="B3796"/>
          <cell r="C3796"/>
          <cell r="D3796"/>
          <cell r="G3796" t="str">
            <v xml:space="preserve"> </v>
          </cell>
        </row>
        <row r="3797">
          <cell r="A3797"/>
          <cell r="B3797"/>
          <cell r="C3797"/>
          <cell r="D3797"/>
          <cell r="G3797" t="str">
            <v xml:space="preserve"> </v>
          </cell>
        </row>
        <row r="3798">
          <cell r="A3798"/>
          <cell r="B3798"/>
          <cell r="C3798"/>
          <cell r="D3798"/>
          <cell r="G3798" t="str">
            <v xml:space="preserve"> </v>
          </cell>
        </row>
        <row r="3799">
          <cell r="A3799"/>
          <cell r="B3799"/>
          <cell r="C3799"/>
          <cell r="D3799"/>
          <cell r="G3799" t="str">
            <v xml:space="preserve"> </v>
          </cell>
        </row>
        <row r="3800">
          <cell r="A3800"/>
          <cell r="B3800"/>
          <cell r="C3800"/>
          <cell r="D3800"/>
          <cell r="G3800" t="str">
            <v xml:space="preserve"> </v>
          </cell>
        </row>
        <row r="3801">
          <cell r="A3801"/>
          <cell r="B3801"/>
          <cell r="C3801"/>
          <cell r="D3801"/>
          <cell r="G3801" t="str">
            <v xml:space="preserve"> </v>
          </cell>
        </row>
        <row r="3802">
          <cell r="A3802"/>
          <cell r="B3802"/>
          <cell r="C3802"/>
          <cell r="D3802"/>
          <cell r="G3802" t="str">
            <v xml:space="preserve"> </v>
          </cell>
        </row>
        <row r="3803">
          <cell r="A3803"/>
          <cell r="B3803"/>
          <cell r="C3803"/>
          <cell r="D3803"/>
          <cell r="G3803" t="str">
            <v xml:space="preserve"> </v>
          </cell>
        </row>
        <row r="3804">
          <cell r="A3804"/>
          <cell r="B3804"/>
          <cell r="C3804"/>
          <cell r="D3804"/>
          <cell r="G3804" t="str">
            <v xml:space="preserve"> </v>
          </cell>
        </row>
        <row r="3805">
          <cell r="A3805"/>
          <cell r="B3805"/>
          <cell r="C3805"/>
          <cell r="D3805"/>
          <cell r="G3805" t="str">
            <v xml:space="preserve"> </v>
          </cell>
        </row>
        <row r="3806">
          <cell r="A3806"/>
          <cell r="B3806"/>
          <cell r="C3806"/>
          <cell r="D3806"/>
          <cell r="G3806" t="str">
            <v xml:space="preserve"> </v>
          </cell>
        </row>
        <row r="3807">
          <cell r="A3807"/>
          <cell r="B3807"/>
          <cell r="C3807"/>
          <cell r="D3807"/>
          <cell r="G3807" t="str">
            <v xml:space="preserve"> </v>
          </cell>
        </row>
        <row r="3808">
          <cell r="A3808"/>
          <cell r="B3808"/>
          <cell r="C3808"/>
          <cell r="D3808"/>
          <cell r="G3808" t="str">
            <v xml:space="preserve"> </v>
          </cell>
        </row>
        <row r="3809">
          <cell r="A3809"/>
          <cell r="B3809"/>
          <cell r="C3809"/>
          <cell r="D3809"/>
          <cell r="G3809" t="str">
            <v xml:space="preserve"> </v>
          </cell>
        </row>
        <row r="3810">
          <cell r="A3810"/>
          <cell r="B3810"/>
          <cell r="C3810"/>
          <cell r="D3810"/>
          <cell r="G3810" t="str">
            <v xml:space="preserve"> </v>
          </cell>
        </row>
        <row r="3811">
          <cell r="A3811"/>
          <cell r="B3811"/>
          <cell r="C3811"/>
          <cell r="D3811"/>
          <cell r="G3811" t="str">
            <v xml:space="preserve"> </v>
          </cell>
        </row>
        <row r="3812">
          <cell r="A3812"/>
          <cell r="B3812"/>
          <cell r="C3812"/>
          <cell r="D3812"/>
          <cell r="G3812" t="str">
            <v xml:space="preserve"> </v>
          </cell>
        </row>
        <row r="3813">
          <cell r="A3813"/>
          <cell r="B3813"/>
          <cell r="C3813"/>
          <cell r="D3813"/>
          <cell r="G3813" t="str">
            <v xml:space="preserve"> </v>
          </cell>
        </row>
        <row r="3814">
          <cell r="A3814"/>
          <cell r="B3814"/>
          <cell r="C3814"/>
          <cell r="D3814"/>
          <cell r="G3814" t="str">
            <v xml:space="preserve"> </v>
          </cell>
        </row>
        <row r="3815">
          <cell r="A3815"/>
          <cell r="B3815"/>
          <cell r="C3815"/>
          <cell r="D3815"/>
          <cell r="G3815" t="str">
            <v xml:space="preserve"> </v>
          </cell>
        </row>
        <row r="3816">
          <cell r="A3816"/>
          <cell r="B3816"/>
          <cell r="C3816"/>
          <cell r="D3816"/>
          <cell r="G3816" t="str">
            <v xml:space="preserve"> </v>
          </cell>
        </row>
        <row r="3817">
          <cell r="A3817"/>
          <cell r="B3817"/>
          <cell r="C3817"/>
          <cell r="D3817"/>
          <cell r="G3817" t="str">
            <v xml:space="preserve"> </v>
          </cell>
        </row>
        <row r="3818">
          <cell r="A3818"/>
          <cell r="B3818"/>
          <cell r="C3818"/>
          <cell r="D3818"/>
          <cell r="G3818" t="str">
            <v xml:space="preserve"> </v>
          </cell>
        </row>
        <row r="3819">
          <cell r="A3819"/>
          <cell r="B3819"/>
          <cell r="C3819"/>
          <cell r="D3819"/>
          <cell r="G3819" t="str">
            <v xml:space="preserve"> </v>
          </cell>
        </row>
        <row r="3820">
          <cell r="A3820"/>
          <cell r="B3820"/>
          <cell r="C3820"/>
          <cell r="D3820"/>
          <cell r="G3820" t="str">
            <v xml:space="preserve"> </v>
          </cell>
        </row>
        <row r="3821">
          <cell r="A3821"/>
          <cell r="B3821"/>
          <cell r="C3821"/>
          <cell r="D3821"/>
          <cell r="G3821" t="str">
            <v xml:space="preserve"> </v>
          </cell>
        </row>
        <row r="3822">
          <cell r="A3822"/>
          <cell r="B3822"/>
          <cell r="C3822"/>
          <cell r="D3822"/>
          <cell r="G3822" t="str">
            <v xml:space="preserve"> </v>
          </cell>
        </row>
        <row r="3823">
          <cell r="A3823"/>
          <cell r="B3823"/>
          <cell r="C3823"/>
          <cell r="D3823"/>
          <cell r="G3823" t="str">
            <v xml:space="preserve"> </v>
          </cell>
        </row>
        <row r="3824">
          <cell r="A3824"/>
          <cell r="B3824"/>
          <cell r="C3824"/>
          <cell r="D3824"/>
          <cell r="G3824" t="str">
            <v xml:space="preserve"> </v>
          </cell>
        </row>
        <row r="3825">
          <cell r="A3825"/>
          <cell r="B3825"/>
          <cell r="C3825"/>
          <cell r="D3825"/>
          <cell r="G3825" t="str">
            <v xml:space="preserve"> </v>
          </cell>
        </row>
        <row r="3826">
          <cell r="A3826"/>
          <cell r="B3826"/>
          <cell r="C3826"/>
          <cell r="D3826"/>
          <cell r="G3826" t="str">
            <v xml:space="preserve"> </v>
          </cell>
        </row>
        <row r="3827">
          <cell r="A3827"/>
          <cell r="B3827"/>
          <cell r="C3827"/>
          <cell r="D3827"/>
          <cell r="G3827" t="str">
            <v xml:space="preserve"> </v>
          </cell>
        </row>
        <row r="3828">
          <cell r="A3828"/>
          <cell r="B3828"/>
          <cell r="C3828"/>
          <cell r="D3828"/>
          <cell r="G3828" t="str">
            <v xml:space="preserve"> </v>
          </cell>
        </row>
        <row r="3829">
          <cell r="A3829"/>
          <cell r="B3829"/>
          <cell r="C3829"/>
          <cell r="D3829"/>
          <cell r="G3829" t="str">
            <v xml:space="preserve"> </v>
          </cell>
        </row>
        <row r="3830">
          <cell r="A3830"/>
          <cell r="B3830"/>
          <cell r="C3830"/>
          <cell r="D3830"/>
          <cell r="G3830" t="str">
            <v xml:space="preserve"> </v>
          </cell>
        </row>
        <row r="3831">
          <cell r="A3831"/>
          <cell r="B3831"/>
          <cell r="C3831"/>
          <cell r="D3831"/>
          <cell r="G3831" t="str">
            <v xml:space="preserve"> </v>
          </cell>
        </row>
        <row r="3832">
          <cell r="A3832"/>
          <cell r="B3832"/>
          <cell r="C3832"/>
          <cell r="D3832"/>
          <cell r="G3832" t="str">
            <v xml:space="preserve"> </v>
          </cell>
        </row>
        <row r="3833">
          <cell r="A3833"/>
          <cell r="B3833"/>
          <cell r="C3833"/>
          <cell r="D3833"/>
          <cell r="G3833" t="str">
            <v xml:space="preserve"> </v>
          </cell>
        </row>
        <row r="3834">
          <cell r="A3834"/>
          <cell r="B3834"/>
          <cell r="C3834"/>
          <cell r="D3834"/>
          <cell r="G3834" t="str">
            <v xml:space="preserve"> </v>
          </cell>
        </row>
        <row r="3835">
          <cell r="A3835"/>
          <cell r="B3835"/>
          <cell r="C3835"/>
          <cell r="D3835"/>
          <cell r="G3835" t="str">
            <v xml:space="preserve"> </v>
          </cell>
        </row>
        <row r="3836">
          <cell r="A3836"/>
          <cell r="B3836"/>
          <cell r="C3836"/>
          <cell r="D3836"/>
          <cell r="G3836" t="str">
            <v xml:space="preserve"> </v>
          </cell>
        </row>
        <row r="3837">
          <cell r="A3837"/>
          <cell r="B3837"/>
          <cell r="C3837"/>
          <cell r="D3837"/>
          <cell r="G3837" t="str">
            <v xml:space="preserve"> </v>
          </cell>
        </row>
        <row r="3838">
          <cell r="A3838"/>
          <cell r="B3838"/>
          <cell r="C3838"/>
          <cell r="D3838"/>
          <cell r="G3838" t="str">
            <v xml:space="preserve"> </v>
          </cell>
        </row>
        <row r="3839">
          <cell r="A3839"/>
          <cell r="B3839"/>
          <cell r="C3839"/>
          <cell r="D3839"/>
          <cell r="G3839" t="str">
            <v xml:space="preserve"> </v>
          </cell>
        </row>
        <row r="3840">
          <cell r="A3840"/>
          <cell r="B3840"/>
          <cell r="C3840"/>
          <cell r="D3840"/>
          <cell r="G3840" t="str">
            <v xml:space="preserve"> </v>
          </cell>
        </row>
        <row r="3841">
          <cell r="A3841"/>
          <cell r="B3841"/>
          <cell r="C3841"/>
          <cell r="D3841"/>
          <cell r="G3841" t="str">
            <v xml:space="preserve"> </v>
          </cell>
        </row>
        <row r="3842">
          <cell r="A3842"/>
          <cell r="B3842"/>
          <cell r="C3842"/>
          <cell r="D3842"/>
          <cell r="G3842" t="str">
            <v xml:space="preserve"> </v>
          </cell>
        </row>
        <row r="3843">
          <cell r="A3843"/>
          <cell r="B3843"/>
          <cell r="C3843"/>
          <cell r="D3843"/>
          <cell r="G3843" t="str">
            <v xml:space="preserve"> </v>
          </cell>
        </row>
        <row r="3844">
          <cell r="A3844"/>
          <cell r="B3844"/>
          <cell r="C3844"/>
          <cell r="D3844"/>
          <cell r="G3844" t="str">
            <v xml:space="preserve"> </v>
          </cell>
        </row>
        <row r="3845">
          <cell r="A3845"/>
          <cell r="B3845"/>
          <cell r="C3845"/>
          <cell r="D3845"/>
          <cell r="G3845" t="str">
            <v xml:space="preserve"> </v>
          </cell>
        </row>
        <row r="3846">
          <cell r="A3846"/>
          <cell r="B3846"/>
          <cell r="C3846"/>
          <cell r="D3846"/>
          <cell r="G3846" t="str">
            <v xml:space="preserve"> </v>
          </cell>
        </row>
        <row r="3847">
          <cell r="A3847"/>
          <cell r="B3847"/>
          <cell r="C3847"/>
          <cell r="D3847"/>
          <cell r="G3847" t="str">
            <v xml:space="preserve"> </v>
          </cell>
        </row>
        <row r="3848">
          <cell r="A3848"/>
          <cell r="B3848"/>
          <cell r="C3848"/>
          <cell r="D3848"/>
          <cell r="G3848" t="str">
            <v xml:space="preserve"> </v>
          </cell>
        </row>
        <row r="3849">
          <cell r="A3849"/>
          <cell r="B3849"/>
          <cell r="C3849"/>
          <cell r="D3849"/>
          <cell r="G3849" t="str">
            <v xml:space="preserve"> </v>
          </cell>
        </row>
        <row r="3850">
          <cell r="A3850"/>
          <cell r="B3850"/>
          <cell r="C3850"/>
          <cell r="D3850"/>
          <cell r="G3850" t="str">
            <v xml:space="preserve"> </v>
          </cell>
        </row>
        <row r="3851">
          <cell r="A3851"/>
          <cell r="B3851"/>
          <cell r="C3851"/>
          <cell r="D3851"/>
          <cell r="G3851" t="str">
            <v xml:space="preserve"> </v>
          </cell>
        </row>
        <row r="3852">
          <cell r="A3852"/>
          <cell r="B3852"/>
          <cell r="C3852"/>
          <cell r="D3852"/>
          <cell r="G3852" t="str">
            <v xml:space="preserve"> </v>
          </cell>
        </row>
        <row r="3853">
          <cell r="A3853"/>
          <cell r="B3853"/>
          <cell r="C3853"/>
          <cell r="D3853"/>
          <cell r="G3853" t="str">
            <v xml:space="preserve"> </v>
          </cell>
        </row>
        <row r="3854">
          <cell r="A3854"/>
          <cell r="B3854"/>
          <cell r="C3854"/>
          <cell r="D3854"/>
          <cell r="G3854" t="str">
            <v xml:space="preserve"> </v>
          </cell>
        </row>
        <row r="3855">
          <cell r="A3855"/>
          <cell r="B3855"/>
          <cell r="C3855"/>
          <cell r="D3855"/>
          <cell r="G3855" t="str">
            <v xml:space="preserve"> </v>
          </cell>
        </row>
        <row r="3856">
          <cell r="A3856"/>
          <cell r="B3856"/>
          <cell r="C3856"/>
          <cell r="D3856"/>
          <cell r="G3856" t="str">
            <v xml:space="preserve"> </v>
          </cell>
        </row>
        <row r="3857">
          <cell r="A3857"/>
          <cell r="B3857"/>
          <cell r="C3857"/>
          <cell r="D3857"/>
          <cell r="G3857" t="str">
            <v xml:space="preserve"> </v>
          </cell>
        </row>
        <row r="3858">
          <cell r="A3858"/>
          <cell r="B3858"/>
          <cell r="C3858"/>
          <cell r="D3858"/>
          <cell r="G3858" t="str">
            <v xml:space="preserve"> </v>
          </cell>
        </row>
        <row r="3859">
          <cell r="A3859"/>
          <cell r="B3859"/>
          <cell r="C3859"/>
          <cell r="D3859"/>
          <cell r="G3859" t="str">
            <v xml:space="preserve"> </v>
          </cell>
        </row>
        <row r="3860">
          <cell r="A3860"/>
          <cell r="B3860"/>
          <cell r="C3860"/>
          <cell r="D3860"/>
          <cell r="G3860" t="str">
            <v xml:space="preserve"> </v>
          </cell>
        </row>
        <row r="3861">
          <cell r="A3861"/>
          <cell r="B3861"/>
          <cell r="C3861"/>
          <cell r="D3861"/>
          <cell r="G3861" t="str">
            <v xml:space="preserve"> </v>
          </cell>
        </row>
        <row r="3862">
          <cell r="A3862"/>
          <cell r="B3862"/>
          <cell r="C3862"/>
          <cell r="D3862"/>
          <cell r="G3862" t="str">
            <v xml:space="preserve"> </v>
          </cell>
        </row>
        <row r="3863">
          <cell r="A3863"/>
          <cell r="B3863"/>
          <cell r="C3863"/>
          <cell r="D3863"/>
          <cell r="G3863" t="str">
            <v xml:space="preserve"> </v>
          </cell>
        </row>
        <row r="3864">
          <cell r="A3864"/>
          <cell r="B3864"/>
          <cell r="C3864"/>
          <cell r="D3864"/>
          <cell r="G3864" t="str">
            <v xml:space="preserve"> </v>
          </cell>
        </row>
        <row r="3865">
          <cell r="A3865"/>
          <cell r="B3865"/>
          <cell r="C3865"/>
          <cell r="D3865"/>
          <cell r="G3865" t="str">
            <v xml:space="preserve"> </v>
          </cell>
        </row>
        <row r="3866">
          <cell r="A3866"/>
          <cell r="B3866"/>
          <cell r="C3866"/>
          <cell r="D3866"/>
          <cell r="G3866" t="str">
            <v xml:space="preserve"> </v>
          </cell>
        </row>
        <row r="3867">
          <cell r="A3867"/>
          <cell r="B3867"/>
          <cell r="C3867"/>
          <cell r="D3867"/>
          <cell r="G3867" t="str">
            <v xml:space="preserve"> </v>
          </cell>
        </row>
        <row r="3868">
          <cell r="A3868"/>
          <cell r="B3868"/>
          <cell r="C3868"/>
          <cell r="D3868"/>
          <cell r="G3868" t="str">
            <v xml:space="preserve"> </v>
          </cell>
        </row>
        <row r="3869">
          <cell r="A3869"/>
          <cell r="B3869"/>
          <cell r="C3869"/>
          <cell r="D3869"/>
          <cell r="G3869" t="str">
            <v xml:space="preserve"> </v>
          </cell>
        </row>
        <row r="3870">
          <cell r="A3870"/>
          <cell r="B3870"/>
          <cell r="C3870"/>
          <cell r="D3870"/>
          <cell r="G3870" t="str">
            <v xml:space="preserve"> </v>
          </cell>
        </row>
        <row r="3871">
          <cell r="A3871"/>
          <cell r="B3871"/>
          <cell r="C3871"/>
          <cell r="D3871"/>
          <cell r="G3871" t="str">
            <v xml:space="preserve"> </v>
          </cell>
        </row>
        <row r="3872">
          <cell r="A3872"/>
          <cell r="B3872"/>
          <cell r="C3872"/>
          <cell r="D3872"/>
          <cell r="G3872" t="str">
            <v xml:space="preserve"> </v>
          </cell>
        </row>
        <row r="3873">
          <cell r="A3873"/>
          <cell r="B3873"/>
          <cell r="C3873"/>
          <cell r="D3873"/>
          <cell r="G3873" t="str">
            <v xml:space="preserve"> </v>
          </cell>
        </row>
        <row r="3874">
          <cell r="A3874"/>
          <cell r="B3874"/>
          <cell r="C3874"/>
          <cell r="D3874"/>
          <cell r="G3874" t="str">
            <v xml:space="preserve"> </v>
          </cell>
        </row>
        <row r="3875">
          <cell r="A3875"/>
          <cell r="B3875"/>
          <cell r="C3875"/>
          <cell r="D3875"/>
          <cell r="G3875" t="str">
            <v xml:space="preserve"> </v>
          </cell>
        </row>
        <row r="3876">
          <cell r="A3876"/>
          <cell r="B3876"/>
          <cell r="C3876"/>
          <cell r="D3876"/>
          <cell r="G3876" t="str">
            <v xml:space="preserve"> </v>
          </cell>
        </row>
        <row r="3877">
          <cell r="A3877"/>
          <cell r="B3877"/>
          <cell r="C3877"/>
          <cell r="D3877"/>
          <cell r="G3877" t="str">
            <v xml:space="preserve"> </v>
          </cell>
        </row>
        <row r="3878">
          <cell r="A3878"/>
          <cell r="B3878"/>
          <cell r="C3878"/>
          <cell r="D3878"/>
          <cell r="G3878" t="str">
            <v xml:space="preserve"> </v>
          </cell>
        </row>
        <row r="3879">
          <cell r="A3879"/>
          <cell r="B3879"/>
          <cell r="C3879"/>
          <cell r="D3879"/>
          <cell r="G3879" t="str">
            <v xml:space="preserve"> </v>
          </cell>
        </row>
        <row r="3880">
          <cell r="A3880"/>
          <cell r="B3880"/>
          <cell r="C3880"/>
          <cell r="D3880"/>
          <cell r="G3880" t="str">
            <v xml:space="preserve"> </v>
          </cell>
        </row>
        <row r="3881">
          <cell r="A3881"/>
          <cell r="B3881"/>
          <cell r="C3881"/>
          <cell r="D3881"/>
          <cell r="G3881" t="str">
            <v xml:space="preserve"> </v>
          </cell>
        </row>
        <row r="3882">
          <cell r="A3882"/>
          <cell r="B3882"/>
          <cell r="C3882"/>
          <cell r="D3882"/>
          <cell r="G3882" t="str">
            <v xml:space="preserve"> </v>
          </cell>
        </row>
        <row r="3883">
          <cell r="A3883"/>
          <cell r="B3883"/>
          <cell r="C3883"/>
          <cell r="D3883"/>
          <cell r="G3883" t="str">
            <v xml:space="preserve"> </v>
          </cell>
        </row>
        <row r="3884">
          <cell r="A3884"/>
          <cell r="B3884"/>
          <cell r="C3884"/>
          <cell r="D3884"/>
          <cell r="G3884" t="str">
            <v xml:space="preserve"> </v>
          </cell>
        </row>
        <row r="3885">
          <cell r="A3885"/>
          <cell r="B3885"/>
          <cell r="C3885"/>
          <cell r="D3885"/>
          <cell r="G3885" t="str">
            <v xml:space="preserve"> </v>
          </cell>
        </row>
        <row r="3886">
          <cell r="A3886"/>
          <cell r="B3886"/>
          <cell r="C3886"/>
          <cell r="D3886"/>
          <cell r="G3886" t="str">
            <v xml:space="preserve"> </v>
          </cell>
        </row>
        <row r="3887">
          <cell r="A3887"/>
          <cell r="B3887"/>
          <cell r="C3887"/>
          <cell r="D3887"/>
          <cell r="G3887" t="str">
            <v xml:space="preserve"> </v>
          </cell>
        </row>
        <row r="3888">
          <cell r="A3888"/>
          <cell r="B3888"/>
          <cell r="C3888"/>
          <cell r="D3888"/>
          <cell r="G3888" t="str">
            <v xml:space="preserve"> </v>
          </cell>
        </row>
        <row r="3889">
          <cell r="A3889"/>
          <cell r="B3889"/>
          <cell r="C3889"/>
          <cell r="D3889"/>
          <cell r="G3889" t="str">
            <v xml:space="preserve"> </v>
          </cell>
        </row>
        <row r="3890">
          <cell r="A3890"/>
          <cell r="B3890"/>
          <cell r="C3890"/>
          <cell r="D3890"/>
          <cell r="G3890" t="str">
            <v xml:space="preserve"> </v>
          </cell>
        </row>
        <row r="3891">
          <cell r="A3891"/>
          <cell r="B3891"/>
          <cell r="C3891"/>
          <cell r="D3891"/>
          <cell r="G3891" t="str">
            <v xml:space="preserve"> </v>
          </cell>
        </row>
        <row r="3892">
          <cell r="A3892"/>
          <cell r="B3892"/>
          <cell r="C3892"/>
          <cell r="D3892"/>
          <cell r="G3892" t="str">
            <v xml:space="preserve"> </v>
          </cell>
        </row>
        <row r="3893">
          <cell r="A3893"/>
          <cell r="B3893"/>
          <cell r="C3893"/>
          <cell r="D3893"/>
          <cell r="G3893" t="str">
            <v xml:space="preserve"> </v>
          </cell>
        </row>
        <row r="3894">
          <cell r="A3894"/>
          <cell r="B3894"/>
          <cell r="C3894"/>
          <cell r="D3894"/>
          <cell r="G3894" t="str">
            <v xml:space="preserve"> </v>
          </cell>
        </row>
        <row r="3895">
          <cell r="A3895"/>
          <cell r="B3895"/>
          <cell r="C3895"/>
          <cell r="D3895"/>
          <cell r="G3895" t="str">
            <v xml:space="preserve"> </v>
          </cell>
        </row>
        <row r="3896">
          <cell r="A3896"/>
          <cell r="B3896"/>
          <cell r="C3896"/>
          <cell r="D3896"/>
          <cell r="G3896" t="str">
            <v xml:space="preserve"> </v>
          </cell>
        </row>
        <row r="3897">
          <cell r="A3897"/>
          <cell r="B3897"/>
          <cell r="C3897"/>
          <cell r="D3897"/>
          <cell r="G3897" t="str">
            <v xml:space="preserve"> </v>
          </cell>
        </row>
        <row r="3898">
          <cell r="A3898"/>
          <cell r="B3898"/>
          <cell r="C3898"/>
          <cell r="D3898"/>
          <cell r="G3898" t="str">
            <v xml:space="preserve"> </v>
          </cell>
        </row>
        <row r="3899">
          <cell r="A3899"/>
          <cell r="B3899"/>
          <cell r="C3899"/>
          <cell r="D3899"/>
          <cell r="G3899" t="str">
            <v xml:space="preserve"> </v>
          </cell>
        </row>
        <row r="3900">
          <cell r="A3900"/>
          <cell r="B3900"/>
          <cell r="C3900"/>
          <cell r="D3900"/>
          <cell r="G3900" t="str">
            <v xml:space="preserve"> </v>
          </cell>
        </row>
        <row r="3901">
          <cell r="A3901"/>
          <cell r="B3901"/>
          <cell r="C3901"/>
          <cell r="D3901"/>
          <cell r="G3901" t="str">
            <v xml:space="preserve"> </v>
          </cell>
        </row>
        <row r="3902">
          <cell r="A3902"/>
          <cell r="B3902"/>
          <cell r="C3902"/>
          <cell r="D3902"/>
          <cell r="G3902" t="str">
            <v xml:space="preserve"> </v>
          </cell>
        </row>
        <row r="3903">
          <cell r="A3903"/>
          <cell r="B3903"/>
          <cell r="C3903"/>
          <cell r="D3903"/>
          <cell r="G3903" t="str">
            <v xml:space="preserve"> </v>
          </cell>
        </row>
        <row r="3904">
          <cell r="A3904"/>
          <cell r="B3904"/>
          <cell r="C3904"/>
          <cell r="D3904"/>
          <cell r="G3904" t="str">
            <v xml:space="preserve"> </v>
          </cell>
        </row>
        <row r="3905">
          <cell r="A3905"/>
          <cell r="B3905"/>
          <cell r="C3905"/>
          <cell r="D3905"/>
          <cell r="G3905" t="str">
            <v xml:space="preserve"> </v>
          </cell>
        </row>
        <row r="3906">
          <cell r="A3906"/>
          <cell r="B3906"/>
          <cell r="C3906"/>
          <cell r="D3906"/>
          <cell r="G3906" t="str">
            <v xml:space="preserve"> </v>
          </cell>
        </row>
        <row r="3907">
          <cell r="A3907"/>
          <cell r="B3907"/>
          <cell r="C3907"/>
          <cell r="D3907"/>
          <cell r="G3907" t="str">
            <v xml:space="preserve"> </v>
          </cell>
        </row>
        <row r="3908">
          <cell r="A3908"/>
          <cell r="B3908"/>
          <cell r="C3908"/>
          <cell r="D3908"/>
          <cell r="G3908" t="str">
            <v xml:space="preserve"> </v>
          </cell>
        </row>
        <row r="3909">
          <cell r="A3909"/>
          <cell r="B3909"/>
          <cell r="C3909"/>
          <cell r="D3909"/>
          <cell r="G3909" t="str">
            <v xml:space="preserve"> </v>
          </cell>
        </row>
        <row r="3910">
          <cell r="A3910"/>
          <cell r="B3910"/>
          <cell r="C3910"/>
          <cell r="D3910"/>
          <cell r="G3910" t="str">
            <v xml:space="preserve"> </v>
          </cell>
        </row>
        <row r="3911">
          <cell r="A3911"/>
          <cell r="B3911"/>
          <cell r="C3911"/>
          <cell r="D3911"/>
          <cell r="G3911" t="str">
            <v xml:space="preserve"> </v>
          </cell>
        </row>
        <row r="3912">
          <cell r="A3912"/>
          <cell r="B3912"/>
          <cell r="C3912"/>
          <cell r="D3912"/>
          <cell r="G3912" t="str">
            <v xml:space="preserve"> </v>
          </cell>
        </row>
        <row r="3913">
          <cell r="A3913"/>
          <cell r="B3913"/>
          <cell r="C3913"/>
          <cell r="D3913"/>
          <cell r="G3913" t="str">
            <v xml:space="preserve"> </v>
          </cell>
        </row>
        <row r="3914">
          <cell r="A3914"/>
          <cell r="B3914"/>
          <cell r="C3914"/>
          <cell r="D3914"/>
          <cell r="G3914" t="str">
            <v xml:space="preserve"> </v>
          </cell>
        </row>
        <row r="3915">
          <cell r="A3915"/>
          <cell r="B3915"/>
          <cell r="C3915"/>
          <cell r="D3915"/>
          <cell r="G3915" t="str">
            <v xml:space="preserve"> </v>
          </cell>
        </row>
        <row r="3916">
          <cell r="A3916"/>
          <cell r="B3916"/>
          <cell r="C3916"/>
          <cell r="D3916"/>
          <cell r="G3916" t="str">
            <v xml:space="preserve"> </v>
          </cell>
        </row>
        <row r="3917">
          <cell r="A3917"/>
          <cell r="B3917"/>
          <cell r="C3917"/>
          <cell r="D3917"/>
          <cell r="G3917" t="str">
            <v xml:space="preserve"> </v>
          </cell>
        </row>
        <row r="3918">
          <cell r="A3918"/>
          <cell r="B3918"/>
          <cell r="C3918"/>
          <cell r="D3918"/>
          <cell r="G3918" t="str">
            <v xml:space="preserve"> </v>
          </cell>
        </row>
        <row r="3919">
          <cell r="A3919"/>
          <cell r="B3919"/>
          <cell r="C3919"/>
          <cell r="D3919"/>
          <cell r="G3919" t="str">
            <v xml:space="preserve"> </v>
          </cell>
        </row>
        <row r="3920">
          <cell r="A3920"/>
          <cell r="B3920"/>
          <cell r="C3920"/>
          <cell r="D3920"/>
          <cell r="G3920" t="str">
            <v xml:space="preserve"> </v>
          </cell>
        </row>
        <row r="3921">
          <cell r="A3921"/>
          <cell r="B3921"/>
          <cell r="C3921"/>
          <cell r="D3921"/>
          <cell r="G3921" t="str">
            <v xml:space="preserve"> </v>
          </cell>
        </row>
        <row r="3922">
          <cell r="A3922"/>
          <cell r="B3922"/>
          <cell r="C3922"/>
          <cell r="D3922"/>
          <cell r="G3922" t="str">
            <v xml:space="preserve"> </v>
          </cell>
        </row>
        <row r="3923">
          <cell r="A3923"/>
          <cell r="B3923"/>
          <cell r="C3923"/>
          <cell r="D3923"/>
          <cell r="G3923" t="str">
            <v xml:space="preserve"> </v>
          </cell>
        </row>
        <row r="3924">
          <cell r="A3924"/>
          <cell r="B3924"/>
          <cell r="C3924"/>
          <cell r="D3924"/>
          <cell r="G3924" t="str">
            <v xml:space="preserve"> </v>
          </cell>
        </row>
        <row r="3925">
          <cell r="A3925"/>
          <cell r="B3925"/>
          <cell r="C3925"/>
          <cell r="D3925"/>
          <cell r="G3925" t="str">
            <v xml:space="preserve"> </v>
          </cell>
        </row>
        <row r="3926">
          <cell r="A3926"/>
          <cell r="B3926"/>
          <cell r="C3926"/>
          <cell r="D3926"/>
          <cell r="G3926" t="str">
            <v xml:space="preserve"> </v>
          </cell>
        </row>
        <row r="3927">
          <cell r="A3927"/>
          <cell r="B3927"/>
          <cell r="C3927"/>
          <cell r="D3927"/>
          <cell r="G3927" t="str">
            <v xml:space="preserve"> </v>
          </cell>
        </row>
        <row r="3928">
          <cell r="A3928"/>
          <cell r="B3928"/>
          <cell r="C3928"/>
          <cell r="D3928"/>
          <cell r="G3928" t="str">
            <v xml:space="preserve"> </v>
          </cell>
        </row>
        <row r="3929">
          <cell r="A3929"/>
          <cell r="B3929"/>
          <cell r="C3929"/>
          <cell r="D3929"/>
          <cell r="G3929" t="str">
            <v xml:space="preserve"> </v>
          </cell>
        </row>
        <row r="3930">
          <cell r="A3930"/>
          <cell r="B3930"/>
          <cell r="C3930"/>
          <cell r="D3930"/>
          <cell r="G3930" t="str">
            <v xml:space="preserve"> </v>
          </cell>
        </row>
        <row r="3931">
          <cell r="A3931"/>
          <cell r="B3931"/>
          <cell r="C3931"/>
          <cell r="D3931"/>
          <cell r="G3931" t="str">
            <v xml:space="preserve"> </v>
          </cell>
        </row>
        <row r="3932">
          <cell r="A3932"/>
          <cell r="B3932"/>
          <cell r="C3932"/>
          <cell r="D3932"/>
          <cell r="G3932" t="str">
            <v xml:space="preserve"> </v>
          </cell>
        </row>
        <row r="3933">
          <cell r="A3933"/>
          <cell r="B3933"/>
          <cell r="C3933"/>
          <cell r="D3933"/>
          <cell r="G3933" t="str">
            <v xml:space="preserve"> </v>
          </cell>
        </row>
        <row r="3934">
          <cell r="A3934"/>
          <cell r="B3934"/>
          <cell r="C3934"/>
          <cell r="D3934"/>
          <cell r="G3934" t="str">
            <v xml:space="preserve"> </v>
          </cell>
        </row>
        <row r="3935">
          <cell r="A3935"/>
          <cell r="B3935"/>
          <cell r="C3935"/>
          <cell r="D3935"/>
          <cell r="G3935" t="str">
            <v xml:space="preserve"> </v>
          </cell>
        </row>
        <row r="3936">
          <cell r="A3936"/>
          <cell r="B3936"/>
          <cell r="C3936"/>
          <cell r="D3936"/>
          <cell r="G3936" t="str">
            <v xml:space="preserve"> </v>
          </cell>
        </row>
        <row r="3937">
          <cell r="A3937"/>
          <cell r="B3937"/>
          <cell r="C3937"/>
          <cell r="D3937"/>
          <cell r="G3937" t="str">
            <v xml:space="preserve"> </v>
          </cell>
        </row>
        <row r="3938">
          <cell r="A3938"/>
          <cell r="B3938"/>
          <cell r="C3938"/>
          <cell r="D3938"/>
          <cell r="G3938" t="str">
            <v xml:space="preserve"> </v>
          </cell>
        </row>
        <row r="3939">
          <cell r="A3939"/>
          <cell r="B3939"/>
          <cell r="C3939"/>
          <cell r="D3939"/>
          <cell r="G3939" t="str">
            <v xml:space="preserve"> </v>
          </cell>
        </row>
        <row r="3940">
          <cell r="A3940"/>
          <cell r="B3940"/>
          <cell r="C3940"/>
          <cell r="D3940"/>
          <cell r="G3940" t="str">
            <v xml:space="preserve"> </v>
          </cell>
        </row>
        <row r="3941">
          <cell r="A3941"/>
          <cell r="B3941"/>
          <cell r="C3941"/>
          <cell r="D3941"/>
          <cell r="G3941" t="str">
            <v xml:space="preserve"> </v>
          </cell>
        </row>
        <row r="3942">
          <cell r="A3942"/>
          <cell r="B3942"/>
          <cell r="C3942"/>
          <cell r="D3942"/>
          <cell r="G3942" t="str">
            <v xml:space="preserve"> </v>
          </cell>
        </row>
        <row r="3943">
          <cell r="A3943"/>
          <cell r="B3943"/>
          <cell r="C3943"/>
          <cell r="D3943"/>
          <cell r="G3943" t="str">
            <v xml:space="preserve"> </v>
          </cell>
        </row>
        <row r="3944">
          <cell r="A3944"/>
          <cell r="B3944"/>
          <cell r="C3944"/>
          <cell r="D3944"/>
          <cell r="G3944" t="str">
            <v xml:space="preserve"> </v>
          </cell>
        </row>
        <row r="3945">
          <cell r="A3945"/>
          <cell r="B3945"/>
          <cell r="C3945"/>
          <cell r="D3945"/>
          <cell r="G3945" t="str">
            <v xml:space="preserve"> </v>
          </cell>
        </row>
        <row r="3946">
          <cell r="A3946"/>
          <cell r="B3946"/>
          <cell r="C3946"/>
          <cell r="D3946"/>
          <cell r="G3946" t="str">
            <v xml:space="preserve"> </v>
          </cell>
        </row>
        <row r="3947">
          <cell r="A3947"/>
          <cell r="B3947"/>
          <cell r="C3947"/>
          <cell r="D3947"/>
          <cell r="G3947" t="str">
            <v xml:space="preserve"> </v>
          </cell>
        </row>
        <row r="3948">
          <cell r="A3948"/>
          <cell r="B3948"/>
          <cell r="C3948"/>
          <cell r="D3948"/>
          <cell r="G3948" t="str">
            <v xml:space="preserve"> </v>
          </cell>
        </row>
        <row r="3949">
          <cell r="A3949"/>
          <cell r="B3949"/>
          <cell r="C3949"/>
          <cell r="D3949"/>
          <cell r="G3949" t="str">
            <v xml:space="preserve"> </v>
          </cell>
        </row>
        <row r="3950">
          <cell r="A3950"/>
          <cell r="B3950"/>
          <cell r="C3950"/>
          <cell r="D3950"/>
          <cell r="G3950" t="str">
            <v xml:space="preserve"> </v>
          </cell>
        </row>
        <row r="3951">
          <cell r="A3951"/>
          <cell r="B3951"/>
          <cell r="C3951"/>
          <cell r="D3951"/>
          <cell r="G3951" t="str">
            <v xml:space="preserve"> </v>
          </cell>
        </row>
        <row r="3952">
          <cell r="A3952"/>
          <cell r="B3952"/>
          <cell r="C3952"/>
          <cell r="D3952"/>
          <cell r="G3952" t="str">
            <v xml:space="preserve"> </v>
          </cell>
        </row>
        <row r="3953">
          <cell r="A3953"/>
          <cell r="B3953"/>
          <cell r="C3953"/>
          <cell r="D3953"/>
          <cell r="G3953" t="str">
            <v xml:space="preserve"> </v>
          </cell>
        </row>
        <row r="3954">
          <cell r="A3954"/>
          <cell r="B3954"/>
          <cell r="C3954"/>
          <cell r="D3954"/>
          <cell r="G3954" t="str">
            <v xml:space="preserve"> </v>
          </cell>
        </row>
        <row r="3955">
          <cell r="A3955"/>
          <cell r="B3955"/>
          <cell r="C3955"/>
          <cell r="D3955"/>
          <cell r="G3955" t="str">
            <v xml:space="preserve"> </v>
          </cell>
        </row>
        <row r="3956">
          <cell r="A3956"/>
          <cell r="B3956"/>
          <cell r="C3956"/>
          <cell r="D3956"/>
          <cell r="G3956" t="str">
            <v xml:space="preserve"> </v>
          </cell>
        </row>
        <row r="3957">
          <cell r="A3957"/>
          <cell r="B3957"/>
          <cell r="C3957"/>
          <cell r="D3957"/>
          <cell r="G3957" t="str">
            <v xml:space="preserve"> </v>
          </cell>
        </row>
        <row r="3958">
          <cell r="A3958"/>
          <cell r="B3958"/>
          <cell r="C3958"/>
          <cell r="D3958"/>
          <cell r="G3958" t="str">
            <v xml:space="preserve"> </v>
          </cell>
        </row>
        <row r="3959">
          <cell r="A3959"/>
          <cell r="B3959"/>
          <cell r="C3959"/>
          <cell r="D3959"/>
          <cell r="G3959" t="str">
            <v xml:space="preserve"> </v>
          </cell>
        </row>
        <row r="3960">
          <cell r="A3960"/>
          <cell r="B3960"/>
          <cell r="C3960"/>
          <cell r="D3960"/>
          <cell r="G3960" t="str">
            <v xml:space="preserve"> </v>
          </cell>
        </row>
        <row r="3961">
          <cell r="A3961"/>
          <cell r="B3961"/>
          <cell r="C3961"/>
          <cell r="D3961"/>
          <cell r="G3961" t="str">
            <v xml:space="preserve"> </v>
          </cell>
        </row>
        <row r="3962">
          <cell r="A3962"/>
          <cell r="B3962"/>
          <cell r="C3962"/>
          <cell r="D3962"/>
          <cell r="G3962" t="str">
            <v xml:space="preserve"> </v>
          </cell>
        </row>
        <row r="3963">
          <cell r="A3963"/>
          <cell r="B3963"/>
          <cell r="C3963"/>
          <cell r="D3963"/>
          <cell r="G3963" t="str">
            <v xml:space="preserve"> </v>
          </cell>
        </row>
        <row r="3964">
          <cell r="A3964"/>
          <cell r="B3964"/>
          <cell r="C3964"/>
          <cell r="D3964"/>
          <cell r="G3964" t="str">
            <v xml:space="preserve"> </v>
          </cell>
        </row>
        <row r="3965">
          <cell r="A3965"/>
          <cell r="B3965"/>
          <cell r="C3965"/>
          <cell r="D3965"/>
          <cell r="G3965" t="str">
            <v xml:space="preserve"> </v>
          </cell>
        </row>
        <row r="3966">
          <cell r="A3966"/>
          <cell r="B3966"/>
          <cell r="C3966"/>
          <cell r="D3966"/>
          <cell r="G3966" t="str">
            <v xml:space="preserve"> </v>
          </cell>
        </row>
        <row r="3967">
          <cell r="A3967"/>
          <cell r="B3967"/>
          <cell r="C3967"/>
          <cell r="D3967"/>
          <cell r="G3967" t="str">
            <v xml:space="preserve"> </v>
          </cell>
        </row>
        <row r="3968">
          <cell r="A3968"/>
          <cell r="B3968"/>
          <cell r="C3968"/>
          <cell r="D3968"/>
          <cell r="G3968" t="str">
            <v xml:space="preserve"> </v>
          </cell>
        </row>
        <row r="3969">
          <cell r="A3969"/>
          <cell r="B3969"/>
          <cell r="C3969"/>
          <cell r="D3969"/>
          <cell r="G3969" t="str">
            <v xml:space="preserve"> </v>
          </cell>
        </row>
        <row r="3970">
          <cell r="A3970"/>
          <cell r="B3970"/>
          <cell r="C3970"/>
          <cell r="D3970"/>
          <cell r="G3970" t="str">
            <v xml:space="preserve"> </v>
          </cell>
        </row>
        <row r="3971">
          <cell r="A3971"/>
          <cell r="B3971"/>
          <cell r="C3971"/>
          <cell r="D3971"/>
          <cell r="G3971" t="str">
            <v xml:space="preserve"> </v>
          </cell>
        </row>
        <row r="3972">
          <cell r="A3972"/>
          <cell r="B3972"/>
          <cell r="C3972"/>
          <cell r="D3972"/>
          <cell r="G3972" t="str">
            <v xml:space="preserve"> </v>
          </cell>
        </row>
        <row r="3973">
          <cell r="A3973"/>
          <cell r="B3973"/>
          <cell r="C3973"/>
          <cell r="D3973"/>
          <cell r="G3973" t="str">
            <v xml:space="preserve"> </v>
          </cell>
        </row>
        <row r="3974">
          <cell r="A3974"/>
          <cell r="B3974"/>
          <cell r="C3974"/>
          <cell r="D3974"/>
          <cell r="G3974" t="str">
            <v xml:space="preserve"> </v>
          </cell>
        </row>
        <row r="3975">
          <cell r="A3975"/>
          <cell r="B3975"/>
          <cell r="C3975"/>
          <cell r="D3975"/>
          <cell r="G3975" t="str">
            <v xml:space="preserve"> </v>
          </cell>
        </row>
        <row r="3976">
          <cell r="A3976"/>
          <cell r="B3976"/>
          <cell r="C3976"/>
          <cell r="D3976"/>
          <cell r="G3976" t="str">
            <v xml:space="preserve"> </v>
          </cell>
        </row>
        <row r="3977">
          <cell r="A3977"/>
          <cell r="B3977"/>
          <cell r="C3977"/>
          <cell r="D3977"/>
          <cell r="G3977" t="str">
            <v xml:space="preserve"> </v>
          </cell>
        </row>
        <row r="3978">
          <cell r="A3978"/>
          <cell r="B3978"/>
          <cell r="C3978"/>
          <cell r="D3978"/>
          <cell r="G3978" t="str">
            <v xml:space="preserve"> </v>
          </cell>
        </row>
        <row r="3979">
          <cell r="A3979"/>
          <cell r="B3979"/>
          <cell r="C3979"/>
          <cell r="D3979"/>
          <cell r="G3979" t="str">
            <v xml:space="preserve"> </v>
          </cell>
        </row>
        <row r="3980">
          <cell r="A3980"/>
          <cell r="B3980"/>
          <cell r="C3980"/>
          <cell r="D3980"/>
          <cell r="G3980" t="str">
            <v xml:space="preserve"> </v>
          </cell>
        </row>
        <row r="3981">
          <cell r="A3981"/>
          <cell r="B3981"/>
          <cell r="C3981"/>
          <cell r="D3981"/>
          <cell r="G3981" t="str">
            <v xml:space="preserve"> </v>
          </cell>
        </row>
        <row r="3982">
          <cell r="A3982"/>
          <cell r="B3982"/>
          <cell r="C3982"/>
          <cell r="D3982"/>
          <cell r="G3982" t="str">
            <v xml:space="preserve"> </v>
          </cell>
        </row>
        <row r="3983">
          <cell r="A3983"/>
          <cell r="B3983"/>
          <cell r="C3983"/>
          <cell r="D3983"/>
          <cell r="G3983" t="str">
            <v xml:space="preserve"> </v>
          </cell>
        </row>
        <row r="3984">
          <cell r="A3984"/>
          <cell r="B3984"/>
          <cell r="C3984"/>
          <cell r="D3984"/>
          <cell r="G3984" t="str">
            <v xml:space="preserve"> </v>
          </cell>
        </row>
        <row r="3985">
          <cell r="A3985"/>
          <cell r="B3985"/>
          <cell r="C3985"/>
          <cell r="D3985"/>
          <cell r="G3985" t="str">
            <v xml:space="preserve"> </v>
          </cell>
        </row>
        <row r="3986">
          <cell r="A3986"/>
          <cell r="B3986"/>
          <cell r="C3986"/>
          <cell r="D3986"/>
          <cell r="G3986" t="str">
            <v xml:space="preserve"> </v>
          </cell>
        </row>
        <row r="3987">
          <cell r="A3987"/>
          <cell r="B3987"/>
          <cell r="C3987"/>
          <cell r="D3987"/>
          <cell r="G3987" t="str">
            <v xml:space="preserve"> </v>
          </cell>
        </row>
        <row r="3988">
          <cell r="A3988"/>
          <cell r="B3988"/>
          <cell r="C3988"/>
          <cell r="D3988"/>
          <cell r="G3988" t="str">
            <v xml:space="preserve"> </v>
          </cell>
        </row>
        <row r="3989">
          <cell r="A3989"/>
          <cell r="B3989"/>
          <cell r="C3989"/>
          <cell r="D3989"/>
          <cell r="G3989" t="str">
            <v xml:space="preserve"> </v>
          </cell>
        </row>
        <row r="3990">
          <cell r="A3990"/>
          <cell r="B3990"/>
          <cell r="C3990"/>
          <cell r="D3990"/>
          <cell r="G3990" t="str">
            <v xml:space="preserve"> </v>
          </cell>
        </row>
        <row r="3991">
          <cell r="A3991"/>
          <cell r="B3991"/>
          <cell r="C3991"/>
          <cell r="D3991"/>
          <cell r="G3991" t="str">
            <v xml:space="preserve"> </v>
          </cell>
        </row>
        <row r="3992">
          <cell r="A3992"/>
          <cell r="B3992"/>
          <cell r="C3992"/>
          <cell r="D3992"/>
          <cell r="G3992" t="str">
            <v xml:space="preserve"> </v>
          </cell>
        </row>
        <row r="3993">
          <cell r="A3993"/>
          <cell r="B3993"/>
          <cell r="C3993"/>
          <cell r="D3993"/>
          <cell r="G3993" t="str">
            <v xml:space="preserve"> </v>
          </cell>
        </row>
        <row r="3994">
          <cell r="A3994"/>
          <cell r="B3994"/>
          <cell r="C3994"/>
          <cell r="D3994"/>
          <cell r="G3994" t="str">
            <v xml:space="preserve"> </v>
          </cell>
        </row>
        <row r="3995">
          <cell r="A3995"/>
          <cell r="B3995"/>
          <cell r="C3995"/>
          <cell r="D3995"/>
          <cell r="G3995" t="str">
            <v xml:space="preserve"> </v>
          </cell>
        </row>
        <row r="3996">
          <cell r="A3996"/>
          <cell r="B3996"/>
          <cell r="C3996"/>
          <cell r="D3996"/>
          <cell r="G3996" t="str">
            <v xml:space="preserve"> </v>
          </cell>
        </row>
        <row r="3997">
          <cell r="A3997"/>
          <cell r="B3997"/>
          <cell r="C3997"/>
          <cell r="D3997"/>
          <cell r="G3997" t="str">
            <v xml:space="preserve"> </v>
          </cell>
        </row>
        <row r="3998">
          <cell r="A3998"/>
          <cell r="B3998"/>
          <cell r="C3998"/>
          <cell r="D3998"/>
          <cell r="G3998" t="str">
            <v xml:space="preserve"> </v>
          </cell>
        </row>
        <row r="3999">
          <cell r="A3999"/>
          <cell r="B3999"/>
          <cell r="C3999"/>
          <cell r="D3999"/>
          <cell r="G3999" t="str">
            <v xml:space="preserve"> </v>
          </cell>
        </row>
        <row r="4000">
          <cell r="A4000"/>
          <cell r="B4000"/>
          <cell r="C4000"/>
          <cell r="D4000"/>
          <cell r="G4000" t="str">
            <v xml:space="preserve"> </v>
          </cell>
        </row>
        <row r="4001">
          <cell r="A4001"/>
          <cell r="B4001"/>
          <cell r="C4001"/>
          <cell r="D4001"/>
          <cell r="G4001" t="str">
            <v xml:space="preserve"> </v>
          </cell>
        </row>
        <row r="4002">
          <cell r="A4002"/>
          <cell r="B4002"/>
          <cell r="C4002"/>
          <cell r="D4002"/>
          <cell r="G4002" t="str">
            <v xml:space="preserve"> </v>
          </cell>
        </row>
        <row r="4003">
          <cell r="A4003"/>
          <cell r="B4003"/>
          <cell r="C4003"/>
          <cell r="D4003"/>
          <cell r="G4003" t="str">
            <v xml:space="preserve"> </v>
          </cell>
        </row>
        <row r="4004">
          <cell r="A4004"/>
          <cell r="B4004"/>
          <cell r="C4004"/>
          <cell r="D4004"/>
          <cell r="G4004" t="str">
            <v xml:space="preserve"> </v>
          </cell>
        </row>
        <row r="4005">
          <cell r="A4005"/>
          <cell r="B4005"/>
          <cell r="C4005"/>
          <cell r="D4005"/>
          <cell r="G4005" t="str">
            <v xml:space="preserve"> </v>
          </cell>
        </row>
        <row r="4006">
          <cell r="A4006"/>
          <cell r="B4006"/>
          <cell r="C4006"/>
          <cell r="D4006"/>
          <cell r="G4006" t="str">
            <v xml:space="preserve"> </v>
          </cell>
        </row>
        <row r="4007">
          <cell r="A4007"/>
          <cell r="B4007"/>
          <cell r="C4007"/>
          <cell r="D4007"/>
          <cell r="G4007" t="str">
            <v xml:space="preserve"> </v>
          </cell>
        </row>
        <row r="4008">
          <cell r="A4008"/>
          <cell r="B4008"/>
          <cell r="C4008"/>
          <cell r="D4008"/>
          <cell r="G4008" t="str">
            <v xml:space="preserve"> </v>
          </cell>
        </row>
        <row r="4009">
          <cell r="A4009"/>
          <cell r="B4009"/>
          <cell r="C4009"/>
          <cell r="D4009"/>
          <cell r="G4009" t="str">
            <v xml:space="preserve"> </v>
          </cell>
        </row>
        <row r="4010">
          <cell r="A4010"/>
          <cell r="B4010"/>
          <cell r="C4010"/>
          <cell r="D4010"/>
          <cell r="G4010" t="str">
            <v xml:space="preserve"> </v>
          </cell>
        </row>
        <row r="4011">
          <cell r="A4011"/>
          <cell r="B4011"/>
          <cell r="C4011"/>
          <cell r="D4011"/>
          <cell r="G4011" t="str">
            <v xml:space="preserve"> </v>
          </cell>
        </row>
        <row r="4012">
          <cell r="A4012"/>
          <cell r="B4012"/>
          <cell r="C4012"/>
          <cell r="D4012"/>
          <cell r="G4012" t="str">
            <v xml:space="preserve"> </v>
          </cell>
        </row>
        <row r="4013">
          <cell r="A4013"/>
          <cell r="B4013"/>
          <cell r="C4013"/>
          <cell r="D4013"/>
          <cell r="G4013" t="str">
            <v xml:space="preserve"> </v>
          </cell>
        </row>
        <row r="4014">
          <cell r="A4014"/>
          <cell r="B4014"/>
          <cell r="C4014"/>
          <cell r="D4014"/>
          <cell r="G4014" t="str">
            <v xml:space="preserve"> </v>
          </cell>
        </row>
        <row r="4015">
          <cell r="A4015"/>
          <cell r="B4015"/>
          <cell r="C4015"/>
          <cell r="D4015"/>
          <cell r="G4015" t="str">
            <v xml:space="preserve"> </v>
          </cell>
        </row>
        <row r="4016">
          <cell r="A4016"/>
          <cell r="B4016"/>
          <cell r="C4016"/>
          <cell r="D4016"/>
          <cell r="G4016" t="str">
            <v xml:space="preserve"> </v>
          </cell>
        </row>
        <row r="4017">
          <cell r="A4017"/>
          <cell r="B4017"/>
          <cell r="C4017"/>
          <cell r="D4017"/>
          <cell r="G4017" t="str">
            <v xml:space="preserve"> </v>
          </cell>
        </row>
        <row r="4018">
          <cell r="A4018"/>
          <cell r="B4018"/>
          <cell r="C4018"/>
          <cell r="D4018"/>
          <cell r="G4018" t="str">
            <v xml:space="preserve"> </v>
          </cell>
        </row>
        <row r="4019">
          <cell r="A4019"/>
          <cell r="B4019"/>
          <cell r="C4019"/>
          <cell r="D4019"/>
          <cell r="G4019" t="str">
            <v xml:space="preserve"> </v>
          </cell>
        </row>
        <row r="4020">
          <cell r="A4020"/>
          <cell r="B4020"/>
          <cell r="C4020"/>
          <cell r="D4020"/>
          <cell r="G4020" t="str">
            <v xml:space="preserve"> </v>
          </cell>
        </row>
        <row r="4021">
          <cell r="A4021"/>
          <cell r="B4021"/>
          <cell r="C4021"/>
          <cell r="D4021"/>
          <cell r="G4021" t="str">
            <v xml:space="preserve"> </v>
          </cell>
        </row>
        <row r="4022">
          <cell r="A4022"/>
          <cell r="B4022"/>
          <cell r="C4022"/>
          <cell r="D4022"/>
          <cell r="G4022" t="str">
            <v xml:space="preserve"> </v>
          </cell>
        </row>
        <row r="4023">
          <cell r="A4023"/>
          <cell r="B4023"/>
          <cell r="C4023"/>
          <cell r="D4023"/>
          <cell r="G4023" t="str">
            <v xml:space="preserve"> </v>
          </cell>
        </row>
        <row r="4024">
          <cell r="A4024"/>
          <cell r="B4024"/>
          <cell r="C4024"/>
          <cell r="D4024"/>
          <cell r="G4024" t="str">
            <v xml:space="preserve"> </v>
          </cell>
        </row>
        <row r="4025">
          <cell r="A4025"/>
          <cell r="B4025"/>
          <cell r="C4025"/>
          <cell r="D4025"/>
          <cell r="G4025" t="str">
            <v xml:space="preserve"> </v>
          </cell>
        </row>
        <row r="4026">
          <cell r="A4026"/>
          <cell r="B4026"/>
          <cell r="C4026"/>
          <cell r="D4026"/>
          <cell r="G4026" t="str">
            <v xml:space="preserve"> </v>
          </cell>
        </row>
        <row r="4027">
          <cell r="A4027"/>
          <cell r="B4027"/>
          <cell r="C4027"/>
          <cell r="D4027"/>
          <cell r="G4027" t="str">
            <v xml:space="preserve"> </v>
          </cell>
        </row>
        <row r="4028">
          <cell r="A4028"/>
          <cell r="B4028"/>
          <cell r="C4028"/>
          <cell r="D4028"/>
          <cell r="G4028" t="str">
            <v xml:space="preserve"> </v>
          </cell>
        </row>
        <row r="4029">
          <cell r="A4029"/>
          <cell r="B4029"/>
          <cell r="C4029"/>
          <cell r="D4029"/>
          <cell r="G4029" t="str">
            <v xml:space="preserve"> </v>
          </cell>
        </row>
        <row r="4030">
          <cell r="A4030"/>
          <cell r="B4030"/>
          <cell r="C4030"/>
          <cell r="D4030"/>
          <cell r="G4030" t="str">
            <v xml:space="preserve"> </v>
          </cell>
        </row>
        <row r="4031">
          <cell r="A4031"/>
          <cell r="B4031"/>
          <cell r="C4031"/>
          <cell r="D4031"/>
          <cell r="G4031" t="str">
            <v xml:space="preserve"> </v>
          </cell>
        </row>
        <row r="4032">
          <cell r="A4032"/>
          <cell r="B4032"/>
          <cell r="C4032"/>
          <cell r="D4032"/>
          <cell r="G4032" t="str">
            <v xml:space="preserve"> </v>
          </cell>
        </row>
        <row r="4033">
          <cell r="A4033"/>
          <cell r="B4033"/>
          <cell r="C4033"/>
          <cell r="D4033"/>
          <cell r="G4033" t="str">
            <v xml:space="preserve"> </v>
          </cell>
        </row>
        <row r="4034">
          <cell r="A4034"/>
          <cell r="B4034"/>
          <cell r="C4034"/>
          <cell r="D4034"/>
          <cell r="G4034" t="str">
            <v xml:space="preserve"> </v>
          </cell>
        </row>
        <row r="4035">
          <cell r="A4035"/>
          <cell r="B4035"/>
          <cell r="C4035"/>
          <cell r="D4035"/>
          <cell r="G4035" t="str">
            <v xml:space="preserve"> </v>
          </cell>
        </row>
        <row r="4036">
          <cell r="A4036"/>
          <cell r="B4036"/>
          <cell r="C4036"/>
          <cell r="D4036"/>
          <cell r="G4036" t="str">
            <v xml:space="preserve"> </v>
          </cell>
        </row>
        <row r="4037">
          <cell r="A4037"/>
          <cell r="B4037"/>
          <cell r="C4037"/>
          <cell r="D4037"/>
          <cell r="G4037" t="str">
            <v xml:space="preserve"> </v>
          </cell>
        </row>
        <row r="4038">
          <cell r="A4038"/>
          <cell r="B4038"/>
          <cell r="C4038"/>
          <cell r="D4038"/>
          <cell r="G4038" t="str">
            <v xml:space="preserve"> </v>
          </cell>
        </row>
        <row r="4039">
          <cell r="A4039"/>
          <cell r="B4039"/>
          <cell r="C4039"/>
          <cell r="D4039"/>
          <cell r="G4039" t="str">
            <v xml:space="preserve"> </v>
          </cell>
        </row>
        <row r="4040">
          <cell r="A4040"/>
          <cell r="B4040"/>
          <cell r="C4040"/>
          <cell r="D4040"/>
          <cell r="G4040" t="str">
            <v xml:space="preserve"> </v>
          </cell>
        </row>
        <row r="4041">
          <cell r="A4041"/>
          <cell r="B4041"/>
          <cell r="C4041"/>
          <cell r="D4041"/>
          <cell r="G4041" t="str">
            <v xml:space="preserve"> </v>
          </cell>
        </row>
        <row r="4042">
          <cell r="A4042"/>
          <cell r="B4042"/>
          <cell r="C4042"/>
          <cell r="D4042"/>
          <cell r="G4042" t="str">
            <v xml:space="preserve"> </v>
          </cell>
        </row>
        <row r="4043">
          <cell r="A4043"/>
          <cell r="B4043"/>
          <cell r="C4043"/>
          <cell r="D4043"/>
          <cell r="G4043" t="str">
            <v xml:space="preserve"> </v>
          </cell>
        </row>
        <row r="4044">
          <cell r="A4044"/>
          <cell r="B4044"/>
          <cell r="C4044"/>
          <cell r="D4044"/>
          <cell r="G4044" t="str">
            <v xml:space="preserve"> </v>
          </cell>
        </row>
        <row r="4045">
          <cell r="A4045"/>
          <cell r="B4045"/>
          <cell r="C4045"/>
          <cell r="D4045"/>
          <cell r="G4045" t="str">
            <v xml:space="preserve"> </v>
          </cell>
        </row>
        <row r="4046">
          <cell r="A4046"/>
          <cell r="B4046"/>
          <cell r="C4046"/>
          <cell r="D4046"/>
          <cell r="G4046" t="str">
            <v xml:space="preserve"> </v>
          </cell>
        </row>
        <row r="4047">
          <cell r="A4047"/>
          <cell r="B4047"/>
          <cell r="C4047"/>
          <cell r="D4047"/>
          <cell r="G4047" t="str">
            <v xml:space="preserve"> </v>
          </cell>
        </row>
        <row r="4048">
          <cell r="A4048"/>
          <cell r="B4048"/>
          <cell r="C4048"/>
          <cell r="D4048"/>
          <cell r="G4048" t="str">
            <v xml:space="preserve"> </v>
          </cell>
        </row>
        <row r="4049">
          <cell r="A4049"/>
          <cell r="B4049"/>
          <cell r="C4049"/>
          <cell r="D4049"/>
          <cell r="G4049" t="str">
            <v xml:space="preserve"> </v>
          </cell>
        </row>
        <row r="4050">
          <cell r="A4050"/>
          <cell r="B4050"/>
          <cell r="C4050"/>
          <cell r="D4050"/>
          <cell r="G4050" t="str">
            <v xml:space="preserve"> </v>
          </cell>
        </row>
        <row r="4051">
          <cell r="A4051"/>
          <cell r="B4051"/>
          <cell r="C4051"/>
          <cell r="D4051"/>
          <cell r="G4051" t="str">
            <v xml:space="preserve"> </v>
          </cell>
        </row>
        <row r="4052">
          <cell r="A4052"/>
          <cell r="B4052"/>
          <cell r="C4052"/>
          <cell r="D4052"/>
          <cell r="G4052" t="str">
            <v xml:space="preserve"> </v>
          </cell>
        </row>
        <row r="4053">
          <cell r="A4053"/>
          <cell r="B4053"/>
          <cell r="C4053"/>
          <cell r="D4053"/>
          <cell r="G4053" t="str">
            <v xml:space="preserve"> </v>
          </cell>
        </row>
        <row r="4054">
          <cell r="A4054"/>
          <cell r="B4054"/>
          <cell r="C4054"/>
          <cell r="D4054"/>
          <cell r="G4054" t="str">
            <v xml:space="preserve"> </v>
          </cell>
        </row>
        <row r="4055">
          <cell r="A4055"/>
          <cell r="B4055"/>
          <cell r="C4055"/>
          <cell r="D4055"/>
          <cell r="G4055" t="str">
            <v xml:space="preserve"> </v>
          </cell>
        </row>
        <row r="4056">
          <cell r="A4056"/>
          <cell r="B4056"/>
          <cell r="C4056"/>
          <cell r="D4056"/>
          <cell r="G4056" t="str">
            <v xml:space="preserve"> </v>
          </cell>
        </row>
        <row r="4057">
          <cell r="A4057"/>
          <cell r="B4057"/>
          <cell r="C4057"/>
          <cell r="D4057"/>
          <cell r="G4057" t="str">
            <v xml:space="preserve"> </v>
          </cell>
        </row>
        <row r="4058">
          <cell r="A4058"/>
          <cell r="B4058"/>
          <cell r="C4058"/>
          <cell r="D4058"/>
          <cell r="G4058" t="str">
            <v xml:space="preserve"> </v>
          </cell>
        </row>
        <row r="4059">
          <cell r="A4059"/>
          <cell r="B4059"/>
          <cell r="C4059"/>
          <cell r="D4059"/>
          <cell r="G4059" t="str">
            <v xml:space="preserve"> </v>
          </cell>
        </row>
        <row r="4060">
          <cell r="A4060"/>
          <cell r="B4060"/>
          <cell r="C4060"/>
          <cell r="D4060"/>
          <cell r="G4060" t="str">
            <v xml:space="preserve"> </v>
          </cell>
        </row>
        <row r="4061">
          <cell r="A4061"/>
          <cell r="B4061"/>
          <cell r="C4061"/>
          <cell r="D4061"/>
          <cell r="G4061" t="str">
            <v xml:space="preserve"> </v>
          </cell>
        </row>
        <row r="4062">
          <cell r="A4062"/>
          <cell r="B4062"/>
          <cell r="C4062"/>
          <cell r="D4062"/>
          <cell r="G4062" t="str">
            <v xml:space="preserve"> </v>
          </cell>
        </row>
        <row r="4063">
          <cell r="A4063"/>
          <cell r="B4063"/>
          <cell r="C4063"/>
          <cell r="D4063"/>
          <cell r="G4063" t="str">
            <v xml:space="preserve"> </v>
          </cell>
        </row>
        <row r="4064">
          <cell r="A4064"/>
          <cell r="B4064"/>
          <cell r="C4064"/>
          <cell r="D4064"/>
          <cell r="G4064" t="str">
            <v xml:space="preserve"> </v>
          </cell>
        </row>
        <row r="4065">
          <cell r="A4065"/>
          <cell r="B4065"/>
          <cell r="C4065"/>
          <cell r="D4065"/>
          <cell r="G4065" t="str">
            <v xml:space="preserve"> </v>
          </cell>
        </row>
        <row r="4066">
          <cell r="A4066"/>
          <cell r="B4066"/>
          <cell r="C4066"/>
          <cell r="D4066"/>
          <cell r="G4066" t="str">
            <v xml:space="preserve"> </v>
          </cell>
        </row>
        <row r="4067">
          <cell r="A4067"/>
          <cell r="B4067"/>
          <cell r="C4067"/>
          <cell r="D4067"/>
          <cell r="G4067" t="str">
            <v xml:space="preserve"> </v>
          </cell>
        </row>
        <row r="4068">
          <cell r="A4068"/>
          <cell r="B4068"/>
          <cell r="C4068"/>
          <cell r="D4068"/>
          <cell r="G4068" t="str">
            <v xml:space="preserve"> </v>
          </cell>
        </row>
        <row r="4069">
          <cell r="A4069"/>
          <cell r="B4069"/>
          <cell r="C4069"/>
          <cell r="D4069"/>
          <cell r="G4069" t="str">
            <v xml:space="preserve"> </v>
          </cell>
        </row>
        <row r="4070">
          <cell r="A4070"/>
          <cell r="B4070"/>
          <cell r="C4070"/>
          <cell r="D4070"/>
          <cell r="G4070" t="str">
            <v xml:space="preserve"> </v>
          </cell>
        </row>
        <row r="4071">
          <cell r="A4071"/>
          <cell r="B4071"/>
          <cell r="C4071"/>
          <cell r="D4071"/>
          <cell r="G4071" t="str">
            <v xml:space="preserve"> </v>
          </cell>
        </row>
        <row r="4072">
          <cell r="A4072"/>
          <cell r="B4072"/>
          <cell r="C4072"/>
          <cell r="D4072"/>
          <cell r="G4072" t="str">
            <v xml:space="preserve"> </v>
          </cell>
        </row>
        <row r="4073">
          <cell r="A4073"/>
          <cell r="B4073"/>
          <cell r="C4073"/>
          <cell r="D4073"/>
          <cell r="G4073" t="str">
            <v xml:space="preserve"> </v>
          </cell>
        </row>
        <row r="4074">
          <cell r="A4074"/>
          <cell r="B4074"/>
          <cell r="C4074"/>
          <cell r="D4074"/>
          <cell r="G4074" t="str">
            <v xml:space="preserve"> </v>
          </cell>
        </row>
        <row r="4075">
          <cell r="A4075"/>
          <cell r="B4075"/>
          <cell r="C4075"/>
          <cell r="D4075"/>
          <cell r="G4075" t="str">
            <v xml:space="preserve"> </v>
          </cell>
        </row>
        <row r="4076">
          <cell r="A4076"/>
          <cell r="B4076"/>
          <cell r="C4076"/>
          <cell r="D4076"/>
          <cell r="G4076" t="str">
            <v xml:space="preserve"> </v>
          </cell>
        </row>
        <row r="4077">
          <cell r="A4077"/>
          <cell r="B4077"/>
          <cell r="C4077"/>
          <cell r="D4077"/>
          <cell r="G4077" t="str">
            <v xml:space="preserve"> </v>
          </cell>
        </row>
        <row r="4078">
          <cell r="A4078"/>
          <cell r="B4078"/>
          <cell r="C4078"/>
          <cell r="D4078"/>
          <cell r="G4078" t="str">
            <v xml:space="preserve"> </v>
          </cell>
        </row>
        <row r="4079">
          <cell r="A4079"/>
          <cell r="B4079"/>
          <cell r="C4079"/>
          <cell r="D4079"/>
          <cell r="G4079" t="str">
            <v xml:space="preserve"> </v>
          </cell>
        </row>
        <row r="4080">
          <cell r="A4080"/>
          <cell r="B4080"/>
          <cell r="C4080"/>
          <cell r="D4080"/>
          <cell r="G4080" t="str">
            <v xml:space="preserve"> </v>
          </cell>
        </row>
        <row r="4081">
          <cell r="A4081"/>
          <cell r="B4081"/>
          <cell r="C4081"/>
          <cell r="D4081"/>
          <cell r="G4081" t="str">
            <v xml:space="preserve"> </v>
          </cell>
        </row>
        <row r="4082">
          <cell r="A4082"/>
          <cell r="B4082"/>
          <cell r="C4082"/>
          <cell r="D4082"/>
          <cell r="G4082" t="str">
            <v xml:space="preserve"> </v>
          </cell>
        </row>
        <row r="4083">
          <cell r="A4083"/>
          <cell r="B4083"/>
          <cell r="C4083"/>
          <cell r="D4083"/>
          <cell r="G4083" t="str">
            <v xml:space="preserve"> </v>
          </cell>
        </row>
        <row r="4084">
          <cell r="A4084"/>
          <cell r="B4084"/>
          <cell r="C4084"/>
          <cell r="D4084"/>
          <cell r="G4084" t="str">
            <v xml:space="preserve"> </v>
          </cell>
        </row>
        <row r="4085">
          <cell r="A4085"/>
          <cell r="B4085"/>
          <cell r="C4085"/>
          <cell r="D4085"/>
          <cell r="G4085" t="str">
            <v xml:space="preserve"> </v>
          </cell>
        </row>
        <row r="4086">
          <cell r="A4086"/>
          <cell r="B4086"/>
          <cell r="C4086"/>
          <cell r="D4086"/>
          <cell r="G4086" t="str">
            <v xml:space="preserve"> </v>
          </cell>
        </row>
        <row r="4087">
          <cell r="A4087"/>
          <cell r="B4087"/>
          <cell r="C4087"/>
          <cell r="D4087"/>
          <cell r="G4087" t="str">
            <v xml:space="preserve"> </v>
          </cell>
        </row>
        <row r="4088">
          <cell r="A4088"/>
          <cell r="B4088"/>
          <cell r="C4088"/>
          <cell r="D4088"/>
          <cell r="G4088" t="str">
            <v xml:space="preserve"> </v>
          </cell>
        </row>
        <row r="4089">
          <cell r="A4089"/>
          <cell r="B4089"/>
          <cell r="C4089"/>
          <cell r="D4089"/>
          <cell r="G4089" t="str">
            <v xml:space="preserve"> </v>
          </cell>
        </row>
        <row r="4090">
          <cell r="A4090"/>
          <cell r="B4090"/>
          <cell r="C4090"/>
          <cell r="D4090"/>
          <cell r="G4090" t="str">
            <v xml:space="preserve"> </v>
          </cell>
        </row>
        <row r="4091">
          <cell r="A4091"/>
          <cell r="B4091"/>
          <cell r="C4091"/>
          <cell r="D4091"/>
          <cell r="G4091" t="str">
            <v xml:space="preserve"> </v>
          </cell>
        </row>
        <row r="4092">
          <cell r="A4092"/>
          <cell r="B4092"/>
          <cell r="C4092"/>
          <cell r="D4092"/>
          <cell r="G4092" t="str">
            <v xml:space="preserve"> </v>
          </cell>
        </row>
        <row r="4093">
          <cell r="A4093"/>
          <cell r="B4093"/>
          <cell r="C4093"/>
          <cell r="D4093"/>
          <cell r="G4093" t="str">
            <v xml:space="preserve"> </v>
          </cell>
        </row>
        <row r="4094">
          <cell r="A4094"/>
          <cell r="B4094"/>
          <cell r="C4094"/>
          <cell r="D4094"/>
          <cell r="G4094" t="str">
            <v xml:space="preserve"> </v>
          </cell>
        </row>
        <row r="4095">
          <cell r="A4095"/>
          <cell r="B4095"/>
          <cell r="C4095"/>
          <cell r="D4095"/>
          <cell r="G4095" t="str">
            <v xml:space="preserve"> </v>
          </cell>
        </row>
        <row r="4096">
          <cell r="A4096"/>
          <cell r="B4096"/>
          <cell r="C4096"/>
          <cell r="D4096"/>
          <cell r="G4096" t="str">
            <v xml:space="preserve"> </v>
          </cell>
        </row>
        <row r="4097">
          <cell r="A4097"/>
          <cell r="B4097"/>
          <cell r="C4097"/>
          <cell r="D4097"/>
          <cell r="G4097" t="str">
            <v xml:space="preserve"> </v>
          </cell>
        </row>
        <row r="4098">
          <cell r="A4098"/>
          <cell r="B4098"/>
          <cell r="C4098"/>
          <cell r="D4098"/>
          <cell r="G4098" t="str">
            <v xml:space="preserve"> </v>
          </cell>
        </row>
        <row r="4099">
          <cell r="A4099"/>
          <cell r="B4099"/>
          <cell r="C4099"/>
          <cell r="D4099"/>
          <cell r="G4099" t="str">
            <v xml:space="preserve"> </v>
          </cell>
        </row>
        <row r="4100">
          <cell r="A4100"/>
          <cell r="B4100"/>
          <cell r="C4100"/>
          <cell r="D4100"/>
          <cell r="G4100" t="str">
            <v xml:space="preserve"> </v>
          </cell>
        </row>
        <row r="4101">
          <cell r="A4101"/>
          <cell r="B4101"/>
          <cell r="C4101"/>
          <cell r="D4101"/>
          <cell r="G4101" t="str">
            <v xml:space="preserve"> </v>
          </cell>
        </row>
        <row r="4102">
          <cell r="A4102"/>
          <cell r="B4102"/>
          <cell r="C4102"/>
          <cell r="D4102"/>
          <cell r="G4102" t="str">
            <v xml:space="preserve"> </v>
          </cell>
        </row>
        <row r="4103">
          <cell r="A4103"/>
          <cell r="B4103"/>
          <cell r="C4103"/>
          <cell r="D4103"/>
          <cell r="G4103" t="str">
            <v xml:space="preserve"> </v>
          </cell>
        </row>
        <row r="4104">
          <cell r="A4104"/>
          <cell r="B4104"/>
          <cell r="C4104"/>
          <cell r="D4104"/>
          <cell r="G4104" t="str">
            <v xml:space="preserve"> </v>
          </cell>
        </row>
        <row r="4105">
          <cell r="A4105"/>
          <cell r="B4105"/>
          <cell r="C4105"/>
          <cell r="D4105"/>
          <cell r="G4105" t="str">
            <v xml:space="preserve"> </v>
          </cell>
        </row>
        <row r="4106">
          <cell r="A4106"/>
          <cell r="B4106"/>
          <cell r="C4106"/>
          <cell r="D4106"/>
          <cell r="G4106" t="str">
            <v xml:space="preserve"> </v>
          </cell>
        </row>
        <row r="4107">
          <cell r="A4107"/>
          <cell r="B4107"/>
          <cell r="C4107"/>
          <cell r="D4107"/>
          <cell r="G4107" t="str">
            <v xml:space="preserve"> </v>
          </cell>
        </row>
        <row r="4108">
          <cell r="A4108"/>
          <cell r="B4108"/>
          <cell r="C4108"/>
          <cell r="D4108"/>
          <cell r="G4108" t="str">
            <v xml:space="preserve"> </v>
          </cell>
        </row>
        <row r="4109">
          <cell r="A4109"/>
          <cell r="B4109"/>
          <cell r="C4109"/>
          <cell r="D4109"/>
          <cell r="G4109" t="str">
            <v xml:space="preserve"> </v>
          </cell>
        </row>
        <row r="4110">
          <cell r="A4110"/>
          <cell r="B4110"/>
          <cell r="C4110"/>
          <cell r="D4110"/>
          <cell r="G4110" t="str">
            <v xml:space="preserve"> </v>
          </cell>
        </row>
        <row r="4111">
          <cell r="A4111"/>
          <cell r="B4111"/>
          <cell r="C4111"/>
          <cell r="D4111"/>
          <cell r="G4111" t="str">
            <v xml:space="preserve"> </v>
          </cell>
        </row>
        <row r="4112">
          <cell r="A4112"/>
          <cell r="B4112"/>
          <cell r="C4112"/>
          <cell r="D4112"/>
          <cell r="G4112" t="str">
            <v xml:space="preserve"> </v>
          </cell>
        </row>
        <row r="4113">
          <cell r="A4113"/>
          <cell r="B4113"/>
          <cell r="C4113"/>
          <cell r="D4113"/>
          <cell r="G4113" t="str">
            <v xml:space="preserve"> </v>
          </cell>
        </row>
        <row r="4114">
          <cell r="A4114"/>
          <cell r="B4114"/>
          <cell r="C4114"/>
          <cell r="D4114"/>
          <cell r="G4114" t="str">
            <v xml:space="preserve"> </v>
          </cell>
        </row>
        <row r="4115">
          <cell r="A4115"/>
          <cell r="B4115"/>
          <cell r="C4115"/>
          <cell r="D4115"/>
          <cell r="G4115" t="str">
            <v xml:space="preserve"> </v>
          </cell>
        </row>
        <row r="4116">
          <cell r="A4116"/>
          <cell r="B4116"/>
          <cell r="C4116"/>
          <cell r="D4116"/>
          <cell r="G4116" t="str">
            <v xml:space="preserve"> </v>
          </cell>
        </row>
        <row r="4117">
          <cell r="A4117"/>
          <cell r="B4117"/>
          <cell r="C4117"/>
          <cell r="D4117"/>
          <cell r="G4117" t="str">
            <v xml:space="preserve"> </v>
          </cell>
        </row>
        <row r="4118">
          <cell r="A4118"/>
          <cell r="B4118"/>
          <cell r="C4118"/>
          <cell r="D4118"/>
          <cell r="G4118" t="str">
            <v xml:space="preserve"> </v>
          </cell>
        </row>
        <row r="4119">
          <cell r="A4119"/>
          <cell r="B4119"/>
          <cell r="C4119"/>
          <cell r="D4119"/>
          <cell r="G4119" t="str">
            <v xml:space="preserve"> </v>
          </cell>
        </row>
        <row r="4120">
          <cell r="A4120"/>
          <cell r="B4120"/>
          <cell r="C4120"/>
          <cell r="D4120"/>
          <cell r="G4120" t="str">
            <v xml:space="preserve"> </v>
          </cell>
        </row>
        <row r="4121">
          <cell r="A4121"/>
          <cell r="B4121"/>
          <cell r="C4121"/>
          <cell r="D4121"/>
          <cell r="G4121" t="str">
            <v xml:space="preserve"> </v>
          </cell>
        </row>
        <row r="4122">
          <cell r="A4122"/>
          <cell r="B4122"/>
          <cell r="C4122"/>
          <cell r="D4122"/>
          <cell r="G4122" t="str">
            <v xml:space="preserve"> </v>
          </cell>
        </row>
        <row r="4123">
          <cell r="A4123"/>
          <cell r="B4123"/>
          <cell r="C4123"/>
          <cell r="D4123"/>
          <cell r="G4123" t="str">
            <v xml:space="preserve"> </v>
          </cell>
        </row>
        <row r="4124">
          <cell r="A4124"/>
          <cell r="B4124"/>
          <cell r="C4124"/>
          <cell r="D4124"/>
          <cell r="G4124" t="str">
            <v xml:space="preserve"> </v>
          </cell>
        </row>
        <row r="4125">
          <cell r="A4125"/>
          <cell r="B4125"/>
          <cell r="C4125"/>
          <cell r="D4125"/>
          <cell r="G4125" t="str">
            <v xml:space="preserve"> </v>
          </cell>
        </row>
        <row r="4126">
          <cell r="A4126"/>
          <cell r="B4126"/>
          <cell r="C4126"/>
          <cell r="D4126"/>
          <cell r="G4126" t="str">
            <v xml:space="preserve"> </v>
          </cell>
        </row>
        <row r="4127">
          <cell r="A4127"/>
          <cell r="B4127"/>
          <cell r="C4127"/>
          <cell r="D4127"/>
          <cell r="G4127" t="str">
            <v xml:space="preserve"> </v>
          </cell>
        </row>
        <row r="4128">
          <cell r="A4128"/>
          <cell r="B4128"/>
          <cell r="C4128"/>
          <cell r="D4128"/>
          <cell r="G4128" t="str">
            <v xml:space="preserve"> </v>
          </cell>
        </row>
        <row r="4129">
          <cell r="A4129"/>
          <cell r="B4129"/>
          <cell r="C4129"/>
          <cell r="D4129"/>
          <cell r="G4129" t="str">
            <v xml:space="preserve"> </v>
          </cell>
        </row>
        <row r="4130">
          <cell r="A4130"/>
          <cell r="B4130"/>
          <cell r="C4130"/>
          <cell r="D4130"/>
          <cell r="G4130" t="str">
            <v xml:space="preserve"> </v>
          </cell>
        </row>
        <row r="4131">
          <cell r="A4131"/>
          <cell r="B4131"/>
          <cell r="C4131"/>
          <cell r="D4131"/>
          <cell r="G4131" t="str">
            <v xml:space="preserve"> </v>
          </cell>
        </row>
        <row r="4132">
          <cell r="A4132"/>
          <cell r="B4132"/>
          <cell r="C4132"/>
          <cell r="D4132"/>
          <cell r="G4132" t="str">
            <v xml:space="preserve"> </v>
          </cell>
        </row>
        <row r="4133">
          <cell r="A4133"/>
          <cell r="B4133"/>
          <cell r="C4133"/>
          <cell r="D4133"/>
          <cell r="G4133" t="str">
            <v xml:space="preserve"> </v>
          </cell>
        </row>
        <row r="4134">
          <cell r="A4134"/>
          <cell r="B4134"/>
          <cell r="C4134"/>
          <cell r="D4134"/>
          <cell r="G4134" t="str">
            <v xml:space="preserve"> </v>
          </cell>
        </row>
        <row r="4135">
          <cell r="A4135"/>
          <cell r="B4135"/>
          <cell r="C4135"/>
          <cell r="D4135"/>
          <cell r="G4135" t="str">
            <v xml:space="preserve"> </v>
          </cell>
        </row>
        <row r="4136">
          <cell r="A4136"/>
          <cell r="B4136"/>
          <cell r="C4136"/>
          <cell r="D4136"/>
          <cell r="G4136" t="str">
            <v xml:space="preserve"> </v>
          </cell>
        </row>
        <row r="4137">
          <cell r="A4137"/>
          <cell r="B4137"/>
          <cell r="C4137"/>
          <cell r="D4137"/>
          <cell r="G4137" t="str">
            <v xml:space="preserve"> </v>
          </cell>
        </row>
        <row r="4138">
          <cell r="A4138"/>
          <cell r="B4138"/>
          <cell r="C4138"/>
          <cell r="D4138"/>
          <cell r="G4138" t="str">
            <v xml:space="preserve"> </v>
          </cell>
        </row>
        <row r="4139">
          <cell r="A4139"/>
          <cell r="B4139"/>
          <cell r="C4139"/>
          <cell r="D4139"/>
          <cell r="G4139" t="str">
            <v xml:space="preserve"> </v>
          </cell>
        </row>
        <row r="4140">
          <cell r="A4140"/>
          <cell r="B4140"/>
          <cell r="C4140"/>
          <cell r="D4140"/>
          <cell r="G4140" t="str">
            <v xml:space="preserve"> </v>
          </cell>
        </row>
        <row r="4141">
          <cell r="A4141"/>
          <cell r="B4141"/>
          <cell r="C4141"/>
          <cell r="D4141"/>
          <cell r="G4141" t="str">
            <v xml:space="preserve"> </v>
          </cell>
        </row>
        <row r="4142">
          <cell r="A4142"/>
          <cell r="B4142"/>
          <cell r="C4142"/>
          <cell r="D4142"/>
          <cell r="G4142" t="str">
            <v xml:space="preserve"> </v>
          </cell>
        </row>
        <row r="4143">
          <cell r="A4143"/>
          <cell r="B4143"/>
          <cell r="C4143"/>
          <cell r="D4143"/>
          <cell r="G4143" t="str">
            <v xml:space="preserve"> </v>
          </cell>
        </row>
        <row r="4144">
          <cell r="A4144"/>
          <cell r="B4144"/>
          <cell r="C4144"/>
          <cell r="D4144"/>
          <cell r="G4144" t="str">
            <v xml:space="preserve"> </v>
          </cell>
        </row>
        <row r="4145">
          <cell r="A4145"/>
          <cell r="B4145"/>
          <cell r="C4145"/>
          <cell r="D4145"/>
          <cell r="G4145" t="str">
            <v xml:space="preserve"> </v>
          </cell>
        </row>
        <row r="4146">
          <cell r="A4146"/>
          <cell r="B4146"/>
          <cell r="C4146"/>
          <cell r="D4146"/>
          <cell r="G4146" t="str">
            <v xml:space="preserve"> </v>
          </cell>
        </row>
        <row r="4147">
          <cell r="A4147"/>
          <cell r="B4147"/>
          <cell r="C4147"/>
          <cell r="D4147"/>
          <cell r="G4147" t="str">
            <v xml:space="preserve"> </v>
          </cell>
        </row>
        <row r="4148">
          <cell r="A4148"/>
          <cell r="B4148"/>
          <cell r="C4148"/>
          <cell r="D4148"/>
          <cell r="G4148" t="str">
            <v xml:space="preserve"> </v>
          </cell>
        </row>
        <row r="4149">
          <cell r="A4149"/>
          <cell r="B4149"/>
          <cell r="C4149"/>
          <cell r="D4149"/>
          <cell r="G4149" t="str">
            <v xml:space="preserve"> </v>
          </cell>
        </row>
        <row r="4150">
          <cell r="A4150"/>
          <cell r="B4150"/>
          <cell r="C4150"/>
          <cell r="D4150"/>
          <cell r="G4150" t="str">
            <v xml:space="preserve"> </v>
          </cell>
        </row>
        <row r="4151">
          <cell r="A4151"/>
          <cell r="B4151"/>
          <cell r="C4151"/>
          <cell r="D4151"/>
          <cell r="G4151" t="str">
            <v xml:space="preserve"> </v>
          </cell>
        </row>
        <row r="4152">
          <cell r="A4152"/>
          <cell r="B4152"/>
          <cell r="C4152"/>
          <cell r="D4152"/>
          <cell r="G4152" t="str">
            <v xml:space="preserve"> </v>
          </cell>
        </row>
        <row r="4153">
          <cell r="A4153"/>
          <cell r="B4153"/>
          <cell r="C4153"/>
          <cell r="D4153"/>
          <cell r="G4153" t="str">
            <v xml:space="preserve"> </v>
          </cell>
        </row>
        <row r="4154">
          <cell r="A4154"/>
          <cell r="B4154"/>
          <cell r="C4154"/>
          <cell r="D4154"/>
          <cell r="G4154" t="str">
            <v xml:space="preserve"> </v>
          </cell>
        </row>
        <row r="4155">
          <cell r="A4155"/>
          <cell r="B4155"/>
          <cell r="C4155"/>
          <cell r="D4155"/>
          <cell r="G4155" t="str">
            <v xml:space="preserve"> </v>
          </cell>
        </row>
        <row r="4156">
          <cell r="A4156"/>
          <cell r="B4156"/>
          <cell r="C4156"/>
          <cell r="D4156"/>
          <cell r="G4156" t="str">
            <v xml:space="preserve"> </v>
          </cell>
        </row>
        <row r="4157">
          <cell r="A4157"/>
          <cell r="B4157"/>
          <cell r="C4157"/>
          <cell r="D4157"/>
          <cell r="G4157" t="str">
            <v xml:space="preserve"> </v>
          </cell>
        </row>
        <row r="4158">
          <cell r="A4158"/>
          <cell r="B4158"/>
          <cell r="C4158"/>
          <cell r="D4158"/>
          <cell r="G4158" t="str">
            <v xml:space="preserve"> </v>
          </cell>
        </row>
        <row r="4159">
          <cell r="A4159"/>
          <cell r="B4159"/>
          <cell r="C4159"/>
          <cell r="D4159"/>
          <cell r="G4159" t="str">
            <v xml:space="preserve"> </v>
          </cell>
        </row>
        <row r="4160">
          <cell r="A4160"/>
          <cell r="B4160"/>
          <cell r="C4160"/>
          <cell r="D4160"/>
          <cell r="G4160" t="str">
            <v xml:space="preserve"> </v>
          </cell>
        </row>
        <row r="4161">
          <cell r="A4161"/>
          <cell r="B4161"/>
          <cell r="C4161"/>
          <cell r="D4161"/>
          <cell r="G4161" t="str">
            <v xml:space="preserve"> </v>
          </cell>
        </row>
        <row r="4162">
          <cell r="A4162"/>
          <cell r="B4162"/>
          <cell r="C4162"/>
          <cell r="D4162"/>
          <cell r="G4162" t="str">
            <v xml:space="preserve"> </v>
          </cell>
        </row>
        <row r="4163">
          <cell r="A4163"/>
          <cell r="B4163"/>
          <cell r="C4163"/>
          <cell r="D4163"/>
          <cell r="G4163" t="str">
            <v xml:space="preserve"> </v>
          </cell>
        </row>
        <row r="4164">
          <cell r="A4164"/>
          <cell r="B4164"/>
          <cell r="C4164"/>
          <cell r="D4164"/>
          <cell r="G4164" t="str">
            <v xml:space="preserve"> </v>
          </cell>
        </row>
        <row r="4165">
          <cell r="A4165"/>
          <cell r="B4165"/>
          <cell r="C4165"/>
          <cell r="D4165"/>
          <cell r="G4165" t="str">
            <v xml:space="preserve"> </v>
          </cell>
        </row>
        <row r="4166">
          <cell r="A4166"/>
          <cell r="B4166"/>
          <cell r="C4166"/>
          <cell r="D4166"/>
          <cell r="G4166" t="str">
            <v xml:space="preserve"> </v>
          </cell>
        </row>
        <row r="4167">
          <cell r="A4167"/>
          <cell r="B4167"/>
          <cell r="C4167"/>
          <cell r="D4167"/>
          <cell r="G4167" t="str">
            <v xml:space="preserve"> </v>
          </cell>
        </row>
        <row r="4168">
          <cell r="A4168"/>
          <cell r="B4168"/>
          <cell r="C4168"/>
          <cell r="D4168"/>
          <cell r="G4168" t="str">
            <v xml:space="preserve"> </v>
          </cell>
        </row>
        <row r="4169">
          <cell r="A4169"/>
          <cell r="B4169"/>
          <cell r="C4169"/>
          <cell r="D4169"/>
          <cell r="G4169" t="str">
            <v xml:space="preserve"> </v>
          </cell>
        </row>
        <row r="4170">
          <cell r="A4170"/>
          <cell r="B4170"/>
          <cell r="C4170"/>
          <cell r="D4170"/>
          <cell r="G4170" t="str">
            <v xml:space="preserve"> </v>
          </cell>
        </row>
        <row r="4171">
          <cell r="A4171"/>
          <cell r="B4171"/>
          <cell r="C4171"/>
          <cell r="D4171"/>
          <cell r="G4171" t="str">
            <v xml:space="preserve"> </v>
          </cell>
        </row>
        <row r="4172">
          <cell r="A4172"/>
          <cell r="B4172"/>
          <cell r="C4172"/>
          <cell r="D4172"/>
          <cell r="G4172" t="str">
            <v xml:space="preserve"> </v>
          </cell>
        </row>
        <row r="4173">
          <cell r="A4173"/>
          <cell r="B4173"/>
          <cell r="C4173"/>
          <cell r="D4173"/>
          <cell r="G4173" t="str">
            <v xml:space="preserve"> </v>
          </cell>
        </row>
        <row r="4174">
          <cell r="A4174"/>
          <cell r="B4174"/>
          <cell r="C4174"/>
          <cell r="D4174"/>
          <cell r="G4174" t="str">
            <v xml:space="preserve"> </v>
          </cell>
        </row>
        <row r="4175">
          <cell r="A4175"/>
          <cell r="B4175"/>
          <cell r="C4175"/>
          <cell r="D4175"/>
          <cell r="G4175" t="str">
            <v xml:space="preserve"> </v>
          </cell>
        </row>
        <row r="4176">
          <cell r="A4176"/>
          <cell r="B4176"/>
          <cell r="C4176"/>
          <cell r="D4176"/>
          <cell r="G4176" t="str">
            <v xml:space="preserve"> </v>
          </cell>
        </row>
        <row r="4177">
          <cell r="A4177"/>
          <cell r="B4177"/>
          <cell r="C4177"/>
          <cell r="D4177"/>
          <cell r="G4177" t="str">
            <v xml:space="preserve"> </v>
          </cell>
        </row>
        <row r="4178">
          <cell r="A4178"/>
          <cell r="B4178"/>
          <cell r="C4178"/>
          <cell r="D4178"/>
          <cell r="G4178" t="str">
            <v xml:space="preserve"> </v>
          </cell>
        </row>
        <row r="4179">
          <cell r="A4179"/>
          <cell r="B4179"/>
          <cell r="C4179"/>
          <cell r="D4179"/>
          <cell r="G4179" t="str">
            <v xml:space="preserve"> </v>
          </cell>
        </row>
        <row r="4180">
          <cell r="A4180"/>
          <cell r="B4180"/>
          <cell r="C4180"/>
          <cell r="D4180"/>
          <cell r="G4180" t="str">
            <v xml:space="preserve"> </v>
          </cell>
        </row>
        <row r="4181">
          <cell r="A4181"/>
          <cell r="B4181"/>
          <cell r="C4181"/>
          <cell r="D4181"/>
          <cell r="G4181" t="str">
            <v xml:space="preserve"> </v>
          </cell>
        </row>
        <row r="4182">
          <cell r="A4182"/>
          <cell r="B4182"/>
          <cell r="C4182"/>
          <cell r="D4182"/>
          <cell r="G4182" t="str">
            <v xml:space="preserve"> </v>
          </cell>
        </row>
        <row r="4183">
          <cell r="A4183"/>
          <cell r="B4183"/>
          <cell r="C4183"/>
          <cell r="D4183"/>
          <cell r="G4183" t="str">
            <v xml:space="preserve"> </v>
          </cell>
        </row>
        <row r="4184">
          <cell r="A4184"/>
          <cell r="B4184"/>
          <cell r="C4184"/>
          <cell r="D4184"/>
          <cell r="G4184" t="str">
            <v xml:space="preserve"> </v>
          </cell>
        </row>
        <row r="4185">
          <cell r="A4185"/>
          <cell r="B4185"/>
          <cell r="C4185"/>
          <cell r="D4185"/>
          <cell r="G4185" t="str">
            <v xml:space="preserve"> </v>
          </cell>
        </row>
        <row r="4186">
          <cell r="A4186"/>
          <cell r="B4186"/>
          <cell r="C4186"/>
          <cell r="D4186"/>
          <cell r="G4186" t="str">
            <v xml:space="preserve"> </v>
          </cell>
        </row>
        <row r="4187">
          <cell r="A4187"/>
          <cell r="B4187"/>
          <cell r="C4187"/>
          <cell r="D4187"/>
          <cell r="G4187" t="str">
            <v xml:space="preserve"> </v>
          </cell>
        </row>
        <row r="4188">
          <cell r="A4188"/>
          <cell r="B4188"/>
          <cell r="C4188"/>
          <cell r="D4188"/>
          <cell r="G4188" t="str">
            <v xml:space="preserve"> </v>
          </cell>
        </row>
        <row r="4189">
          <cell r="A4189"/>
          <cell r="B4189"/>
          <cell r="C4189"/>
          <cell r="D4189"/>
          <cell r="G4189" t="str">
            <v xml:space="preserve"> </v>
          </cell>
        </row>
        <row r="4190">
          <cell r="A4190"/>
          <cell r="B4190"/>
          <cell r="C4190"/>
          <cell r="D4190"/>
          <cell r="G4190" t="str">
            <v xml:space="preserve"> </v>
          </cell>
        </row>
        <row r="4191">
          <cell r="A4191"/>
          <cell r="B4191"/>
          <cell r="C4191"/>
          <cell r="D4191"/>
          <cell r="G4191" t="str">
            <v xml:space="preserve"> </v>
          </cell>
        </row>
        <row r="4192">
          <cell r="A4192"/>
          <cell r="B4192"/>
          <cell r="C4192"/>
          <cell r="D4192"/>
          <cell r="G4192" t="str">
            <v xml:space="preserve"> </v>
          </cell>
        </row>
        <row r="4193">
          <cell r="A4193"/>
          <cell r="B4193"/>
          <cell r="C4193"/>
          <cell r="D4193"/>
          <cell r="G4193" t="str">
            <v xml:space="preserve"> </v>
          </cell>
        </row>
        <row r="4194">
          <cell r="A4194"/>
          <cell r="B4194"/>
          <cell r="C4194"/>
          <cell r="D4194"/>
          <cell r="G4194" t="str">
            <v xml:space="preserve"> </v>
          </cell>
        </row>
        <row r="4195">
          <cell r="A4195"/>
          <cell r="B4195"/>
          <cell r="C4195"/>
          <cell r="D4195"/>
          <cell r="G4195" t="str">
            <v xml:space="preserve"> </v>
          </cell>
        </row>
        <row r="4196">
          <cell r="A4196"/>
          <cell r="B4196"/>
          <cell r="C4196"/>
          <cell r="D4196"/>
          <cell r="G4196" t="str">
            <v xml:space="preserve"> </v>
          </cell>
        </row>
        <row r="4197">
          <cell r="A4197"/>
          <cell r="B4197"/>
          <cell r="C4197"/>
          <cell r="D4197"/>
          <cell r="G4197" t="str">
            <v xml:space="preserve"> </v>
          </cell>
        </row>
        <row r="4198">
          <cell r="A4198"/>
          <cell r="B4198"/>
          <cell r="C4198"/>
          <cell r="D4198"/>
          <cell r="G4198" t="str">
            <v xml:space="preserve"> </v>
          </cell>
        </row>
        <row r="4199">
          <cell r="A4199"/>
          <cell r="B4199"/>
          <cell r="C4199"/>
          <cell r="D4199"/>
          <cell r="G4199" t="str">
            <v xml:space="preserve"> </v>
          </cell>
        </row>
        <row r="4200">
          <cell r="A4200"/>
          <cell r="B4200"/>
          <cell r="C4200"/>
          <cell r="D4200"/>
          <cell r="G4200" t="str">
            <v xml:space="preserve"> </v>
          </cell>
        </row>
        <row r="4201">
          <cell r="A4201"/>
          <cell r="B4201"/>
          <cell r="C4201"/>
          <cell r="D4201"/>
          <cell r="G4201" t="str">
            <v xml:space="preserve"> </v>
          </cell>
        </row>
        <row r="4202">
          <cell r="A4202"/>
          <cell r="B4202"/>
          <cell r="C4202"/>
          <cell r="D4202"/>
          <cell r="G4202" t="str">
            <v xml:space="preserve"> </v>
          </cell>
        </row>
        <row r="4203">
          <cell r="A4203"/>
          <cell r="B4203"/>
          <cell r="C4203"/>
          <cell r="D4203"/>
          <cell r="G4203" t="str">
            <v xml:space="preserve"> </v>
          </cell>
        </row>
        <row r="4204">
          <cell r="A4204"/>
          <cell r="B4204"/>
          <cell r="C4204"/>
          <cell r="D4204"/>
          <cell r="G4204" t="str">
            <v xml:space="preserve"> </v>
          </cell>
        </row>
        <row r="4205">
          <cell r="A4205"/>
          <cell r="B4205"/>
          <cell r="C4205"/>
          <cell r="D4205"/>
          <cell r="G4205" t="str">
            <v xml:space="preserve"> </v>
          </cell>
        </row>
        <row r="4206">
          <cell r="A4206"/>
          <cell r="B4206"/>
          <cell r="C4206"/>
          <cell r="D4206"/>
          <cell r="G4206" t="str">
            <v xml:space="preserve"> </v>
          </cell>
        </row>
        <row r="4207">
          <cell r="A4207"/>
          <cell r="B4207"/>
          <cell r="C4207"/>
          <cell r="D4207"/>
          <cell r="G4207" t="str">
            <v xml:space="preserve"> </v>
          </cell>
        </row>
        <row r="4208">
          <cell r="A4208"/>
          <cell r="B4208"/>
          <cell r="C4208"/>
          <cell r="D4208"/>
          <cell r="G4208" t="str">
            <v xml:space="preserve"> </v>
          </cell>
        </row>
        <row r="4209">
          <cell r="A4209"/>
          <cell r="B4209"/>
          <cell r="C4209"/>
          <cell r="D4209"/>
          <cell r="G4209" t="str">
            <v xml:space="preserve"> </v>
          </cell>
        </row>
        <row r="4210">
          <cell r="A4210"/>
          <cell r="B4210"/>
          <cell r="C4210"/>
          <cell r="D4210"/>
          <cell r="G4210" t="str">
            <v xml:space="preserve"> </v>
          </cell>
        </row>
        <row r="4211">
          <cell r="A4211"/>
          <cell r="B4211"/>
          <cell r="C4211"/>
          <cell r="D4211"/>
          <cell r="G4211" t="str">
            <v xml:space="preserve"> </v>
          </cell>
        </row>
        <row r="4212">
          <cell r="A4212"/>
          <cell r="B4212"/>
          <cell r="C4212"/>
          <cell r="D4212"/>
          <cell r="G4212" t="str">
            <v xml:space="preserve"> </v>
          </cell>
        </row>
        <row r="4213">
          <cell r="A4213"/>
          <cell r="B4213"/>
          <cell r="C4213"/>
          <cell r="D4213"/>
          <cell r="G4213" t="str">
            <v xml:space="preserve"> </v>
          </cell>
        </row>
        <row r="4214">
          <cell r="A4214"/>
          <cell r="B4214"/>
          <cell r="C4214"/>
          <cell r="D4214"/>
          <cell r="G4214" t="str">
            <v xml:space="preserve"> </v>
          </cell>
        </row>
        <row r="4215">
          <cell r="A4215"/>
          <cell r="B4215"/>
          <cell r="C4215"/>
          <cell r="D4215"/>
          <cell r="G4215" t="str">
            <v xml:space="preserve"> </v>
          </cell>
        </row>
        <row r="4216">
          <cell r="A4216"/>
          <cell r="B4216"/>
          <cell r="C4216"/>
          <cell r="D4216"/>
          <cell r="G4216" t="str">
            <v xml:space="preserve"> </v>
          </cell>
        </row>
        <row r="4217">
          <cell r="A4217"/>
          <cell r="B4217"/>
          <cell r="C4217"/>
          <cell r="D4217"/>
          <cell r="G4217" t="str">
            <v xml:space="preserve"> </v>
          </cell>
        </row>
        <row r="4218">
          <cell r="A4218"/>
          <cell r="B4218"/>
          <cell r="C4218"/>
          <cell r="D4218"/>
          <cell r="G4218" t="str">
            <v xml:space="preserve"> </v>
          </cell>
        </row>
        <row r="4219">
          <cell r="A4219"/>
          <cell r="B4219"/>
          <cell r="C4219"/>
          <cell r="D4219"/>
          <cell r="G4219" t="str">
            <v xml:space="preserve"> </v>
          </cell>
        </row>
        <row r="4220">
          <cell r="A4220"/>
          <cell r="B4220"/>
          <cell r="C4220"/>
          <cell r="D4220"/>
          <cell r="G4220" t="str">
            <v xml:space="preserve"> </v>
          </cell>
        </row>
        <row r="4221">
          <cell r="A4221"/>
          <cell r="B4221"/>
          <cell r="C4221"/>
          <cell r="D4221"/>
          <cell r="G4221" t="str">
            <v xml:space="preserve"> </v>
          </cell>
        </row>
        <row r="4222">
          <cell r="A4222"/>
          <cell r="B4222"/>
          <cell r="C4222"/>
          <cell r="D4222"/>
          <cell r="G4222" t="str">
            <v xml:space="preserve"> </v>
          </cell>
        </row>
        <row r="4223">
          <cell r="A4223"/>
          <cell r="B4223"/>
          <cell r="C4223"/>
          <cell r="D4223"/>
          <cell r="G4223" t="str">
            <v xml:space="preserve"> </v>
          </cell>
        </row>
        <row r="4224">
          <cell r="A4224"/>
          <cell r="B4224"/>
          <cell r="C4224"/>
          <cell r="D4224"/>
          <cell r="G4224" t="str">
            <v xml:space="preserve"> </v>
          </cell>
        </row>
        <row r="4225">
          <cell r="A4225"/>
          <cell r="B4225"/>
          <cell r="C4225"/>
          <cell r="D4225"/>
          <cell r="G4225" t="str">
            <v xml:space="preserve"> </v>
          </cell>
        </row>
        <row r="4226">
          <cell r="A4226"/>
          <cell r="B4226"/>
          <cell r="C4226"/>
          <cell r="D4226"/>
          <cell r="G4226" t="str">
            <v xml:space="preserve"> </v>
          </cell>
        </row>
        <row r="4227">
          <cell r="A4227"/>
          <cell r="B4227"/>
          <cell r="C4227"/>
          <cell r="D4227"/>
          <cell r="G4227" t="str">
            <v xml:space="preserve"> </v>
          </cell>
        </row>
        <row r="4228">
          <cell r="A4228"/>
          <cell r="B4228"/>
          <cell r="C4228"/>
          <cell r="D4228"/>
          <cell r="G4228" t="str">
            <v xml:space="preserve"> </v>
          </cell>
        </row>
        <row r="4229">
          <cell r="A4229"/>
          <cell r="B4229"/>
          <cell r="C4229"/>
          <cell r="D4229"/>
          <cell r="G4229" t="str">
            <v xml:space="preserve"> </v>
          </cell>
        </row>
        <row r="4230">
          <cell r="A4230"/>
          <cell r="B4230"/>
          <cell r="C4230"/>
          <cell r="D4230"/>
          <cell r="G4230" t="str">
            <v xml:space="preserve"> </v>
          </cell>
        </row>
        <row r="4231">
          <cell r="A4231"/>
          <cell r="B4231"/>
          <cell r="C4231"/>
          <cell r="D4231"/>
          <cell r="G4231" t="str">
            <v xml:space="preserve"> </v>
          </cell>
        </row>
        <row r="4232">
          <cell r="A4232"/>
          <cell r="B4232"/>
          <cell r="C4232"/>
          <cell r="D4232"/>
          <cell r="G4232" t="str">
            <v xml:space="preserve"> </v>
          </cell>
        </row>
        <row r="4233">
          <cell r="A4233"/>
          <cell r="B4233"/>
          <cell r="C4233"/>
          <cell r="D4233"/>
          <cell r="G4233" t="str">
            <v xml:space="preserve"> </v>
          </cell>
        </row>
        <row r="4234">
          <cell r="A4234"/>
          <cell r="B4234"/>
          <cell r="C4234"/>
          <cell r="D4234"/>
          <cell r="G4234" t="str">
            <v xml:space="preserve"> </v>
          </cell>
        </row>
        <row r="4235">
          <cell r="A4235"/>
          <cell r="B4235"/>
          <cell r="C4235"/>
          <cell r="D4235"/>
          <cell r="G4235" t="str">
            <v xml:space="preserve"> </v>
          </cell>
        </row>
        <row r="4236">
          <cell r="A4236"/>
          <cell r="B4236"/>
          <cell r="C4236"/>
          <cell r="D4236"/>
          <cell r="G4236" t="str">
            <v xml:space="preserve"> </v>
          </cell>
        </row>
        <row r="4237">
          <cell r="A4237"/>
          <cell r="B4237"/>
          <cell r="C4237"/>
          <cell r="D4237"/>
          <cell r="G4237" t="str">
            <v xml:space="preserve"> </v>
          </cell>
        </row>
        <row r="4238">
          <cell r="A4238"/>
          <cell r="B4238"/>
          <cell r="C4238"/>
          <cell r="D4238"/>
          <cell r="G4238" t="str">
            <v xml:space="preserve"> </v>
          </cell>
        </row>
        <row r="4239">
          <cell r="A4239"/>
          <cell r="B4239"/>
          <cell r="C4239"/>
          <cell r="D4239"/>
          <cell r="G4239" t="str">
            <v xml:space="preserve"> </v>
          </cell>
        </row>
        <row r="4240">
          <cell r="A4240"/>
          <cell r="B4240"/>
          <cell r="C4240"/>
          <cell r="D4240"/>
          <cell r="G4240" t="str">
            <v xml:space="preserve"> </v>
          </cell>
        </row>
        <row r="4241">
          <cell r="A4241"/>
          <cell r="B4241"/>
          <cell r="C4241"/>
          <cell r="D4241"/>
          <cell r="G4241" t="str">
            <v xml:space="preserve"> </v>
          </cell>
        </row>
        <row r="4242">
          <cell r="A4242"/>
          <cell r="B4242"/>
          <cell r="C4242"/>
          <cell r="D4242"/>
          <cell r="G4242" t="str">
            <v xml:space="preserve"> </v>
          </cell>
        </row>
        <row r="4243">
          <cell r="A4243"/>
          <cell r="B4243"/>
          <cell r="C4243"/>
          <cell r="D4243"/>
          <cell r="G4243" t="str">
            <v xml:space="preserve"> </v>
          </cell>
        </row>
        <row r="4244">
          <cell r="A4244"/>
          <cell r="B4244"/>
          <cell r="C4244"/>
          <cell r="D4244"/>
          <cell r="G4244" t="str">
            <v xml:space="preserve"> </v>
          </cell>
        </row>
        <row r="4245">
          <cell r="A4245"/>
          <cell r="B4245"/>
          <cell r="C4245"/>
          <cell r="D4245"/>
          <cell r="G4245" t="str">
            <v xml:space="preserve"> </v>
          </cell>
        </row>
        <row r="4246">
          <cell r="A4246"/>
          <cell r="B4246"/>
          <cell r="C4246"/>
          <cell r="D4246"/>
          <cell r="G4246" t="str">
            <v xml:space="preserve"> </v>
          </cell>
        </row>
        <row r="4247">
          <cell r="A4247"/>
          <cell r="B4247"/>
          <cell r="C4247"/>
          <cell r="D4247"/>
          <cell r="G4247" t="str">
            <v xml:space="preserve"> </v>
          </cell>
        </row>
        <row r="4248">
          <cell r="A4248"/>
          <cell r="B4248"/>
          <cell r="C4248"/>
          <cell r="D4248"/>
          <cell r="G4248" t="str">
            <v xml:space="preserve"> </v>
          </cell>
        </row>
        <row r="4249">
          <cell r="A4249"/>
          <cell r="B4249"/>
          <cell r="C4249"/>
          <cell r="D4249"/>
          <cell r="G4249" t="str">
            <v xml:space="preserve"> </v>
          </cell>
        </row>
        <row r="4250">
          <cell r="A4250"/>
          <cell r="B4250"/>
          <cell r="C4250"/>
          <cell r="D4250"/>
          <cell r="G4250" t="str">
            <v xml:space="preserve"> </v>
          </cell>
        </row>
        <row r="4251">
          <cell r="A4251"/>
          <cell r="B4251"/>
          <cell r="C4251"/>
          <cell r="D4251"/>
          <cell r="G4251" t="str">
            <v xml:space="preserve"> </v>
          </cell>
        </row>
        <row r="4252">
          <cell r="A4252"/>
          <cell r="B4252"/>
          <cell r="C4252"/>
          <cell r="D4252"/>
          <cell r="G4252" t="str">
            <v xml:space="preserve"> </v>
          </cell>
        </row>
        <row r="4253">
          <cell r="A4253"/>
          <cell r="B4253"/>
          <cell r="C4253"/>
          <cell r="D4253"/>
          <cell r="G4253" t="str">
            <v xml:space="preserve"> </v>
          </cell>
        </row>
        <row r="4254">
          <cell r="A4254"/>
          <cell r="B4254"/>
          <cell r="C4254"/>
          <cell r="D4254"/>
          <cell r="G4254" t="str">
            <v xml:space="preserve"> </v>
          </cell>
        </row>
        <row r="4255">
          <cell r="A4255"/>
          <cell r="B4255"/>
          <cell r="C4255"/>
          <cell r="D4255"/>
          <cell r="G4255" t="str">
            <v xml:space="preserve"> </v>
          </cell>
        </row>
        <row r="4256">
          <cell r="A4256"/>
          <cell r="B4256"/>
          <cell r="C4256"/>
          <cell r="D4256"/>
          <cell r="G4256" t="str">
            <v xml:space="preserve"> </v>
          </cell>
        </row>
        <row r="4257">
          <cell r="A4257"/>
          <cell r="B4257"/>
          <cell r="C4257"/>
          <cell r="D4257"/>
          <cell r="G4257" t="str">
            <v xml:space="preserve"> </v>
          </cell>
        </row>
        <row r="4258">
          <cell r="A4258"/>
          <cell r="B4258"/>
          <cell r="C4258"/>
          <cell r="D4258"/>
          <cell r="G4258" t="str">
            <v xml:space="preserve"> </v>
          </cell>
        </row>
        <row r="4259">
          <cell r="A4259"/>
          <cell r="B4259"/>
          <cell r="C4259"/>
          <cell r="D4259"/>
          <cell r="G4259" t="str">
            <v xml:space="preserve"> </v>
          </cell>
        </row>
        <row r="4260">
          <cell r="A4260"/>
          <cell r="B4260"/>
          <cell r="C4260"/>
          <cell r="D4260"/>
          <cell r="G4260" t="str">
            <v xml:space="preserve"> </v>
          </cell>
        </row>
        <row r="4261">
          <cell r="A4261"/>
          <cell r="B4261"/>
          <cell r="C4261"/>
          <cell r="D4261"/>
          <cell r="G4261" t="str">
            <v xml:space="preserve"> </v>
          </cell>
        </row>
        <row r="4262">
          <cell r="A4262"/>
          <cell r="B4262"/>
          <cell r="C4262"/>
          <cell r="D4262"/>
          <cell r="G4262" t="str">
            <v xml:space="preserve"> </v>
          </cell>
        </row>
        <row r="4263">
          <cell r="A4263"/>
          <cell r="B4263"/>
          <cell r="C4263"/>
          <cell r="D4263"/>
          <cell r="G4263" t="str">
            <v xml:space="preserve"> </v>
          </cell>
        </row>
        <row r="4264">
          <cell r="A4264"/>
          <cell r="B4264"/>
          <cell r="C4264"/>
          <cell r="D4264"/>
          <cell r="G4264" t="str">
            <v xml:space="preserve"> </v>
          </cell>
        </row>
        <row r="4265">
          <cell r="A4265"/>
          <cell r="B4265"/>
          <cell r="C4265"/>
          <cell r="D4265"/>
          <cell r="G4265" t="str">
            <v xml:space="preserve"> </v>
          </cell>
        </row>
        <row r="4266">
          <cell r="A4266"/>
          <cell r="B4266"/>
          <cell r="C4266"/>
          <cell r="D4266"/>
          <cell r="G4266" t="str">
            <v xml:space="preserve"> </v>
          </cell>
        </row>
        <row r="4267">
          <cell r="A4267"/>
          <cell r="B4267"/>
          <cell r="C4267"/>
          <cell r="D4267"/>
          <cell r="G4267" t="str">
            <v xml:space="preserve"> </v>
          </cell>
        </row>
        <row r="4268">
          <cell r="A4268"/>
          <cell r="B4268"/>
          <cell r="C4268"/>
          <cell r="D4268"/>
          <cell r="G4268" t="str">
            <v xml:space="preserve"> </v>
          </cell>
        </row>
        <row r="4269">
          <cell r="A4269"/>
          <cell r="B4269"/>
          <cell r="C4269"/>
          <cell r="D4269"/>
          <cell r="G4269" t="str">
            <v xml:space="preserve"> </v>
          </cell>
        </row>
        <row r="4270">
          <cell r="A4270"/>
          <cell r="B4270"/>
          <cell r="C4270"/>
          <cell r="D4270"/>
          <cell r="G4270" t="str">
            <v xml:space="preserve"> </v>
          </cell>
        </row>
        <row r="4271">
          <cell r="A4271"/>
          <cell r="B4271"/>
          <cell r="C4271"/>
          <cell r="D4271"/>
          <cell r="G4271" t="str">
            <v xml:space="preserve"> </v>
          </cell>
        </row>
        <row r="4272">
          <cell r="A4272"/>
          <cell r="B4272"/>
          <cell r="C4272"/>
          <cell r="D4272"/>
          <cell r="G4272" t="str">
            <v xml:space="preserve"> </v>
          </cell>
        </row>
        <row r="4273">
          <cell r="A4273"/>
          <cell r="B4273"/>
          <cell r="C4273"/>
          <cell r="D4273"/>
          <cell r="G4273" t="str">
            <v xml:space="preserve"> </v>
          </cell>
        </row>
        <row r="4274">
          <cell r="A4274"/>
          <cell r="B4274"/>
          <cell r="C4274"/>
          <cell r="D4274"/>
          <cell r="G4274" t="str">
            <v xml:space="preserve"> </v>
          </cell>
        </row>
        <row r="4275">
          <cell r="A4275"/>
          <cell r="B4275"/>
          <cell r="C4275"/>
          <cell r="D4275"/>
          <cell r="G4275" t="str">
            <v xml:space="preserve"> </v>
          </cell>
        </row>
        <row r="4276">
          <cell r="A4276"/>
          <cell r="B4276"/>
          <cell r="C4276"/>
          <cell r="D4276"/>
          <cell r="G4276" t="str">
            <v xml:space="preserve"> </v>
          </cell>
        </row>
        <row r="4277">
          <cell r="A4277"/>
          <cell r="B4277"/>
          <cell r="C4277"/>
          <cell r="D4277"/>
          <cell r="G4277" t="str">
            <v xml:space="preserve"> </v>
          </cell>
        </row>
        <row r="4278">
          <cell r="A4278"/>
          <cell r="B4278"/>
          <cell r="C4278"/>
          <cell r="D4278"/>
          <cell r="G4278" t="str">
            <v xml:space="preserve"> </v>
          </cell>
        </row>
        <row r="4279">
          <cell r="A4279"/>
          <cell r="B4279"/>
          <cell r="C4279"/>
          <cell r="D4279"/>
          <cell r="G4279" t="str">
            <v xml:space="preserve"> </v>
          </cell>
        </row>
        <row r="4280">
          <cell r="A4280"/>
          <cell r="B4280"/>
          <cell r="C4280"/>
          <cell r="D4280"/>
          <cell r="G4280" t="str">
            <v xml:space="preserve"> </v>
          </cell>
        </row>
        <row r="4281">
          <cell r="A4281"/>
          <cell r="B4281"/>
          <cell r="C4281"/>
          <cell r="D4281"/>
          <cell r="G4281" t="str">
            <v xml:space="preserve"> </v>
          </cell>
        </row>
        <row r="4282">
          <cell r="A4282"/>
          <cell r="B4282"/>
          <cell r="C4282"/>
          <cell r="D4282"/>
          <cell r="G4282" t="str">
            <v xml:space="preserve"> </v>
          </cell>
        </row>
        <row r="4283">
          <cell r="A4283"/>
          <cell r="B4283"/>
          <cell r="C4283"/>
          <cell r="D4283"/>
          <cell r="G4283" t="str">
            <v xml:space="preserve"> </v>
          </cell>
        </row>
        <row r="4284">
          <cell r="A4284"/>
          <cell r="B4284"/>
          <cell r="C4284"/>
          <cell r="D4284"/>
          <cell r="G4284" t="str">
            <v xml:space="preserve"> </v>
          </cell>
        </row>
        <row r="4285">
          <cell r="A4285"/>
          <cell r="B4285"/>
          <cell r="C4285"/>
          <cell r="D4285"/>
          <cell r="G4285" t="str">
            <v xml:space="preserve"> </v>
          </cell>
        </row>
        <row r="4286">
          <cell r="A4286"/>
          <cell r="B4286"/>
          <cell r="C4286"/>
          <cell r="D4286"/>
          <cell r="G4286" t="str">
            <v xml:space="preserve"> </v>
          </cell>
        </row>
        <row r="4287">
          <cell r="A4287"/>
          <cell r="B4287"/>
          <cell r="C4287"/>
          <cell r="D4287"/>
          <cell r="G4287" t="str">
            <v xml:space="preserve"> </v>
          </cell>
        </row>
        <row r="4288">
          <cell r="A4288"/>
          <cell r="B4288"/>
          <cell r="C4288"/>
          <cell r="D4288"/>
          <cell r="G4288" t="str">
            <v xml:space="preserve"> </v>
          </cell>
        </row>
        <row r="4289">
          <cell r="A4289"/>
          <cell r="B4289"/>
          <cell r="C4289"/>
          <cell r="D4289"/>
          <cell r="G4289" t="str">
            <v xml:space="preserve"> </v>
          </cell>
        </row>
        <row r="4290">
          <cell r="A4290"/>
          <cell r="B4290"/>
          <cell r="C4290"/>
          <cell r="D4290"/>
          <cell r="G4290" t="str">
            <v xml:space="preserve"> </v>
          </cell>
        </row>
        <row r="4291">
          <cell r="A4291"/>
          <cell r="B4291"/>
          <cell r="C4291"/>
          <cell r="D4291"/>
          <cell r="G4291" t="str">
            <v xml:space="preserve"> </v>
          </cell>
        </row>
        <row r="4292">
          <cell r="A4292"/>
          <cell r="B4292"/>
          <cell r="C4292"/>
          <cell r="D4292"/>
          <cell r="G4292" t="str">
            <v xml:space="preserve"> </v>
          </cell>
        </row>
        <row r="4293">
          <cell r="A4293"/>
          <cell r="B4293"/>
          <cell r="C4293"/>
          <cell r="D4293"/>
          <cell r="G4293" t="str">
            <v xml:space="preserve"> </v>
          </cell>
        </row>
        <row r="4294">
          <cell r="A4294"/>
          <cell r="B4294"/>
          <cell r="C4294"/>
          <cell r="D4294"/>
          <cell r="G4294" t="str">
            <v xml:space="preserve"> </v>
          </cell>
        </row>
        <row r="4295">
          <cell r="A4295"/>
          <cell r="B4295"/>
          <cell r="C4295"/>
          <cell r="D4295"/>
          <cell r="G4295" t="str">
            <v xml:space="preserve"> </v>
          </cell>
        </row>
        <row r="4296">
          <cell r="A4296"/>
          <cell r="B4296"/>
          <cell r="C4296"/>
          <cell r="D4296"/>
          <cell r="G4296" t="str">
            <v xml:space="preserve"> </v>
          </cell>
        </row>
        <row r="4297">
          <cell r="A4297"/>
          <cell r="B4297"/>
          <cell r="C4297"/>
          <cell r="D4297"/>
          <cell r="G4297" t="str">
            <v xml:space="preserve"> </v>
          </cell>
        </row>
        <row r="4298">
          <cell r="A4298"/>
          <cell r="B4298"/>
          <cell r="C4298"/>
          <cell r="D4298"/>
          <cell r="G4298" t="str">
            <v xml:space="preserve"> </v>
          </cell>
        </row>
        <row r="4299">
          <cell r="A4299"/>
          <cell r="B4299"/>
          <cell r="C4299"/>
          <cell r="D4299"/>
          <cell r="G4299" t="str">
            <v xml:space="preserve"> </v>
          </cell>
        </row>
        <row r="4300">
          <cell r="A4300"/>
          <cell r="B4300"/>
          <cell r="C4300"/>
          <cell r="D4300"/>
          <cell r="G4300" t="str">
            <v xml:space="preserve"> </v>
          </cell>
        </row>
        <row r="4301">
          <cell r="A4301"/>
          <cell r="B4301"/>
          <cell r="C4301"/>
          <cell r="D4301"/>
          <cell r="G4301" t="str">
            <v xml:space="preserve"> </v>
          </cell>
        </row>
        <row r="4302">
          <cell r="A4302"/>
          <cell r="B4302"/>
          <cell r="C4302"/>
          <cell r="D4302"/>
          <cell r="G4302" t="str">
            <v xml:space="preserve"> </v>
          </cell>
        </row>
        <row r="4303">
          <cell r="A4303"/>
          <cell r="B4303"/>
          <cell r="C4303"/>
          <cell r="D4303"/>
          <cell r="G4303" t="str">
            <v xml:space="preserve"> </v>
          </cell>
        </row>
        <row r="4304">
          <cell r="A4304"/>
          <cell r="B4304"/>
          <cell r="C4304"/>
          <cell r="D4304"/>
          <cell r="G4304" t="str">
            <v xml:space="preserve"> </v>
          </cell>
        </row>
        <row r="4305">
          <cell r="A4305"/>
          <cell r="B4305"/>
          <cell r="C4305"/>
          <cell r="D4305"/>
          <cell r="G4305" t="str">
            <v xml:space="preserve"> </v>
          </cell>
        </row>
        <row r="4306">
          <cell r="A4306"/>
          <cell r="B4306"/>
          <cell r="C4306"/>
          <cell r="D4306"/>
          <cell r="G4306" t="str">
            <v xml:space="preserve"> </v>
          </cell>
        </row>
        <row r="4307">
          <cell r="A4307"/>
          <cell r="B4307"/>
          <cell r="C4307"/>
          <cell r="D4307"/>
          <cell r="G4307" t="str">
            <v xml:space="preserve"> </v>
          </cell>
        </row>
        <row r="4308">
          <cell r="A4308"/>
          <cell r="B4308"/>
          <cell r="C4308"/>
          <cell r="D4308"/>
          <cell r="G4308" t="str">
            <v xml:space="preserve"> </v>
          </cell>
        </row>
        <row r="4309">
          <cell r="A4309"/>
          <cell r="B4309"/>
          <cell r="C4309"/>
          <cell r="D4309"/>
          <cell r="G4309" t="str">
            <v xml:space="preserve"> </v>
          </cell>
        </row>
        <row r="4310">
          <cell r="A4310"/>
          <cell r="B4310"/>
          <cell r="C4310"/>
          <cell r="D4310"/>
          <cell r="G4310" t="str">
            <v xml:space="preserve"> </v>
          </cell>
        </row>
        <row r="4311">
          <cell r="A4311"/>
          <cell r="B4311"/>
          <cell r="C4311"/>
          <cell r="D4311"/>
          <cell r="G4311" t="str">
            <v xml:space="preserve"> </v>
          </cell>
        </row>
        <row r="4312">
          <cell r="A4312"/>
          <cell r="B4312"/>
          <cell r="C4312"/>
          <cell r="D4312"/>
          <cell r="G4312" t="str">
            <v xml:space="preserve"> </v>
          </cell>
        </row>
        <row r="4313">
          <cell r="A4313"/>
          <cell r="B4313"/>
          <cell r="C4313"/>
          <cell r="D4313"/>
          <cell r="G4313" t="str">
            <v xml:space="preserve"> </v>
          </cell>
        </row>
        <row r="4314">
          <cell r="A4314"/>
          <cell r="B4314"/>
          <cell r="C4314"/>
          <cell r="D4314"/>
          <cell r="G4314" t="str">
            <v xml:space="preserve"> </v>
          </cell>
        </row>
        <row r="4315">
          <cell r="A4315"/>
          <cell r="B4315"/>
          <cell r="C4315"/>
          <cell r="D4315"/>
          <cell r="G4315" t="str">
            <v xml:space="preserve"> </v>
          </cell>
        </row>
        <row r="4316">
          <cell r="A4316"/>
          <cell r="B4316"/>
          <cell r="C4316"/>
          <cell r="D4316"/>
          <cell r="G4316" t="str">
            <v xml:space="preserve"> </v>
          </cell>
        </row>
        <row r="4317">
          <cell r="A4317"/>
          <cell r="B4317"/>
          <cell r="C4317"/>
          <cell r="D4317"/>
          <cell r="G4317" t="str">
            <v xml:space="preserve"> </v>
          </cell>
        </row>
        <row r="4318">
          <cell r="A4318"/>
          <cell r="B4318"/>
          <cell r="C4318"/>
          <cell r="D4318"/>
          <cell r="G4318" t="str">
            <v xml:space="preserve"> </v>
          </cell>
        </row>
        <row r="4319">
          <cell r="A4319"/>
          <cell r="B4319"/>
          <cell r="C4319"/>
          <cell r="D4319"/>
          <cell r="G4319" t="str">
            <v xml:space="preserve"> </v>
          </cell>
        </row>
        <row r="4320">
          <cell r="A4320"/>
          <cell r="B4320"/>
          <cell r="C4320"/>
          <cell r="D4320"/>
          <cell r="G4320" t="str">
            <v xml:space="preserve"> </v>
          </cell>
        </row>
        <row r="4321">
          <cell r="A4321"/>
          <cell r="B4321"/>
          <cell r="C4321"/>
          <cell r="D4321"/>
          <cell r="G4321" t="str">
            <v xml:space="preserve"> </v>
          </cell>
        </row>
        <row r="4322">
          <cell r="A4322"/>
          <cell r="B4322"/>
          <cell r="C4322"/>
          <cell r="D4322"/>
          <cell r="G4322" t="str">
            <v xml:space="preserve"> </v>
          </cell>
        </row>
        <row r="4323">
          <cell r="A4323"/>
          <cell r="B4323"/>
          <cell r="C4323"/>
          <cell r="D4323"/>
          <cell r="G4323" t="str">
            <v xml:space="preserve"> </v>
          </cell>
        </row>
        <row r="4324">
          <cell r="A4324"/>
          <cell r="B4324"/>
          <cell r="C4324"/>
          <cell r="D4324"/>
          <cell r="G4324" t="str">
            <v xml:space="preserve"> </v>
          </cell>
        </row>
        <row r="4325">
          <cell r="A4325"/>
          <cell r="B4325"/>
          <cell r="C4325"/>
          <cell r="D4325"/>
          <cell r="G4325" t="str">
            <v xml:space="preserve"> </v>
          </cell>
        </row>
        <row r="4326">
          <cell r="A4326"/>
          <cell r="B4326"/>
          <cell r="C4326"/>
          <cell r="D4326"/>
          <cell r="G4326" t="str">
            <v xml:space="preserve"> </v>
          </cell>
        </row>
        <row r="4327">
          <cell r="A4327"/>
          <cell r="B4327"/>
          <cell r="C4327"/>
          <cell r="D4327"/>
          <cell r="G4327" t="str">
            <v xml:space="preserve"> </v>
          </cell>
        </row>
        <row r="4328">
          <cell r="A4328"/>
          <cell r="B4328"/>
          <cell r="C4328"/>
          <cell r="D4328"/>
          <cell r="G4328" t="str">
            <v xml:space="preserve"> </v>
          </cell>
        </row>
        <row r="4329">
          <cell r="A4329"/>
          <cell r="B4329"/>
          <cell r="C4329"/>
          <cell r="D4329"/>
          <cell r="G4329" t="str">
            <v xml:space="preserve"> </v>
          </cell>
        </row>
        <row r="4330">
          <cell r="A4330"/>
          <cell r="B4330"/>
          <cell r="C4330"/>
          <cell r="D4330"/>
          <cell r="G4330" t="str">
            <v xml:space="preserve"> </v>
          </cell>
        </row>
        <row r="4331">
          <cell r="A4331"/>
          <cell r="B4331"/>
          <cell r="C4331"/>
          <cell r="D4331"/>
          <cell r="G4331" t="str">
            <v xml:space="preserve"> </v>
          </cell>
        </row>
        <row r="4332">
          <cell r="A4332"/>
          <cell r="B4332"/>
          <cell r="C4332"/>
          <cell r="D4332"/>
          <cell r="G4332" t="str">
            <v xml:space="preserve"> </v>
          </cell>
        </row>
        <row r="4333">
          <cell r="A4333"/>
          <cell r="B4333"/>
          <cell r="C4333"/>
          <cell r="D4333"/>
          <cell r="G4333" t="str">
            <v xml:space="preserve"> </v>
          </cell>
        </row>
        <row r="4334">
          <cell r="A4334"/>
          <cell r="B4334"/>
          <cell r="C4334"/>
          <cell r="D4334"/>
          <cell r="G4334" t="str">
            <v xml:space="preserve"> </v>
          </cell>
        </row>
        <row r="4335">
          <cell r="A4335"/>
          <cell r="B4335"/>
          <cell r="C4335"/>
          <cell r="D4335"/>
          <cell r="G4335" t="str">
            <v xml:space="preserve"> </v>
          </cell>
        </row>
        <row r="4336">
          <cell r="A4336"/>
          <cell r="B4336"/>
          <cell r="C4336"/>
          <cell r="D4336"/>
          <cell r="G4336" t="str">
            <v xml:space="preserve"> </v>
          </cell>
        </row>
        <row r="4337">
          <cell r="A4337"/>
          <cell r="B4337"/>
          <cell r="C4337"/>
          <cell r="D4337"/>
          <cell r="G4337" t="str">
            <v xml:space="preserve"> </v>
          </cell>
        </row>
        <row r="4338">
          <cell r="A4338"/>
          <cell r="B4338"/>
          <cell r="C4338"/>
          <cell r="D4338"/>
          <cell r="G4338" t="str">
            <v xml:space="preserve"> </v>
          </cell>
        </row>
        <row r="4339">
          <cell r="A4339"/>
          <cell r="B4339"/>
          <cell r="C4339"/>
          <cell r="D4339"/>
          <cell r="G4339" t="str">
            <v xml:space="preserve"> </v>
          </cell>
        </row>
        <row r="4340">
          <cell r="A4340"/>
          <cell r="B4340"/>
          <cell r="C4340"/>
          <cell r="D4340"/>
          <cell r="G4340" t="str">
            <v xml:space="preserve"> </v>
          </cell>
        </row>
        <row r="4341">
          <cell r="A4341"/>
          <cell r="B4341"/>
          <cell r="C4341"/>
          <cell r="D4341"/>
          <cell r="G4341" t="str">
            <v xml:space="preserve"> </v>
          </cell>
        </row>
        <row r="4342">
          <cell r="A4342"/>
          <cell r="B4342"/>
          <cell r="C4342"/>
          <cell r="D4342"/>
          <cell r="G4342" t="str">
            <v xml:space="preserve"> </v>
          </cell>
        </row>
        <row r="4343">
          <cell r="A4343"/>
          <cell r="B4343"/>
          <cell r="C4343"/>
          <cell r="D4343"/>
          <cell r="G4343" t="str">
            <v xml:space="preserve"> </v>
          </cell>
        </row>
        <row r="4344">
          <cell r="A4344"/>
          <cell r="B4344"/>
          <cell r="C4344"/>
          <cell r="D4344"/>
          <cell r="G4344" t="str">
            <v xml:space="preserve"> </v>
          </cell>
        </row>
        <row r="4345">
          <cell r="A4345"/>
          <cell r="B4345"/>
          <cell r="C4345"/>
          <cell r="D4345"/>
          <cell r="G4345" t="str">
            <v xml:space="preserve"> </v>
          </cell>
        </row>
        <row r="4346">
          <cell r="A4346"/>
          <cell r="B4346"/>
          <cell r="C4346"/>
          <cell r="D4346"/>
          <cell r="G4346" t="str">
            <v xml:space="preserve"> </v>
          </cell>
        </row>
        <row r="4347">
          <cell r="A4347"/>
          <cell r="B4347"/>
          <cell r="C4347"/>
          <cell r="D4347"/>
          <cell r="G4347" t="str">
            <v xml:space="preserve"> </v>
          </cell>
        </row>
        <row r="4348">
          <cell r="A4348"/>
          <cell r="B4348"/>
          <cell r="C4348"/>
          <cell r="D4348"/>
          <cell r="G4348" t="str">
            <v xml:space="preserve"> </v>
          </cell>
        </row>
        <row r="4349">
          <cell r="A4349"/>
          <cell r="B4349"/>
          <cell r="C4349"/>
          <cell r="D4349"/>
          <cell r="G4349" t="str">
            <v xml:space="preserve"> </v>
          </cell>
        </row>
        <row r="4350">
          <cell r="A4350"/>
          <cell r="B4350"/>
          <cell r="C4350"/>
          <cell r="D4350"/>
          <cell r="G4350" t="str">
            <v xml:space="preserve"> </v>
          </cell>
        </row>
        <row r="4351">
          <cell r="A4351"/>
          <cell r="B4351"/>
          <cell r="C4351"/>
          <cell r="D4351"/>
          <cell r="G4351" t="str">
            <v xml:space="preserve"> </v>
          </cell>
        </row>
        <row r="4352">
          <cell r="A4352"/>
          <cell r="B4352"/>
          <cell r="C4352"/>
          <cell r="D4352"/>
          <cell r="G4352" t="str">
            <v xml:space="preserve"> </v>
          </cell>
        </row>
        <row r="4353">
          <cell r="A4353"/>
          <cell r="B4353"/>
          <cell r="C4353"/>
          <cell r="D4353"/>
          <cell r="G4353" t="str">
            <v xml:space="preserve"> </v>
          </cell>
        </row>
        <row r="4354">
          <cell r="A4354"/>
          <cell r="B4354"/>
          <cell r="C4354"/>
          <cell r="D4354"/>
          <cell r="G4354" t="str">
            <v xml:space="preserve"> </v>
          </cell>
        </row>
        <row r="4355">
          <cell r="A4355"/>
          <cell r="B4355"/>
          <cell r="C4355"/>
          <cell r="D4355"/>
          <cell r="G4355" t="str">
            <v xml:space="preserve"> </v>
          </cell>
        </row>
        <row r="4356">
          <cell r="A4356"/>
          <cell r="B4356"/>
          <cell r="C4356"/>
          <cell r="D4356"/>
          <cell r="G4356" t="str">
            <v xml:space="preserve"> </v>
          </cell>
        </row>
        <row r="4357">
          <cell r="A4357"/>
          <cell r="B4357"/>
          <cell r="C4357"/>
          <cell r="D4357"/>
          <cell r="G4357" t="str">
            <v xml:space="preserve"> </v>
          </cell>
        </row>
        <row r="4358">
          <cell r="A4358"/>
          <cell r="B4358"/>
          <cell r="C4358"/>
          <cell r="D4358"/>
          <cell r="G4358" t="str">
            <v xml:space="preserve"> </v>
          </cell>
        </row>
        <row r="4359">
          <cell r="A4359"/>
          <cell r="B4359"/>
          <cell r="C4359"/>
          <cell r="D4359"/>
          <cell r="G4359" t="str">
            <v xml:space="preserve"> </v>
          </cell>
        </row>
        <row r="4360">
          <cell r="A4360"/>
          <cell r="B4360"/>
          <cell r="C4360"/>
          <cell r="D4360"/>
          <cell r="G4360" t="str">
            <v xml:space="preserve"> </v>
          </cell>
        </row>
        <row r="4361">
          <cell r="A4361"/>
          <cell r="B4361"/>
          <cell r="C4361"/>
          <cell r="D4361"/>
          <cell r="G4361" t="str">
            <v xml:space="preserve"> </v>
          </cell>
        </row>
        <row r="4362">
          <cell r="A4362"/>
          <cell r="B4362"/>
          <cell r="C4362"/>
          <cell r="D4362"/>
          <cell r="G4362" t="str">
            <v xml:space="preserve"> </v>
          </cell>
        </row>
        <row r="4363">
          <cell r="A4363"/>
          <cell r="B4363"/>
          <cell r="C4363"/>
          <cell r="D4363"/>
          <cell r="G4363" t="str">
            <v xml:space="preserve"> </v>
          </cell>
        </row>
        <row r="4364">
          <cell r="A4364"/>
          <cell r="B4364"/>
          <cell r="C4364"/>
          <cell r="D4364"/>
          <cell r="G4364" t="str">
            <v xml:space="preserve"> </v>
          </cell>
        </row>
        <row r="4365">
          <cell r="A4365"/>
          <cell r="B4365"/>
          <cell r="C4365"/>
          <cell r="D4365"/>
          <cell r="G4365" t="str">
            <v xml:space="preserve"> </v>
          </cell>
        </row>
        <row r="4366">
          <cell r="A4366"/>
          <cell r="B4366"/>
          <cell r="C4366"/>
          <cell r="D4366"/>
          <cell r="G4366" t="str">
            <v xml:space="preserve"> </v>
          </cell>
        </row>
        <row r="4367">
          <cell r="A4367"/>
          <cell r="B4367"/>
          <cell r="C4367"/>
          <cell r="D4367"/>
          <cell r="G4367" t="str">
            <v xml:space="preserve"> </v>
          </cell>
        </row>
        <row r="4368">
          <cell r="A4368"/>
          <cell r="B4368"/>
          <cell r="C4368"/>
          <cell r="D4368"/>
          <cell r="G4368" t="str">
            <v xml:space="preserve"> </v>
          </cell>
        </row>
        <row r="4369">
          <cell r="A4369"/>
          <cell r="B4369"/>
          <cell r="C4369"/>
          <cell r="D4369"/>
          <cell r="G4369" t="str">
            <v xml:space="preserve"> </v>
          </cell>
        </row>
        <row r="4370">
          <cell r="A4370"/>
          <cell r="B4370"/>
          <cell r="C4370"/>
          <cell r="D4370"/>
          <cell r="G4370" t="str">
            <v xml:space="preserve"> </v>
          </cell>
        </row>
        <row r="4371">
          <cell r="A4371"/>
          <cell r="B4371"/>
          <cell r="C4371"/>
          <cell r="D4371"/>
          <cell r="G4371" t="str">
            <v xml:space="preserve"> </v>
          </cell>
        </row>
        <row r="4372">
          <cell r="A4372"/>
          <cell r="B4372"/>
          <cell r="C4372"/>
          <cell r="D4372"/>
          <cell r="G4372" t="str">
            <v xml:space="preserve"> </v>
          </cell>
        </row>
        <row r="4373">
          <cell r="A4373"/>
          <cell r="B4373"/>
          <cell r="C4373"/>
          <cell r="D4373"/>
          <cell r="G4373" t="str">
            <v xml:space="preserve"> </v>
          </cell>
        </row>
        <row r="4374">
          <cell r="A4374"/>
          <cell r="B4374"/>
          <cell r="C4374"/>
          <cell r="D4374"/>
          <cell r="G4374" t="str">
            <v xml:space="preserve"> </v>
          </cell>
        </row>
        <row r="4375">
          <cell r="A4375"/>
          <cell r="B4375"/>
          <cell r="C4375"/>
          <cell r="D4375"/>
          <cell r="G4375" t="str">
            <v xml:space="preserve"> </v>
          </cell>
        </row>
        <row r="4376">
          <cell r="A4376"/>
          <cell r="B4376"/>
          <cell r="C4376"/>
          <cell r="D4376"/>
          <cell r="G4376" t="str">
            <v xml:space="preserve"> </v>
          </cell>
        </row>
        <row r="4377">
          <cell r="A4377"/>
          <cell r="B4377"/>
          <cell r="C4377"/>
          <cell r="D4377"/>
          <cell r="G4377" t="str">
            <v xml:space="preserve"> </v>
          </cell>
        </row>
        <row r="4378">
          <cell r="A4378"/>
          <cell r="B4378"/>
          <cell r="C4378"/>
          <cell r="D4378"/>
          <cell r="G4378" t="str">
            <v xml:space="preserve"> </v>
          </cell>
        </row>
        <row r="4379">
          <cell r="A4379"/>
          <cell r="B4379"/>
          <cell r="C4379"/>
          <cell r="D4379"/>
          <cell r="G4379" t="str">
            <v xml:space="preserve"> </v>
          </cell>
        </row>
        <row r="4380">
          <cell r="A4380"/>
          <cell r="B4380"/>
          <cell r="C4380"/>
          <cell r="D4380"/>
          <cell r="G4380" t="str">
            <v xml:space="preserve"> </v>
          </cell>
        </row>
        <row r="4381">
          <cell r="A4381"/>
          <cell r="B4381"/>
          <cell r="C4381"/>
          <cell r="D4381"/>
          <cell r="G4381" t="str">
            <v xml:space="preserve"> </v>
          </cell>
        </row>
        <row r="4382">
          <cell r="A4382"/>
          <cell r="B4382"/>
          <cell r="C4382"/>
          <cell r="D4382"/>
          <cell r="G4382" t="str">
            <v xml:space="preserve"> </v>
          </cell>
        </row>
        <row r="4383">
          <cell r="A4383"/>
          <cell r="B4383"/>
          <cell r="C4383"/>
          <cell r="D4383"/>
          <cell r="G4383" t="str">
            <v xml:space="preserve"> </v>
          </cell>
        </row>
        <row r="4384">
          <cell r="A4384"/>
          <cell r="B4384"/>
          <cell r="C4384"/>
          <cell r="D4384"/>
          <cell r="G4384" t="str">
            <v xml:space="preserve"> </v>
          </cell>
        </row>
        <row r="4385">
          <cell r="A4385"/>
          <cell r="B4385"/>
          <cell r="C4385"/>
          <cell r="D4385"/>
          <cell r="G4385" t="str">
            <v xml:space="preserve"> </v>
          </cell>
        </row>
        <row r="4386">
          <cell r="A4386"/>
          <cell r="B4386"/>
          <cell r="C4386"/>
          <cell r="D4386"/>
          <cell r="G4386" t="str">
            <v xml:space="preserve"> </v>
          </cell>
        </row>
        <row r="4387">
          <cell r="A4387"/>
          <cell r="B4387"/>
          <cell r="C4387"/>
          <cell r="D4387"/>
          <cell r="G4387" t="str">
            <v xml:space="preserve"> </v>
          </cell>
        </row>
        <row r="4388">
          <cell r="A4388"/>
          <cell r="B4388"/>
          <cell r="C4388"/>
          <cell r="D4388"/>
          <cell r="G4388" t="str">
            <v xml:space="preserve"> </v>
          </cell>
        </row>
        <row r="4389">
          <cell r="A4389"/>
          <cell r="B4389"/>
          <cell r="C4389"/>
          <cell r="D4389"/>
          <cell r="G4389" t="str">
            <v xml:space="preserve"> </v>
          </cell>
        </row>
        <row r="4390">
          <cell r="A4390"/>
          <cell r="B4390"/>
          <cell r="C4390"/>
          <cell r="D4390"/>
          <cell r="G4390" t="str">
            <v xml:space="preserve"> </v>
          </cell>
        </row>
        <row r="4391">
          <cell r="A4391"/>
          <cell r="B4391"/>
          <cell r="C4391"/>
          <cell r="D4391"/>
          <cell r="G4391" t="str">
            <v xml:space="preserve"> </v>
          </cell>
        </row>
        <row r="4392">
          <cell r="A4392"/>
          <cell r="B4392"/>
          <cell r="C4392"/>
          <cell r="D4392"/>
          <cell r="G4392" t="str">
            <v xml:space="preserve"> </v>
          </cell>
        </row>
        <row r="4393">
          <cell r="A4393"/>
          <cell r="B4393"/>
          <cell r="C4393"/>
          <cell r="D4393"/>
          <cell r="G4393" t="str">
            <v xml:space="preserve"> </v>
          </cell>
        </row>
        <row r="4394">
          <cell r="A4394"/>
          <cell r="B4394"/>
          <cell r="C4394"/>
          <cell r="D4394"/>
          <cell r="G4394" t="str">
            <v xml:space="preserve"> </v>
          </cell>
        </row>
        <row r="4395">
          <cell r="A4395"/>
          <cell r="B4395"/>
          <cell r="C4395"/>
          <cell r="D4395"/>
          <cell r="G4395" t="str">
            <v xml:space="preserve"> </v>
          </cell>
        </row>
        <row r="4396">
          <cell r="A4396"/>
          <cell r="B4396"/>
          <cell r="C4396"/>
          <cell r="D4396"/>
          <cell r="G4396" t="str">
            <v xml:space="preserve"> </v>
          </cell>
        </row>
        <row r="4397">
          <cell r="A4397"/>
          <cell r="B4397"/>
          <cell r="C4397"/>
          <cell r="D4397"/>
          <cell r="G4397" t="str">
            <v xml:space="preserve"> </v>
          </cell>
        </row>
        <row r="4398">
          <cell r="A4398"/>
          <cell r="B4398"/>
          <cell r="C4398"/>
          <cell r="D4398"/>
          <cell r="G4398" t="str">
            <v xml:space="preserve"> </v>
          </cell>
        </row>
        <row r="4399">
          <cell r="A4399"/>
          <cell r="B4399"/>
          <cell r="C4399"/>
          <cell r="D4399"/>
          <cell r="G4399" t="str">
            <v xml:space="preserve"> </v>
          </cell>
        </row>
        <row r="4400">
          <cell r="A4400"/>
          <cell r="B4400"/>
          <cell r="C4400"/>
          <cell r="D4400"/>
          <cell r="G4400" t="str">
            <v xml:space="preserve"> </v>
          </cell>
        </row>
        <row r="4401">
          <cell r="A4401"/>
          <cell r="B4401"/>
          <cell r="C4401"/>
          <cell r="D4401"/>
          <cell r="G4401" t="str">
            <v xml:space="preserve"> </v>
          </cell>
        </row>
        <row r="4402">
          <cell r="A4402"/>
          <cell r="B4402"/>
          <cell r="C4402"/>
          <cell r="D4402"/>
          <cell r="G4402" t="str">
            <v xml:space="preserve"> </v>
          </cell>
        </row>
        <row r="4403">
          <cell r="A4403"/>
          <cell r="B4403"/>
          <cell r="C4403"/>
          <cell r="D4403"/>
          <cell r="G4403" t="str">
            <v xml:space="preserve"> </v>
          </cell>
        </row>
        <row r="4404">
          <cell r="A4404"/>
          <cell r="B4404"/>
          <cell r="C4404"/>
          <cell r="D4404"/>
          <cell r="G4404" t="str">
            <v xml:space="preserve"> </v>
          </cell>
        </row>
        <row r="4405">
          <cell r="A4405"/>
          <cell r="B4405"/>
          <cell r="C4405"/>
          <cell r="D4405"/>
          <cell r="G4405" t="str">
            <v xml:space="preserve"> </v>
          </cell>
        </row>
        <row r="4406">
          <cell r="A4406"/>
          <cell r="B4406"/>
          <cell r="C4406"/>
          <cell r="D4406"/>
          <cell r="G4406" t="str">
            <v xml:space="preserve"> </v>
          </cell>
        </row>
        <row r="4407">
          <cell r="A4407"/>
          <cell r="B4407"/>
          <cell r="C4407"/>
          <cell r="D4407"/>
          <cell r="G4407" t="str">
            <v xml:space="preserve"> </v>
          </cell>
        </row>
        <row r="4408">
          <cell r="A4408"/>
          <cell r="B4408"/>
          <cell r="C4408"/>
          <cell r="D4408"/>
          <cell r="G4408" t="str">
            <v xml:space="preserve"> </v>
          </cell>
        </row>
        <row r="4409">
          <cell r="A4409"/>
          <cell r="B4409"/>
          <cell r="C4409"/>
          <cell r="D4409"/>
          <cell r="G4409" t="str">
            <v xml:space="preserve"> </v>
          </cell>
        </row>
        <row r="4410">
          <cell r="A4410"/>
          <cell r="B4410"/>
          <cell r="C4410"/>
          <cell r="D4410"/>
          <cell r="G4410" t="str">
            <v xml:space="preserve"> </v>
          </cell>
        </row>
        <row r="4411">
          <cell r="A4411"/>
          <cell r="B4411"/>
          <cell r="C4411"/>
          <cell r="D4411"/>
          <cell r="G4411" t="str">
            <v xml:space="preserve"> </v>
          </cell>
        </row>
        <row r="4412">
          <cell r="A4412"/>
          <cell r="B4412"/>
          <cell r="C4412"/>
          <cell r="D4412"/>
          <cell r="G4412" t="str">
            <v xml:space="preserve"> </v>
          </cell>
        </row>
        <row r="4413">
          <cell r="A4413"/>
          <cell r="B4413"/>
          <cell r="C4413"/>
          <cell r="D4413"/>
          <cell r="G4413" t="str">
            <v xml:space="preserve"> </v>
          </cell>
        </row>
        <row r="4414">
          <cell r="A4414"/>
          <cell r="B4414"/>
          <cell r="C4414"/>
          <cell r="D4414"/>
          <cell r="G4414" t="str">
            <v xml:space="preserve"> </v>
          </cell>
        </row>
        <row r="4415">
          <cell r="A4415"/>
          <cell r="B4415"/>
          <cell r="C4415"/>
          <cell r="D4415"/>
          <cell r="G4415" t="str">
            <v xml:space="preserve"> </v>
          </cell>
        </row>
        <row r="4416">
          <cell r="A4416"/>
          <cell r="B4416"/>
          <cell r="C4416"/>
          <cell r="D4416"/>
          <cell r="G4416" t="str">
            <v xml:space="preserve"> </v>
          </cell>
        </row>
        <row r="4417">
          <cell r="A4417"/>
          <cell r="B4417"/>
          <cell r="C4417"/>
          <cell r="D4417"/>
          <cell r="G4417" t="str">
            <v xml:space="preserve"> </v>
          </cell>
        </row>
        <row r="4418">
          <cell r="A4418"/>
          <cell r="B4418"/>
          <cell r="C4418"/>
          <cell r="D4418"/>
          <cell r="G4418" t="str">
            <v xml:space="preserve"> </v>
          </cell>
        </row>
        <row r="4419">
          <cell r="A4419"/>
          <cell r="B4419"/>
          <cell r="C4419"/>
          <cell r="D4419"/>
          <cell r="G4419" t="str">
            <v xml:space="preserve"> </v>
          </cell>
        </row>
        <row r="4420">
          <cell r="A4420"/>
          <cell r="B4420"/>
          <cell r="C4420"/>
          <cell r="D4420"/>
          <cell r="G4420" t="str">
            <v xml:space="preserve"> </v>
          </cell>
        </row>
        <row r="4421">
          <cell r="A4421"/>
          <cell r="B4421"/>
          <cell r="C4421"/>
          <cell r="D4421"/>
          <cell r="G4421" t="str">
            <v xml:space="preserve"> </v>
          </cell>
        </row>
        <row r="4422">
          <cell r="A4422"/>
          <cell r="B4422"/>
          <cell r="C4422"/>
          <cell r="D4422"/>
          <cell r="G4422" t="str">
            <v xml:space="preserve"> </v>
          </cell>
        </row>
        <row r="4423">
          <cell r="A4423"/>
          <cell r="B4423"/>
          <cell r="C4423"/>
          <cell r="D4423"/>
          <cell r="G4423" t="str">
            <v xml:space="preserve"> </v>
          </cell>
        </row>
        <row r="4424">
          <cell r="A4424"/>
          <cell r="B4424"/>
          <cell r="C4424"/>
          <cell r="D4424"/>
          <cell r="G4424" t="str">
            <v xml:space="preserve"> </v>
          </cell>
        </row>
        <row r="4425">
          <cell r="A4425"/>
          <cell r="B4425"/>
          <cell r="C4425"/>
          <cell r="D4425"/>
          <cell r="G4425" t="str">
            <v xml:space="preserve"> </v>
          </cell>
        </row>
        <row r="4426">
          <cell r="A4426"/>
          <cell r="B4426"/>
          <cell r="C4426"/>
          <cell r="D4426"/>
          <cell r="G4426" t="str">
            <v xml:space="preserve"> </v>
          </cell>
        </row>
        <row r="4427">
          <cell r="A4427"/>
          <cell r="B4427"/>
          <cell r="C4427"/>
          <cell r="D4427"/>
          <cell r="G4427" t="str">
            <v xml:space="preserve"> </v>
          </cell>
        </row>
        <row r="4428">
          <cell r="A4428"/>
          <cell r="B4428"/>
          <cell r="C4428"/>
          <cell r="D4428"/>
          <cell r="G4428" t="str">
            <v xml:space="preserve"> </v>
          </cell>
        </row>
        <row r="4429">
          <cell r="A4429"/>
          <cell r="B4429"/>
          <cell r="C4429"/>
          <cell r="D4429"/>
          <cell r="G4429" t="str">
            <v xml:space="preserve"> </v>
          </cell>
        </row>
        <row r="4430">
          <cell r="A4430"/>
          <cell r="B4430"/>
          <cell r="C4430"/>
          <cell r="D4430"/>
          <cell r="G4430" t="str">
            <v xml:space="preserve"> </v>
          </cell>
        </row>
        <row r="4431">
          <cell r="A4431"/>
          <cell r="B4431"/>
          <cell r="C4431"/>
          <cell r="D4431"/>
          <cell r="G4431" t="str">
            <v xml:space="preserve"> </v>
          </cell>
        </row>
        <row r="4432">
          <cell r="A4432"/>
          <cell r="B4432"/>
          <cell r="C4432"/>
          <cell r="D4432"/>
          <cell r="G4432" t="str">
            <v xml:space="preserve"> </v>
          </cell>
        </row>
        <row r="4433">
          <cell r="A4433"/>
          <cell r="B4433"/>
          <cell r="C4433"/>
          <cell r="D4433"/>
          <cell r="G4433" t="str">
            <v xml:space="preserve"> </v>
          </cell>
        </row>
        <row r="4434">
          <cell r="A4434"/>
          <cell r="B4434"/>
          <cell r="C4434"/>
          <cell r="D4434"/>
          <cell r="G4434" t="str">
            <v xml:space="preserve"> </v>
          </cell>
        </row>
        <row r="4435">
          <cell r="A4435"/>
          <cell r="B4435"/>
          <cell r="C4435"/>
          <cell r="D4435"/>
          <cell r="G4435" t="str">
            <v xml:space="preserve"> </v>
          </cell>
        </row>
        <row r="4436">
          <cell r="A4436"/>
          <cell r="B4436"/>
          <cell r="C4436"/>
          <cell r="D4436"/>
          <cell r="G4436" t="str">
            <v xml:space="preserve"> </v>
          </cell>
        </row>
        <row r="4437">
          <cell r="A4437"/>
          <cell r="B4437"/>
          <cell r="C4437"/>
          <cell r="D4437"/>
          <cell r="G4437" t="str">
            <v xml:space="preserve"> </v>
          </cell>
        </row>
        <row r="4438">
          <cell r="A4438"/>
          <cell r="B4438"/>
          <cell r="C4438"/>
          <cell r="D4438"/>
          <cell r="G4438" t="str">
            <v xml:space="preserve"> </v>
          </cell>
        </row>
        <row r="4439">
          <cell r="A4439"/>
          <cell r="B4439"/>
          <cell r="C4439"/>
          <cell r="D4439"/>
          <cell r="G4439" t="str">
            <v xml:space="preserve"> </v>
          </cell>
        </row>
        <row r="4440">
          <cell r="A4440"/>
          <cell r="B4440"/>
          <cell r="C4440"/>
          <cell r="D4440"/>
          <cell r="G4440" t="str">
            <v xml:space="preserve"> </v>
          </cell>
        </row>
        <row r="4441">
          <cell r="A4441"/>
          <cell r="B4441"/>
          <cell r="C4441"/>
          <cell r="D4441"/>
          <cell r="G4441" t="str">
            <v xml:space="preserve"> </v>
          </cell>
        </row>
        <row r="4442">
          <cell r="A4442"/>
          <cell r="B4442"/>
          <cell r="C4442"/>
          <cell r="D4442"/>
          <cell r="G4442" t="str">
            <v xml:space="preserve"> </v>
          </cell>
        </row>
        <row r="4443">
          <cell r="A4443"/>
          <cell r="B4443"/>
          <cell r="C4443"/>
          <cell r="D4443"/>
          <cell r="G4443" t="str">
            <v xml:space="preserve"> </v>
          </cell>
        </row>
        <row r="4444">
          <cell r="A4444"/>
          <cell r="B4444"/>
          <cell r="C4444"/>
          <cell r="D4444"/>
          <cell r="G4444" t="str">
            <v xml:space="preserve"> </v>
          </cell>
        </row>
        <row r="4445">
          <cell r="A4445"/>
          <cell r="B4445"/>
          <cell r="C4445"/>
          <cell r="D4445"/>
          <cell r="G4445" t="str">
            <v xml:space="preserve"> </v>
          </cell>
        </row>
        <row r="4446">
          <cell r="A4446"/>
          <cell r="B4446"/>
          <cell r="C4446"/>
          <cell r="D4446"/>
          <cell r="G4446" t="str">
            <v xml:space="preserve"> </v>
          </cell>
        </row>
        <row r="4447">
          <cell r="A4447"/>
          <cell r="B4447"/>
          <cell r="C4447"/>
          <cell r="D4447"/>
          <cell r="G4447" t="str">
            <v xml:space="preserve"> </v>
          </cell>
        </row>
        <row r="4448">
          <cell r="A4448"/>
          <cell r="B4448"/>
          <cell r="C4448"/>
          <cell r="D4448"/>
          <cell r="G4448" t="str">
            <v xml:space="preserve"> </v>
          </cell>
        </row>
        <row r="4449">
          <cell r="A4449"/>
          <cell r="B4449"/>
          <cell r="C4449"/>
          <cell r="D4449"/>
          <cell r="G4449" t="str">
            <v xml:space="preserve"> </v>
          </cell>
        </row>
        <row r="4450">
          <cell r="A4450"/>
          <cell r="B4450"/>
          <cell r="C4450"/>
          <cell r="D4450"/>
          <cell r="G4450" t="str">
            <v xml:space="preserve"> </v>
          </cell>
        </row>
        <row r="4451">
          <cell r="A4451"/>
          <cell r="B4451"/>
          <cell r="C4451"/>
          <cell r="D4451"/>
          <cell r="G4451" t="str">
            <v xml:space="preserve"> </v>
          </cell>
        </row>
        <row r="4452">
          <cell r="A4452"/>
          <cell r="B4452"/>
          <cell r="C4452"/>
          <cell r="D4452"/>
          <cell r="G4452" t="str">
            <v xml:space="preserve"> </v>
          </cell>
        </row>
        <row r="4453">
          <cell r="A4453"/>
          <cell r="B4453"/>
          <cell r="C4453"/>
          <cell r="D4453"/>
          <cell r="G4453" t="str">
            <v xml:space="preserve"> </v>
          </cell>
        </row>
        <row r="4454">
          <cell r="A4454"/>
          <cell r="B4454"/>
          <cell r="C4454"/>
          <cell r="D4454"/>
          <cell r="G4454" t="str">
            <v xml:space="preserve"> </v>
          </cell>
        </row>
        <row r="4455">
          <cell r="A4455"/>
          <cell r="B4455"/>
          <cell r="C4455"/>
          <cell r="D4455"/>
          <cell r="G4455" t="str">
            <v xml:space="preserve"> </v>
          </cell>
        </row>
        <row r="4456">
          <cell r="A4456"/>
          <cell r="B4456"/>
          <cell r="C4456"/>
          <cell r="D4456"/>
          <cell r="G4456" t="str">
            <v xml:space="preserve"> </v>
          </cell>
        </row>
        <row r="4457">
          <cell r="A4457"/>
          <cell r="B4457"/>
          <cell r="C4457"/>
          <cell r="D4457"/>
          <cell r="G4457" t="str">
            <v xml:space="preserve"> </v>
          </cell>
        </row>
        <row r="4458">
          <cell r="A4458"/>
          <cell r="B4458"/>
          <cell r="C4458"/>
          <cell r="D4458"/>
          <cell r="G4458" t="str">
            <v xml:space="preserve"> </v>
          </cell>
        </row>
        <row r="4459">
          <cell r="A4459"/>
          <cell r="B4459"/>
          <cell r="C4459"/>
          <cell r="D4459"/>
          <cell r="G4459" t="str">
            <v xml:space="preserve"> </v>
          </cell>
        </row>
        <row r="4460">
          <cell r="A4460"/>
          <cell r="B4460"/>
          <cell r="C4460"/>
          <cell r="D4460"/>
          <cell r="G4460" t="str">
            <v xml:space="preserve"> </v>
          </cell>
        </row>
        <row r="4461">
          <cell r="A4461"/>
          <cell r="B4461"/>
          <cell r="C4461"/>
          <cell r="D4461"/>
          <cell r="G4461" t="str">
            <v xml:space="preserve"> </v>
          </cell>
        </row>
        <row r="4462">
          <cell r="A4462"/>
          <cell r="B4462"/>
          <cell r="C4462"/>
          <cell r="D4462"/>
          <cell r="G4462" t="str">
            <v xml:space="preserve"> </v>
          </cell>
        </row>
        <row r="4463">
          <cell r="A4463"/>
          <cell r="B4463"/>
          <cell r="C4463"/>
          <cell r="D4463"/>
          <cell r="G4463" t="str">
            <v xml:space="preserve"> </v>
          </cell>
        </row>
        <row r="4464">
          <cell r="A4464"/>
          <cell r="B4464"/>
          <cell r="C4464"/>
          <cell r="D4464"/>
          <cell r="G4464" t="str">
            <v xml:space="preserve"> </v>
          </cell>
        </row>
        <row r="4465">
          <cell r="A4465"/>
          <cell r="B4465"/>
          <cell r="C4465"/>
          <cell r="D4465"/>
          <cell r="G4465" t="str">
            <v xml:space="preserve"> </v>
          </cell>
        </row>
        <row r="4466">
          <cell r="A4466"/>
          <cell r="B4466"/>
          <cell r="C4466"/>
          <cell r="D4466"/>
          <cell r="G4466" t="str">
            <v xml:space="preserve"> </v>
          </cell>
        </row>
        <row r="4467">
          <cell r="A4467"/>
          <cell r="B4467"/>
          <cell r="C4467"/>
          <cell r="D4467"/>
          <cell r="G4467" t="str">
            <v xml:space="preserve"> </v>
          </cell>
        </row>
        <row r="4468">
          <cell r="A4468"/>
          <cell r="B4468"/>
          <cell r="C4468"/>
          <cell r="D4468"/>
          <cell r="G4468" t="str">
            <v xml:space="preserve"> </v>
          </cell>
        </row>
        <row r="4469">
          <cell r="A4469"/>
          <cell r="B4469"/>
          <cell r="C4469"/>
          <cell r="D4469"/>
          <cell r="G4469" t="str">
            <v xml:space="preserve"> </v>
          </cell>
        </row>
        <row r="4470">
          <cell r="A4470"/>
          <cell r="B4470"/>
          <cell r="C4470"/>
          <cell r="D4470"/>
          <cell r="G4470" t="str">
            <v xml:space="preserve"> </v>
          </cell>
        </row>
        <row r="4471">
          <cell r="A4471"/>
          <cell r="B4471"/>
          <cell r="C4471"/>
          <cell r="D4471"/>
          <cell r="G4471" t="str">
            <v xml:space="preserve"> </v>
          </cell>
        </row>
        <row r="4472">
          <cell r="A4472"/>
          <cell r="B4472"/>
          <cell r="C4472"/>
          <cell r="D4472"/>
          <cell r="G4472" t="str">
            <v xml:space="preserve"> </v>
          </cell>
        </row>
        <row r="4473">
          <cell r="A4473"/>
          <cell r="B4473"/>
          <cell r="C4473"/>
          <cell r="D4473"/>
          <cell r="G4473" t="str">
            <v xml:space="preserve"> </v>
          </cell>
        </row>
        <row r="4474">
          <cell r="A4474"/>
          <cell r="B4474"/>
          <cell r="C4474"/>
          <cell r="D4474"/>
          <cell r="G4474" t="str">
            <v xml:space="preserve"> </v>
          </cell>
        </row>
        <row r="4475">
          <cell r="A4475"/>
          <cell r="B4475"/>
          <cell r="C4475"/>
          <cell r="D4475"/>
          <cell r="G4475" t="str">
            <v xml:space="preserve"> </v>
          </cell>
        </row>
        <row r="4476">
          <cell r="A4476"/>
          <cell r="B4476"/>
          <cell r="C4476"/>
          <cell r="D4476"/>
          <cell r="G4476" t="str">
            <v xml:space="preserve"> </v>
          </cell>
        </row>
        <row r="4477">
          <cell r="A4477"/>
          <cell r="B4477"/>
          <cell r="C4477"/>
          <cell r="D4477"/>
          <cell r="G4477" t="str">
            <v xml:space="preserve"> </v>
          </cell>
        </row>
        <row r="4478">
          <cell r="A4478"/>
          <cell r="B4478"/>
          <cell r="C4478"/>
          <cell r="D4478"/>
          <cell r="G4478" t="str">
            <v xml:space="preserve"> </v>
          </cell>
        </row>
        <row r="4479">
          <cell r="A4479"/>
          <cell r="B4479"/>
          <cell r="C4479"/>
          <cell r="D4479"/>
          <cell r="G4479" t="str">
            <v xml:space="preserve"> </v>
          </cell>
        </row>
        <row r="4480">
          <cell r="A4480"/>
          <cell r="B4480"/>
          <cell r="C4480"/>
          <cell r="D4480"/>
          <cell r="G4480" t="str">
            <v xml:space="preserve"> </v>
          </cell>
        </row>
        <row r="4481">
          <cell r="A4481"/>
          <cell r="B4481"/>
          <cell r="C4481"/>
          <cell r="D4481"/>
          <cell r="G4481" t="str">
            <v xml:space="preserve"> </v>
          </cell>
        </row>
        <row r="4482">
          <cell r="A4482"/>
          <cell r="B4482"/>
          <cell r="C4482"/>
          <cell r="D4482"/>
          <cell r="G4482" t="str">
            <v xml:space="preserve"> </v>
          </cell>
        </row>
        <row r="4483">
          <cell r="A4483"/>
          <cell r="B4483"/>
          <cell r="C4483"/>
          <cell r="D4483"/>
          <cell r="G4483" t="str">
            <v xml:space="preserve"> </v>
          </cell>
        </row>
        <row r="4484">
          <cell r="A4484"/>
          <cell r="B4484"/>
          <cell r="C4484"/>
          <cell r="D4484"/>
          <cell r="G4484" t="str">
            <v xml:space="preserve"> </v>
          </cell>
        </row>
        <row r="4485">
          <cell r="A4485"/>
          <cell r="B4485"/>
          <cell r="C4485"/>
          <cell r="D4485"/>
          <cell r="G4485" t="str">
            <v xml:space="preserve"> </v>
          </cell>
        </row>
        <row r="4486">
          <cell r="A4486"/>
          <cell r="B4486"/>
          <cell r="C4486"/>
          <cell r="D4486"/>
          <cell r="G4486" t="str">
            <v xml:space="preserve"> </v>
          </cell>
        </row>
        <row r="4487">
          <cell r="A4487"/>
          <cell r="B4487"/>
          <cell r="C4487"/>
          <cell r="D4487"/>
          <cell r="G4487" t="str">
            <v xml:space="preserve"> </v>
          </cell>
        </row>
        <row r="4488">
          <cell r="A4488"/>
          <cell r="B4488"/>
          <cell r="C4488"/>
          <cell r="D4488"/>
          <cell r="G4488" t="str">
            <v xml:space="preserve"> </v>
          </cell>
        </row>
        <row r="4489">
          <cell r="A4489"/>
          <cell r="B4489"/>
          <cell r="C4489"/>
          <cell r="D4489"/>
          <cell r="G4489" t="str">
            <v xml:space="preserve"> </v>
          </cell>
        </row>
        <row r="4490">
          <cell r="A4490"/>
          <cell r="B4490"/>
          <cell r="C4490"/>
          <cell r="D4490"/>
          <cell r="G4490" t="str">
            <v xml:space="preserve"> </v>
          </cell>
        </row>
        <row r="4491">
          <cell r="A4491"/>
          <cell r="B4491"/>
          <cell r="C4491"/>
          <cell r="D4491"/>
          <cell r="G4491" t="str">
            <v xml:space="preserve"> </v>
          </cell>
        </row>
        <row r="4492">
          <cell r="A4492"/>
          <cell r="B4492"/>
          <cell r="C4492"/>
          <cell r="D4492"/>
          <cell r="G4492" t="str">
            <v xml:space="preserve"> </v>
          </cell>
        </row>
        <row r="4493">
          <cell r="A4493"/>
          <cell r="B4493"/>
          <cell r="C4493"/>
          <cell r="D4493"/>
          <cell r="G4493" t="str">
            <v xml:space="preserve"> </v>
          </cell>
        </row>
        <row r="4494">
          <cell r="A4494"/>
          <cell r="B4494"/>
          <cell r="C4494"/>
          <cell r="D4494"/>
          <cell r="G4494" t="str">
            <v xml:space="preserve"> </v>
          </cell>
        </row>
        <row r="4495">
          <cell r="A4495"/>
          <cell r="B4495"/>
          <cell r="C4495"/>
          <cell r="D4495"/>
          <cell r="G4495" t="str">
            <v xml:space="preserve"> </v>
          </cell>
        </row>
        <row r="4496">
          <cell r="A4496"/>
          <cell r="B4496"/>
          <cell r="C4496"/>
          <cell r="D4496"/>
          <cell r="G4496" t="str">
            <v xml:space="preserve"> </v>
          </cell>
        </row>
        <row r="4497">
          <cell r="A4497"/>
          <cell r="B4497"/>
          <cell r="C4497"/>
          <cell r="D4497"/>
          <cell r="G4497" t="str">
            <v xml:space="preserve"> </v>
          </cell>
        </row>
        <row r="4498">
          <cell r="A4498"/>
          <cell r="B4498"/>
          <cell r="C4498"/>
          <cell r="D4498"/>
          <cell r="G4498" t="str">
            <v xml:space="preserve"> </v>
          </cell>
        </row>
        <row r="4499">
          <cell r="A4499"/>
          <cell r="B4499"/>
          <cell r="C4499"/>
          <cell r="D4499"/>
          <cell r="G4499" t="str">
            <v xml:space="preserve"> </v>
          </cell>
        </row>
        <row r="4500">
          <cell r="A4500"/>
          <cell r="B4500"/>
          <cell r="C4500"/>
          <cell r="D4500"/>
          <cell r="G4500" t="str">
            <v xml:space="preserve"> </v>
          </cell>
        </row>
        <row r="4501">
          <cell r="A4501"/>
          <cell r="B4501"/>
          <cell r="C4501"/>
          <cell r="D4501"/>
          <cell r="G4501" t="str">
            <v xml:space="preserve"> </v>
          </cell>
        </row>
        <row r="4502">
          <cell r="A4502"/>
          <cell r="B4502"/>
          <cell r="C4502"/>
          <cell r="D4502"/>
          <cell r="G4502" t="str">
            <v xml:space="preserve"> </v>
          </cell>
        </row>
        <row r="4503">
          <cell r="A4503"/>
          <cell r="B4503"/>
          <cell r="C4503"/>
          <cell r="D4503"/>
          <cell r="G4503" t="str">
            <v xml:space="preserve"> </v>
          </cell>
        </row>
        <row r="4504">
          <cell r="A4504"/>
          <cell r="B4504"/>
          <cell r="C4504"/>
          <cell r="D4504"/>
          <cell r="G4504" t="str">
            <v xml:space="preserve"> </v>
          </cell>
        </row>
        <row r="4505">
          <cell r="A4505"/>
          <cell r="B4505"/>
          <cell r="C4505"/>
          <cell r="D4505"/>
          <cell r="G4505" t="str">
            <v xml:space="preserve"> </v>
          </cell>
        </row>
        <row r="4506">
          <cell r="A4506"/>
          <cell r="B4506"/>
          <cell r="C4506"/>
          <cell r="D4506"/>
          <cell r="G4506" t="str">
            <v xml:space="preserve"> </v>
          </cell>
        </row>
        <row r="4507">
          <cell r="A4507"/>
          <cell r="B4507"/>
          <cell r="C4507"/>
          <cell r="D4507"/>
          <cell r="G4507" t="str">
            <v xml:space="preserve"> </v>
          </cell>
        </row>
        <row r="4508">
          <cell r="A4508"/>
          <cell r="B4508"/>
          <cell r="C4508"/>
          <cell r="D4508"/>
          <cell r="G4508" t="str">
            <v xml:space="preserve"> </v>
          </cell>
        </row>
        <row r="4509">
          <cell r="A4509"/>
          <cell r="B4509"/>
          <cell r="C4509"/>
          <cell r="D4509"/>
          <cell r="G4509" t="str">
            <v xml:space="preserve"> </v>
          </cell>
        </row>
        <row r="4510">
          <cell r="A4510"/>
          <cell r="B4510"/>
          <cell r="C4510"/>
          <cell r="D4510"/>
          <cell r="G4510" t="str">
            <v xml:space="preserve"> </v>
          </cell>
        </row>
        <row r="4511">
          <cell r="A4511"/>
          <cell r="B4511"/>
          <cell r="C4511"/>
          <cell r="D4511"/>
          <cell r="G4511" t="str">
            <v xml:space="preserve"> </v>
          </cell>
        </row>
        <row r="4512">
          <cell r="A4512"/>
          <cell r="B4512"/>
          <cell r="C4512"/>
          <cell r="D4512"/>
          <cell r="G4512" t="str">
            <v xml:space="preserve"> </v>
          </cell>
        </row>
        <row r="4513">
          <cell r="A4513"/>
          <cell r="B4513"/>
          <cell r="C4513"/>
          <cell r="D4513"/>
          <cell r="G4513" t="str">
            <v xml:space="preserve"> </v>
          </cell>
        </row>
        <row r="4514">
          <cell r="A4514"/>
          <cell r="B4514"/>
          <cell r="C4514"/>
          <cell r="D4514"/>
          <cell r="G4514" t="str">
            <v xml:space="preserve"> </v>
          </cell>
        </row>
        <row r="4515">
          <cell r="A4515"/>
          <cell r="B4515"/>
          <cell r="C4515"/>
          <cell r="D4515"/>
          <cell r="G4515" t="str">
            <v xml:space="preserve"> </v>
          </cell>
        </row>
        <row r="4516">
          <cell r="A4516"/>
          <cell r="B4516"/>
          <cell r="C4516"/>
          <cell r="D4516"/>
          <cell r="G4516" t="str">
            <v xml:space="preserve"> </v>
          </cell>
        </row>
        <row r="4517">
          <cell r="A4517"/>
          <cell r="B4517"/>
          <cell r="C4517"/>
          <cell r="D4517"/>
          <cell r="G4517" t="str">
            <v xml:space="preserve"> </v>
          </cell>
        </row>
        <row r="4518">
          <cell r="A4518"/>
          <cell r="B4518"/>
          <cell r="C4518"/>
          <cell r="D4518"/>
          <cell r="G4518" t="str">
            <v xml:space="preserve"> </v>
          </cell>
        </row>
        <row r="4519">
          <cell r="A4519"/>
          <cell r="B4519"/>
          <cell r="C4519"/>
          <cell r="D4519"/>
          <cell r="G4519" t="str">
            <v xml:space="preserve"> </v>
          </cell>
        </row>
        <row r="4520">
          <cell r="A4520"/>
          <cell r="B4520"/>
          <cell r="C4520"/>
          <cell r="D4520"/>
          <cell r="G4520" t="str">
            <v xml:space="preserve"> </v>
          </cell>
        </row>
        <row r="4521">
          <cell r="A4521"/>
          <cell r="B4521"/>
          <cell r="C4521"/>
          <cell r="D4521"/>
          <cell r="G4521" t="str">
            <v xml:space="preserve"> </v>
          </cell>
        </row>
        <row r="4522">
          <cell r="A4522"/>
          <cell r="B4522"/>
          <cell r="C4522"/>
          <cell r="D4522"/>
          <cell r="G4522" t="str">
            <v xml:space="preserve"> </v>
          </cell>
        </row>
        <row r="4523">
          <cell r="A4523"/>
          <cell r="B4523"/>
          <cell r="C4523"/>
          <cell r="D4523"/>
          <cell r="G4523" t="str">
            <v xml:space="preserve"> </v>
          </cell>
        </row>
        <row r="4524">
          <cell r="A4524"/>
          <cell r="B4524"/>
          <cell r="C4524"/>
          <cell r="D4524"/>
          <cell r="G4524" t="str">
            <v xml:space="preserve"> </v>
          </cell>
        </row>
        <row r="4525">
          <cell r="A4525"/>
          <cell r="B4525"/>
          <cell r="C4525"/>
          <cell r="D4525"/>
          <cell r="G4525" t="str">
            <v xml:space="preserve"> </v>
          </cell>
        </row>
        <row r="4526">
          <cell r="A4526"/>
          <cell r="B4526"/>
          <cell r="C4526"/>
          <cell r="D4526"/>
          <cell r="G4526" t="str">
            <v xml:space="preserve"> </v>
          </cell>
        </row>
        <row r="4527">
          <cell r="A4527"/>
          <cell r="B4527"/>
          <cell r="C4527"/>
          <cell r="D4527"/>
          <cell r="G4527" t="str">
            <v xml:space="preserve"> </v>
          </cell>
        </row>
        <row r="4528">
          <cell r="A4528"/>
          <cell r="B4528"/>
          <cell r="C4528"/>
          <cell r="D4528"/>
          <cell r="G4528" t="str">
            <v xml:space="preserve"> </v>
          </cell>
        </row>
        <row r="4529">
          <cell r="A4529"/>
          <cell r="B4529"/>
          <cell r="C4529"/>
          <cell r="D4529"/>
          <cell r="G4529" t="str">
            <v xml:space="preserve"> </v>
          </cell>
        </row>
        <row r="4530">
          <cell r="A4530"/>
          <cell r="B4530"/>
          <cell r="C4530"/>
          <cell r="D4530"/>
          <cell r="G4530" t="str">
            <v xml:space="preserve"> </v>
          </cell>
        </row>
        <row r="4531">
          <cell r="A4531"/>
          <cell r="B4531"/>
          <cell r="C4531"/>
          <cell r="D4531"/>
          <cell r="G4531" t="str">
            <v xml:space="preserve"> </v>
          </cell>
        </row>
        <row r="4532">
          <cell r="A4532"/>
          <cell r="B4532"/>
          <cell r="C4532"/>
          <cell r="D4532"/>
          <cell r="G4532" t="str">
            <v xml:space="preserve"> </v>
          </cell>
        </row>
        <row r="4533">
          <cell r="A4533"/>
          <cell r="B4533"/>
          <cell r="C4533"/>
          <cell r="D4533"/>
          <cell r="G4533" t="str">
            <v xml:space="preserve"> </v>
          </cell>
        </row>
        <row r="4534">
          <cell r="A4534"/>
          <cell r="B4534"/>
          <cell r="C4534"/>
          <cell r="D4534"/>
          <cell r="G4534" t="str">
            <v xml:space="preserve"> </v>
          </cell>
        </row>
        <row r="4535">
          <cell r="A4535"/>
          <cell r="B4535"/>
          <cell r="C4535"/>
          <cell r="D4535"/>
          <cell r="G4535" t="str">
            <v xml:space="preserve"> </v>
          </cell>
        </row>
        <row r="4536">
          <cell r="A4536"/>
          <cell r="B4536"/>
          <cell r="C4536"/>
          <cell r="D4536"/>
          <cell r="G4536" t="str">
            <v xml:space="preserve"> </v>
          </cell>
        </row>
        <row r="4537">
          <cell r="A4537"/>
          <cell r="B4537"/>
          <cell r="C4537"/>
          <cell r="D4537"/>
          <cell r="G4537" t="str">
            <v xml:space="preserve"> </v>
          </cell>
        </row>
        <row r="4538">
          <cell r="A4538"/>
          <cell r="B4538"/>
          <cell r="C4538"/>
          <cell r="D4538"/>
          <cell r="G4538" t="str">
            <v xml:space="preserve"> </v>
          </cell>
        </row>
        <row r="4539">
          <cell r="A4539"/>
          <cell r="B4539"/>
          <cell r="C4539"/>
          <cell r="D4539"/>
          <cell r="G4539" t="str">
            <v xml:space="preserve"> </v>
          </cell>
        </row>
        <row r="4540">
          <cell r="A4540"/>
          <cell r="B4540"/>
          <cell r="C4540"/>
          <cell r="D4540"/>
          <cell r="G4540" t="str">
            <v xml:space="preserve"> </v>
          </cell>
        </row>
        <row r="4541">
          <cell r="A4541"/>
          <cell r="B4541"/>
          <cell r="C4541"/>
          <cell r="D4541"/>
          <cell r="G4541" t="str">
            <v xml:space="preserve"> </v>
          </cell>
        </row>
        <row r="4542">
          <cell r="A4542"/>
          <cell r="B4542"/>
          <cell r="C4542"/>
          <cell r="D4542"/>
          <cell r="G4542" t="str">
            <v xml:space="preserve"> </v>
          </cell>
        </row>
        <row r="4543">
          <cell r="A4543"/>
          <cell r="B4543"/>
          <cell r="C4543"/>
          <cell r="D4543"/>
          <cell r="G4543" t="str">
            <v xml:space="preserve"> </v>
          </cell>
        </row>
        <row r="4544">
          <cell r="A4544"/>
          <cell r="B4544"/>
          <cell r="C4544"/>
          <cell r="D4544"/>
          <cell r="G4544" t="str">
            <v xml:space="preserve"> </v>
          </cell>
        </row>
        <row r="4545">
          <cell r="A4545"/>
          <cell r="B4545"/>
          <cell r="C4545"/>
          <cell r="D4545"/>
          <cell r="G4545" t="str">
            <v xml:space="preserve"> </v>
          </cell>
        </row>
        <row r="4546">
          <cell r="A4546"/>
          <cell r="B4546"/>
          <cell r="C4546"/>
          <cell r="D4546"/>
          <cell r="G4546" t="str">
            <v xml:space="preserve"> </v>
          </cell>
        </row>
        <row r="4547">
          <cell r="A4547"/>
          <cell r="B4547"/>
          <cell r="C4547"/>
          <cell r="D4547"/>
          <cell r="G4547" t="str">
            <v xml:space="preserve"> </v>
          </cell>
        </row>
        <row r="4548">
          <cell r="A4548"/>
          <cell r="B4548"/>
          <cell r="C4548"/>
          <cell r="D4548"/>
          <cell r="G4548" t="str">
            <v xml:space="preserve"> </v>
          </cell>
        </row>
        <row r="4549">
          <cell r="A4549"/>
          <cell r="B4549"/>
          <cell r="C4549"/>
          <cell r="D4549"/>
          <cell r="G4549" t="str">
            <v xml:space="preserve"> </v>
          </cell>
        </row>
        <row r="4550">
          <cell r="A4550"/>
          <cell r="B4550"/>
          <cell r="C4550"/>
          <cell r="D4550"/>
          <cell r="G4550" t="str">
            <v xml:space="preserve"> </v>
          </cell>
        </row>
        <row r="4551">
          <cell r="A4551"/>
          <cell r="B4551"/>
          <cell r="C4551"/>
          <cell r="D4551"/>
          <cell r="G4551" t="str">
            <v xml:space="preserve"> </v>
          </cell>
        </row>
        <row r="4552">
          <cell r="A4552"/>
          <cell r="B4552"/>
          <cell r="C4552"/>
          <cell r="D4552"/>
          <cell r="G4552" t="str">
            <v xml:space="preserve"> </v>
          </cell>
        </row>
        <row r="4553">
          <cell r="A4553"/>
          <cell r="B4553"/>
          <cell r="C4553"/>
          <cell r="D4553"/>
          <cell r="G4553" t="str">
            <v xml:space="preserve"> </v>
          </cell>
        </row>
        <row r="4554">
          <cell r="A4554"/>
          <cell r="B4554"/>
          <cell r="C4554"/>
          <cell r="D4554"/>
          <cell r="G4554" t="str">
            <v xml:space="preserve"> </v>
          </cell>
        </row>
        <row r="4555">
          <cell r="A4555"/>
          <cell r="B4555"/>
          <cell r="C4555"/>
          <cell r="D4555"/>
          <cell r="G4555" t="str">
            <v xml:space="preserve"> </v>
          </cell>
        </row>
        <row r="4556">
          <cell r="A4556"/>
          <cell r="B4556"/>
          <cell r="C4556"/>
          <cell r="D4556"/>
          <cell r="G4556" t="str">
            <v xml:space="preserve"> </v>
          </cell>
        </row>
        <row r="4557">
          <cell r="A4557"/>
          <cell r="B4557"/>
          <cell r="C4557"/>
          <cell r="D4557"/>
          <cell r="G4557" t="str">
            <v xml:space="preserve"> </v>
          </cell>
        </row>
        <row r="4558">
          <cell r="A4558"/>
          <cell r="B4558"/>
          <cell r="C4558"/>
          <cell r="D4558"/>
          <cell r="G4558" t="str">
            <v xml:space="preserve"> </v>
          </cell>
        </row>
        <row r="4559">
          <cell r="A4559"/>
          <cell r="B4559"/>
          <cell r="C4559"/>
          <cell r="D4559"/>
          <cell r="G4559" t="str">
            <v xml:space="preserve"> </v>
          </cell>
        </row>
        <row r="4560">
          <cell r="A4560"/>
          <cell r="B4560"/>
          <cell r="C4560"/>
          <cell r="D4560"/>
          <cell r="G4560" t="str">
            <v xml:space="preserve"> </v>
          </cell>
        </row>
        <row r="4561">
          <cell r="A4561"/>
          <cell r="B4561"/>
          <cell r="C4561"/>
          <cell r="D4561"/>
          <cell r="G4561" t="str">
            <v xml:space="preserve"> </v>
          </cell>
        </row>
        <row r="4562">
          <cell r="A4562"/>
          <cell r="B4562"/>
          <cell r="C4562"/>
          <cell r="D4562"/>
          <cell r="G4562" t="str">
            <v xml:space="preserve"> </v>
          </cell>
        </row>
        <row r="4563">
          <cell r="A4563"/>
          <cell r="B4563"/>
          <cell r="C4563"/>
          <cell r="D4563"/>
          <cell r="G4563" t="str">
            <v xml:space="preserve"> </v>
          </cell>
        </row>
        <row r="4564">
          <cell r="A4564"/>
          <cell r="B4564"/>
          <cell r="C4564"/>
          <cell r="D4564"/>
          <cell r="G4564" t="str">
            <v xml:space="preserve"> </v>
          </cell>
        </row>
        <row r="4565">
          <cell r="A4565"/>
          <cell r="B4565"/>
          <cell r="C4565"/>
          <cell r="D4565"/>
          <cell r="G4565" t="str">
            <v xml:space="preserve"> </v>
          </cell>
        </row>
        <row r="4566">
          <cell r="A4566"/>
          <cell r="B4566"/>
          <cell r="C4566"/>
          <cell r="D4566"/>
          <cell r="G4566" t="str">
            <v xml:space="preserve"> </v>
          </cell>
        </row>
        <row r="4567">
          <cell r="A4567"/>
          <cell r="B4567"/>
          <cell r="C4567"/>
          <cell r="D4567"/>
          <cell r="G4567" t="str">
            <v xml:space="preserve"> </v>
          </cell>
        </row>
        <row r="4568">
          <cell r="A4568"/>
          <cell r="B4568"/>
          <cell r="C4568"/>
          <cell r="D4568"/>
          <cell r="G4568" t="str">
            <v xml:space="preserve"> </v>
          </cell>
        </row>
        <row r="4569">
          <cell r="A4569"/>
          <cell r="B4569"/>
          <cell r="C4569"/>
          <cell r="D4569"/>
          <cell r="G4569" t="str">
            <v xml:space="preserve"> </v>
          </cell>
        </row>
        <row r="4570">
          <cell r="A4570"/>
          <cell r="B4570"/>
          <cell r="C4570"/>
          <cell r="D4570"/>
          <cell r="G4570" t="str">
            <v xml:space="preserve"> </v>
          </cell>
        </row>
        <row r="4571">
          <cell r="A4571"/>
          <cell r="B4571"/>
          <cell r="C4571"/>
          <cell r="D4571"/>
          <cell r="G4571" t="str">
            <v xml:space="preserve"> </v>
          </cell>
        </row>
        <row r="4572">
          <cell r="A4572"/>
          <cell r="B4572"/>
          <cell r="C4572"/>
          <cell r="D4572"/>
          <cell r="G4572" t="str">
            <v xml:space="preserve"> </v>
          </cell>
        </row>
        <row r="4573">
          <cell r="A4573"/>
          <cell r="B4573"/>
          <cell r="C4573"/>
          <cell r="D4573"/>
          <cell r="G4573" t="str">
            <v xml:space="preserve"> </v>
          </cell>
        </row>
        <row r="4574">
          <cell r="A4574"/>
          <cell r="B4574"/>
          <cell r="C4574"/>
          <cell r="D4574"/>
          <cell r="G4574" t="str">
            <v xml:space="preserve"> </v>
          </cell>
        </row>
        <row r="4575">
          <cell r="A4575"/>
          <cell r="B4575"/>
          <cell r="C4575"/>
          <cell r="D4575"/>
          <cell r="G4575" t="str">
            <v xml:space="preserve"> </v>
          </cell>
        </row>
        <row r="4576">
          <cell r="A4576"/>
          <cell r="B4576"/>
          <cell r="C4576"/>
          <cell r="D4576"/>
          <cell r="G4576" t="str">
            <v xml:space="preserve"> </v>
          </cell>
        </row>
        <row r="4577">
          <cell r="A4577"/>
          <cell r="B4577"/>
          <cell r="C4577"/>
          <cell r="D4577"/>
          <cell r="G4577" t="str">
            <v xml:space="preserve"> </v>
          </cell>
        </row>
        <row r="4578">
          <cell r="A4578"/>
          <cell r="B4578"/>
          <cell r="C4578"/>
          <cell r="D4578"/>
          <cell r="G4578" t="str">
            <v xml:space="preserve"> </v>
          </cell>
        </row>
        <row r="4579">
          <cell r="A4579"/>
          <cell r="B4579"/>
          <cell r="C4579"/>
          <cell r="D4579"/>
          <cell r="G4579" t="str">
            <v xml:space="preserve"> </v>
          </cell>
        </row>
        <row r="4580">
          <cell r="A4580"/>
          <cell r="B4580"/>
          <cell r="C4580"/>
          <cell r="D4580"/>
          <cell r="G4580" t="str">
            <v xml:space="preserve"> </v>
          </cell>
        </row>
        <row r="4581">
          <cell r="A4581"/>
          <cell r="B4581"/>
          <cell r="C4581"/>
          <cell r="D4581"/>
          <cell r="G4581" t="str">
            <v xml:space="preserve"> </v>
          </cell>
        </row>
        <row r="4582">
          <cell r="A4582"/>
          <cell r="B4582"/>
          <cell r="C4582"/>
          <cell r="D4582"/>
          <cell r="G4582" t="str">
            <v xml:space="preserve"> </v>
          </cell>
        </row>
        <row r="4583">
          <cell r="A4583"/>
          <cell r="B4583"/>
          <cell r="C4583"/>
          <cell r="D4583"/>
          <cell r="G4583" t="str">
            <v xml:space="preserve"> </v>
          </cell>
        </row>
        <row r="4584">
          <cell r="A4584"/>
          <cell r="B4584"/>
          <cell r="C4584"/>
          <cell r="D4584"/>
          <cell r="G4584" t="str">
            <v xml:space="preserve"> </v>
          </cell>
        </row>
        <row r="4585">
          <cell r="A4585"/>
          <cell r="B4585"/>
          <cell r="C4585"/>
          <cell r="D4585"/>
          <cell r="G4585" t="str">
            <v xml:space="preserve"> </v>
          </cell>
        </row>
        <row r="4586">
          <cell r="A4586"/>
          <cell r="B4586"/>
          <cell r="C4586"/>
          <cell r="D4586"/>
          <cell r="G4586" t="str">
            <v xml:space="preserve"> </v>
          </cell>
        </row>
        <row r="4587">
          <cell r="A4587"/>
          <cell r="B4587"/>
          <cell r="C4587"/>
          <cell r="D4587"/>
          <cell r="G4587" t="str">
            <v xml:space="preserve"> </v>
          </cell>
        </row>
        <row r="4588">
          <cell r="A4588"/>
          <cell r="B4588"/>
          <cell r="C4588"/>
          <cell r="D4588"/>
          <cell r="G4588" t="str">
            <v xml:space="preserve"> </v>
          </cell>
        </row>
        <row r="4589">
          <cell r="A4589"/>
          <cell r="B4589"/>
          <cell r="C4589"/>
          <cell r="D4589"/>
          <cell r="G4589" t="str">
            <v xml:space="preserve"> </v>
          </cell>
        </row>
        <row r="4590">
          <cell r="A4590"/>
          <cell r="B4590"/>
          <cell r="C4590"/>
          <cell r="D4590"/>
          <cell r="G4590" t="str">
            <v xml:space="preserve"> </v>
          </cell>
        </row>
        <row r="4591">
          <cell r="A4591"/>
          <cell r="B4591"/>
          <cell r="C4591"/>
          <cell r="D4591"/>
          <cell r="G4591" t="str">
            <v xml:space="preserve"> </v>
          </cell>
        </row>
        <row r="4592">
          <cell r="A4592"/>
          <cell r="B4592"/>
          <cell r="C4592"/>
          <cell r="D4592"/>
          <cell r="G4592" t="str">
            <v xml:space="preserve"> </v>
          </cell>
        </row>
        <row r="4593">
          <cell r="A4593"/>
          <cell r="B4593"/>
          <cell r="C4593"/>
          <cell r="D4593"/>
          <cell r="G4593" t="str">
            <v xml:space="preserve"> </v>
          </cell>
        </row>
        <row r="4594">
          <cell r="A4594"/>
          <cell r="B4594"/>
          <cell r="C4594"/>
          <cell r="D4594"/>
          <cell r="G4594" t="str">
            <v xml:space="preserve"> </v>
          </cell>
        </row>
        <row r="4595">
          <cell r="A4595"/>
          <cell r="B4595"/>
          <cell r="C4595"/>
          <cell r="D4595"/>
          <cell r="G4595" t="str">
            <v xml:space="preserve"> </v>
          </cell>
        </row>
        <row r="4596">
          <cell r="A4596"/>
          <cell r="B4596"/>
          <cell r="C4596"/>
          <cell r="D4596"/>
          <cell r="G4596" t="str">
            <v xml:space="preserve"> </v>
          </cell>
        </row>
        <row r="4597">
          <cell r="A4597"/>
          <cell r="B4597"/>
          <cell r="C4597"/>
          <cell r="D4597"/>
          <cell r="G4597" t="str">
            <v xml:space="preserve"> </v>
          </cell>
        </row>
        <row r="4598">
          <cell r="A4598"/>
          <cell r="B4598"/>
          <cell r="C4598"/>
          <cell r="D4598"/>
          <cell r="G4598" t="str">
            <v xml:space="preserve"> </v>
          </cell>
        </row>
        <row r="4599">
          <cell r="A4599"/>
          <cell r="B4599"/>
          <cell r="C4599"/>
          <cell r="D4599"/>
          <cell r="G4599" t="str">
            <v xml:space="preserve"> </v>
          </cell>
        </row>
        <row r="4600">
          <cell r="A4600"/>
          <cell r="B4600"/>
          <cell r="C4600"/>
          <cell r="D4600"/>
          <cell r="G4600" t="str">
            <v xml:space="preserve"> </v>
          </cell>
        </row>
        <row r="4601">
          <cell r="A4601"/>
          <cell r="B4601"/>
          <cell r="C4601"/>
          <cell r="D4601"/>
          <cell r="G4601" t="str">
            <v xml:space="preserve"> </v>
          </cell>
        </row>
        <row r="4602">
          <cell r="A4602"/>
          <cell r="B4602"/>
          <cell r="C4602"/>
          <cell r="D4602"/>
          <cell r="G4602" t="str">
            <v xml:space="preserve"> </v>
          </cell>
        </row>
        <row r="4603">
          <cell r="A4603"/>
          <cell r="B4603"/>
          <cell r="C4603"/>
          <cell r="D4603"/>
          <cell r="G4603" t="str">
            <v xml:space="preserve"> </v>
          </cell>
        </row>
        <row r="4604">
          <cell r="A4604"/>
          <cell r="B4604"/>
          <cell r="C4604"/>
          <cell r="D4604"/>
          <cell r="G4604" t="str">
            <v xml:space="preserve"> </v>
          </cell>
        </row>
        <row r="4605">
          <cell r="A4605"/>
          <cell r="B4605"/>
          <cell r="C4605"/>
          <cell r="D4605"/>
          <cell r="G4605" t="str">
            <v xml:space="preserve"> </v>
          </cell>
        </row>
        <row r="4606">
          <cell r="A4606"/>
          <cell r="B4606"/>
          <cell r="C4606"/>
          <cell r="D4606"/>
          <cell r="G4606" t="str">
            <v xml:space="preserve"> </v>
          </cell>
        </row>
        <row r="4607">
          <cell r="A4607"/>
          <cell r="B4607"/>
          <cell r="C4607"/>
          <cell r="D4607"/>
          <cell r="G4607" t="str">
            <v xml:space="preserve"> </v>
          </cell>
        </row>
        <row r="4608">
          <cell r="A4608"/>
          <cell r="B4608"/>
          <cell r="C4608"/>
          <cell r="D4608"/>
          <cell r="G4608" t="str">
            <v xml:space="preserve"> </v>
          </cell>
        </row>
        <row r="4609">
          <cell r="A4609"/>
          <cell r="B4609"/>
          <cell r="C4609"/>
          <cell r="D4609"/>
          <cell r="G4609" t="str">
            <v xml:space="preserve"> </v>
          </cell>
        </row>
        <row r="4610">
          <cell r="A4610"/>
          <cell r="B4610"/>
          <cell r="C4610"/>
          <cell r="D4610"/>
          <cell r="G4610" t="str">
            <v xml:space="preserve"> </v>
          </cell>
        </row>
        <row r="4611">
          <cell r="A4611"/>
          <cell r="B4611"/>
          <cell r="C4611"/>
          <cell r="D4611"/>
          <cell r="G4611" t="str">
            <v xml:space="preserve"> </v>
          </cell>
        </row>
        <row r="4612">
          <cell r="A4612"/>
          <cell r="B4612"/>
          <cell r="C4612"/>
          <cell r="D4612"/>
          <cell r="G4612" t="str">
            <v xml:space="preserve"> </v>
          </cell>
        </row>
        <row r="4613">
          <cell r="A4613"/>
          <cell r="B4613"/>
          <cell r="C4613"/>
          <cell r="D4613"/>
          <cell r="G4613" t="str">
            <v xml:space="preserve"> </v>
          </cell>
        </row>
        <row r="4614">
          <cell r="A4614"/>
          <cell r="B4614"/>
          <cell r="C4614"/>
          <cell r="D4614"/>
          <cell r="G4614" t="str">
            <v xml:space="preserve"> </v>
          </cell>
        </row>
        <row r="4615">
          <cell r="A4615"/>
          <cell r="B4615"/>
          <cell r="C4615"/>
          <cell r="D4615"/>
          <cell r="G4615" t="str">
            <v xml:space="preserve"> </v>
          </cell>
        </row>
        <row r="4616">
          <cell r="A4616"/>
          <cell r="B4616"/>
          <cell r="C4616"/>
          <cell r="D4616"/>
          <cell r="G4616" t="str">
            <v xml:space="preserve"> </v>
          </cell>
        </row>
        <row r="4617">
          <cell r="A4617"/>
          <cell r="B4617"/>
          <cell r="C4617"/>
          <cell r="D4617"/>
          <cell r="G4617" t="str">
            <v xml:space="preserve"> </v>
          </cell>
        </row>
        <row r="4618">
          <cell r="A4618"/>
          <cell r="B4618"/>
          <cell r="C4618"/>
          <cell r="D4618"/>
          <cell r="G4618" t="str">
            <v xml:space="preserve"> </v>
          </cell>
        </row>
        <row r="4619">
          <cell r="A4619"/>
          <cell r="B4619"/>
          <cell r="C4619"/>
          <cell r="D4619"/>
          <cell r="G4619" t="str">
            <v xml:space="preserve"> </v>
          </cell>
        </row>
        <row r="4620">
          <cell r="A4620"/>
          <cell r="B4620"/>
          <cell r="C4620"/>
          <cell r="D4620"/>
          <cell r="G4620" t="str">
            <v xml:space="preserve"> </v>
          </cell>
        </row>
        <row r="4621">
          <cell r="A4621"/>
          <cell r="B4621"/>
          <cell r="C4621"/>
          <cell r="D4621"/>
          <cell r="G4621" t="str">
            <v xml:space="preserve"> </v>
          </cell>
        </row>
        <row r="4622">
          <cell r="A4622"/>
          <cell r="B4622"/>
          <cell r="C4622"/>
          <cell r="D4622"/>
          <cell r="G4622" t="str">
            <v xml:space="preserve"> </v>
          </cell>
        </row>
        <row r="4623">
          <cell r="A4623"/>
          <cell r="B4623"/>
          <cell r="C4623"/>
          <cell r="D4623"/>
          <cell r="G4623" t="str">
            <v xml:space="preserve"> </v>
          </cell>
        </row>
        <row r="4624">
          <cell r="A4624"/>
          <cell r="B4624"/>
          <cell r="C4624"/>
          <cell r="D4624"/>
          <cell r="G4624" t="str">
            <v xml:space="preserve"> </v>
          </cell>
        </row>
        <row r="4625">
          <cell r="A4625"/>
          <cell r="B4625"/>
          <cell r="C4625"/>
          <cell r="D4625"/>
          <cell r="G4625" t="str">
            <v xml:space="preserve"> </v>
          </cell>
        </row>
        <row r="4626">
          <cell r="A4626"/>
          <cell r="B4626"/>
          <cell r="C4626"/>
          <cell r="D4626"/>
          <cell r="G4626" t="str">
            <v xml:space="preserve"> </v>
          </cell>
        </row>
        <row r="4627">
          <cell r="A4627"/>
          <cell r="B4627"/>
          <cell r="C4627"/>
          <cell r="D4627"/>
          <cell r="G4627" t="str">
            <v xml:space="preserve"> </v>
          </cell>
        </row>
        <row r="4628">
          <cell r="A4628"/>
          <cell r="B4628"/>
          <cell r="C4628"/>
          <cell r="D4628"/>
          <cell r="G4628" t="str">
            <v xml:space="preserve"> </v>
          </cell>
        </row>
        <row r="4629">
          <cell r="A4629"/>
          <cell r="B4629"/>
          <cell r="C4629"/>
          <cell r="D4629"/>
          <cell r="G4629" t="str">
            <v xml:space="preserve"> </v>
          </cell>
        </row>
        <row r="4630">
          <cell r="A4630"/>
          <cell r="B4630"/>
          <cell r="C4630"/>
          <cell r="D4630"/>
          <cell r="G4630" t="str">
            <v xml:space="preserve"> </v>
          </cell>
        </row>
        <row r="4631">
          <cell r="A4631"/>
          <cell r="B4631"/>
          <cell r="C4631"/>
          <cell r="D4631"/>
          <cell r="G4631" t="str">
            <v xml:space="preserve"> </v>
          </cell>
        </row>
        <row r="4632">
          <cell r="A4632"/>
          <cell r="B4632"/>
          <cell r="C4632"/>
          <cell r="D4632"/>
          <cell r="G4632" t="str">
            <v xml:space="preserve"> </v>
          </cell>
        </row>
        <row r="4633">
          <cell r="A4633"/>
          <cell r="B4633"/>
          <cell r="C4633"/>
          <cell r="D4633"/>
          <cell r="G4633" t="str">
            <v xml:space="preserve"> </v>
          </cell>
        </row>
        <row r="4634">
          <cell r="A4634"/>
          <cell r="B4634"/>
          <cell r="C4634"/>
          <cell r="D4634"/>
          <cell r="G4634" t="str">
            <v xml:space="preserve"> </v>
          </cell>
        </row>
        <row r="4635">
          <cell r="A4635"/>
          <cell r="B4635"/>
          <cell r="C4635"/>
          <cell r="D4635"/>
          <cell r="G4635" t="str">
            <v xml:space="preserve"> </v>
          </cell>
        </row>
        <row r="4636">
          <cell r="A4636"/>
          <cell r="B4636"/>
          <cell r="C4636"/>
          <cell r="D4636"/>
          <cell r="G4636" t="str">
            <v xml:space="preserve"> </v>
          </cell>
        </row>
        <row r="4637">
          <cell r="A4637"/>
          <cell r="B4637"/>
          <cell r="C4637"/>
          <cell r="D4637"/>
          <cell r="G4637" t="str">
            <v xml:space="preserve"> </v>
          </cell>
        </row>
        <row r="4638">
          <cell r="A4638"/>
          <cell r="B4638"/>
          <cell r="C4638"/>
          <cell r="D4638"/>
          <cell r="G4638" t="str">
            <v xml:space="preserve"> </v>
          </cell>
        </row>
        <row r="4639">
          <cell r="A4639"/>
          <cell r="B4639"/>
          <cell r="C4639"/>
          <cell r="D4639"/>
          <cell r="G4639" t="str">
            <v xml:space="preserve"> </v>
          </cell>
        </row>
        <row r="4640">
          <cell r="A4640"/>
          <cell r="B4640"/>
          <cell r="C4640"/>
          <cell r="D4640"/>
          <cell r="G4640" t="str">
            <v xml:space="preserve"> </v>
          </cell>
        </row>
        <row r="4641">
          <cell r="A4641"/>
          <cell r="B4641"/>
          <cell r="C4641"/>
          <cell r="D4641"/>
          <cell r="G4641" t="str">
            <v xml:space="preserve"> </v>
          </cell>
        </row>
        <row r="4642">
          <cell r="A4642"/>
          <cell r="B4642"/>
          <cell r="C4642"/>
          <cell r="D4642"/>
          <cell r="G4642" t="str">
            <v xml:space="preserve"> </v>
          </cell>
        </row>
        <row r="4643">
          <cell r="A4643"/>
          <cell r="B4643"/>
          <cell r="C4643"/>
          <cell r="D4643"/>
          <cell r="G4643" t="str">
            <v xml:space="preserve"> </v>
          </cell>
        </row>
        <row r="4644">
          <cell r="A4644"/>
          <cell r="B4644"/>
          <cell r="C4644"/>
          <cell r="D4644"/>
          <cell r="G4644" t="str">
            <v xml:space="preserve"> </v>
          </cell>
        </row>
        <row r="4645">
          <cell r="A4645"/>
          <cell r="B4645"/>
          <cell r="C4645"/>
          <cell r="D4645"/>
          <cell r="G4645" t="str">
            <v xml:space="preserve"> </v>
          </cell>
        </row>
        <row r="4646">
          <cell r="A4646"/>
          <cell r="B4646"/>
          <cell r="C4646"/>
          <cell r="D4646"/>
          <cell r="G4646" t="str">
            <v xml:space="preserve"> </v>
          </cell>
        </row>
        <row r="4647">
          <cell r="A4647"/>
          <cell r="B4647"/>
          <cell r="C4647"/>
          <cell r="D4647"/>
          <cell r="G4647" t="str">
            <v xml:space="preserve"> </v>
          </cell>
        </row>
        <row r="4648">
          <cell r="A4648"/>
          <cell r="B4648"/>
          <cell r="C4648"/>
          <cell r="D4648"/>
          <cell r="G4648" t="str">
            <v xml:space="preserve"> </v>
          </cell>
        </row>
        <row r="4649">
          <cell r="A4649"/>
          <cell r="B4649"/>
          <cell r="C4649"/>
          <cell r="D4649"/>
          <cell r="G4649" t="str">
            <v xml:space="preserve"> </v>
          </cell>
        </row>
        <row r="4650">
          <cell r="A4650"/>
          <cell r="B4650"/>
          <cell r="C4650"/>
          <cell r="D4650"/>
          <cell r="G4650" t="str">
            <v xml:space="preserve"> </v>
          </cell>
        </row>
        <row r="4651">
          <cell r="A4651"/>
          <cell r="B4651"/>
          <cell r="C4651"/>
          <cell r="D4651"/>
          <cell r="G4651" t="str">
            <v xml:space="preserve"> </v>
          </cell>
        </row>
        <row r="4652">
          <cell r="A4652"/>
          <cell r="B4652"/>
          <cell r="C4652"/>
          <cell r="D4652"/>
          <cell r="G4652" t="str">
            <v xml:space="preserve"> </v>
          </cell>
        </row>
        <row r="4653">
          <cell r="A4653"/>
          <cell r="B4653"/>
          <cell r="C4653"/>
          <cell r="D4653"/>
          <cell r="G4653" t="str">
            <v xml:space="preserve"> </v>
          </cell>
        </row>
        <row r="4654">
          <cell r="A4654"/>
          <cell r="B4654"/>
          <cell r="C4654"/>
          <cell r="D4654"/>
          <cell r="G4654" t="str">
            <v xml:space="preserve"> </v>
          </cell>
        </row>
        <row r="4655">
          <cell r="A4655"/>
          <cell r="B4655"/>
          <cell r="C4655"/>
          <cell r="D4655"/>
          <cell r="G4655" t="str">
            <v xml:space="preserve"> </v>
          </cell>
        </row>
        <row r="4656">
          <cell r="A4656"/>
          <cell r="B4656"/>
          <cell r="C4656"/>
          <cell r="D4656"/>
          <cell r="G4656" t="str">
            <v xml:space="preserve"> </v>
          </cell>
        </row>
        <row r="4657">
          <cell r="A4657"/>
          <cell r="B4657"/>
          <cell r="C4657"/>
          <cell r="D4657"/>
          <cell r="G4657" t="str">
            <v xml:space="preserve"> </v>
          </cell>
        </row>
        <row r="4658">
          <cell r="A4658"/>
          <cell r="B4658"/>
          <cell r="C4658"/>
          <cell r="D4658"/>
          <cell r="G4658" t="str">
            <v xml:space="preserve"> </v>
          </cell>
        </row>
        <row r="4659">
          <cell r="A4659"/>
          <cell r="B4659"/>
          <cell r="C4659"/>
          <cell r="D4659"/>
          <cell r="G4659" t="str">
            <v xml:space="preserve"> </v>
          </cell>
        </row>
        <row r="4660">
          <cell r="A4660"/>
          <cell r="B4660"/>
          <cell r="C4660"/>
          <cell r="D4660"/>
          <cell r="G4660" t="str">
            <v xml:space="preserve"> </v>
          </cell>
        </row>
        <row r="4661">
          <cell r="A4661"/>
          <cell r="B4661"/>
          <cell r="C4661"/>
          <cell r="D4661"/>
          <cell r="G4661" t="str">
            <v xml:space="preserve"> </v>
          </cell>
        </row>
        <row r="4662">
          <cell r="A4662"/>
          <cell r="B4662"/>
          <cell r="C4662"/>
          <cell r="D4662"/>
          <cell r="G4662" t="str">
            <v xml:space="preserve"> </v>
          </cell>
        </row>
        <row r="4663">
          <cell r="A4663"/>
          <cell r="B4663"/>
          <cell r="C4663"/>
          <cell r="D4663"/>
          <cell r="G4663" t="str">
            <v xml:space="preserve"> </v>
          </cell>
        </row>
        <row r="4664">
          <cell r="A4664"/>
          <cell r="B4664"/>
          <cell r="C4664"/>
          <cell r="D4664"/>
          <cell r="G4664" t="str">
            <v xml:space="preserve"> </v>
          </cell>
        </row>
        <row r="4665">
          <cell r="A4665"/>
          <cell r="B4665"/>
          <cell r="C4665"/>
          <cell r="D4665"/>
          <cell r="G4665" t="str">
            <v xml:space="preserve"> </v>
          </cell>
        </row>
        <row r="4666">
          <cell r="A4666"/>
          <cell r="B4666"/>
          <cell r="C4666"/>
          <cell r="D4666"/>
          <cell r="G4666" t="str">
            <v xml:space="preserve"> </v>
          </cell>
        </row>
        <row r="4667">
          <cell r="A4667"/>
          <cell r="B4667"/>
          <cell r="C4667"/>
          <cell r="D4667"/>
          <cell r="G4667" t="str">
            <v xml:space="preserve"> </v>
          </cell>
        </row>
        <row r="4668">
          <cell r="A4668"/>
          <cell r="B4668"/>
          <cell r="C4668"/>
          <cell r="D4668"/>
          <cell r="G4668" t="str">
            <v xml:space="preserve"> </v>
          </cell>
        </row>
        <row r="4669">
          <cell r="A4669"/>
          <cell r="B4669"/>
          <cell r="C4669"/>
          <cell r="D4669"/>
          <cell r="G4669" t="str">
            <v xml:space="preserve"> </v>
          </cell>
        </row>
        <row r="4670">
          <cell r="A4670"/>
          <cell r="B4670"/>
          <cell r="C4670"/>
          <cell r="D4670"/>
          <cell r="G4670" t="str">
            <v xml:space="preserve"> </v>
          </cell>
        </row>
        <row r="4671">
          <cell r="A4671"/>
          <cell r="B4671"/>
          <cell r="C4671"/>
          <cell r="D4671"/>
          <cell r="G4671" t="str">
            <v xml:space="preserve"> </v>
          </cell>
        </row>
        <row r="4672">
          <cell r="A4672"/>
          <cell r="B4672"/>
          <cell r="C4672"/>
          <cell r="D4672"/>
          <cell r="G4672" t="str">
            <v xml:space="preserve"> </v>
          </cell>
        </row>
        <row r="4673">
          <cell r="A4673"/>
          <cell r="B4673"/>
          <cell r="C4673"/>
          <cell r="D4673"/>
          <cell r="G4673" t="str">
            <v xml:space="preserve"> </v>
          </cell>
        </row>
        <row r="4674">
          <cell r="A4674"/>
          <cell r="B4674"/>
          <cell r="C4674"/>
          <cell r="D4674"/>
          <cell r="G4674" t="str">
            <v xml:space="preserve"> </v>
          </cell>
        </row>
        <row r="4675">
          <cell r="A4675"/>
          <cell r="B4675"/>
          <cell r="C4675"/>
          <cell r="D4675"/>
          <cell r="G4675" t="str">
            <v xml:space="preserve"> </v>
          </cell>
        </row>
        <row r="4676">
          <cell r="A4676"/>
          <cell r="B4676"/>
          <cell r="C4676"/>
          <cell r="D4676"/>
          <cell r="G4676" t="str">
            <v xml:space="preserve"> </v>
          </cell>
        </row>
        <row r="4677">
          <cell r="A4677"/>
          <cell r="B4677"/>
          <cell r="C4677"/>
          <cell r="D4677"/>
          <cell r="G4677" t="str">
            <v xml:space="preserve"> </v>
          </cell>
        </row>
        <row r="4678">
          <cell r="A4678"/>
          <cell r="B4678"/>
          <cell r="C4678"/>
          <cell r="D4678"/>
          <cell r="G4678" t="str">
            <v xml:space="preserve"> </v>
          </cell>
        </row>
        <row r="4679">
          <cell r="A4679"/>
          <cell r="B4679"/>
          <cell r="C4679"/>
          <cell r="D4679"/>
          <cell r="G4679" t="str">
            <v xml:space="preserve"> </v>
          </cell>
        </row>
        <row r="4680">
          <cell r="A4680"/>
          <cell r="B4680"/>
          <cell r="C4680"/>
          <cell r="D4680"/>
          <cell r="G4680" t="str">
            <v xml:space="preserve"> </v>
          </cell>
        </row>
        <row r="4681">
          <cell r="A4681"/>
          <cell r="B4681"/>
          <cell r="C4681"/>
          <cell r="D4681"/>
          <cell r="G4681" t="str">
            <v xml:space="preserve"> </v>
          </cell>
        </row>
        <row r="4682">
          <cell r="A4682"/>
          <cell r="B4682"/>
          <cell r="C4682"/>
          <cell r="D4682"/>
          <cell r="G4682" t="str">
            <v xml:space="preserve"> </v>
          </cell>
        </row>
        <row r="4683">
          <cell r="A4683"/>
          <cell r="B4683"/>
          <cell r="C4683"/>
          <cell r="D4683"/>
          <cell r="G4683" t="str">
            <v xml:space="preserve"> </v>
          </cell>
        </row>
        <row r="4684">
          <cell r="A4684"/>
          <cell r="B4684"/>
          <cell r="C4684"/>
          <cell r="D4684"/>
          <cell r="G4684" t="str">
            <v xml:space="preserve"> </v>
          </cell>
        </row>
        <row r="4685">
          <cell r="A4685"/>
          <cell r="B4685"/>
          <cell r="C4685"/>
          <cell r="D4685"/>
          <cell r="G4685" t="str">
            <v xml:space="preserve"> </v>
          </cell>
        </row>
        <row r="4686">
          <cell r="A4686"/>
          <cell r="B4686"/>
          <cell r="C4686"/>
          <cell r="D4686"/>
          <cell r="G4686" t="str">
            <v xml:space="preserve"> </v>
          </cell>
        </row>
        <row r="4687">
          <cell r="A4687"/>
          <cell r="B4687"/>
          <cell r="C4687"/>
          <cell r="D4687"/>
          <cell r="G4687" t="str">
            <v xml:space="preserve"> </v>
          </cell>
        </row>
        <row r="4688">
          <cell r="A4688"/>
          <cell r="B4688"/>
          <cell r="C4688"/>
          <cell r="D4688"/>
          <cell r="G4688" t="str">
            <v xml:space="preserve"> </v>
          </cell>
        </row>
        <row r="4689">
          <cell r="A4689"/>
          <cell r="B4689"/>
          <cell r="C4689"/>
          <cell r="D4689"/>
          <cell r="G4689" t="str">
            <v xml:space="preserve"> </v>
          </cell>
        </row>
        <row r="4690">
          <cell r="A4690"/>
          <cell r="B4690"/>
          <cell r="C4690"/>
          <cell r="D4690"/>
          <cell r="G4690" t="str">
            <v xml:space="preserve"> </v>
          </cell>
        </row>
        <row r="4691">
          <cell r="A4691"/>
          <cell r="B4691"/>
          <cell r="C4691"/>
          <cell r="D4691"/>
          <cell r="G4691" t="str">
            <v xml:space="preserve"> </v>
          </cell>
        </row>
        <row r="4692">
          <cell r="A4692"/>
          <cell r="B4692"/>
          <cell r="C4692"/>
          <cell r="D4692"/>
          <cell r="G4692" t="str">
            <v xml:space="preserve"> </v>
          </cell>
        </row>
        <row r="4693">
          <cell r="A4693"/>
          <cell r="B4693"/>
          <cell r="C4693"/>
          <cell r="D4693"/>
          <cell r="G4693" t="str">
            <v xml:space="preserve"> </v>
          </cell>
        </row>
        <row r="4694">
          <cell r="A4694"/>
          <cell r="B4694"/>
          <cell r="C4694"/>
          <cell r="D4694"/>
          <cell r="G4694" t="str">
            <v xml:space="preserve"> </v>
          </cell>
        </row>
        <row r="4695">
          <cell r="A4695"/>
          <cell r="B4695"/>
          <cell r="C4695"/>
          <cell r="D4695"/>
          <cell r="G4695" t="str">
            <v xml:space="preserve"> </v>
          </cell>
        </row>
        <row r="4696">
          <cell r="A4696"/>
          <cell r="B4696"/>
          <cell r="C4696"/>
          <cell r="D4696"/>
          <cell r="G4696" t="str">
            <v xml:space="preserve"> </v>
          </cell>
        </row>
        <row r="4697">
          <cell r="A4697"/>
          <cell r="B4697"/>
          <cell r="C4697"/>
          <cell r="D4697"/>
          <cell r="G4697" t="str">
            <v xml:space="preserve"> </v>
          </cell>
        </row>
        <row r="4698">
          <cell r="A4698"/>
          <cell r="B4698"/>
          <cell r="C4698"/>
          <cell r="D4698"/>
          <cell r="G4698" t="str">
            <v xml:space="preserve"> </v>
          </cell>
        </row>
        <row r="4699">
          <cell r="A4699"/>
          <cell r="B4699"/>
          <cell r="C4699"/>
          <cell r="D4699"/>
          <cell r="G4699" t="str">
            <v xml:space="preserve"> </v>
          </cell>
        </row>
        <row r="4700">
          <cell r="A4700"/>
          <cell r="B4700"/>
          <cell r="C4700"/>
          <cell r="D4700"/>
          <cell r="G4700" t="str">
            <v xml:space="preserve"> </v>
          </cell>
        </row>
        <row r="4701">
          <cell r="A4701"/>
          <cell r="B4701"/>
          <cell r="C4701"/>
          <cell r="D4701"/>
          <cell r="G4701" t="str">
            <v xml:space="preserve"> </v>
          </cell>
        </row>
        <row r="4702">
          <cell r="A4702"/>
          <cell r="B4702"/>
          <cell r="C4702"/>
          <cell r="D4702"/>
          <cell r="G4702" t="str">
            <v xml:space="preserve"> </v>
          </cell>
        </row>
        <row r="4703">
          <cell r="A4703"/>
          <cell r="B4703"/>
          <cell r="C4703"/>
          <cell r="D4703"/>
          <cell r="G4703" t="str">
            <v xml:space="preserve"> </v>
          </cell>
        </row>
        <row r="4704">
          <cell r="A4704"/>
          <cell r="B4704"/>
          <cell r="C4704"/>
          <cell r="D4704"/>
          <cell r="G4704" t="str">
            <v xml:space="preserve"> </v>
          </cell>
        </row>
        <row r="4705">
          <cell r="A4705"/>
          <cell r="B4705"/>
          <cell r="C4705"/>
          <cell r="D4705"/>
          <cell r="G4705" t="str">
            <v xml:space="preserve"> </v>
          </cell>
        </row>
        <row r="4706">
          <cell r="A4706"/>
          <cell r="B4706"/>
          <cell r="C4706"/>
          <cell r="D4706"/>
          <cell r="G4706" t="str">
            <v xml:space="preserve"> </v>
          </cell>
        </row>
        <row r="4707">
          <cell r="A4707"/>
          <cell r="B4707"/>
          <cell r="C4707"/>
          <cell r="D4707"/>
          <cell r="G4707" t="str">
            <v xml:space="preserve"> </v>
          </cell>
        </row>
        <row r="4708">
          <cell r="A4708"/>
          <cell r="B4708"/>
          <cell r="C4708"/>
          <cell r="D4708"/>
          <cell r="G4708" t="str">
            <v xml:space="preserve"> </v>
          </cell>
        </row>
        <row r="4709">
          <cell r="A4709"/>
          <cell r="B4709"/>
          <cell r="C4709"/>
          <cell r="D4709"/>
          <cell r="G4709" t="str">
            <v xml:space="preserve"> </v>
          </cell>
        </row>
        <row r="4710">
          <cell r="A4710"/>
          <cell r="B4710"/>
          <cell r="C4710"/>
          <cell r="D4710"/>
          <cell r="G4710" t="str">
            <v xml:space="preserve"> </v>
          </cell>
        </row>
        <row r="4711">
          <cell r="A4711"/>
          <cell r="B4711"/>
          <cell r="C4711"/>
          <cell r="D4711"/>
          <cell r="G4711" t="str">
            <v xml:space="preserve"> </v>
          </cell>
        </row>
        <row r="4712">
          <cell r="A4712"/>
          <cell r="B4712"/>
          <cell r="C4712"/>
          <cell r="D4712"/>
          <cell r="G4712" t="str">
            <v xml:space="preserve"> </v>
          </cell>
        </row>
        <row r="4713">
          <cell r="A4713"/>
          <cell r="B4713"/>
          <cell r="C4713"/>
          <cell r="D4713"/>
          <cell r="G4713" t="str">
            <v xml:space="preserve"> </v>
          </cell>
        </row>
        <row r="4714">
          <cell r="A4714"/>
          <cell r="B4714"/>
          <cell r="C4714"/>
          <cell r="D4714"/>
          <cell r="G4714" t="str">
            <v xml:space="preserve"> </v>
          </cell>
        </row>
        <row r="4715">
          <cell r="A4715"/>
          <cell r="B4715"/>
          <cell r="C4715"/>
          <cell r="D4715"/>
          <cell r="G4715" t="str">
            <v xml:space="preserve"> </v>
          </cell>
        </row>
        <row r="4716">
          <cell r="A4716"/>
          <cell r="B4716"/>
          <cell r="C4716"/>
          <cell r="D4716"/>
          <cell r="G4716" t="str">
            <v xml:space="preserve"> </v>
          </cell>
        </row>
        <row r="4717">
          <cell r="A4717"/>
          <cell r="B4717"/>
          <cell r="C4717"/>
          <cell r="D4717"/>
          <cell r="G4717" t="str">
            <v xml:space="preserve"> </v>
          </cell>
        </row>
        <row r="4718">
          <cell r="A4718"/>
          <cell r="B4718"/>
          <cell r="C4718"/>
          <cell r="D4718"/>
          <cell r="G4718" t="str">
            <v xml:space="preserve"> </v>
          </cell>
        </row>
        <row r="4719">
          <cell r="A4719"/>
          <cell r="B4719"/>
          <cell r="C4719"/>
          <cell r="D4719"/>
          <cell r="G4719" t="str">
            <v xml:space="preserve"> </v>
          </cell>
        </row>
        <row r="4720">
          <cell r="A4720"/>
          <cell r="B4720"/>
          <cell r="C4720"/>
          <cell r="D4720"/>
          <cell r="G4720" t="str">
            <v xml:space="preserve"> </v>
          </cell>
        </row>
        <row r="4721">
          <cell r="A4721"/>
          <cell r="B4721"/>
          <cell r="C4721"/>
          <cell r="D4721"/>
          <cell r="G4721" t="str">
            <v xml:space="preserve"> </v>
          </cell>
        </row>
        <row r="4722">
          <cell r="A4722"/>
          <cell r="B4722"/>
          <cell r="C4722"/>
          <cell r="D4722"/>
          <cell r="G4722" t="str">
            <v xml:space="preserve"> </v>
          </cell>
        </row>
        <row r="4723">
          <cell r="A4723"/>
          <cell r="B4723"/>
          <cell r="C4723"/>
          <cell r="D4723"/>
          <cell r="G4723" t="str">
            <v xml:space="preserve"> </v>
          </cell>
        </row>
        <row r="4724">
          <cell r="A4724"/>
          <cell r="B4724"/>
          <cell r="C4724"/>
          <cell r="D4724"/>
          <cell r="G4724" t="str">
            <v xml:space="preserve"> </v>
          </cell>
        </row>
        <row r="4725">
          <cell r="A4725"/>
          <cell r="B4725"/>
          <cell r="C4725"/>
          <cell r="D4725"/>
          <cell r="G4725" t="str">
            <v xml:space="preserve"> </v>
          </cell>
        </row>
        <row r="4726">
          <cell r="A4726"/>
          <cell r="B4726"/>
          <cell r="C4726"/>
          <cell r="D4726"/>
          <cell r="G4726" t="str">
            <v xml:space="preserve"> </v>
          </cell>
        </row>
        <row r="4727">
          <cell r="A4727"/>
          <cell r="B4727"/>
          <cell r="C4727"/>
          <cell r="D4727"/>
          <cell r="G4727" t="str">
            <v xml:space="preserve"> </v>
          </cell>
        </row>
        <row r="4728">
          <cell r="A4728"/>
          <cell r="B4728"/>
          <cell r="C4728"/>
          <cell r="D4728"/>
          <cell r="G4728" t="str">
            <v xml:space="preserve"> </v>
          </cell>
        </row>
        <row r="4729">
          <cell r="A4729"/>
          <cell r="B4729"/>
          <cell r="C4729"/>
          <cell r="D4729"/>
          <cell r="G4729" t="str">
            <v xml:space="preserve"> </v>
          </cell>
        </row>
        <row r="4730">
          <cell r="A4730"/>
          <cell r="B4730"/>
          <cell r="C4730"/>
          <cell r="D4730"/>
          <cell r="G4730" t="str">
            <v xml:space="preserve"> </v>
          </cell>
        </row>
        <row r="4731">
          <cell r="A4731"/>
          <cell r="B4731"/>
          <cell r="C4731"/>
          <cell r="D4731"/>
          <cell r="G4731" t="str">
            <v xml:space="preserve"> </v>
          </cell>
        </row>
        <row r="4732">
          <cell r="A4732"/>
          <cell r="B4732"/>
          <cell r="C4732"/>
          <cell r="D4732"/>
          <cell r="G4732" t="str">
            <v xml:space="preserve"> </v>
          </cell>
        </row>
        <row r="4733">
          <cell r="A4733"/>
          <cell r="B4733"/>
          <cell r="C4733"/>
          <cell r="D4733"/>
          <cell r="G4733" t="str">
            <v xml:space="preserve"> </v>
          </cell>
        </row>
        <row r="4734">
          <cell r="A4734"/>
          <cell r="B4734"/>
          <cell r="C4734"/>
          <cell r="D4734"/>
          <cell r="G4734" t="str">
            <v xml:space="preserve"> </v>
          </cell>
        </row>
        <row r="4735">
          <cell r="A4735"/>
          <cell r="B4735"/>
          <cell r="C4735"/>
          <cell r="D4735"/>
          <cell r="G4735" t="str">
            <v xml:space="preserve"> </v>
          </cell>
        </row>
        <row r="4736">
          <cell r="A4736"/>
          <cell r="B4736"/>
          <cell r="C4736"/>
          <cell r="D4736"/>
          <cell r="G4736" t="str">
            <v xml:space="preserve"> </v>
          </cell>
        </row>
        <row r="4737">
          <cell r="A4737"/>
          <cell r="B4737"/>
          <cell r="C4737"/>
          <cell r="D4737"/>
          <cell r="G4737" t="str">
            <v xml:space="preserve"> </v>
          </cell>
        </row>
        <row r="4738">
          <cell r="A4738"/>
          <cell r="B4738"/>
          <cell r="C4738"/>
          <cell r="D4738"/>
          <cell r="G4738" t="str">
            <v xml:space="preserve"> </v>
          </cell>
        </row>
        <row r="4739">
          <cell r="A4739"/>
          <cell r="B4739"/>
          <cell r="C4739"/>
          <cell r="D4739"/>
          <cell r="G4739" t="str">
            <v xml:space="preserve"> </v>
          </cell>
        </row>
        <row r="4740">
          <cell r="A4740"/>
          <cell r="B4740"/>
          <cell r="C4740"/>
          <cell r="D4740"/>
          <cell r="G4740" t="str">
            <v xml:space="preserve"> </v>
          </cell>
        </row>
        <row r="4741">
          <cell r="A4741"/>
          <cell r="B4741"/>
          <cell r="C4741"/>
          <cell r="D4741"/>
          <cell r="G4741" t="str">
            <v xml:space="preserve"> </v>
          </cell>
        </row>
        <row r="4742">
          <cell r="A4742"/>
          <cell r="B4742"/>
          <cell r="C4742"/>
          <cell r="D4742"/>
          <cell r="G4742" t="str">
            <v xml:space="preserve"> </v>
          </cell>
        </row>
        <row r="4743">
          <cell r="A4743"/>
          <cell r="B4743"/>
          <cell r="C4743"/>
          <cell r="D4743"/>
          <cell r="G4743" t="str">
            <v xml:space="preserve"> </v>
          </cell>
        </row>
        <row r="4744">
          <cell r="A4744"/>
          <cell r="B4744"/>
          <cell r="C4744"/>
          <cell r="D4744"/>
          <cell r="G4744" t="str">
            <v xml:space="preserve"> </v>
          </cell>
        </row>
        <row r="4745">
          <cell r="A4745"/>
          <cell r="B4745"/>
          <cell r="C4745"/>
          <cell r="D4745"/>
          <cell r="G4745" t="str">
            <v xml:space="preserve"> </v>
          </cell>
        </row>
        <row r="4746">
          <cell r="A4746"/>
          <cell r="B4746"/>
          <cell r="C4746"/>
          <cell r="D4746"/>
          <cell r="G4746" t="str">
            <v xml:space="preserve"> </v>
          </cell>
        </row>
        <row r="4747">
          <cell r="A4747"/>
          <cell r="B4747"/>
          <cell r="C4747"/>
          <cell r="D4747"/>
          <cell r="G4747" t="str">
            <v xml:space="preserve"> </v>
          </cell>
        </row>
        <row r="4748">
          <cell r="A4748"/>
          <cell r="B4748"/>
          <cell r="C4748"/>
          <cell r="D4748"/>
          <cell r="G4748" t="str">
            <v xml:space="preserve"> </v>
          </cell>
        </row>
        <row r="4749">
          <cell r="A4749"/>
          <cell r="B4749"/>
          <cell r="C4749"/>
          <cell r="D4749"/>
          <cell r="G4749" t="str">
            <v xml:space="preserve"> </v>
          </cell>
        </row>
        <row r="4750">
          <cell r="A4750"/>
          <cell r="B4750"/>
          <cell r="C4750"/>
          <cell r="D4750"/>
          <cell r="G4750" t="str">
            <v xml:space="preserve"> </v>
          </cell>
        </row>
        <row r="4751">
          <cell r="A4751"/>
          <cell r="B4751"/>
          <cell r="C4751"/>
          <cell r="D4751"/>
          <cell r="G4751" t="str">
            <v xml:space="preserve"> </v>
          </cell>
        </row>
        <row r="4752">
          <cell r="A4752"/>
          <cell r="B4752"/>
          <cell r="C4752"/>
          <cell r="D4752"/>
          <cell r="G4752" t="str">
            <v xml:space="preserve"> </v>
          </cell>
        </row>
        <row r="4753">
          <cell r="A4753"/>
          <cell r="B4753"/>
          <cell r="C4753"/>
          <cell r="D4753"/>
          <cell r="G4753" t="str">
            <v xml:space="preserve"> </v>
          </cell>
        </row>
        <row r="4754">
          <cell r="A4754"/>
          <cell r="B4754"/>
          <cell r="C4754"/>
          <cell r="D4754"/>
          <cell r="G4754" t="str">
            <v xml:space="preserve"> </v>
          </cell>
        </row>
        <row r="4755">
          <cell r="A4755"/>
          <cell r="B4755"/>
          <cell r="C4755"/>
          <cell r="D4755"/>
          <cell r="G4755" t="str">
            <v xml:space="preserve"> </v>
          </cell>
        </row>
        <row r="4756">
          <cell r="A4756"/>
          <cell r="B4756"/>
          <cell r="C4756"/>
          <cell r="D4756"/>
          <cell r="G4756" t="str">
            <v xml:space="preserve"> </v>
          </cell>
        </row>
        <row r="4757">
          <cell r="A4757"/>
          <cell r="B4757"/>
          <cell r="C4757"/>
          <cell r="D4757"/>
          <cell r="G4757" t="str">
            <v xml:space="preserve"> </v>
          </cell>
        </row>
        <row r="4758">
          <cell r="A4758"/>
          <cell r="B4758"/>
          <cell r="C4758"/>
          <cell r="D4758"/>
          <cell r="G4758" t="str">
            <v xml:space="preserve"> </v>
          </cell>
        </row>
        <row r="4759">
          <cell r="A4759"/>
          <cell r="B4759"/>
          <cell r="C4759"/>
          <cell r="D4759"/>
          <cell r="G4759" t="str">
            <v xml:space="preserve"> </v>
          </cell>
        </row>
        <row r="4760">
          <cell r="A4760"/>
          <cell r="B4760"/>
          <cell r="C4760"/>
          <cell r="D4760"/>
          <cell r="G4760" t="str">
            <v xml:space="preserve"> </v>
          </cell>
        </row>
        <row r="4761">
          <cell r="A4761"/>
          <cell r="B4761"/>
          <cell r="C4761"/>
          <cell r="D4761"/>
          <cell r="G4761" t="str">
            <v xml:space="preserve"> </v>
          </cell>
        </row>
        <row r="4762">
          <cell r="A4762"/>
          <cell r="B4762"/>
          <cell r="C4762"/>
          <cell r="D4762"/>
          <cell r="G4762" t="str">
            <v xml:space="preserve"> </v>
          </cell>
        </row>
        <row r="4763">
          <cell r="A4763"/>
          <cell r="B4763"/>
          <cell r="C4763"/>
          <cell r="D4763"/>
          <cell r="G4763" t="str">
            <v xml:space="preserve"> </v>
          </cell>
        </row>
        <row r="4764">
          <cell r="A4764"/>
          <cell r="B4764"/>
          <cell r="C4764"/>
          <cell r="D4764"/>
          <cell r="G4764" t="str">
            <v xml:space="preserve"> </v>
          </cell>
        </row>
        <row r="4765">
          <cell r="A4765"/>
          <cell r="B4765"/>
          <cell r="C4765"/>
          <cell r="D4765"/>
          <cell r="G4765" t="str">
            <v xml:space="preserve"> </v>
          </cell>
        </row>
        <row r="4766">
          <cell r="A4766"/>
          <cell r="B4766"/>
          <cell r="C4766"/>
          <cell r="D4766"/>
          <cell r="G4766" t="str">
            <v xml:space="preserve"> </v>
          </cell>
        </row>
        <row r="4767">
          <cell r="A4767"/>
          <cell r="B4767"/>
          <cell r="C4767"/>
          <cell r="D4767"/>
          <cell r="G4767" t="str">
            <v xml:space="preserve"> </v>
          </cell>
        </row>
        <row r="4768">
          <cell r="A4768"/>
          <cell r="B4768"/>
          <cell r="C4768"/>
          <cell r="D4768"/>
          <cell r="G4768" t="str">
            <v xml:space="preserve"> </v>
          </cell>
        </row>
        <row r="4769">
          <cell r="A4769"/>
          <cell r="B4769"/>
          <cell r="C4769"/>
          <cell r="D4769"/>
          <cell r="G4769" t="str">
            <v xml:space="preserve"> </v>
          </cell>
        </row>
        <row r="4770">
          <cell r="A4770"/>
          <cell r="B4770"/>
          <cell r="C4770"/>
          <cell r="D4770"/>
          <cell r="G4770" t="str">
            <v xml:space="preserve"> </v>
          </cell>
        </row>
        <row r="4771">
          <cell r="A4771"/>
          <cell r="B4771"/>
          <cell r="C4771"/>
          <cell r="D4771"/>
          <cell r="G4771" t="str">
            <v xml:space="preserve"> </v>
          </cell>
        </row>
        <row r="4772">
          <cell r="A4772"/>
          <cell r="B4772"/>
          <cell r="C4772"/>
          <cell r="D4772"/>
          <cell r="G4772" t="str">
            <v xml:space="preserve"> </v>
          </cell>
        </row>
        <row r="4773">
          <cell r="A4773"/>
          <cell r="B4773"/>
          <cell r="C4773"/>
          <cell r="D4773"/>
          <cell r="G4773" t="str">
            <v xml:space="preserve"> </v>
          </cell>
        </row>
        <row r="4774">
          <cell r="A4774"/>
          <cell r="B4774"/>
          <cell r="C4774"/>
          <cell r="D4774"/>
          <cell r="G4774" t="str">
            <v xml:space="preserve"> </v>
          </cell>
        </row>
        <row r="4775">
          <cell r="A4775"/>
          <cell r="B4775"/>
          <cell r="C4775"/>
          <cell r="D4775"/>
          <cell r="G4775" t="str">
            <v xml:space="preserve"> </v>
          </cell>
        </row>
        <row r="4776">
          <cell r="A4776"/>
          <cell r="B4776"/>
          <cell r="C4776"/>
          <cell r="D4776"/>
          <cell r="G4776" t="str">
            <v xml:space="preserve"> </v>
          </cell>
        </row>
        <row r="4777">
          <cell r="A4777"/>
          <cell r="B4777"/>
          <cell r="C4777"/>
          <cell r="D4777"/>
          <cell r="G4777" t="str">
            <v xml:space="preserve"> </v>
          </cell>
        </row>
        <row r="4778">
          <cell r="A4778"/>
          <cell r="B4778"/>
          <cell r="C4778"/>
          <cell r="D4778"/>
          <cell r="G4778" t="str">
            <v xml:space="preserve"> </v>
          </cell>
        </row>
        <row r="4779">
          <cell r="A4779"/>
          <cell r="B4779"/>
          <cell r="C4779"/>
          <cell r="D4779"/>
          <cell r="G4779" t="str">
            <v xml:space="preserve"> </v>
          </cell>
        </row>
        <row r="4780">
          <cell r="A4780"/>
          <cell r="B4780"/>
          <cell r="C4780"/>
          <cell r="D4780"/>
          <cell r="G4780" t="str">
            <v xml:space="preserve"> </v>
          </cell>
        </row>
        <row r="4781">
          <cell r="A4781"/>
          <cell r="B4781"/>
          <cell r="C4781"/>
          <cell r="D4781"/>
          <cell r="G4781" t="str">
            <v xml:space="preserve"> </v>
          </cell>
        </row>
        <row r="4782">
          <cell r="A4782"/>
          <cell r="B4782"/>
          <cell r="C4782"/>
          <cell r="D4782"/>
          <cell r="G4782" t="str">
            <v xml:space="preserve"> </v>
          </cell>
        </row>
        <row r="4783">
          <cell r="A4783"/>
          <cell r="B4783"/>
          <cell r="C4783"/>
          <cell r="D4783"/>
          <cell r="G4783" t="str">
            <v xml:space="preserve"> </v>
          </cell>
        </row>
        <row r="4784">
          <cell r="A4784"/>
          <cell r="B4784"/>
          <cell r="C4784"/>
          <cell r="D4784"/>
          <cell r="G4784" t="str">
            <v xml:space="preserve"> </v>
          </cell>
        </row>
        <row r="4785">
          <cell r="A4785"/>
          <cell r="B4785"/>
          <cell r="C4785"/>
          <cell r="D4785"/>
          <cell r="G4785" t="str">
            <v xml:space="preserve"> </v>
          </cell>
        </row>
        <row r="4786">
          <cell r="A4786"/>
          <cell r="B4786"/>
          <cell r="C4786"/>
          <cell r="D4786"/>
          <cell r="G4786" t="str">
            <v xml:space="preserve"> </v>
          </cell>
        </row>
        <row r="4787">
          <cell r="A4787"/>
          <cell r="B4787"/>
          <cell r="C4787"/>
          <cell r="D4787"/>
          <cell r="G4787" t="str">
            <v xml:space="preserve"> </v>
          </cell>
        </row>
        <row r="4788">
          <cell r="A4788"/>
          <cell r="B4788"/>
          <cell r="C4788"/>
          <cell r="D4788"/>
          <cell r="G4788" t="str">
            <v xml:space="preserve"> </v>
          </cell>
        </row>
        <row r="4789">
          <cell r="A4789"/>
          <cell r="B4789"/>
          <cell r="C4789"/>
          <cell r="D4789"/>
          <cell r="G4789" t="str">
            <v xml:space="preserve"> </v>
          </cell>
        </row>
        <row r="4790">
          <cell r="A4790"/>
          <cell r="B4790"/>
          <cell r="C4790"/>
          <cell r="D4790"/>
          <cell r="G4790" t="str">
            <v xml:space="preserve"> </v>
          </cell>
        </row>
        <row r="4791">
          <cell r="A4791"/>
          <cell r="B4791"/>
          <cell r="C4791"/>
          <cell r="D4791"/>
          <cell r="G4791" t="str">
            <v xml:space="preserve"> </v>
          </cell>
        </row>
        <row r="4792">
          <cell r="A4792"/>
          <cell r="B4792"/>
          <cell r="C4792"/>
          <cell r="D4792"/>
          <cell r="G4792" t="str">
            <v xml:space="preserve"> </v>
          </cell>
        </row>
        <row r="4793">
          <cell r="A4793"/>
          <cell r="B4793"/>
          <cell r="C4793"/>
          <cell r="D4793"/>
          <cell r="G4793" t="str">
            <v xml:space="preserve"> </v>
          </cell>
        </row>
        <row r="4794">
          <cell r="A4794"/>
          <cell r="B4794"/>
          <cell r="C4794"/>
          <cell r="D4794"/>
          <cell r="G4794" t="str">
            <v xml:space="preserve"> </v>
          </cell>
        </row>
        <row r="4795">
          <cell r="A4795"/>
          <cell r="B4795"/>
          <cell r="C4795"/>
          <cell r="D4795"/>
          <cell r="G4795" t="str">
            <v xml:space="preserve"> </v>
          </cell>
        </row>
        <row r="4796">
          <cell r="A4796"/>
          <cell r="B4796"/>
          <cell r="C4796"/>
          <cell r="D4796"/>
          <cell r="G4796" t="str">
            <v xml:space="preserve"> </v>
          </cell>
        </row>
        <row r="4797">
          <cell r="A4797"/>
          <cell r="B4797"/>
          <cell r="C4797"/>
          <cell r="D4797"/>
          <cell r="G4797" t="str">
            <v xml:space="preserve"> </v>
          </cell>
        </row>
        <row r="4798">
          <cell r="A4798"/>
          <cell r="B4798"/>
          <cell r="C4798"/>
          <cell r="D4798"/>
          <cell r="G4798" t="str">
            <v xml:space="preserve"> </v>
          </cell>
        </row>
        <row r="4799">
          <cell r="A4799"/>
          <cell r="B4799"/>
          <cell r="C4799"/>
          <cell r="D4799"/>
          <cell r="G4799" t="str">
            <v xml:space="preserve"> </v>
          </cell>
        </row>
        <row r="4800">
          <cell r="A4800"/>
          <cell r="B4800"/>
          <cell r="C4800"/>
          <cell r="D4800"/>
          <cell r="G4800" t="str">
            <v xml:space="preserve"> </v>
          </cell>
        </row>
        <row r="4801">
          <cell r="A4801"/>
          <cell r="B4801"/>
          <cell r="C4801"/>
          <cell r="D4801"/>
          <cell r="G4801" t="str">
            <v xml:space="preserve"> </v>
          </cell>
        </row>
        <row r="4802">
          <cell r="A4802"/>
          <cell r="B4802"/>
          <cell r="C4802"/>
          <cell r="D4802"/>
          <cell r="G4802" t="str">
            <v xml:space="preserve"> </v>
          </cell>
        </row>
        <row r="4803">
          <cell r="A4803"/>
          <cell r="B4803"/>
          <cell r="C4803"/>
          <cell r="D4803"/>
          <cell r="G4803" t="str">
            <v xml:space="preserve"> </v>
          </cell>
        </row>
        <row r="4804">
          <cell r="A4804"/>
          <cell r="B4804"/>
          <cell r="C4804"/>
          <cell r="D4804"/>
          <cell r="G4804" t="str">
            <v xml:space="preserve"> </v>
          </cell>
        </row>
        <row r="4805">
          <cell r="A4805"/>
          <cell r="B4805"/>
          <cell r="C4805"/>
          <cell r="D4805"/>
          <cell r="G4805" t="str">
            <v xml:space="preserve"> </v>
          </cell>
        </row>
        <row r="4806">
          <cell r="A4806"/>
          <cell r="B4806"/>
          <cell r="C4806"/>
          <cell r="D4806"/>
          <cell r="G4806" t="str">
            <v xml:space="preserve"> </v>
          </cell>
        </row>
        <row r="4807">
          <cell r="A4807"/>
          <cell r="B4807"/>
          <cell r="C4807"/>
          <cell r="D4807"/>
          <cell r="G4807" t="str">
            <v xml:space="preserve"> </v>
          </cell>
        </row>
        <row r="4808">
          <cell r="A4808"/>
          <cell r="B4808"/>
          <cell r="C4808"/>
          <cell r="D4808"/>
          <cell r="G4808" t="str">
            <v xml:space="preserve"> </v>
          </cell>
        </row>
        <row r="4809">
          <cell r="A4809"/>
          <cell r="B4809"/>
          <cell r="C4809"/>
          <cell r="D4809"/>
          <cell r="G4809" t="str">
            <v xml:space="preserve"> </v>
          </cell>
        </row>
        <row r="4810">
          <cell r="A4810"/>
          <cell r="B4810"/>
          <cell r="C4810"/>
          <cell r="D4810"/>
          <cell r="G4810" t="str">
            <v xml:space="preserve"> </v>
          </cell>
        </row>
        <row r="4811">
          <cell r="A4811"/>
          <cell r="B4811"/>
          <cell r="C4811"/>
          <cell r="D4811"/>
          <cell r="G4811" t="str">
            <v xml:space="preserve"> </v>
          </cell>
        </row>
        <row r="4812">
          <cell r="A4812"/>
          <cell r="B4812"/>
          <cell r="C4812"/>
          <cell r="D4812"/>
          <cell r="G4812" t="str">
            <v xml:space="preserve"> </v>
          </cell>
        </row>
        <row r="4813">
          <cell r="A4813"/>
          <cell r="B4813"/>
          <cell r="C4813"/>
          <cell r="D4813"/>
          <cell r="G4813" t="str">
            <v xml:space="preserve"> </v>
          </cell>
        </row>
        <row r="4814">
          <cell r="A4814"/>
          <cell r="B4814"/>
          <cell r="C4814"/>
          <cell r="D4814"/>
          <cell r="G4814" t="str">
            <v xml:space="preserve"> </v>
          </cell>
        </row>
        <row r="4815">
          <cell r="A4815"/>
          <cell r="B4815"/>
          <cell r="C4815"/>
          <cell r="D4815"/>
          <cell r="G4815" t="str">
            <v xml:space="preserve"> </v>
          </cell>
        </row>
        <row r="4816">
          <cell r="A4816"/>
          <cell r="B4816"/>
          <cell r="C4816"/>
          <cell r="D4816"/>
          <cell r="G4816" t="str">
            <v xml:space="preserve"> </v>
          </cell>
        </row>
        <row r="4817">
          <cell r="A4817"/>
          <cell r="B4817"/>
          <cell r="C4817"/>
          <cell r="D4817"/>
          <cell r="G4817" t="str">
            <v xml:space="preserve"> </v>
          </cell>
        </row>
        <row r="4818">
          <cell r="A4818"/>
          <cell r="B4818"/>
          <cell r="C4818"/>
          <cell r="D4818"/>
          <cell r="G4818" t="str">
            <v xml:space="preserve"> </v>
          </cell>
        </row>
        <row r="4819">
          <cell r="A4819"/>
          <cell r="B4819"/>
          <cell r="C4819"/>
          <cell r="D4819"/>
          <cell r="G4819" t="str">
            <v xml:space="preserve"> </v>
          </cell>
        </row>
        <row r="4820">
          <cell r="A4820"/>
          <cell r="B4820"/>
          <cell r="C4820"/>
          <cell r="D4820"/>
          <cell r="G4820" t="str">
            <v xml:space="preserve"> </v>
          </cell>
        </row>
        <row r="4821">
          <cell r="A4821"/>
          <cell r="B4821"/>
          <cell r="C4821"/>
          <cell r="D4821"/>
          <cell r="G4821" t="str">
            <v xml:space="preserve"> </v>
          </cell>
        </row>
        <row r="4822">
          <cell r="A4822"/>
          <cell r="B4822"/>
          <cell r="C4822"/>
          <cell r="D4822"/>
          <cell r="G4822" t="str">
            <v xml:space="preserve"> </v>
          </cell>
        </row>
        <row r="4823">
          <cell r="A4823"/>
          <cell r="B4823"/>
          <cell r="C4823"/>
          <cell r="D4823"/>
          <cell r="G4823" t="str">
            <v xml:space="preserve"> </v>
          </cell>
        </row>
        <row r="4824">
          <cell r="A4824"/>
          <cell r="B4824"/>
          <cell r="C4824"/>
          <cell r="D4824"/>
          <cell r="G4824" t="str">
            <v xml:space="preserve"> </v>
          </cell>
        </row>
        <row r="4825">
          <cell r="A4825"/>
          <cell r="B4825"/>
          <cell r="C4825"/>
          <cell r="D4825"/>
          <cell r="G4825" t="str">
            <v xml:space="preserve"> </v>
          </cell>
        </row>
        <row r="4826">
          <cell r="A4826"/>
          <cell r="B4826"/>
          <cell r="C4826"/>
          <cell r="D4826"/>
          <cell r="G4826" t="str">
            <v xml:space="preserve"> </v>
          </cell>
        </row>
        <row r="4827">
          <cell r="A4827"/>
          <cell r="B4827"/>
          <cell r="C4827"/>
          <cell r="D4827"/>
          <cell r="G4827" t="str">
            <v xml:space="preserve"> </v>
          </cell>
        </row>
        <row r="4828">
          <cell r="A4828"/>
          <cell r="B4828"/>
          <cell r="C4828"/>
          <cell r="D4828"/>
          <cell r="G4828" t="str">
            <v xml:space="preserve"> </v>
          </cell>
        </row>
        <row r="4829">
          <cell r="A4829"/>
          <cell r="B4829"/>
          <cell r="C4829"/>
          <cell r="D4829"/>
          <cell r="G4829" t="str">
            <v xml:space="preserve"> </v>
          </cell>
        </row>
        <row r="4830">
          <cell r="A4830"/>
          <cell r="B4830"/>
          <cell r="C4830"/>
          <cell r="D4830"/>
          <cell r="G4830" t="str">
            <v xml:space="preserve"> </v>
          </cell>
        </row>
        <row r="4831">
          <cell r="A4831"/>
          <cell r="B4831"/>
          <cell r="C4831"/>
          <cell r="D4831"/>
          <cell r="G4831" t="str">
            <v xml:space="preserve"> </v>
          </cell>
        </row>
        <row r="4832">
          <cell r="A4832"/>
          <cell r="B4832"/>
          <cell r="C4832"/>
          <cell r="D4832"/>
          <cell r="G4832" t="str">
            <v xml:space="preserve"> </v>
          </cell>
        </row>
        <row r="4833">
          <cell r="A4833"/>
          <cell r="B4833"/>
          <cell r="C4833"/>
          <cell r="D4833"/>
          <cell r="G4833" t="str">
            <v xml:space="preserve"> </v>
          </cell>
        </row>
        <row r="4834">
          <cell r="A4834"/>
          <cell r="B4834"/>
          <cell r="C4834"/>
          <cell r="D4834"/>
          <cell r="G4834" t="str">
            <v xml:space="preserve"> </v>
          </cell>
        </row>
        <row r="4835">
          <cell r="A4835"/>
          <cell r="B4835"/>
          <cell r="C4835"/>
          <cell r="D4835"/>
          <cell r="G4835" t="str">
            <v xml:space="preserve"> </v>
          </cell>
        </row>
        <row r="4836">
          <cell r="A4836"/>
          <cell r="B4836"/>
          <cell r="C4836"/>
          <cell r="D4836"/>
          <cell r="G4836" t="str">
            <v xml:space="preserve"> </v>
          </cell>
        </row>
        <row r="4837">
          <cell r="A4837"/>
          <cell r="B4837"/>
          <cell r="C4837"/>
          <cell r="D4837"/>
          <cell r="G4837" t="str">
            <v xml:space="preserve"> </v>
          </cell>
        </row>
        <row r="4838">
          <cell r="A4838"/>
          <cell r="B4838"/>
          <cell r="C4838"/>
          <cell r="D4838"/>
          <cell r="G4838" t="str">
            <v xml:space="preserve"> </v>
          </cell>
        </row>
        <row r="4839">
          <cell r="A4839"/>
          <cell r="B4839"/>
          <cell r="C4839"/>
          <cell r="D4839"/>
          <cell r="G4839" t="str">
            <v xml:space="preserve"> </v>
          </cell>
        </row>
        <row r="4840">
          <cell r="A4840"/>
          <cell r="B4840"/>
          <cell r="C4840"/>
          <cell r="D4840"/>
          <cell r="G4840" t="str">
            <v xml:space="preserve"> </v>
          </cell>
        </row>
        <row r="4841">
          <cell r="A4841"/>
          <cell r="B4841"/>
          <cell r="C4841"/>
          <cell r="D4841"/>
          <cell r="G4841" t="str">
            <v xml:space="preserve"> </v>
          </cell>
        </row>
        <row r="4842">
          <cell r="A4842"/>
          <cell r="B4842"/>
          <cell r="C4842"/>
          <cell r="D4842"/>
          <cell r="G4842" t="str">
            <v xml:space="preserve"> </v>
          </cell>
        </row>
        <row r="4843">
          <cell r="A4843"/>
          <cell r="B4843"/>
          <cell r="C4843"/>
          <cell r="D4843"/>
          <cell r="G4843" t="str">
            <v xml:space="preserve"> </v>
          </cell>
        </row>
        <row r="4844">
          <cell r="A4844"/>
          <cell r="B4844"/>
          <cell r="C4844"/>
          <cell r="D4844"/>
          <cell r="G4844" t="str">
            <v xml:space="preserve"> </v>
          </cell>
        </row>
        <row r="4845">
          <cell r="A4845"/>
          <cell r="B4845"/>
          <cell r="C4845"/>
          <cell r="D4845"/>
          <cell r="G4845" t="str">
            <v xml:space="preserve"> </v>
          </cell>
        </row>
        <row r="4846">
          <cell r="A4846"/>
          <cell r="B4846"/>
          <cell r="C4846"/>
          <cell r="D4846"/>
          <cell r="G4846" t="str">
            <v xml:space="preserve"> </v>
          </cell>
        </row>
        <row r="4847">
          <cell r="A4847"/>
          <cell r="B4847"/>
          <cell r="C4847"/>
          <cell r="D4847"/>
          <cell r="G4847" t="str">
            <v xml:space="preserve"> </v>
          </cell>
        </row>
        <row r="4848">
          <cell r="A4848"/>
          <cell r="B4848"/>
          <cell r="C4848"/>
          <cell r="D4848"/>
          <cell r="G4848" t="str">
            <v xml:space="preserve"> </v>
          </cell>
        </row>
        <row r="4849">
          <cell r="A4849"/>
          <cell r="B4849"/>
          <cell r="C4849"/>
          <cell r="D4849"/>
          <cell r="G4849" t="str">
            <v xml:space="preserve"> </v>
          </cell>
        </row>
        <row r="4850">
          <cell r="A4850"/>
          <cell r="B4850"/>
          <cell r="C4850"/>
          <cell r="D4850"/>
          <cell r="G4850" t="str">
            <v xml:space="preserve"> </v>
          </cell>
        </row>
        <row r="4851">
          <cell r="A4851"/>
          <cell r="B4851"/>
          <cell r="C4851"/>
          <cell r="D4851"/>
          <cell r="G4851" t="str">
            <v xml:space="preserve"> </v>
          </cell>
        </row>
        <row r="4852">
          <cell r="A4852"/>
          <cell r="B4852"/>
          <cell r="C4852"/>
          <cell r="D4852"/>
          <cell r="G4852" t="str">
            <v xml:space="preserve"> </v>
          </cell>
        </row>
        <row r="4853">
          <cell r="A4853"/>
          <cell r="B4853"/>
          <cell r="C4853"/>
          <cell r="D4853"/>
          <cell r="G4853" t="str">
            <v xml:space="preserve"> </v>
          </cell>
        </row>
        <row r="4854">
          <cell r="A4854"/>
          <cell r="B4854"/>
          <cell r="C4854"/>
          <cell r="D4854"/>
          <cell r="G4854" t="str">
            <v xml:space="preserve"> </v>
          </cell>
        </row>
        <row r="4855">
          <cell r="A4855"/>
          <cell r="B4855"/>
          <cell r="C4855"/>
          <cell r="D4855"/>
          <cell r="G4855" t="str">
            <v xml:space="preserve"> </v>
          </cell>
        </row>
        <row r="4856">
          <cell r="A4856"/>
          <cell r="B4856"/>
          <cell r="C4856"/>
          <cell r="D4856"/>
          <cell r="G4856" t="str">
            <v xml:space="preserve"> </v>
          </cell>
        </row>
        <row r="4857">
          <cell r="A4857"/>
          <cell r="B4857"/>
          <cell r="C4857"/>
          <cell r="D4857"/>
          <cell r="G4857" t="str">
            <v xml:space="preserve"> </v>
          </cell>
        </row>
        <row r="4858">
          <cell r="A4858"/>
          <cell r="B4858"/>
          <cell r="C4858"/>
          <cell r="D4858"/>
          <cell r="G4858" t="str">
            <v xml:space="preserve"> </v>
          </cell>
        </row>
        <row r="4859">
          <cell r="A4859"/>
          <cell r="B4859"/>
          <cell r="C4859"/>
          <cell r="D4859"/>
          <cell r="G4859" t="str">
            <v xml:space="preserve"> </v>
          </cell>
        </row>
        <row r="4860">
          <cell r="A4860"/>
          <cell r="B4860"/>
          <cell r="C4860"/>
          <cell r="D4860"/>
          <cell r="G4860" t="str">
            <v xml:space="preserve"> </v>
          </cell>
        </row>
        <row r="4861">
          <cell r="A4861"/>
          <cell r="B4861"/>
          <cell r="C4861"/>
          <cell r="D4861"/>
          <cell r="G4861" t="str">
            <v xml:space="preserve"> </v>
          </cell>
        </row>
        <row r="4862">
          <cell r="A4862"/>
          <cell r="B4862"/>
          <cell r="C4862"/>
          <cell r="D4862"/>
          <cell r="G4862" t="str">
            <v xml:space="preserve"> </v>
          </cell>
        </row>
        <row r="4863">
          <cell r="A4863"/>
          <cell r="B4863"/>
          <cell r="C4863"/>
          <cell r="D4863"/>
          <cell r="G4863" t="str">
            <v xml:space="preserve"> </v>
          </cell>
        </row>
        <row r="4864">
          <cell r="A4864"/>
          <cell r="B4864"/>
          <cell r="C4864"/>
          <cell r="D4864"/>
          <cell r="G4864" t="str">
            <v xml:space="preserve"> </v>
          </cell>
        </row>
        <row r="4865">
          <cell r="A4865"/>
          <cell r="B4865"/>
          <cell r="C4865"/>
          <cell r="D4865"/>
          <cell r="G4865" t="str">
            <v xml:space="preserve"> </v>
          </cell>
        </row>
        <row r="4866">
          <cell r="A4866"/>
          <cell r="B4866"/>
          <cell r="C4866"/>
          <cell r="D4866"/>
          <cell r="G4866" t="str">
            <v xml:space="preserve"> </v>
          </cell>
        </row>
        <row r="4867">
          <cell r="A4867"/>
          <cell r="B4867"/>
          <cell r="C4867"/>
          <cell r="D4867"/>
          <cell r="G4867" t="str">
            <v xml:space="preserve"> </v>
          </cell>
        </row>
        <row r="4868">
          <cell r="A4868"/>
          <cell r="B4868"/>
          <cell r="C4868"/>
          <cell r="D4868"/>
          <cell r="G4868" t="str">
            <v xml:space="preserve"> </v>
          </cell>
        </row>
        <row r="4869">
          <cell r="A4869"/>
          <cell r="B4869"/>
          <cell r="C4869"/>
          <cell r="D4869"/>
          <cell r="G4869" t="str">
            <v xml:space="preserve"> </v>
          </cell>
        </row>
        <row r="4870">
          <cell r="A4870"/>
          <cell r="B4870"/>
          <cell r="C4870"/>
          <cell r="D4870"/>
          <cell r="G4870" t="str">
            <v xml:space="preserve"> </v>
          </cell>
        </row>
        <row r="4871">
          <cell r="A4871"/>
          <cell r="B4871"/>
          <cell r="C4871"/>
          <cell r="D4871"/>
          <cell r="G4871" t="str">
            <v xml:space="preserve"> </v>
          </cell>
        </row>
        <row r="4872">
          <cell r="A4872"/>
          <cell r="B4872"/>
          <cell r="C4872"/>
          <cell r="D4872"/>
          <cell r="G4872" t="str">
            <v xml:space="preserve"> </v>
          </cell>
        </row>
        <row r="4873">
          <cell r="A4873"/>
          <cell r="B4873"/>
          <cell r="C4873"/>
          <cell r="D4873"/>
          <cell r="G4873" t="str">
            <v xml:space="preserve"> </v>
          </cell>
        </row>
        <row r="4874">
          <cell r="A4874"/>
          <cell r="B4874"/>
          <cell r="C4874"/>
          <cell r="D4874"/>
          <cell r="G4874" t="str">
            <v xml:space="preserve"> </v>
          </cell>
        </row>
        <row r="4875">
          <cell r="A4875"/>
          <cell r="B4875"/>
          <cell r="C4875"/>
          <cell r="D4875"/>
          <cell r="G4875" t="str">
            <v xml:space="preserve"> </v>
          </cell>
        </row>
        <row r="4876">
          <cell r="A4876"/>
          <cell r="B4876"/>
          <cell r="C4876"/>
          <cell r="D4876"/>
          <cell r="G4876" t="str">
            <v xml:space="preserve"> </v>
          </cell>
        </row>
        <row r="4877">
          <cell r="A4877"/>
          <cell r="B4877"/>
          <cell r="C4877"/>
          <cell r="D4877"/>
          <cell r="G4877" t="str">
            <v xml:space="preserve"> </v>
          </cell>
        </row>
        <row r="4878">
          <cell r="A4878"/>
          <cell r="B4878"/>
          <cell r="C4878"/>
          <cell r="D4878"/>
          <cell r="G4878" t="str">
            <v xml:space="preserve"> </v>
          </cell>
        </row>
        <row r="4879">
          <cell r="A4879"/>
          <cell r="B4879"/>
          <cell r="C4879"/>
          <cell r="D4879"/>
          <cell r="G4879" t="str">
            <v xml:space="preserve"> </v>
          </cell>
        </row>
        <row r="4880">
          <cell r="A4880"/>
          <cell r="B4880"/>
          <cell r="C4880"/>
          <cell r="D4880"/>
          <cell r="G4880" t="str">
            <v xml:space="preserve"> </v>
          </cell>
        </row>
        <row r="4881">
          <cell r="A4881"/>
          <cell r="B4881"/>
          <cell r="C4881"/>
          <cell r="D4881"/>
          <cell r="G4881" t="str">
            <v xml:space="preserve"> </v>
          </cell>
        </row>
        <row r="4882">
          <cell r="A4882"/>
          <cell r="B4882"/>
          <cell r="C4882"/>
          <cell r="D4882"/>
          <cell r="G4882" t="str">
            <v xml:space="preserve"> </v>
          </cell>
        </row>
        <row r="4883">
          <cell r="A4883"/>
          <cell r="B4883"/>
          <cell r="C4883"/>
          <cell r="D4883"/>
          <cell r="G4883" t="str">
            <v xml:space="preserve"> </v>
          </cell>
        </row>
        <row r="4884">
          <cell r="A4884"/>
          <cell r="B4884"/>
          <cell r="C4884"/>
          <cell r="D4884"/>
          <cell r="G4884" t="str">
            <v xml:space="preserve"> </v>
          </cell>
        </row>
        <row r="4885">
          <cell r="A4885"/>
          <cell r="B4885"/>
          <cell r="C4885"/>
          <cell r="D4885"/>
          <cell r="G4885" t="str">
            <v xml:space="preserve"> </v>
          </cell>
        </row>
        <row r="4886">
          <cell r="A4886"/>
          <cell r="B4886"/>
          <cell r="C4886"/>
          <cell r="D4886"/>
          <cell r="G4886" t="str">
            <v xml:space="preserve"> </v>
          </cell>
        </row>
        <row r="4887">
          <cell r="A4887"/>
          <cell r="B4887"/>
          <cell r="C4887"/>
          <cell r="D4887"/>
          <cell r="G4887" t="str">
            <v xml:space="preserve"> </v>
          </cell>
        </row>
        <row r="4888">
          <cell r="A4888"/>
          <cell r="B4888"/>
          <cell r="C4888"/>
          <cell r="D4888"/>
          <cell r="G4888" t="str">
            <v xml:space="preserve"> </v>
          </cell>
        </row>
        <row r="4889">
          <cell r="A4889"/>
          <cell r="B4889"/>
          <cell r="C4889"/>
          <cell r="D4889"/>
          <cell r="G4889" t="str">
            <v xml:space="preserve"> </v>
          </cell>
        </row>
        <row r="4890">
          <cell r="A4890"/>
          <cell r="B4890"/>
          <cell r="C4890"/>
          <cell r="D4890"/>
          <cell r="G4890" t="str">
            <v xml:space="preserve"> </v>
          </cell>
        </row>
        <row r="4891">
          <cell r="A4891"/>
          <cell r="B4891"/>
          <cell r="C4891"/>
          <cell r="D4891"/>
          <cell r="G4891" t="str">
            <v xml:space="preserve"> </v>
          </cell>
        </row>
        <row r="4892">
          <cell r="A4892"/>
          <cell r="B4892"/>
          <cell r="C4892"/>
          <cell r="D4892"/>
          <cell r="G4892" t="str">
            <v xml:space="preserve"> </v>
          </cell>
        </row>
        <row r="4893">
          <cell r="A4893"/>
          <cell r="B4893"/>
          <cell r="C4893"/>
          <cell r="D4893"/>
          <cell r="G4893" t="str">
            <v xml:space="preserve"> </v>
          </cell>
        </row>
        <row r="4894">
          <cell r="A4894"/>
          <cell r="B4894"/>
          <cell r="C4894"/>
          <cell r="D4894"/>
          <cell r="G4894" t="str">
            <v xml:space="preserve"> </v>
          </cell>
        </row>
        <row r="4895">
          <cell r="A4895"/>
          <cell r="B4895"/>
          <cell r="C4895"/>
          <cell r="D4895"/>
          <cell r="G4895" t="str">
            <v xml:space="preserve"> </v>
          </cell>
        </row>
        <row r="4896">
          <cell r="A4896"/>
          <cell r="B4896"/>
          <cell r="C4896"/>
          <cell r="D4896"/>
          <cell r="G4896" t="str">
            <v xml:space="preserve"> </v>
          </cell>
        </row>
        <row r="4897">
          <cell r="A4897"/>
          <cell r="B4897"/>
          <cell r="C4897"/>
          <cell r="D4897"/>
          <cell r="G4897" t="str">
            <v xml:space="preserve"> </v>
          </cell>
        </row>
        <row r="4898">
          <cell r="A4898"/>
          <cell r="B4898"/>
          <cell r="C4898"/>
          <cell r="D4898"/>
          <cell r="G4898" t="str">
            <v xml:space="preserve"> </v>
          </cell>
        </row>
        <row r="4899">
          <cell r="A4899"/>
          <cell r="B4899"/>
          <cell r="C4899"/>
          <cell r="D4899"/>
          <cell r="G4899" t="str">
            <v xml:space="preserve"> </v>
          </cell>
        </row>
        <row r="4900">
          <cell r="A4900"/>
          <cell r="B4900"/>
          <cell r="C4900"/>
          <cell r="D4900"/>
          <cell r="G4900" t="str">
            <v xml:space="preserve"> </v>
          </cell>
        </row>
        <row r="4901">
          <cell r="A4901"/>
          <cell r="B4901"/>
          <cell r="C4901"/>
          <cell r="D4901"/>
          <cell r="G4901" t="str">
            <v xml:space="preserve"> </v>
          </cell>
        </row>
        <row r="4902">
          <cell r="A4902"/>
          <cell r="B4902"/>
          <cell r="C4902"/>
          <cell r="D4902"/>
          <cell r="G4902" t="str">
            <v xml:space="preserve"> </v>
          </cell>
        </row>
        <row r="4903">
          <cell r="A4903"/>
          <cell r="B4903"/>
          <cell r="C4903"/>
          <cell r="D4903"/>
          <cell r="G4903" t="str">
            <v xml:space="preserve"> </v>
          </cell>
        </row>
        <row r="4904">
          <cell r="A4904"/>
          <cell r="B4904"/>
          <cell r="C4904"/>
          <cell r="D4904"/>
          <cell r="G4904" t="str">
            <v xml:space="preserve"> </v>
          </cell>
        </row>
        <row r="4905">
          <cell r="A4905"/>
          <cell r="B4905"/>
          <cell r="C4905"/>
          <cell r="D4905"/>
          <cell r="G4905" t="str">
            <v xml:space="preserve"> </v>
          </cell>
        </row>
        <row r="4906">
          <cell r="A4906"/>
          <cell r="B4906"/>
          <cell r="C4906"/>
          <cell r="D4906"/>
          <cell r="G4906" t="str">
            <v xml:space="preserve"> </v>
          </cell>
        </row>
        <row r="4907">
          <cell r="A4907"/>
          <cell r="B4907"/>
          <cell r="C4907"/>
          <cell r="D4907"/>
          <cell r="G4907" t="str">
            <v xml:space="preserve"> </v>
          </cell>
        </row>
        <row r="4908">
          <cell r="A4908"/>
          <cell r="B4908"/>
          <cell r="C4908"/>
          <cell r="D4908"/>
          <cell r="G4908" t="str">
            <v xml:space="preserve"> </v>
          </cell>
        </row>
        <row r="4909">
          <cell r="A4909"/>
          <cell r="B4909"/>
          <cell r="C4909"/>
          <cell r="D4909"/>
          <cell r="G4909" t="str">
            <v xml:space="preserve"> </v>
          </cell>
        </row>
        <row r="4910">
          <cell r="A4910"/>
          <cell r="B4910"/>
          <cell r="C4910"/>
          <cell r="D4910"/>
          <cell r="G4910" t="str">
            <v xml:space="preserve"> </v>
          </cell>
        </row>
        <row r="4911">
          <cell r="A4911"/>
          <cell r="B4911"/>
          <cell r="C4911"/>
          <cell r="D4911"/>
          <cell r="G4911" t="str">
            <v xml:space="preserve"> </v>
          </cell>
        </row>
        <row r="4912">
          <cell r="A4912"/>
          <cell r="B4912"/>
          <cell r="C4912"/>
          <cell r="D4912"/>
          <cell r="G4912" t="str">
            <v xml:space="preserve"> </v>
          </cell>
        </row>
        <row r="4913">
          <cell r="A4913"/>
          <cell r="B4913"/>
          <cell r="C4913"/>
          <cell r="D4913"/>
          <cell r="G4913" t="str">
            <v xml:space="preserve"> </v>
          </cell>
        </row>
        <row r="4914">
          <cell r="A4914"/>
          <cell r="B4914"/>
          <cell r="C4914"/>
          <cell r="D4914"/>
          <cell r="G4914" t="str">
            <v xml:space="preserve"> </v>
          </cell>
        </row>
        <row r="4915">
          <cell r="A4915"/>
          <cell r="B4915"/>
          <cell r="C4915"/>
          <cell r="D4915"/>
          <cell r="G4915" t="str">
            <v xml:space="preserve"> </v>
          </cell>
        </row>
        <row r="4916">
          <cell r="A4916"/>
          <cell r="B4916"/>
          <cell r="C4916"/>
          <cell r="D4916"/>
          <cell r="G4916" t="str">
            <v xml:space="preserve"> </v>
          </cell>
        </row>
        <row r="4917">
          <cell r="A4917"/>
          <cell r="B4917"/>
          <cell r="C4917"/>
          <cell r="D4917"/>
          <cell r="G4917" t="str">
            <v xml:space="preserve"> </v>
          </cell>
        </row>
        <row r="4918">
          <cell r="A4918"/>
          <cell r="B4918"/>
          <cell r="C4918"/>
          <cell r="D4918"/>
          <cell r="G4918" t="str">
            <v xml:space="preserve"> </v>
          </cell>
        </row>
        <row r="4919">
          <cell r="A4919"/>
          <cell r="B4919"/>
          <cell r="C4919"/>
          <cell r="D4919"/>
          <cell r="G4919" t="str">
            <v xml:space="preserve"> </v>
          </cell>
        </row>
        <row r="4920">
          <cell r="A4920"/>
          <cell r="B4920"/>
          <cell r="C4920"/>
          <cell r="D4920"/>
          <cell r="G4920" t="str">
            <v xml:space="preserve"> </v>
          </cell>
        </row>
        <row r="4921">
          <cell r="A4921"/>
          <cell r="B4921"/>
          <cell r="C4921"/>
          <cell r="D4921"/>
          <cell r="G4921" t="str">
            <v xml:space="preserve"> </v>
          </cell>
        </row>
        <row r="4922">
          <cell r="A4922"/>
          <cell r="B4922"/>
          <cell r="C4922"/>
          <cell r="D4922"/>
          <cell r="G4922" t="str">
            <v xml:space="preserve"> </v>
          </cell>
        </row>
        <row r="4923">
          <cell r="A4923"/>
          <cell r="B4923"/>
          <cell r="C4923"/>
          <cell r="D4923"/>
          <cell r="G4923" t="str">
            <v xml:space="preserve"> </v>
          </cell>
        </row>
        <row r="4924">
          <cell r="A4924"/>
          <cell r="B4924"/>
          <cell r="C4924"/>
          <cell r="D4924"/>
          <cell r="G4924" t="str">
            <v xml:space="preserve"> </v>
          </cell>
        </row>
        <row r="4925">
          <cell r="A4925"/>
          <cell r="B4925"/>
          <cell r="C4925"/>
          <cell r="D4925"/>
          <cell r="G4925" t="str">
            <v xml:space="preserve"> </v>
          </cell>
        </row>
        <row r="4926">
          <cell r="A4926"/>
          <cell r="B4926"/>
          <cell r="C4926"/>
          <cell r="D4926"/>
          <cell r="G4926" t="str">
            <v xml:space="preserve"> </v>
          </cell>
        </row>
        <row r="4927">
          <cell r="A4927"/>
          <cell r="B4927"/>
          <cell r="C4927"/>
          <cell r="D4927"/>
          <cell r="G4927" t="str">
            <v xml:space="preserve"> </v>
          </cell>
        </row>
        <row r="4928">
          <cell r="A4928"/>
          <cell r="B4928"/>
          <cell r="C4928"/>
          <cell r="D4928"/>
          <cell r="G4928" t="str">
            <v xml:space="preserve"> </v>
          </cell>
        </row>
        <row r="4929">
          <cell r="A4929"/>
          <cell r="B4929"/>
          <cell r="C4929"/>
          <cell r="D4929"/>
          <cell r="G4929" t="str">
            <v xml:space="preserve"> </v>
          </cell>
        </row>
        <row r="4930">
          <cell r="A4930"/>
          <cell r="B4930"/>
          <cell r="C4930"/>
          <cell r="D4930"/>
          <cell r="G4930" t="str">
            <v xml:space="preserve"> </v>
          </cell>
        </row>
        <row r="4931">
          <cell r="A4931"/>
          <cell r="B4931"/>
          <cell r="C4931"/>
          <cell r="D4931"/>
          <cell r="G4931" t="str">
            <v xml:space="preserve"> </v>
          </cell>
        </row>
        <row r="4932">
          <cell r="A4932"/>
          <cell r="B4932"/>
          <cell r="C4932"/>
          <cell r="D4932"/>
          <cell r="G4932" t="str">
            <v xml:space="preserve"> </v>
          </cell>
        </row>
        <row r="4933">
          <cell r="A4933"/>
          <cell r="B4933"/>
          <cell r="C4933"/>
          <cell r="D4933"/>
          <cell r="G4933" t="str">
            <v xml:space="preserve"> </v>
          </cell>
        </row>
        <row r="4934">
          <cell r="A4934"/>
          <cell r="B4934"/>
          <cell r="C4934"/>
          <cell r="D4934"/>
          <cell r="G4934" t="str">
            <v xml:space="preserve"> </v>
          </cell>
        </row>
        <row r="4935">
          <cell r="A4935"/>
          <cell r="B4935"/>
          <cell r="C4935"/>
          <cell r="D4935"/>
          <cell r="G4935" t="str">
            <v xml:space="preserve"> </v>
          </cell>
        </row>
        <row r="4936">
          <cell r="A4936"/>
          <cell r="B4936"/>
          <cell r="C4936"/>
          <cell r="D4936"/>
          <cell r="G4936" t="str">
            <v xml:space="preserve"> </v>
          </cell>
        </row>
        <row r="4937">
          <cell r="A4937"/>
          <cell r="B4937"/>
          <cell r="C4937"/>
          <cell r="D4937"/>
          <cell r="G4937" t="str">
            <v xml:space="preserve"> </v>
          </cell>
        </row>
        <row r="4938">
          <cell r="A4938"/>
          <cell r="B4938"/>
          <cell r="C4938"/>
          <cell r="D4938"/>
          <cell r="G4938" t="str">
            <v xml:space="preserve"> </v>
          </cell>
        </row>
        <row r="4939">
          <cell r="A4939"/>
          <cell r="B4939"/>
          <cell r="C4939"/>
          <cell r="D4939"/>
          <cell r="G4939" t="str">
            <v xml:space="preserve"> </v>
          </cell>
        </row>
        <row r="4940">
          <cell r="A4940"/>
          <cell r="B4940"/>
          <cell r="C4940"/>
          <cell r="D4940"/>
          <cell r="G4940" t="str">
            <v xml:space="preserve"> </v>
          </cell>
        </row>
        <row r="4941">
          <cell r="A4941"/>
          <cell r="B4941"/>
          <cell r="C4941"/>
          <cell r="D4941"/>
          <cell r="G4941" t="str">
            <v xml:space="preserve"> </v>
          </cell>
        </row>
        <row r="4942">
          <cell r="A4942"/>
          <cell r="B4942"/>
          <cell r="C4942"/>
          <cell r="D4942"/>
          <cell r="G4942" t="str">
            <v xml:space="preserve"> </v>
          </cell>
        </row>
        <row r="4943">
          <cell r="A4943"/>
          <cell r="B4943"/>
          <cell r="C4943"/>
          <cell r="D4943"/>
          <cell r="G4943" t="str">
            <v xml:space="preserve"> </v>
          </cell>
        </row>
        <row r="4944">
          <cell r="A4944"/>
          <cell r="B4944"/>
          <cell r="C4944"/>
          <cell r="D4944"/>
          <cell r="G4944" t="str">
            <v xml:space="preserve"> </v>
          </cell>
        </row>
        <row r="4945">
          <cell r="A4945"/>
          <cell r="B4945"/>
          <cell r="C4945"/>
          <cell r="D4945"/>
          <cell r="G4945" t="str">
            <v xml:space="preserve"> </v>
          </cell>
        </row>
        <row r="4946">
          <cell r="A4946"/>
          <cell r="B4946"/>
          <cell r="C4946"/>
          <cell r="D4946"/>
          <cell r="G4946" t="str">
            <v xml:space="preserve"> </v>
          </cell>
        </row>
        <row r="4947">
          <cell r="A4947"/>
          <cell r="B4947"/>
          <cell r="C4947"/>
          <cell r="D4947"/>
          <cell r="G4947" t="str">
            <v xml:space="preserve"> </v>
          </cell>
        </row>
        <row r="4948">
          <cell r="A4948"/>
          <cell r="B4948"/>
          <cell r="C4948"/>
          <cell r="D4948"/>
          <cell r="G4948" t="str">
            <v xml:space="preserve"> </v>
          </cell>
        </row>
        <row r="4949">
          <cell r="A4949"/>
          <cell r="B4949"/>
          <cell r="C4949"/>
          <cell r="D4949"/>
          <cell r="G4949" t="str">
            <v xml:space="preserve"> </v>
          </cell>
        </row>
        <row r="4950">
          <cell r="A4950"/>
          <cell r="B4950"/>
          <cell r="C4950"/>
          <cell r="D4950"/>
          <cell r="G4950" t="str">
            <v xml:space="preserve"> </v>
          </cell>
        </row>
        <row r="4951">
          <cell r="A4951"/>
          <cell r="B4951"/>
          <cell r="C4951"/>
          <cell r="D4951"/>
          <cell r="G4951" t="str">
            <v xml:space="preserve"> </v>
          </cell>
        </row>
        <row r="4952">
          <cell r="A4952"/>
          <cell r="B4952"/>
          <cell r="C4952"/>
          <cell r="D4952"/>
          <cell r="G4952" t="str">
            <v xml:space="preserve"> </v>
          </cell>
        </row>
        <row r="4953">
          <cell r="A4953"/>
          <cell r="B4953"/>
          <cell r="C4953"/>
          <cell r="D4953"/>
          <cell r="G4953" t="str">
            <v xml:space="preserve"> </v>
          </cell>
        </row>
        <row r="4954">
          <cell r="A4954"/>
          <cell r="B4954"/>
          <cell r="C4954"/>
          <cell r="D4954"/>
          <cell r="G4954" t="str">
            <v xml:space="preserve"> </v>
          </cell>
        </row>
        <row r="4955">
          <cell r="A4955"/>
          <cell r="B4955"/>
          <cell r="C4955"/>
          <cell r="D4955"/>
          <cell r="G4955" t="str">
            <v xml:space="preserve"> </v>
          </cell>
        </row>
        <row r="4956">
          <cell r="A4956"/>
          <cell r="B4956"/>
          <cell r="C4956"/>
          <cell r="D4956"/>
          <cell r="G4956" t="str">
            <v xml:space="preserve"> </v>
          </cell>
        </row>
        <row r="4957">
          <cell r="A4957"/>
          <cell r="B4957"/>
          <cell r="C4957"/>
          <cell r="D4957"/>
          <cell r="G4957" t="str">
            <v xml:space="preserve"> </v>
          </cell>
        </row>
        <row r="4958">
          <cell r="A4958"/>
          <cell r="B4958"/>
          <cell r="C4958"/>
          <cell r="D4958"/>
          <cell r="G4958" t="str">
            <v xml:space="preserve"> </v>
          </cell>
        </row>
        <row r="4959">
          <cell r="A4959"/>
          <cell r="B4959"/>
          <cell r="C4959"/>
          <cell r="D4959"/>
          <cell r="G4959" t="str">
            <v xml:space="preserve"> </v>
          </cell>
        </row>
        <row r="4960">
          <cell r="A4960"/>
          <cell r="B4960"/>
          <cell r="C4960"/>
          <cell r="D4960"/>
          <cell r="G4960" t="str">
            <v xml:space="preserve"> </v>
          </cell>
        </row>
        <row r="4961">
          <cell r="A4961"/>
          <cell r="B4961"/>
          <cell r="C4961"/>
          <cell r="D4961"/>
          <cell r="G4961" t="str">
            <v xml:space="preserve"> </v>
          </cell>
        </row>
        <row r="4962">
          <cell r="A4962"/>
          <cell r="B4962"/>
          <cell r="C4962"/>
          <cell r="D4962"/>
          <cell r="G4962" t="str">
            <v xml:space="preserve"> </v>
          </cell>
        </row>
        <row r="4963">
          <cell r="A4963"/>
          <cell r="B4963"/>
          <cell r="C4963"/>
          <cell r="D4963"/>
          <cell r="G4963" t="str">
            <v xml:space="preserve"> </v>
          </cell>
        </row>
        <row r="4964">
          <cell r="A4964"/>
          <cell r="B4964"/>
          <cell r="C4964"/>
          <cell r="D4964"/>
          <cell r="G4964" t="str">
            <v xml:space="preserve"> </v>
          </cell>
        </row>
        <row r="4965">
          <cell r="A4965"/>
          <cell r="B4965"/>
          <cell r="C4965"/>
          <cell r="D4965"/>
          <cell r="G4965" t="str">
            <v xml:space="preserve"> </v>
          </cell>
        </row>
        <row r="4966">
          <cell r="A4966"/>
          <cell r="B4966"/>
          <cell r="C4966"/>
          <cell r="D4966"/>
          <cell r="G4966" t="str">
            <v xml:space="preserve"> </v>
          </cell>
        </row>
        <row r="4967">
          <cell r="A4967"/>
          <cell r="B4967"/>
          <cell r="C4967"/>
          <cell r="D4967"/>
          <cell r="G4967" t="str">
            <v xml:space="preserve"> </v>
          </cell>
        </row>
        <row r="4968">
          <cell r="A4968"/>
          <cell r="B4968"/>
          <cell r="C4968"/>
          <cell r="D4968"/>
          <cell r="G4968" t="str">
            <v xml:space="preserve"> </v>
          </cell>
        </row>
        <row r="4969">
          <cell r="A4969"/>
          <cell r="B4969"/>
          <cell r="C4969"/>
          <cell r="D4969"/>
          <cell r="G4969" t="str">
            <v xml:space="preserve"> </v>
          </cell>
        </row>
        <row r="4970">
          <cell r="A4970"/>
          <cell r="B4970"/>
          <cell r="C4970"/>
          <cell r="D4970"/>
          <cell r="G4970" t="str">
            <v xml:space="preserve"> </v>
          </cell>
        </row>
        <row r="4971">
          <cell r="A4971"/>
          <cell r="B4971"/>
          <cell r="C4971"/>
          <cell r="D4971"/>
          <cell r="G4971" t="str">
            <v xml:space="preserve"> </v>
          </cell>
        </row>
        <row r="4972">
          <cell r="A4972"/>
          <cell r="B4972"/>
          <cell r="C4972"/>
          <cell r="D4972"/>
          <cell r="G4972" t="str">
            <v xml:space="preserve"> </v>
          </cell>
        </row>
        <row r="4973">
          <cell r="A4973"/>
          <cell r="B4973"/>
          <cell r="C4973"/>
          <cell r="D4973"/>
          <cell r="G4973" t="str">
            <v xml:space="preserve"> </v>
          </cell>
        </row>
        <row r="4974">
          <cell r="A4974"/>
          <cell r="B4974"/>
          <cell r="C4974"/>
          <cell r="D4974"/>
          <cell r="G4974" t="str">
            <v xml:space="preserve"> </v>
          </cell>
        </row>
        <row r="4975">
          <cell r="A4975"/>
          <cell r="B4975"/>
          <cell r="C4975"/>
          <cell r="D4975"/>
          <cell r="G4975" t="str">
            <v xml:space="preserve"> </v>
          </cell>
        </row>
        <row r="4976">
          <cell r="A4976"/>
          <cell r="B4976"/>
          <cell r="C4976"/>
          <cell r="D4976"/>
          <cell r="G4976" t="str">
            <v xml:space="preserve"> </v>
          </cell>
        </row>
        <row r="4977">
          <cell r="A4977"/>
          <cell r="B4977"/>
          <cell r="C4977"/>
          <cell r="D4977"/>
          <cell r="G4977" t="str">
            <v xml:space="preserve"> </v>
          </cell>
        </row>
        <row r="4978">
          <cell r="A4978"/>
          <cell r="B4978"/>
          <cell r="C4978"/>
          <cell r="D4978"/>
          <cell r="G4978" t="str">
            <v xml:space="preserve"> </v>
          </cell>
        </row>
        <row r="4979">
          <cell r="A4979"/>
          <cell r="B4979"/>
          <cell r="C4979"/>
          <cell r="D4979"/>
          <cell r="G4979" t="str">
            <v xml:space="preserve"> </v>
          </cell>
        </row>
        <row r="4980">
          <cell r="A4980"/>
          <cell r="B4980"/>
          <cell r="C4980"/>
          <cell r="D4980"/>
          <cell r="G4980" t="str">
            <v xml:space="preserve"> </v>
          </cell>
        </row>
        <row r="4981">
          <cell r="A4981"/>
          <cell r="B4981"/>
          <cell r="C4981"/>
          <cell r="D4981"/>
          <cell r="G4981" t="str">
            <v xml:space="preserve"> </v>
          </cell>
        </row>
        <row r="4982">
          <cell r="A4982"/>
          <cell r="B4982"/>
          <cell r="C4982"/>
          <cell r="D4982"/>
          <cell r="G4982" t="str">
            <v xml:space="preserve"> </v>
          </cell>
        </row>
        <row r="4983">
          <cell r="A4983"/>
          <cell r="B4983"/>
          <cell r="C4983"/>
          <cell r="D4983"/>
          <cell r="G4983" t="str">
            <v xml:space="preserve"> </v>
          </cell>
        </row>
        <row r="4984">
          <cell r="A4984"/>
          <cell r="B4984"/>
          <cell r="C4984"/>
          <cell r="D4984"/>
          <cell r="G4984" t="str">
            <v xml:space="preserve"> </v>
          </cell>
        </row>
        <row r="4985">
          <cell r="A4985"/>
          <cell r="B4985"/>
          <cell r="C4985"/>
          <cell r="D4985"/>
          <cell r="G4985" t="str">
            <v xml:space="preserve"> </v>
          </cell>
        </row>
        <row r="4986">
          <cell r="A4986"/>
          <cell r="B4986"/>
          <cell r="C4986"/>
          <cell r="D4986"/>
          <cell r="G4986" t="str">
            <v xml:space="preserve"> </v>
          </cell>
        </row>
        <row r="4987">
          <cell r="A4987"/>
          <cell r="B4987"/>
          <cell r="C4987"/>
          <cell r="D4987"/>
          <cell r="G4987" t="str">
            <v xml:space="preserve"> </v>
          </cell>
        </row>
        <row r="4988">
          <cell r="A4988"/>
          <cell r="B4988"/>
          <cell r="C4988"/>
          <cell r="D4988"/>
          <cell r="G4988" t="str">
            <v xml:space="preserve"> </v>
          </cell>
        </row>
        <row r="4989">
          <cell r="A4989"/>
          <cell r="B4989"/>
          <cell r="C4989"/>
          <cell r="D4989"/>
          <cell r="G4989" t="str">
            <v xml:space="preserve"> </v>
          </cell>
        </row>
        <row r="4990">
          <cell r="A4990"/>
          <cell r="B4990"/>
          <cell r="C4990"/>
          <cell r="D4990"/>
          <cell r="G4990" t="str">
            <v xml:space="preserve"> </v>
          </cell>
        </row>
        <row r="4991">
          <cell r="A4991"/>
          <cell r="B4991"/>
          <cell r="C4991"/>
          <cell r="D4991"/>
          <cell r="G4991" t="str">
            <v xml:space="preserve"> </v>
          </cell>
        </row>
        <row r="4992">
          <cell r="A4992"/>
          <cell r="B4992"/>
          <cell r="C4992"/>
          <cell r="D4992"/>
          <cell r="G4992" t="str">
            <v xml:space="preserve"> </v>
          </cell>
        </row>
        <row r="4993">
          <cell r="A4993"/>
          <cell r="B4993"/>
          <cell r="C4993"/>
          <cell r="D4993"/>
          <cell r="G4993" t="str">
            <v xml:space="preserve"> </v>
          </cell>
        </row>
        <row r="4994">
          <cell r="A4994"/>
          <cell r="B4994"/>
          <cell r="C4994"/>
          <cell r="D4994"/>
          <cell r="G4994" t="str">
            <v xml:space="preserve"> </v>
          </cell>
        </row>
        <row r="4995">
          <cell r="A4995"/>
          <cell r="B4995"/>
          <cell r="C4995"/>
          <cell r="D4995"/>
          <cell r="G4995" t="str">
            <v xml:space="preserve"> </v>
          </cell>
        </row>
        <row r="4996">
          <cell r="A4996"/>
          <cell r="B4996"/>
          <cell r="C4996"/>
          <cell r="D4996"/>
          <cell r="G4996" t="str">
            <v xml:space="preserve"> </v>
          </cell>
        </row>
        <row r="4997">
          <cell r="A4997"/>
          <cell r="B4997"/>
          <cell r="C4997"/>
          <cell r="D4997"/>
          <cell r="G4997" t="str">
            <v xml:space="preserve"> </v>
          </cell>
        </row>
        <row r="4998">
          <cell r="A4998"/>
          <cell r="B4998"/>
          <cell r="C4998"/>
          <cell r="D4998"/>
          <cell r="G4998" t="str">
            <v xml:space="preserve"> </v>
          </cell>
        </row>
        <row r="4999">
          <cell r="A4999"/>
          <cell r="B4999"/>
          <cell r="C4999"/>
          <cell r="D4999"/>
          <cell r="G4999" t="str">
            <v xml:space="preserve"> </v>
          </cell>
        </row>
        <row r="5000">
          <cell r="A5000"/>
          <cell r="B5000"/>
          <cell r="C5000"/>
          <cell r="D5000"/>
          <cell r="G5000" t="str">
            <v xml:space="preserve"> </v>
          </cell>
        </row>
        <row r="5001">
          <cell r="A5001"/>
          <cell r="B5001"/>
          <cell r="C5001"/>
          <cell r="D5001"/>
          <cell r="G5001" t="str">
            <v xml:space="preserve"> </v>
          </cell>
        </row>
        <row r="5002">
          <cell r="A5002"/>
          <cell r="B5002"/>
          <cell r="C5002"/>
          <cell r="D5002"/>
          <cell r="G5002" t="str">
            <v xml:space="preserve"> </v>
          </cell>
        </row>
        <row r="5003">
          <cell r="A5003"/>
          <cell r="B5003"/>
          <cell r="C5003"/>
          <cell r="D5003"/>
          <cell r="G5003" t="str">
            <v xml:space="preserve"> </v>
          </cell>
        </row>
        <row r="5004">
          <cell r="A5004"/>
          <cell r="B5004"/>
          <cell r="C5004"/>
          <cell r="D5004"/>
          <cell r="G5004" t="str">
            <v xml:space="preserve"> </v>
          </cell>
        </row>
        <row r="5005">
          <cell r="A5005"/>
          <cell r="B5005"/>
          <cell r="C5005"/>
          <cell r="D5005"/>
          <cell r="G5005" t="str">
            <v xml:space="preserve"> </v>
          </cell>
        </row>
        <row r="5006">
          <cell r="A5006"/>
          <cell r="B5006"/>
          <cell r="C5006"/>
          <cell r="D5006"/>
          <cell r="G5006" t="str">
            <v xml:space="preserve"> </v>
          </cell>
        </row>
        <row r="5007">
          <cell r="A5007"/>
          <cell r="B5007"/>
          <cell r="C5007"/>
          <cell r="D5007"/>
          <cell r="G5007" t="str">
            <v xml:space="preserve"> </v>
          </cell>
        </row>
        <row r="5008">
          <cell r="A5008"/>
          <cell r="B5008"/>
          <cell r="C5008"/>
          <cell r="D5008"/>
          <cell r="G5008" t="str">
            <v xml:space="preserve"> </v>
          </cell>
        </row>
        <row r="5009">
          <cell r="A5009"/>
          <cell r="B5009"/>
          <cell r="C5009"/>
          <cell r="D5009"/>
          <cell r="G5009" t="str">
            <v xml:space="preserve"> </v>
          </cell>
        </row>
        <row r="5010">
          <cell r="A5010"/>
          <cell r="B5010"/>
          <cell r="C5010"/>
          <cell r="D5010"/>
          <cell r="G5010" t="str">
            <v xml:space="preserve"> </v>
          </cell>
        </row>
        <row r="5011">
          <cell r="A5011"/>
          <cell r="B5011"/>
          <cell r="C5011"/>
          <cell r="D5011"/>
          <cell r="G5011" t="str">
            <v xml:space="preserve"> </v>
          </cell>
        </row>
        <row r="5012">
          <cell r="A5012"/>
          <cell r="B5012"/>
          <cell r="C5012"/>
          <cell r="D5012"/>
          <cell r="G5012" t="str">
            <v xml:space="preserve"> </v>
          </cell>
        </row>
        <row r="5013">
          <cell r="A5013"/>
          <cell r="B5013"/>
          <cell r="C5013"/>
          <cell r="D5013"/>
          <cell r="G5013" t="str">
            <v xml:space="preserve"> </v>
          </cell>
        </row>
        <row r="5014">
          <cell r="A5014"/>
          <cell r="B5014"/>
          <cell r="C5014"/>
          <cell r="D5014"/>
          <cell r="G5014" t="str">
            <v xml:space="preserve"> </v>
          </cell>
        </row>
        <row r="5015">
          <cell r="A5015"/>
          <cell r="B5015"/>
          <cell r="C5015"/>
          <cell r="D5015"/>
          <cell r="G5015" t="str">
            <v xml:space="preserve"> </v>
          </cell>
        </row>
        <row r="5016">
          <cell r="A5016"/>
          <cell r="B5016"/>
          <cell r="C5016"/>
          <cell r="D5016"/>
          <cell r="G5016" t="str">
            <v xml:space="preserve"> </v>
          </cell>
        </row>
        <row r="5017">
          <cell r="A5017"/>
          <cell r="B5017"/>
          <cell r="C5017"/>
          <cell r="D5017"/>
          <cell r="G5017" t="str">
            <v xml:space="preserve"> </v>
          </cell>
        </row>
        <row r="5018">
          <cell r="A5018"/>
          <cell r="B5018"/>
          <cell r="C5018"/>
          <cell r="D5018"/>
          <cell r="G5018" t="str">
            <v xml:space="preserve"> </v>
          </cell>
        </row>
        <row r="5019">
          <cell r="A5019"/>
          <cell r="B5019"/>
          <cell r="C5019"/>
          <cell r="D5019"/>
          <cell r="G5019" t="str">
            <v xml:space="preserve"> </v>
          </cell>
        </row>
        <row r="5020">
          <cell r="A5020"/>
          <cell r="B5020"/>
          <cell r="C5020"/>
          <cell r="D5020"/>
          <cell r="G5020" t="str">
            <v xml:space="preserve"> </v>
          </cell>
        </row>
        <row r="5021">
          <cell r="A5021"/>
          <cell r="B5021"/>
          <cell r="C5021"/>
          <cell r="D5021"/>
          <cell r="G5021" t="str">
            <v xml:space="preserve"> </v>
          </cell>
        </row>
        <row r="5022">
          <cell r="A5022"/>
          <cell r="B5022"/>
          <cell r="C5022"/>
          <cell r="D5022"/>
          <cell r="G5022" t="str">
            <v xml:space="preserve"> </v>
          </cell>
        </row>
        <row r="5023">
          <cell r="A5023"/>
          <cell r="B5023"/>
          <cell r="C5023"/>
          <cell r="D5023"/>
          <cell r="G5023" t="str">
            <v xml:space="preserve"> </v>
          </cell>
        </row>
        <row r="5024">
          <cell r="A5024"/>
          <cell r="B5024"/>
          <cell r="C5024"/>
          <cell r="D5024"/>
          <cell r="G5024" t="str">
            <v xml:space="preserve"> </v>
          </cell>
        </row>
        <row r="5025">
          <cell r="A5025"/>
          <cell r="B5025"/>
          <cell r="C5025"/>
          <cell r="D5025"/>
          <cell r="G5025" t="str">
            <v xml:space="preserve"> </v>
          </cell>
        </row>
        <row r="5026">
          <cell r="A5026"/>
          <cell r="B5026"/>
          <cell r="C5026"/>
          <cell r="D5026"/>
          <cell r="G5026" t="str">
            <v xml:space="preserve"> </v>
          </cell>
        </row>
        <row r="5027">
          <cell r="A5027"/>
          <cell r="B5027"/>
          <cell r="C5027"/>
          <cell r="D5027"/>
          <cell r="G5027" t="str">
            <v xml:space="preserve"> </v>
          </cell>
        </row>
        <row r="5028">
          <cell r="A5028"/>
          <cell r="B5028"/>
          <cell r="C5028"/>
          <cell r="D5028"/>
          <cell r="G5028" t="str">
            <v xml:space="preserve"> </v>
          </cell>
        </row>
        <row r="5029">
          <cell r="A5029"/>
          <cell r="B5029"/>
          <cell r="C5029"/>
          <cell r="D5029"/>
          <cell r="G5029" t="str">
            <v xml:space="preserve"> </v>
          </cell>
        </row>
        <row r="5030">
          <cell r="A5030"/>
          <cell r="B5030"/>
          <cell r="C5030"/>
          <cell r="D5030"/>
          <cell r="G5030" t="str">
            <v xml:space="preserve"> </v>
          </cell>
        </row>
        <row r="5031">
          <cell r="A5031"/>
          <cell r="B5031"/>
          <cell r="C5031"/>
          <cell r="D5031"/>
          <cell r="G5031" t="str">
            <v xml:space="preserve"> </v>
          </cell>
        </row>
        <row r="5032">
          <cell r="A5032"/>
          <cell r="B5032"/>
          <cell r="C5032"/>
          <cell r="D5032"/>
          <cell r="G5032" t="str">
            <v xml:space="preserve"> </v>
          </cell>
        </row>
        <row r="5033">
          <cell r="A5033"/>
          <cell r="B5033"/>
          <cell r="C5033"/>
          <cell r="D5033"/>
          <cell r="G5033" t="str">
            <v xml:space="preserve"> </v>
          </cell>
        </row>
        <row r="5034">
          <cell r="A5034"/>
          <cell r="B5034"/>
          <cell r="C5034"/>
          <cell r="D5034"/>
          <cell r="G5034" t="str">
            <v xml:space="preserve"> </v>
          </cell>
        </row>
        <row r="5035">
          <cell r="A5035"/>
          <cell r="B5035"/>
          <cell r="C5035"/>
          <cell r="D5035"/>
          <cell r="G5035" t="str">
            <v xml:space="preserve"> </v>
          </cell>
        </row>
        <row r="5036">
          <cell r="A5036"/>
          <cell r="B5036"/>
          <cell r="C5036"/>
          <cell r="D5036"/>
          <cell r="G5036" t="str">
            <v xml:space="preserve"> </v>
          </cell>
        </row>
        <row r="5037">
          <cell r="A5037"/>
          <cell r="B5037"/>
          <cell r="C5037"/>
          <cell r="D5037"/>
          <cell r="G5037" t="str">
            <v xml:space="preserve"> </v>
          </cell>
        </row>
        <row r="5038">
          <cell r="A5038"/>
          <cell r="B5038"/>
          <cell r="C5038"/>
          <cell r="D5038"/>
          <cell r="G5038" t="str">
            <v xml:space="preserve"> </v>
          </cell>
        </row>
        <row r="5039">
          <cell r="A5039"/>
          <cell r="B5039"/>
          <cell r="C5039"/>
          <cell r="D5039"/>
          <cell r="G5039" t="str">
            <v xml:space="preserve"> </v>
          </cell>
        </row>
        <row r="5040">
          <cell r="A5040"/>
          <cell r="B5040"/>
          <cell r="C5040"/>
          <cell r="D5040"/>
          <cell r="G5040" t="str">
            <v xml:space="preserve"> </v>
          </cell>
        </row>
        <row r="5041">
          <cell r="A5041"/>
          <cell r="B5041"/>
          <cell r="C5041"/>
          <cell r="D5041"/>
          <cell r="G5041" t="str">
            <v xml:space="preserve"> </v>
          </cell>
        </row>
        <row r="5042">
          <cell r="A5042"/>
          <cell r="B5042"/>
          <cell r="C5042"/>
          <cell r="D5042"/>
          <cell r="G5042" t="str">
            <v xml:space="preserve"> </v>
          </cell>
        </row>
        <row r="5043">
          <cell r="A5043"/>
          <cell r="B5043"/>
          <cell r="C5043"/>
          <cell r="D5043"/>
          <cell r="G5043" t="str">
            <v xml:space="preserve"> </v>
          </cell>
        </row>
        <row r="5044">
          <cell r="A5044"/>
          <cell r="B5044"/>
          <cell r="C5044"/>
          <cell r="D5044"/>
          <cell r="G5044" t="str">
            <v xml:space="preserve"> </v>
          </cell>
        </row>
        <row r="5045">
          <cell r="A5045"/>
          <cell r="B5045"/>
          <cell r="C5045"/>
          <cell r="D5045"/>
          <cell r="G5045" t="str">
            <v xml:space="preserve"> </v>
          </cell>
        </row>
        <row r="5046">
          <cell r="A5046"/>
          <cell r="B5046"/>
          <cell r="C5046"/>
          <cell r="D5046"/>
          <cell r="G5046" t="str">
            <v xml:space="preserve"> </v>
          </cell>
        </row>
        <row r="5047">
          <cell r="A5047"/>
          <cell r="B5047"/>
          <cell r="C5047"/>
          <cell r="D5047"/>
          <cell r="G5047" t="str">
            <v xml:space="preserve"> </v>
          </cell>
        </row>
        <row r="5048">
          <cell r="A5048"/>
          <cell r="B5048"/>
          <cell r="C5048"/>
          <cell r="D5048"/>
          <cell r="G5048" t="str">
            <v xml:space="preserve"> </v>
          </cell>
        </row>
        <row r="5049">
          <cell r="A5049"/>
          <cell r="B5049"/>
          <cell r="C5049"/>
          <cell r="D5049"/>
          <cell r="G5049" t="str">
            <v xml:space="preserve"> </v>
          </cell>
        </row>
        <row r="5050">
          <cell r="A5050"/>
          <cell r="B5050"/>
          <cell r="C5050"/>
          <cell r="D5050"/>
          <cell r="G5050" t="str">
            <v xml:space="preserve"> </v>
          </cell>
        </row>
        <row r="5051">
          <cell r="A5051"/>
          <cell r="B5051"/>
          <cell r="C5051"/>
          <cell r="D5051"/>
          <cell r="G5051" t="str">
            <v xml:space="preserve"> </v>
          </cell>
        </row>
        <row r="5052">
          <cell r="A5052"/>
          <cell r="B5052"/>
          <cell r="C5052"/>
          <cell r="D5052"/>
          <cell r="G5052" t="str">
            <v xml:space="preserve"> </v>
          </cell>
        </row>
        <row r="5053">
          <cell r="A5053"/>
          <cell r="B5053"/>
          <cell r="C5053"/>
          <cell r="D5053"/>
          <cell r="G5053" t="str">
            <v xml:space="preserve"> </v>
          </cell>
        </row>
        <row r="5054">
          <cell r="A5054"/>
          <cell r="B5054"/>
          <cell r="C5054"/>
          <cell r="D5054"/>
          <cell r="G5054" t="str">
            <v xml:space="preserve"> </v>
          </cell>
        </row>
        <row r="5055">
          <cell r="A5055"/>
          <cell r="B5055"/>
          <cell r="C5055"/>
          <cell r="D5055"/>
          <cell r="G5055" t="str">
            <v xml:space="preserve"> </v>
          </cell>
        </row>
        <row r="5056">
          <cell r="A5056"/>
          <cell r="B5056"/>
          <cell r="C5056"/>
          <cell r="D5056"/>
          <cell r="G5056" t="str">
            <v xml:space="preserve"> </v>
          </cell>
        </row>
        <row r="5057">
          <cell r="A5057"/>
          <cell r="B5057"/>
          <cell r="C5057"/>
          <cell r="D5057"/>
          <cell r="G5057" t="str">
            <v xml:space="preserve"> </v>
          </cell>
        </row>
        <row r="5058">
          <cell r="A5058"/>
          <cell r="B5058"/>
          <cell r="C5058"/>
          <cell r="D5058"/>
          <cell r="G5058" t="str">
            <v xml:space="preserve"> </v>
          </cell>
        </row>
        <row r="5059">
          <cell r="A5059"/>
          <cell r="B5059"/>
          <cell r="C5059"/>
          <cell r="D5059"/>
          <cell r="G5059" t="str">
            <v xml:space="preserve"> </v>
          </cell>
        </row>
        <row r="5060">
          <cell r="A5060"/>
          <cell r="B5060"/>
          <cell r="C5060"/>
          <cell r="D5060"/>
          <cell r="G5060" t="str">
            <v xml:space="preserve"> </v>
          </cell>
        </row>
        <row r="5061">
          <cell r="A5061"/>
          <cell r="B5061"/>
          <cell r="C5061"/>
          <cell r="D5061"/>
          <cell r="G5061" t="str">
            <v xml:space="preserve"> </v>
          </cell>
        </row>
        <row r="5062">
          <cell r="A5062"/>
          <cell r="B5062"/>
          <cell r="C5062"/>
          <cell r="D5062"/>
          <cell r="G5062" t="str">
            <v xml:space="preserve"> </v>
          </cell>
        </row>
        <row r="5063">
          <cell r="A5063"/>
          <cell r="B5063"/>
          <cell r="C5063"/>
          <cell r="D5063"/>
          <cell r="G5063" t="str">
            <v xml:space="preserve"> </v>
          </cell>
        </row>
        <row r="5064">
          <cell r="A5064"/>
          <cell r="B5064"/>
          <cell r="C5064"/>
          <cell r="D5064"/>
          <cell r="G5064" t="str">
            <v xml:space="preserve"> </v>
          </cell>
        </row>
        <row r="5065">
          <cell r="A5065"/>
          <cell r="B5065"/>
          <cell r="C5065"/>
          <cell r="D5065"/>
          <cell r="G5065" t="str">
            <v xml:space="preserve"> </v>
          </cell>
        </row>
        <row r="5066">
          <cell r="A5066"/>
          <cell r="B5066"/>
          <cell r="C5066"/>
          <cell r="D5066"/>
          <cell r="G5066" t="str">
            <v xml:space="preserve"> </v>
          </cell>
        </row>
        <row r="5067">
          <cell r="A5067"/>
          <cell r="B5067"/>
          <cell r="C5067"/>
          <cell r="D5067"/>
          <cell r="G5067" t="str">
            <v xml:space="preserve"> </v>
          </cell>
        </row>
        <row r="5068">
          <cell r="A5068"/>
          <cell r="B5068"/>
          <cell r="C5068"/>
          <cell r="D5068"/>
          <cell r="G5068" t="str">
            <v xml:space="preserve"> </v>
          </cell>
        </row>
        <row r="5069">
          <cell r="A5069"/>
          <cell r="B5069"/>
          <cell r="C5069"/>
          <cell r="D5069"/>
          <cell r="G5069" t="str">
            <v xml:space="preserve"> </v>
          </cell>
        </row>
        <row r="5070">
          <cell r="A5070"/>
          <cell r="B5070"/>
          <cell r="C5070"/>
          <cell r="D5070"/>
          <cell r="G5070" t="str">
            <v xml:space="preserve"> </v>
          </cell>
        </row>
        <row r="5071">
          <cell r="A5071"/>
          <cell r="B5071"/>
          <cell r="C5071"/>
          <cell r="D5071"/>
          <cell r="G5071" t="str">
            <v xml:space="preserve"> </v>
          </cell>
        </row>
        <row r="5072">
          <cell r="A5072"/>
          <cell r="B5072"/>
          <cell r="C5072"/>
          <cell r="D5072"/>
          <cell r="G5072" t="str">
            <v xml:space="preserve"> </v>
          </cell>
        </row>
        <row r="5073">
          <cell r="A5073"/>
          <cell r="B5073"/>
          <cell r="C5073"/>
          <cell r="D5073"/>
          <cell r="G5073" t="str">
            <v xml:space="preserve"> </v>
          </cell>
        </row>
        <row r="5074">
          <cell r="A5074"/>
          <cell r="B5074"/>
          <cell r="C5074"/>
          <cell r="D5074"/>
          <cell r="G5074" t="str">
            <v xml:space="preserve"> </v>
          </cell>
        </row>
        <row r="5075">
          <cell r="A5075"/>
          <cell r="B5075"/>
          <cell r="C5075"/>
          <cell r="D5075"/>
          <cell r="G5075" t="str">
            <v xml:space="preserve"> </v>
          </cell>
        </row>
        <row r="5076">
          <cell r="A5076"/>
          <cell r="B5076"/>
          <cell r="C5076"/>
          <cell r="D5076"/>
          <cell r="G5076" t="str">
            <v xml:space="preserve"> </v>
          </cell>
        </row>
        <row r="5077">
          <cell r="A5077"/>
          <cell r="B5077"/>
          <cell r="C5077"/>
          <cell r="D5077"/>
          <cell r="G5077" t="str">
            <v xml:space="preserve"> </v>
          </cell>
        </row>
        <row r="5078">
          <cell r="A5078"/>
          <cell r="B5078"/>
          <cell r="C5078"/>
          <cell r="D5078"/>
          <cell r="G5078" t="str">
            <v xml:space="preserve"> </v>
          </cell>
        </row>
        <row r="5079">
          <cell r="A5079"/>
          <cell r="B5079"/>
          <cell r="C5079"/>
          <cell r="D5079"/>
          <cell r="G5079" t="str">
            <v xml:space="preserve"> </v>
          </cell>
        </row>
        <row r="5080">
          <cell r="A5080"/>
          <cell r="B5080"/>
          <cell r="C5080"/>
          <cell r="D5080"/>
          <cell r="G5080" t="str">
            <v xml:space="preserve"> </v>
          </cell>
        </row>
        <row r="5081">
          <cell r="A5081"/>
          <cell r="B5081"/>
          <cell r="C5081"/>
          <cell r="D5081"/>
          <cell r="G5081" t="str">
            <v xml:space="preserve"> </v>
          </cell>
        </row>
        <row r="5082">
          <cell r="A5082"/>
          <cell r="B5082"/>
          <cell r="C5082"/>
          <cell r="D5082"/>
          <cell r="G5082" t="str">
            <v xml:space="preserve"> </v>
          </cell>
        </row>
        <row r="5083">
          <cell r="A5083"/>
          <cell r="B5083"/>
          <cell r="C5083"/>
          <cell r="D5083"/>
          <cell r="G5083" t="str">
            <v xml:space="preserve"> </v>
          </cell>
        </row>
        <row r="5084">
          <cell r="A5084"/>
          <cell r="B5084"/>
          <cell r="C5084"/>
          <cell r="D5084"/>
          <cell r="G5084" t="str">
            <v xml:space="preserve"> </v>
          </cell>
        </row>
        <row r="5085">
          <cell r="A5085"/>
          <cell r="B5085"/>
          <cell r="C5085"/>
          <cell r="D5085"/>
          <cell r="G5085" t="str">
            <v xml:space="preserve"> </v>
          </cell>
        </row>
        <row r="5086">
          <cell r="A5086"/>
          <cell r="B5086"/>
          <cell r="C5086"/>
          <cell r="D5086"/>
          <cell r="G5086" t="str">
            <v xml:space="preserve"> </v>
          </cell>
        </row>
        <row r="5087">
          <cell r="A5087"/>
          <cell r="B5087"/>
          <cell r="C5087"/>
          <cell r="D5087"/>
          <cell r="G5087" t="str">
            <v xml:space="preserve"> </v>
          </cell>
        </row>
        <row r="5088">
          <cell r="A5088"/>
          <cell r="B5088"/>
          <cell r="C5088"/>
          <cell r="D5088"/>
          <cell r="G5088" t="str">
            <v xml:space="preserve"> </v>
          </cell>
        </row>
        <row r="5089">
          <cell r="A5089"/>
          <cell r="B5089"/>
          <cell r="C5089"/>
          <cell r="D5089"/>
          <cell r="G5089" t="str">
            <v xml:space="preserve"> </v>
          </cell>
        </row>
        <row r="5090">
          <cell r="A5090"/>
          <cell r="B5090"/>
          <cell r="C5090"/>
          <cell r="D5090"/>
          <cell r="G5090" t="str">
            <v xml:space="preserve"> </v>
          </cell>
        </row>
        <row r="5091">
          <cell r="A5091"/>
          <cell r="B5091"/>
          <cell r="C5091"/>
          <cell r="D5091"/>
          <cell r="G5091" t="str">
            <v xml:space="preserve"> </v>
          </cell>
        </row>
        <row r="5092">
          <cell r="A5092"/>
          <cell r="B5092"/>
          <cell r="C5092"/>
          <cell r="D5092"/>
          <cell r="G5092" t="str">
            <v xml:space="preserve"> </v>
          </cell>
        </row>
        <row r="5093">
          <cell r="A5093"/>
          <cell r="B5093"/>
          <cell r="C5093"/>
          <cell r="D5093"/>
          <cell r="G5093" t="str">
            <v xml:space="preserve"> </v>
          </cell>
        </row>
        <row r="5094">
          <cell r="A5094"/>
          <cell r="B5094"/>
          <cell r="C5094"/>
          <cell r="D5094"/>
          <cell r="G5094" t="str">
            <v xml:space="preserve"> </v>
          </cell>
        </row>
        <row r="5095">
          <cell r="A5095"/>
          <cell r="B5095"/>
          <cell r="C5095"/>
          <cell r="D5095"/>
          <cell r="G5095" t="str">
            <v xml:space="preserve"> </v>
          </cell>
        </row>
        <row r="5096">
          <cell r="A5096"/>
          <cell r="B5096"/>
          <cell r="C5096"/>
          <cell r="D5096"/>
          <cell r="G5096" t="str">
            <v xml:space="preserve"> </v>
          </cell>
        </row>
        <row r="5097">
          <cell r="A5097"/>
          <cell r="B5097"/>
          <cell r="C5097"/>
          <cell r="D5097"/>
          <cell r="G5097" t="str">
            <v xml:space="preserve"> </v>
          </cell>
        </row>
        <row r="5098">
          <cell r="A5098"/>
          <cell r="B5098"/>
          <cell r="C5098"/>
          <cell r="D5098"/>
          <cell r="G5098" t="str">
            <v xml:space="preserve"> </v>
          </cell>
        </row>
        <row r="5099">
          <cell r="A5099"/>
          <cell r="B5099"/>
          <cell r="C5099"/>
          <cell r="D5099"/>
          <cell r="G5099" t="str">
            <v xml:space="preserve"> </v>
          </cell>
        </row>
        <row r="5100">
          <cell r="A5100"/>
          <cell r="B5100"/>
          <cell r="C5100"/>
          <cell r="D5100"/>
          <cell r="G5100" t="str">
            <v xml:space="preserve"> </v>
          </cell>
        </row>
        <row r="5101">
          <cell r="A5101"/>
          <cell r="B5101"/>
          <cell r="C5101"/>
          <cell r="D5101"/>
          <cell r="G5101" t="str">
            <v xml:space="preserve"> </v>
          </cell>
        </row>
        <row r="5102">
          <cell r="A5102"/>
          <cell r="B5102"/>
          <cell r="C5102"/>
          <cell r="D5102"/>
          <cell r="G5102" t="str">
            <v xml:space="preserve"> </v>
          </cell>
        </row>
        <row r="5103">
          <cell r="A5103"/>
          <cell r="B5103"/>
          <cell r="C5103"/>
          <cell r="D5103"/>
          <cell r="G5103" t="str">
            <v xml:space="preserve"> </v>
          </cell>
        </row>
        <row r="5104">
          <cell r="A5104"/>
          <cell r="B5104"/>
          <cell r="C5104"/>
          <cell r="D5104"/>
          <cell r="G5104" t="str">
            <v xml:space="preserve"> </v>
          </cell>
        </row>
        <row r="5105">
          <cell r="A5105"/>
          <cell r="B5105"/>
          <cell r="C5105"/>
          <cell r="D5105"/>
          <cell r="G5105" t="str">
            <v xml:space="preserve"> </v>
          </cell>
        </row>
        <row r="5106">
          <cell r="A5106"/>
          <cell r="B5106"/>
          <cell r="C5106"/>
          <cell r="D5106"/>
          <cell r="G5106" t="str">
            <v xml:space="preserve"> </v>
          </cell>
        </row>
        <row r="5107">
          <cell r="A5107"/>
          <cell r="B5107"/>
          <cell r="C5107"/>
          <cell r="D5107"/>
          <cell r="G5107" t="str">
            <v xml:space="preserve"> </v>
          </cell>
        </row>
        <row r="5108">
          <cell r="A5108"/>
          <cell r="B5108"/>
          <cell r="C5108"/>
          <cell r="D5108"/>
          <cell r="G5108" t="str">
            <v xml:space="preserve"> </v>
          </cell>
        </row>
        <row r="5109">
          <cell r="A5109"/>
          <cell r="B5109"/>
          <cell r="C5109"/>
          <cell r="D5109"/>
          <cell r="G5109" t="str">
            <v xml:space="preserve"> </v>
          </cell>
        </row>
        <row r="5110">
          <cell r="A5110"/>
          <cell r="B5110"/>
          <cell r="C5110"/>
          <cell r="D5110"/>
          <cell r="G5110" t="str">
            <v xml:space="preserve"> </v>
          </cell>
        </row>
        <row r="5111">
          <cell r="A5111"/>
          <cell r="B5111"/>
          <cell r="C5111"/>
          <cell r="D5111"/>
          <cell r="G5111" t="str">
            <v xml:space="preserve"> </v>
          </cell>
        </row>
        <row r="5112">
          <cell r="A5112"/>
          <cell r="B5112"/>
          <cell r="C5112"/>
          <cell r="D5112"/>
          <cell r="G5112" t="str">
            <v xml:space="preserve"> </v>
          </cell>
        </row>
        <row r="5113">
          <cell r="A5113"/>
          <cell r="B5113"/>
          <cell r="C5113"/>
          <cell r="D5113"/>
          <cell r="G5113" t="str">
            <v xml:space="preserve"> </v>
          </cell>
        </row>
        <row r="5114">
          <cell r="A5114"/>
          <cell r="B5114"/>
          <cell r="C5114"/>
          <cell r="D5114"/>
          <cell r="G5114" t="str">
            <v xml:space="preserve"> </v>
          </cell>
        </row>
        <row r="5115">
          <cell r="A5115"/>
          <cell r="B5115"/>
          <cell r="C5115"/>
          <cell r="D5115"/>
          <cell r="G5115" t="str">
            <v xml:space="preserve"> </v>
          </cell>
        </row>
        <row r="5116">
          <cell r="A5116"/>
          <cell r="B5116"/>
          <cell r="C5116"/>
          <cell r="D5116"/>
          <cell r="G5116" t="str">
            <v xml:space="preserve"> </v>
          </cell>
        </row>
        <row r="5117">
          <cell r="A5117"/>
          <cell r="B5117"/>
          <cell r="C5117"/>
          <cell r="D5117"/>
          <cell r="G5117" t="str">
            <v xml:space="preserve"> </v>
          </cell>
        </row>
        <row r="5118">
          <cell r="A5118"/>
          <cell r="B5118"/>
          <cell r="C5118"/>
          <cell r="D5118"/>
          <cell r="G5118" t="str">
            <v xml:space="preserve"> </v>
          </cell>
        </row>
        <row r="5119">
          <cell r="A5119"/>
          <cell r="B5119"/>
          <cell r="C5119"/>
          <cell r="D5119"/>
          <cell r="G5119" t="str">
            <v xml:space="preserve"> </v>
          </cell>
        </row>
        <row r="5120">
          <cell r="A5120"/>
          <cell r="B5120"/>
          <cell r="C5120"/>
          <cell r="D5120"/>
          <cell r="G5120" t="str">
            <v xml:space="preserve"> </v>
          </cell>
        </row>
        <row r="5121">
          <cell r="A5121"/>
          <cell r="B5121"/>
          <cell r="C5121"/>
          <cell r="D5121"/>
          <cell r="G5121" t="str">
            <v xml:space="preserve"> </v>
          </cell>
        </row>
        <row r="5122">
          <cell r="A5122"/>
          <cell r="B5122"/>
          <cell r="C5122"/>
          <cell r="D5122"/>
          <cell r="G5122" t="str">
            <v xml:space="preserve"> </v>
          </cell>
        </row>
        <row r="5123">
          <cell r="A5123"/>
          <cell r="B5123"/>
          <cell r="C5123"/>
          <cell r="D5123"/>
          <cell r="G5123" t="str">
            <v xml:space="preserve"> </v>
          </cell>
        </row>
        <row r="5124">
          <cell r="A5124"/>
          <cell r="B5124"/>
          <cell r="C5124"/>
          <cell r="D5124"/>
          <cell r="G5124" t="str">
            <v xml:space="preserve"> </v>
          </cell>
        </row>
        <row r="5125">
          <cell r="A5125"/>
          <cell r="B5125"/>
          <cell r="C5125"/>
          <cell r="D5125"/>
          <cell r="G5125" t="str">
            <v xml:space="preserve"> </v>
          </cell>
        </row>
        <row r="5126">
          <cell r="A5126"/>
          <cell r="B5126"/>
          <cell r="C5126"/>
          <cell r="D5126"/>
          <cell r="G5126" t="str">
            <v xml:space="preserve"> </v>
          </cell>
        </row>
        <row r="5127">
          <cell r="A5127"/>
          <cell r="B5127"/>
          <cell r="C5127"/>
          <cell r="D5127"/>
          <cell r="G5127" t="str">
            <v xml:space="preserve"> </v>
          </cell>
        </row>
        <row r="5128">
          <cell r="A5128"/>
          <cell r="B5128"/>
          <cell r="C5128"/>
          <cell r="D5128"/>
          <cell r="G5128" t="str">
            <v xml:space="preserve"> </v>
          </cell>
        </row>
        <row r="5129">
          <cell r="A5129"/>
          <cell r="B5129"/>
          <cell r="C5129"/>
          <cell r="D5129"/>
          <cell r="G5129" t="str">
            <v xml:space="preserve"> </v>
          </cell>
        </row>
        <row r="5130">
          <cell r="A5130"/>
          <cell r="B5130"/>
          <cell r="C5130"/>
          <cell r="D5130"/>
          <cell r="G5130" t="str">
            <v xml:space="preserve"> </v>
          </cell>
        </row>
        <row r="5131">
          <cell r="A5131"/>
          <cell r="B5131"/>
          <cell r="C5131"/>
          <cell r="D5131"/>
          <cell r="G5131" t="str">
            <v xml:space="preserve"> </v>
          </cell>
        </row>
        <row r="5132">
          <cell r="A5132"/>
          <cell r="B5132"/>
          <cell r="C5132"/>
          <cell r="D5132"/>
          <cell r="G5132" t="str">
            <v xml:space="preserve"> </v>
          </cell>
        </row>
        <row r="5133">
          <cell r="A5133"/>
          <cell r="B5133"/>
          <cell r="C5133"/>
          <cell r="D5133"/>
          <cell r="G5133" t="str">
            <v xml:space="preserve"> </v>
          </cell>
        </row>
        <row r="5134">
          <cell r="A5134"/>
          <cell r="B5134"/>
          <cell r="C5134"/>
          <cell r="D5134"/>
          <cell r="G5134" t="str">
            <v xml:space="preserve"> </v>
          </cell>
        </row>
        <row r="5135">
          <cell r="A5135"/>
          <cell r="B5135"/>
          <cell r="C5135"/>
          <cell r="D5135"/>
          <cell r="G5135" t="str">
            <v xml:space="preserve"> </v>
          </cell>
        </row>
        <row r="5136">
          <cell r="A5136"/>
          <cell r="B5136"/>
          <cell r="C5136"/>
          <cell r="D5136"/>
          <cell r="G5136" t="str">
            <v xml:space="preserve"> </v>
          </cell>
        </row>
        <row r="5137">
          <cell r="A5137"/>
          <cell r="B5137"/>
          <cell r="C5137"/>
          <cell r="D5137"/>
          <cell r="G5137" t="str">
            <v xml:space="preserve"> </v>
          </cell>
        </row>
        <row r="5138">
          <cell r="A5138"/>
          <cell r="B5138"/>
          <cell r="C5138"/>
          <cell r="D5138"/>
          <cell r="G5138" t="str">
            <v xml:space="preserve"> </v>
          </cell>
        </row>
        <row r="5139">
          <cell r="A5139"/>
          <cell r="B5139"/>
          <cell r="C5139"/>
          <cell r="D5139"/>
          <cell r="G5139" t="str">
            <v xml:space="preserve"> </v>
          </cell>
        </row>
        <row r="5140">
          <cell r="A5140"/>
          <cell r="B5140"/>
          <cell r="C5140"/>
          <cell r="D5140"/>
          <cell r="G5140" t="str">
            <v xml:space="preserve"> </v>
          </cell>
        </row>
        <row r="5141">
          <cell r="A5141"/>
          <cell r="B5141"/>
          <cell r="C5141"/>
          <cell r="D5141"/>
          <cell r="G5141" t="str">
            <v xml:space="preserve"> </v>
          </cell>
        </row>
        <row r="5142">
          <cell r="A5142"/>
          <cell r="B5142"/>
          <cell r="C5142"/>
          <cell r="D5142"/>
          <cell r="G5142" t="str">
            <v xml:space="preserve"> </v>
          </cell>
        </row>
        <row r="5143">
          <cell r="A5143"/>
          <cell r="B5143"/>
          <cell r="C5143"/>
          <cell r="D5143"/>
          <cell r="G5143" t="str">
            <v xml:space="preserve"> </v>
          </cell>
        </row>
        <row r="5144">
          <cell r="A5144"/>
          <cell r="B5144"/>
          <cell r="C5144"/>
          <cell r="D5144"/>
          <cell r="G5144" t="str">
            <v xml:space="preserve"> </v>
          </cell>
        </row>
        <row r="5145">
          <cell r="A5145"/>
          <cell r="B5145"/>
          <cell r="C5145"/>
          <cell r="D5145"/>
          <cell r="G5145" t="str">
            <v xml:space="preserve"> </v>
          </cell>
        </row>
        <row r="5146">
          <cell r="A5146"/>
          <cell r="B5146"/>
          <cell r="C5146"/>
          <cell r="D5146"/>
          <cell r="G5146" t="str">
            <v xml:space="preserve"> </v>
          </cell>
        </row>
        <row r="5147">
          <cell r="A5147"/>
          <cell r="B5147"/>
          <cell r="C5147"/>
          <cell r="D5147"/>
          <cell r="G5147" t="str">
            <v xml:space="preserve"> </v>
          </cell>
        </row>
        <row r="5148">
          <cell r="A5148"/>
          <cell r="B5148"/>
          <cell r="C5148"/>
          <cell r="D5148"/>
          <cell r="G5148" t="str">
            <v xml:space="preserve"> </v>
          </cell>
        </row>
        <row r="5149">
          <cell r="A5149"/>
          <cell r="B5149"/>
          <cell r="C5149"/>
          <cell r="D5149"/>
          <cell r="G5149" t="str">
            <v xml:space="preserve"> </v>
          </cell>
        </row>
        <row r="5150">
          <cell r="A5150"/>
          <cell r="B5150"/>
          <cell r="C5150"/>
          <cell r="D5150"/>
          <cell r="G5150" t="str">
            <v xml:space="preserve"> </v>
          </cell>
        </row>
        <row r="5151">
          <cell r="A5151"/>
          <cell r="B5151"/>
          <cell r="C5151"/>
          <cell r="D5151"/>
          <cell r="G5151" t="str">
            <v xml:space="preserve"> </v>
          </cell>
        </row>
        <row r="5152">
          <cell r="A5152"/>
          <cell r="B5152"/>
          <cell r="C5152"/>
          <cell r="D5152"/>
          <cell r="G5152" t="str">
            <v xml:space="preserve"> </v>
          </cell>
        </row>
        <row r="5153">
          <cell r="A5153"/>
          <cell r="B5153"/>
          <cell r="C5153"/>
          <cell r="D5153"/>
          <cell r="G5153" t="str">
            <v xml:space="preserve"> </v>
          </cell>
        </row>
        <row r="5154">
          <cell r="A5154"/>
          <cell r="B5154"/>
          <cell r="C5154"/>
          <cell r="D5154"/>
          <cell r="G5154" t="str">
            <v xml:space="preserve"> </v>
          </cell>
        </row>
        <row r="5155">
          <cell r="A5155"/>
          <cell r="B5155"/>
          <cell r="C5155"/>
          <cell r="D5155"/>
          <cell r="G5155" t="str">
            <v xml:space="preserve"> </v>
          </cell>
        </row>
        <row r="5156">
          <cell r="A5156"/>
          <cell r="B5156"/>
          <cell r="C5156"/>
          <cell r="D5156"/>
          <cell r="G5156" t="str">
            <v xml:space="preserve"> </v>
          </cell>
        </row>
        <row r="5157">
          <cell r="A5157"/>
          <cell r="B5157"/>
          <cell r="C5157"/>
          <cell r="D5157"/>
          <cell r="G5157" t="str">
            <v xml:space="preserve"> </v>
          </cell>
        </row>
        <row r="5158">
          <cell r="A5158"/>
          <cell r="B5158"/>
          <cell r="C5158"/>
          <cell r="D5158"/>
          <cell r="G5158" t="str">
            <v xml:space="preserve"> </v>
          </cell>
        </row>
        <row r="5159">
          <cell r="A5159"/>
          <cell r="B5159"/>
          <cell r="C5159"/>
          <cell r="D5159"/>
          <cell r="G5159" t="str">
            <v xml:space="preserve"> </v>
          </cell>
        </row>
        <row r="5160">
          <cell r="A5160"/>
          <cell r="B5160"/>
          <cell r="C5160"/>
          <cell r="D5160"/>
          <cell r="G5160" t="str">
            <v xml:space="preserve"> </v>
          </cell>
        </row>
        <row r="5161">
          <cell r="A5161"/>
          <cell r="B5161"/>
          <cell r="C5161"/>
          <cell r="D5161"/>
          <cell r="G5161" t="str">
            <v xml:space="preserve"> </v>
          </cell>
        </row>
        <row r="5162">
          <cell r="A5162"/>
          <cell r="B5162"/>
          <cell r="C5162"/>
          <cell r="D5162"/>
          <cell r="G5162" t="str">
            <v xml:space="preserve"> </v>
          </cell>
        </row>
        <row r="5163">
          <cell r="A5163"/>
          <cell r="B5163"/>
          <cell r="C5163"/>
          <cell r="D5163"/>
          <cell r="G5163" t="str">
            <v xml:space="preserve"> </v>
          </cell>
        </row>
        <row r="5164">
          <cell r="A5164"/>
          <cell r="B5164"/>
          <cell r="C5164"/>
          <cell r="D5164"/>
          <cell r="G5164" t="str">
            <v xml:space="preserve"> </v>
          </cell>
        </row>
        <row r="5165">
          <cell r="A5165"/>
          <cell r="B5165"/>
          <cell r="C5165"/>
          <cell r="D5165"/>
          <cell r="G5165" t="str">
            <v xml:space="preserve"> </v>
          </cell>
        </row>
        <row r="5166">
          <cell r="A5166"/>
          <cell r="B5166"/>
          <cell r="C5166"/>
          <cell r="D5166"/>
          <cell r="G5166" t="str">
            <v xml:space="preserve"> </v>
          </cell>
        </row>
        <row r="5167">
          <cell r="A5167"/>
          <cell r="B5167"/>
          <cell r="C5167"/>
          <cell r="D5167"/>
          <cell r="G5167" t="str">
            <v xml:space="preserve"> </v>
          </cell>
        </row>
        <row r="5168">
          <cell r="A5168"/>
          <cell r="B5168"/>
          <cell r="C5168"/>
          <cell r="D5168"/>
          <cell r="G5168" t="str">
            <v xml:space="preserve"> </v>
          </cell>
        </row>
        <row r="5169">
          <cell r="A5169"/>
          <cell r="B5169"/>
          <cell r="C5169"/>
          <cell r="D5169"/>
          <cell r="G5169" t="str">
            <v xml:space="preserve"> </v>
          </cell>
        </row>
        <row r="5170">
          <cell r="A5170"/>
          <cell r="B5170"/>
          <cell r="C5170"/>
          <cell r="D5170"/>
          <cell r="G5170" t="str">
            <v xml:space="preserve"> </v>
          </cell>
        </row>
        <row r="5171">
          <cell r="A5171"/>
          <cell r="B5171"/>
          <cell r="C5171"/>
          <cell r="D5171"/>
          <cell r="G5171" t="str">
            <v xml:space="preserve"> </v>
          </cell>
        </row>
        <row r="5172">
          <cell r="A5172"/>
          <cell r="B5172"/>
          <cell r="C5172"/>
          <cell r="D5172"/>
          <cell r="G5172" t="str">
            <v xml:space="preserve"> </v>
          </cell>
        </row>
        <row r="5173">
          <cell r="A5173"/>
          <cell r="B5173"/>
          <cell r="C5173"/>
          <cell r="D5173"/>
          <cell r="G5173" t="str">
            <v xml:space="preserve"> </v>
          </cell>
        </row>
        <row r="5174">
          <cell r="A5174"/>
          <cell r="B5174"/>
          <cell r="C5174"/>
          <cell r="D5174"/>
          <cell r="G5174" t="str">
            <v xml:space="preserve"> </v>
          </cell>
        </row>
        <row r="5175">
          <cell r="A5175"/>
          <cell r="B5175"/>
          <cell r="C5175"/>
          <cell r="D5175"/>
          <cell r="G5175" t="str">
            <v xml:space="preserve"> </v>
          </cell>
        </row>
        <row r="5176">
          <cell r="A5176"/>
          <cell r="B5176"/>
          <cell r="C5176"/>
          <cell r="D5176"/>
          <cell r="G5176" t="str">
            <v xml:space="preserve"> </v>
          </cell>
        </row>
        <row r="5177">
          <cell r="A5177"/>
          <cell r="B5177"/>
          <cell r="C5177"/>
          <cell r="D5177"/>
          <cell r="G5177" t="str">
            <v xml:space="preserve"> </v>
          </cell>
        </row>
        <row r="5178">
          <cell r="A5178"/>
          <cell r="B5178"/>
          <cell r="C5178"/>
          <cell r="D5178"/>
          <cell r="G5178" t="str">
            <v xml:space="preserve"> </v>
          </cell>
        </row>
        <row r="5179">
          <cell r="A5179"/>
          <cell r="B5179"/>
          <cell r="C5179"/>
          <cell r="D5179"/>
          <cell r="G5179" t="str">
            <v xml:space="preserve"> </v>
          </cell>
        </row>
        <row r="5180">
          <cell r="A5180"/>
          <cell r="B5180"/>
          <cell r="C5180"/>
          <cell r="D5180"/>
          <cell r="G5180" t="str">
            <v xml:space="preserve"> </v>
          </cell>
        </row>
        <row r="5181">
          <cell r="A5181"/>
          <cell r="B5181"/>
          <cell r="C5181"/>
          <cell r="D5181"/>
          <cell r="G5181" t="str">
            <v xml:space="preserve"> </v>
          </cell>
        </row>
        <row r="5182">
          <cell r="A5182"/>
          <cell r="B5182"/>
          <cell r="C5182"/>
          <cell r="D5182"/>
          <cell r="G5182" t="str">
            <v xml:space="preserve"> </v>
          </cell>
        </row>
        <row r="5183">
          <cell r="A5183"/>
          <cell r="B5183"/>
          <cell r="C5183"/>
          <cell r="D5183"/>
          <cell r="G5183" t="str">
            <v xml:space="preserve"> </v>
          </cell>
        </row>
        <row r="5184">
          <cell r="A5184"/>
          <cell r="B5184"/>
          <cell r="C5184"/>
          <cell r="D5184"/>
          <cell r="G5184" t="str">
            <v xml:space="preserve"> </v>
          </cell>
        </row>
        <row r="5185">
          <cell r="A5185"/>
          <cell r="B5185"/>
          <cell r="C5185"/>
          <cell r="D5185"/>
          <cell r="G5185" t="str">
            <v xml:space="preserve"> </v>
          </cell>
        </row>
        <row r="5186">
          <cell r="A5186"/>
          <cell r="B5186"/>
          <cell r="C5186"/>
          <cell r="D5186"/>
          <cell r="G5186" t="str">
            <v xml:space="preserve"> </v>
          </cell>
        </row>
        <row r="5187">
          <cell r="A5187"/>
          <cell r="B5187"/>
          <cell r="C5187"/>
          <cell r="D5187"/>
          <cell r="G5187" t="str">
            <v xml:space="preserve"> </v>
          </cell>
        </row>
        <row r="5188">
          <cell r="A5188"/>
          <cell r="B5188"/>
          <cell r="C5188"/>
          <cell r="D5188"/>
          <cell r="G5188" t="str">
            <v xml:space="preserve"> </v>
          </cell>
        </row>
        <row r="5189">
          <cell r="A5189"/>
          <cell r="B5189"/>
          <cell r="C5189"/>
          <cell r="D5189"/>
          <cell r="G5189" t="str">
            <v xml:space="preserve"> </v>
          </cell>
        </row>
        <row r="5190">
          <cell r="A5190"/>
          <cell r="B5190"/>
          <cell r="C5190"/>
          <cell r="D5190"/>
          <cell r="G5190" t="str">
            <v xml:space="preserve"> </v>
          </cell>
        </row>
        <row r="5191">
          <cell r="A5191"/>
          <cell r="B5191"/>
          <cell r="C5191"/>
          <cell r="D5191"/>
          <cell r="G5191" t="str">
            <v xml:space="preserve"> </v>
          </cell>
        </row>
        <row r="5192">
          <cell r="A5192"/>
          <cell r="B5192"/>
          <cell r="C5192"/>
          <cell r="D5192"/>
          <cell r="G5192" t="str">
            <v xml:space="preserve"> </v>
          </cell>
        </row>
        <row r="5193">
          <cell r="A5193"/>
          <cell r="B5193"/>
          <cell r="C5193"/>
          <cell r="D5193"/>
          <cell r="G5193" t="str">
            <v xml:space="preserve"> </v>
          </cell>
        </row>
        <row r="5194">
          <cell r="A5194"/>
          <cell r="B5194"/>
          <cell r="C5194"/>
          <cell r="D5194"/>
          <cell r="G5194" t="str">
            <v xml:space="preserve"> </v>
          </cell>
        </row>
        <row r="5195">
          <cell r="A5195"/>
          <cell r="B5195"/>
          <cell r="C5195"/>
          <cell r="D5195"/>
          <cell r="G5195" t="str">
            <v xml:space="preserve"> </v>
          </cell>
        </row>
        <row r="5196">
          <cell r="A5196"/>
          <cell r="B5196"/>
          <cell r="C5196"/>
          <cell r="D5196"/>
          <cell r="G5196" t="str">
            <v xml:space="preserve"> </v>
          </cell>
        </row>
        <row r="5197">
          <cell r="A5197"/>
          <cell r="B5197"/>
          <cell r="C5197"/>
          <cell r="D5197"/>
          <cell r="G5197" t="str">
            <v xml:space="preserve"> </v>
          </cell>
        </row>
        <row r="5198">
          <cell r="A5198"/>
          <cell r="B5198"/>
          <cell r="C5198"/>
          <cell r="D5198"/>
          <cell r="G5198" t="str">
            <v xml:space="preserve"> </v>
          </cell>
        </row>
        <row r="5199">
          <cell r="A5199"/>
          <cell r="B5199"/>
          <cell r="C5199"/>
          <cell r="D5199"/>
          <cell r="G5199" t="str">
            <v xml:space="preserve"> </v>
          </cell>
        </row>
        <row r="5200">
          <cell r="A5200"/>
          <cell r="B5200"/>
          <cell r="C5200"/>
          <cell r="D5200"/>
          <cell r="G5200" t="str">
            <v xml:space="preserve"> </v>
          </cell>
        </row>
        <row r="5201">
          <cell r="A5201"/>
          <cell r="B5201"/>
          <cell r="C5201"/>
          <cell r="D5201"/>
          <cell r="G5201" t="str">
            <v xml:space="preserve"> </v>
          </cell>
        </row>
        <row r="5202">
          <cell r="A5202"/>
          <cell r="B5202"/>
          <cell r="C5202"/>
          <cell r="D5202"/>
          <cell r="G5202" t="str">
            <v xml:space="preserve"> </v>
          </cell>
        </row>
        <row r="5203">
          <cell r="A5203"/>
          <cell r="B5203"/>
          <cell r="C5203"/>
          <cell r="D5203"/>
          <cell r="G5203" t="str">
            <v xml:space="preserve"> </v>
          </cell>
        </row>
        <row r="5204">
          <cell r="A5204"/>
          <cell r="B5204"/>
          <cell r="C5204"/>
          <cell r="D5204"/>
          <cell r="G5204" t="str">
            <v xml:space="preserve"> </v>
          </cell>
        </row>
        <row r="5205">
          <cell r="A5205"/>
          <cell r="B5205"/>
          <cell r="C5205"/>
          <cell r="D5205"/>
          <cell r="G5205" t="str">
            <v xml:space="preserve"> </v>
          </cell>
        </row>
        <row r="5206">
          <cell r="A5206"/>
          <cell r="B5206"/>
          <cell r="C5206"/>
          <cell r="D5206"/>
          <cell r="G5206" t="str">
            <v xml:space="preserve"> </v>
          </cell>
        </row>
        <row r="5207">
          <cell r="A5207"/>
          <cell r="B5207"/>
          <cell r="C5207"/>
          <cell r="D5207"/>
          <cell r="G5207" t="str">
            <v xml:space="preserve"> </v>
          </cell>
        </row>
        <row r="5208">
          <cell r="A5208"/>
          <cell r="B5208"/>
          <cell r="C5208"/>
          <cell r="D5208"/>
          <cell r="G5208" t="str">
            <v xml:space="preserve"> </v>
          </cell>
        </row>
        <row r="5209">
          <cell r="A5209"/>
          <cell r="B5209"/>
          <cell r="C5209"/>
          <cell r="D5209"/>
          <cell r="G5209" t="str">
            <v xml:space="preserve"> </v>
          </cell>
        </row>
        <row r="5210">
          <cell r="A5210"/>
          <cell r="B5210"/>
          <cell r="C5210"/>
          <cell r="D5210"/>
          <cell r="G5210" t="str">
            <v xml:space="preserve"> </v>
          </cell>
        </row>
        <row r="5211">
          <cell r="A5211"/>
          <cell r="B5211"/>
          <cell r="C5211"/>
          <cell r="D5211"/>
          <cell r="G5211" t="str">
            <v xml:space="preserve"> </v>
          </cell>
        </row>
        <row r="5212">
          <cell r="A5212"/>
          <cell r="B5212"/>
          <cell r="C5212"/>
          <cell r="D5212"/>
          <cell r="G5212" t="str">
            <v xml:space="preserve"> </v>
          </cell>
        </row>
        <row r="5213">
          <cell r="A5213"/>
          <cell r="B5213"/>
          <cell r="C5213"/>
          <cell r="D5213"/>
          <cell r="G5213" t="str">
            <v xml:space="preserve"> </v>
          </cell>
        </row>
        <row r="5214">
          <cell r="A5214"/>
          <cell r="B5214"/>
          <cell r="C5214"/>
          <cell r="D5214"/>
          <cell r="G5214" t="str">
            <v xml:space="preserve"> </v>
          </cell>
        </row>
        <row r="5215">
          <cell r="A5215"/>
          <cell r="B5215"/>
          <cell r="C5215"/>
          <cell r="D5215"/>
          <cell r="G5215" t="str">
            <v xml:space="preserve"> </v>
          </cell>
        </row>
        <row r="5216">
          <cell r="A5216"/>
          <cell r="B5216"/>
          <cell r="C5216"/>
          <cell r="D5216"/>
          <cell r="G5216" t="str">
            <v xml:space="preserve"> </v>
          </cell>
        </row>
        <row r="5217">
          <cell r="A5217"/>
          <cell r="B5217"/>
          <cell r="C5217"/>
          <cell r="D5217"/>
          <cell r="G5217" t="str">
            <v xml:space="preserve"> </v>
          </cell>
        </row>
        <row r="5218">
          <cell r="A5218"/>
          <cell r="B5218"/>
          <cell r="C5218"/>
          <cell r="D5218"/>
          <cell r="G5218" t="str">
            <v xml:space="preserve"> </v>
          </cell>
        </row>
        <row r="5219">
          <cell r="A5219"/>
          <cell r="B5219"/>
          <cell r="C5219"/>
          <cell r="D5219"/>
          <cell r="G5219" t="str">
            <v xml:space="preserve"> </v>
          </cell>
        </row>
        <row r="5220">
          <cell r="A5220"/>
          <cell r="B5220"/>
          <cell r="C5220"/>
          <cell r="D5220"/>
          <cell r="G5220" t="str">
            <v xml:space="preserve"> </v>
          </cell>
        </row>
        <row r="5221">
          <cell r="A5221"/>
          <cell r="B5221"/>
          <cell r="C5221"/>
          <cell r="D5221"/>
          <cell r="G5221" t="str">
            <v xml:space="preserve"> </v>
          </cell>
        </row>
        <row r="5222">
          <cell r="A5222"/>
          <cell r="B5222"/>
          <cell r="C5222"/>
          <cell r="D5222"/>
          <cell r="G5222" t="str">
            <v xml:space="preserve"> </v>
          </cell>
        </row>
        <row r="5223">
          <cell r="A5223"/>
          <cell r="B5223"/>
          <cell r="C5223"/>
          <cell r="D5223"/>
          <cell r="G5223" t="str">
            <v xml:space="preserve"> </v>
          </cell>
        </row>
        <row r="5224">
          <cell r="A5224"/>
          <cell r="B5224"/>
          <cell r="C5224"/>
          <cell r="D5224"/>
          <cell r="G5224" t="str">
            <v xml:space="preserve"> </v>
          </cell>
        </row>
        <row r="5225">
          <cell r="A5225"/>
          <cell r="B5225"/>
          <cell r="C5225"/>
          <cell r="D5225"/>
          <cell r="G5225" t="str">
            <v xml:space="preserve"> </v>
          </cell>
        </row>
        <row r="5226">
          <cell r="A5226"/>
          <cell r="B5226"/>
          <cell r="C5226"/>
          <cell r="D5226"/>
          <cell r="G5226" t="str">
            <v xml:space="preserve"> </v>
          </cell>
        </row>
        <row r="5227">
          <cell r="A5227"/>
          <cell r="B5227"/>
          <cell r="C5227"/>
          <cell r="D5227"/>
          <cell r="G5227" t="str">
            <v xml:space="preserve"> </v>
          </cell>
        </row>
        <row r="5228">
          <cell r="A5228"/>
          <cell r="B5228"/>
          <cell r="C5228"/>
          <cell r="D5228"/>
          <cell r="G5228" t="str">
            <v xml:space="preserve"> </v>
          </cell>
        </row>
        <row r="5229">
          <cell r="A5229"/>
          <cell r="B5229"/>
          <cell r="C5229"/>
          <cell r="D5229"/>
          <cell r="G5229" t="str">
            <v xml:space="preserve"> </v>
          </cell>
        </row>
        <row r="5230">
          <cell r="A5230"/>
          <cell r="B5230"/>
          <cell r="C5230"/>
          <cell r="D5230"/>
          <cell r="G5230" t="str">
            <v xml:space="preserve"> </v>
          </cell>
        </row>
        <row r="5231">
          <cell r="A5231"/>
          <cell r="B5231"/>
          <cell r="C5231"/>
          <cell r="D5231"/>
          <cell r="G5231" t="str">
            <v xml:space="preserve"> </v>
          </cell>
        </row>
        <row r="5232">
          <cell r="A5232"/>
          <cell r="B5232"/>
          <cell r="C5232"/>
          <cell r="D5232"/>
          <cell r="G5232" t="str">
            <v xml:space="preserve"> </v>
          </cell>
        </row>
        <row r="5233">
          <cell r="A5233"/>
          <cell r="B5233"/>
          <cell r="C5233"/>
          <cell r="D5233"/>
          <cell r="G5233" t="str">
            <v xml:space="preserve"> </v>
          </cell>
        </row>
        <row r="5234">
          <cell r="A5234"/>
          <cell r="B5234"/>
          <cell r="C5234"/>
          <cell r="D5234"/>
          <cell r="G5234" t="str">
            <v xml:space="preserve"> </v>
          </cell>
        </row>
        <row r="5235">
          <cell r="A5235"/>
          <cell r="B5235"/>
          <cell r="C5235"/>
          <cell r="D5235"/>
          <cell r="G5235" t="str">
            <v xml:space="preserve"> </v>
          </cell>
        </row>
        <row r="5236">
          <cell r="A5236"/>
          <cell r="B5236"/>
          <cell r="C5236"/>
          <cell r="D5236"/>
          <cell r="G5236" t="str">
            <v xml:space="preserve"> </v>
          </cell>
        </row>
        <row r="5237">
          <cell r="A5237"/>
          <cell r="B5237"/>
          <cell r="C5237"/>
          <cell r="D5237"/>
          <cell r="G5237" t="str">
            <v xml:space="preserve"> </v>
          </cell>
        </row>
        <row r="5238">
          <cell r="A5238"/>
          <cell r="B5238"/>
          <cell r="C5238"/>
          <cell r="D5238"/>
          <cell r="G5238" t="str">
            <v xml:space="preserve"> </v>
          </cell>
        </row>
        <row r="5239">
          <cell r="A5239"/>
          <cell r="B5239"/>
          <cell r="C5239"/>
          <cell r="D5239"/>
          <cell r="G5239" t="str">
            <v xml:space="preserve"> </v>
          </cell>
        </row>
        <row r="5240">
          <cell r="A5240"/>
          <cell r="B5240"/>
          <cell r="C5240"/>
          <cell r="D5240"/>
          <cell r="G5240" t="str">
            <v xml:space="preserve"> </v>
          </cell>
        </row>
        <row r="5241">
          <cell r="A5241"/>
          <cell r="B5241"/>
          <cell r="C5241"/>
          <cell r="D5241"/>
          <cell r="G5241" t="str">
            <v xml:space="preserve"> </v>
          </cell>
        </row>
        <row r="5242">
          <cell r="A5242"/>
          <cell r="B5242"/>
          <cell r="C5242"/>
          <cell r="D5242"/>
          <cell r="G5242" t="str">
            <v xml:space="preserve"> </v>
          </cell>
        </row>
        <row r="5243">
          <cell r="A5243"/>
          <cell r="B5243"/>
          <cell r="C5243"/>
          <cell r="D5243"/>
          <cell r="G5243" t="str">
            <v xml:space="preserve"> </v>
          </cell>
        </row>
        <row r="5244">
          <cell r="A5244"/>
          <cell r="B5244"/>
          <cell r="C5244"/>
          <cell r="D5244"/>
          <cell r="G5244" t="str">
            <v xml:space="preserve"> </v>
          </cell>
        </row>
        <row r="5245">
          <cell r="A5245"/>
          <cell r="B5245"/>
          <cell r="C5245"/>
          <cell r="D5245"/>
          <cell r="G5245" t="str">
            <v xml:space="preserve"> </v>
          </cell>
        </row>
        <row r="5246">
          <cell r="A5246"/>
          <cell r="B5246"/>
          <cell r="C5246"/>
          <cell r="D5246"/>
          <cell r="G5246" t="str">
            <v xml:space="preserve"> </v>
          </cell>
        </row>
        <row r="5247">
          <cell r="A5247"/>
          <cell r="B5247"/>
          <cell r="C5247"/>
          <cell r="D5247"/>
          <cell r="G5247" t="str">
            <v xml:space="preserve"> </v>
          </cell>
        </row>
        <row r="5248">
          <cell r="A5248"/>
          <cell r="B5248"/>
          <cell r="C5248"/>
          <cell r="D5248"/>
          <cell r="G5248" t="str">
            <v xml:space="preserve"> </v>
          </cell>
        </row>
        <row r="5249">
          <cell r="A5249"/>
          <cell r="B5249"/>
          <cell r="C5249"/>
          <cell r="D5249"/>
          <cell r="G5249" t="str">
            <v xml:space="preserve"> </v>
          </cell>
        </row>
        <row r="5250">
          <cell r="A5250"/>
          <cell r="B5250"/>
          <cell r="C5250"/>
          <cell r="D5250"/>
          <cell r="G5250" t="str">
            <v xml:space="preserve"> </v>
          </cell>
        </row>
        <row r="5251">
          <cell r="A5251"/>
          <cell r="B5251"/>
          <cell r="C5251"/>
          <cell r="D5251"/>
          <cell r="G5251" t="str">
            <v xml:space="preserve"> </v>
          </cell>
        </row>
        <row r="5252">
          <cell r="A5252"/>
          <cell r="B5252"/>
          <cell r="C5252"/>
          <cell r="D5252"/>
          <cell r="G5252" t="str">
            <v xml:space="preserve"> </v>
          </cell>
        </row>
        <row r="5253">
          <cell r="A5253"/>
          <cell r="B5253"/>
          <cell r="C5253"/>
          <cell r="D5253"/>
          <cell r="G5253" t="str">
            <v xml:space="preserve"> </v>
          </cell>
        </row>
        <row r="5254">
          <cell r="A5254"/>
          <cell r="B5254"/>
          <cell r="C5254"/>
          <cell r="D5254"/>
          <cell r="G5254" t="str">
            <v xml:space="preserve"> </v>
          </cell>
        </row>
        <row r="5255">
          <cell r="A5255"/>
          <cell r="B5255"/>
          <cell r="C5255"/>
          <cell r="D5255"/>
          <cell r="G5255" t="str">
            <v xml:space="preserve"> </v>
          </cell>
        </row>
        <row r="5256">
          <cell r="A5256"/>
          <cell r="B5256"/>
          <cell r="C5256"/>
          <cell r="D5256"/>
          <cell r="G5256" t="str">
            <v xml:space="preserve"> </v>
          </cell>
        </row>
        <row r="5257">
          <cell r="A5257"/>
          <cell r="B5257"/>
          <cell r="C5257"/>
          <cell r="D5257"/>
          <cell r="G5257" t="str">
            <v xml:space="preserve"> </v>
          </cell>
        </row>
        <row r="5258">
          <cell r="A5258"/>
          <cell r="B5258"/>
          <cell r="C5258"/>
          <cell r="D5258"/>
          <cell r="G5258" t="str">
            <v xml:space="preserve"> </v>
          </cell>
        </row>
        <row r="5259">
          <cell r="A5259"/>
          <cell r="B5259"/>
          <cell r="C5259"/>
          <cell r="D5259"/>
          <cell r="G5259" t="str">
            <v xml:space="preserve"> </v>
          </cell>
        </row>
        <row r="5260">
          <cell r="A5260"/>
          <cell r="B5260"/>
          <cell r="C5260"/>
          <cell r="D5260"/>
          <cell r="G5260" t="str">
            <v xml:space="preserve"> </v>
          </cell>
        </row>
        <row r="5261">
          <cell r="A5261"/>
          <cell r="B5261"/>
          <cell r="C5261"/>
          <cell r="D5261"/>
          <cell r="G5261" t="str">
            <v xml:space="preserve"> </v>
          </cell>
        </row>
        <row r="5262">
          <cell r="A5262"/>
          <cell r="B5262"/>
          <cell r="C5262"/>
          <cell r="D5262"/>
          <cell r="G5262" t="str">
            <v xml:space="preserve"> </v>
          </cell>
        </row>
        <row r="5263">
          <cell r="A5263"/>
          <cell r="B5263"/>
          <cell r="C5263"/>
          <cell r="D5263"/>
          <cell r="G5263" t="str">
            <v xml:space="preserve"> </v>
          </cell>
        </row>
        <row r="5264">
          <cell r="A5264"/>
          <cell r="B5264"/>
          <cell r="C5264"/>
          <cell r="D5264"/>
          <cell r="G5264" t="str">
            <v xml:space="preserve"> </v>
          </cell>
        </row>
        <row r="5265">
          <cell r="A5265"/>
          <cell r="B5265"/>
          <cell r="C5265"/>
          <cell r="D5265"/>
          <cell r="G5265" t="str">
            <v xml:space="preserve"> </v>
          </cell>
        </row>
        <row r="5266">
          <cell r="A5266"/>
          <cell r="B5266"/>
          <cell r="C5266"/>
          <cell r="D5266"/>
          <cell r="G5266" t="str">
            <v xml:space="preserve"> </v>
          </cell>
        </row>
        <row r="5267">
          <cell r="A5267"/>
          <cell r="B5267"/>
          <cell r="C5267"/>
          <cell r="D5267"/>
          <cell r="G5267" t="str">
            <v xml:space="preserve"> </v>
          </cell>
        </row>
        <row r="5268">
          <cell r="A5268"/>
          <cell r="B5268"/>
          <cell r="C5268"/>
          <cell r="D5268"/>
          <cell r="G5268" t="str">
            <v xml:space="preserve"> </v>
          </cell>
        </row>
        <row r="5269">
          <cell r="A5269"/>
          <cell r="B5269"/>
          <cell r="C5269"/>
          <cell r="D5269"/>
          <cell r="G5269" t="str">
            <v xml:space="preserve"> </v>
          </cell>
        </row>
        <row r="5270">
          <cell r="A5270"/>
          <cell r="B5270"/>
          <cell r="C5270"/>
          <cell r="D5270"/>
          <cell r="G5270" t="str">
            <v xml:space="preserve"> </v>
          </cell>
        </row>
        <row r="5271">
          <cell r="A5271"/>
          <cell r="B5271"/>
          <cell r="C5271"/>
          <cell r="D5271"/>
          <cell r="G5271" t="str">
            <v xml:space="preserve"> </v>
          </cell>
        </row>
        <row r="5272">
          <cell r="A5272"/>
          <cell r="B5272"/>
          <cell r="C5272"/>
          <cell r="D5272"/>
          <cell r="G5272" t="str">
            <v xml:space="preserve"> </v>
          </cell>
        </row>
        <row r="5273">
          <cell r="A5273"/>
          <cell r="B5273"/>
          <cell r="C5273"/>
          <cell r="D5273"/>
          <cell r="G5273" t="str">
            <v xml:space="preserve"> </v>
          </cell>
        </row>
        <row r="5274">
          <cell r="A5274"/>
          <cell r="B5274"/>
          <cell r="C5274"/>
          <cell r="D5274"/>
          <cell r="G5274" t="str">
            <v xml:space="preserve"> </v>
          </cell>
        </row>
        <row r="5275">
          <cell r="A5275"/>
          <cell r="B5275"/>
          <cell r="C5275"/>
          <cell r="D5275"/>
          <cell r="G5275" t="str">
            <v xml:space="preserve"> </v>
          </cell>
        </row>
        <row r="5276">
          <cell r="A5276"/>
          <cell r="B5276"/>
          <cell r="C5276"/>
          <cell r="D5276"/>
          <cell r="G5276" t="str">
            <v xml:space="preserve"> </v>
          </cell>
        </row>
        <row r="5277">
          <cell r="A5277"/>
          <cell r="B5277"/>
          <cell r="C5277"/>
          <cell r="D5277"/>
          <cell r="G5277" t="str">
            <v xml:space="preserve"> </v>
          </cell>
        </row>
        <row r="5278">
          <cell r="A5278"/>
          <cell r="B5278"/>
          <cell r="C5278"/>
          <cell r="D5278"/>
          <cell r="G5278" t="str">
            <v xml:space="preserve"> </v>
          </cell>
        </row>
        <row r="5279">
          <cell r="A5279"/>
          <cell r="B5279"/>
          <cell r="C5279"/>
          <cell r="D5279"/>
          <cell r="G5279" t="str">
            <v xml:space="preserve"> </v>
          </cell>
        </row>
        <row r="5280">
          <cell r="A5280"/>
          <cell r="B5280"/>
          <cell r="C5280"/>
          <cell r="D5280"/>
          <cell r="G5280" t="str">
            <v xml:space="preserve"> </v>
          </cell>
        </row>
        <row r="5281">
          <cell r="A5281"/>
          <cell r="B5281"/>
          <cell r="C5281"/>
          <cell r="D5281"/>
          <cell r="G5281" t="str">
            <v xml:space="preserve"> </v>
          </cell>
        </row>
        <row r="5282">
          <cell r="A5282"/>
          <cell r="B5282"/>
          <cell r="C5282"/>
          <cell r="D5282"/>
          <cell r="G5282" t="str">
            <v xml:space="preserve"> </v>
          </cell>
        </row>
        <row r="5283">
          <cell r="A5283"/>
          <cell r="B5283"/>
          <cell r="C5283"/>
          <cell r="D5283"/>
          <cell r="G5283" t="str">
            <v xml:space="preserve"> </v>
          </cell>
        </row>
        <row r="5284">
          <cell r="A5284"/>
          <cell r="B5284"/>
          <cell r="C5284"/>
          <cell r="D5284"/>
          <cell r="G5284" t="str">
            <v xml:space="preserve"> </v>
          </cell>
        </row>
        <row r="5285">
          <cell r="A5285"/>
          <cell r="B5285"/>
          <cell r="C5285"/>
          <cell r="D5285"/>
          <cell r="G5285" t="str">
            <v xml:space="preserve"> </v>
          </cell>
        </row>
        <row r="5286">
          <cell r="A5286"/>
          <cell r="B5286"/>
          <cell r="C5286"/>
          <cell r="D5286"/>
          <cell r="G5286" t="str">
            <v xml:space="preserve"> </v>
          </cell>
        </row>
        <row r="5287">
          <cell r="A5287"/>
          <cell r="B5287"/>
          <cell r="C5287"/>
          <cell r="D5287"/>
          <cell r="G5287" t="str">
            <v xml:space="preserve"> </v>
          </cell>
        </row>
        <row r="5288">
          <cell r="A5288"/>
          <cell r="B5288"/>
          <cell r="C5288"/>
          <cell r="D5288"/>
          <cell r="G5288" t="str">
            <v xml:space="preserve"> </v>
          </cell>
        </row>
        <row r="5289">
          <cell r="A5289"/>
          <cell r="B5289"/>
          <cell r="C5289"/>
          <cell r="D5289"/>
          <cell r="G5289" t="str">
            <v xml:space="preserve"> </v>
          </cell>
        </row>
        <row r="5290">
          <cell r="A5290"/>
          <cell r="B5290"/>
          <cell r="C5290"/>
          <cell r="D5290"/>
          <cell r="G5290" t="str">
            <v xml:space="preserve"> </v>
          </cell>
        </row>
        <row r="5291">
          <cell r="A5291"/>
          <cell r="B5291"/>
          <cell r="C5291"/>
          <cell r="D5291"/>
          <cell r="G5291" t="str">
            <v xml:space="preserve"> </v>
          </cell>
        </row>
        <row r="5292">
          <cell r="A5292"/>
          <cell r="B5292"/>
          <cell r="C5292"/>
          <cell r="D5292"/>
          <cell r="G5292" t="str">
            <v xml:space="preserve"> </v>
          </cell>
        </row>
        <row r="5293">
          <cell r="A5293"/>
          <cell r="B5293"/>
          <cell r="C5293"/>
          <cell r="D5293"/>
          <cell r="G5293" t="str">
            <v xml:space="preserve"> </v>
          </cell>
        </row>
        <row r="5294">
          <cell r="A5294"/>
          <cell r="B5294"/>
          <cell r="C5294"/>
          <cell r="D5294"/>
          <cell r="G5294" t="str">
            <v xml:space="preserve"> </v>
          </cell>
        </row>
        <row r="5295">
          <cell r="A5295"/>
          <cell r="B5295"/>
          <cell r="C5295"/>
          <cell r="D5295"/>
          <cell r="G5295" t="str">
            <v xml:space="preserve"> </v>
          </cell>
        </row>
        <row r="5296">
          <cell r="A5296"/>
          <cell r="B5296"/>
          <cell r="C5296"/>
          <cell r="D5296"/>
          <cell r="G5296" t="str">
            <v xml:space="preserve"> </v>
          </cell>
        </row>
        <row r="5297">
          <cell r="A5297"/>
          <cell r="B5297"/>
          <cell r="C5297"/>
          <cell r="D5297"/>
          <cell r="G5297" t="str">
            <v xml:space="preserve"> </v>
          </cell>
        </row>
        <row r="5298">
          <cell r="A5298"/>
          <cell r="B5298"/>
          <cell r="C5298"/>
          <cell r="D5298"/>
          <cell r="G5298" t="str">
            <v xml:space="preserve"> </v>
          </cell>
        </row>
        <row r="5299">
          <cell r="A5299"/>
          <cell r="B5299"/>
          <cell r="C5299"/>
          <cell r="D5299"/>
          <cell r="G5299" t="str">
            <v xml:space="preserve"> </v>
          </cell>
        </row>
        <row r="5300">
          <cell r="A5300"/>
          <cell r="B5300"/>
          <cell r="C5300"/>
          <cell r="D5300"/>
          <cell r="G5300" t="str">
            <v xml:space="preserve"> </v>
          </cell>
        </row>
        <row r="5301">
          <cell r="A5301"/>
          <cell r="B5301"/>
          <cell r="C5301"/>
          <cell r="D5301"/>
          <cell r="G5301" t="str">
            <v xml:space="preserve"> </v>
          </cell>
        </row>
        <row r="5302">
          <cell r="A5302"/>
          <cell r="B5302"/>
          <cell r="C5302"/>
          <cell r="D5302"/>
          <cell r="G5302" t="str">
            <v xml:space="preserve"> </v>
          </cell>
        </row>
        <row r="5303">
          <cell r="A5303"/>
          <cell r="B5303"/>
          <cell r="C5303"/>
          <cell r="D5303"/>
          <cell r="G5303" t="str">
            <v xml:space="preserve"> </v>
          </cell>
        </row>
        <row r="5304">
          <cell r="A5304"/>
          <cell r="B5304"/>
          <cell r="C5304"/>
          <cell r="D5304"/>
          <cell r="G5304" t="str">
            <v xml:space="preserve"> </v>
          </cell>
        </row>
        <row r="5305">
          <cell r="A5305"/>
          <cell r="B5305"/>
          <cell r="C5305"/>
          <cell r="D5305"/>
          <cell r="G5305" t="str">
            <v xml:space="preserve"> </v>
          </cell>
        </row>
        <row r="5306">
          <cell r="A5306"/>
          <cell r="B5306"/>
          <cell r="C5306"/>
          <cell r="D5306"/>
          <cell r="G5306" t="str">
            <v xml:space="preserve"> </v>
          </cell>
        </row>
        <row r="5307">
          <cell r="A5307"/>
          <cell r="B5307"/>
          <cell r="C5307"/>
          <cell r="D5307"/>
          <cell r="G5307" t="str">
            <v xml:space="preserve"> </v>
          </cell>
        </row>
        <row r="5308">
          <cell r="A5308"/>
          <cell r="B5308"/>
          <cell r="C5308"/>
          <cell r="D5308"/>
          <cell r="G5308" t="str">
            <v xml:space="preserve"> </v>
          </cell>
        </row>
        <row r="5309">
          <cell r="A5309"/>
          <cell r="B5309"/>
          <cell r="C5309"/>
          <cell r="D5309"/>
          <cell r="G5309" t="str">
            <v xml:space="preserve"> </v>
          </cell>
        </row>
        <row r="5310">
          <cell r="A5310"/>
          <cell r="B5310"/>
          <cell r="C5310"/>
          <cell r="D5310"/>
          <cell r="G5310" t="str">
            <v xml:space="preserve"> </v>
          </cell>
        </row>
        <row r="5311">
          <cell r="A5311"/>
          <cell r="B5311"/>
          <cell r="C5311"/>
          <cell r="D5311"/>
          <cell r="G5311" t="str">
            <v xml:space="preserve"> </v>
          </cell>
        </row>
        <row r="5312">
          <cell r="A5312"/>
          <cell r="B5312"/>
          <cell r="C5312"/>
          <cell r="D5312"/>
          <cell r="G5312" t="str">
            <v xml:space="preserve"> </v>
          </cell>
        </row>
        <row r="5313">
          <cell r="A5313"/>
          <cell r="B5313"/>
          <cell r="C5313"/>
          <cell r="D5313"/>
          <cell r="G5313" t="str">
            <v xml:space="preserve"> </v>
          </cell>
        </row>
        <row r="5314">
          <cell r="A5314"/>
          <cell r="B5314"/>
          <cell r="C5314"/>
          <cell r="D5314"/>
          <cell r="G5314" t="str">
            <v xml:space="preserve"> </v>
          </cell>
        </row>
        <row r="5315">
          <cell r="A5315"/>
          <cell r="B5315"/>
          <cell r="C5315"/>
          <cell r="D5315"/>
          <cell r="G5315" t="str">
            <v xml:space="preserve"> </v>
          </cell>
        </row>
        <row r="5316">
          <cell r="A5316"/>
          <cell r="B5316"/>
          <cell r="C5316"/>
          <cell r="D5316"/>
          <cell r="G5316" t="str">
            <v xml:space="preserve"> </v>
          </cell>
        </row>
        <row r="5317">
          <cell r="A5317"/>
          <cell r="B5317"/>
          <cell r="C5317"/>
          <cell r="D5317"/>
          <cell r="G5317" t="str">
            <v xml:space="preserve"> </v>
          </cell>
        </row>
        <row r="5318">
          <cell r="A5318"/>
          <cell r="B5318"/>
          <cell r="C5318"/>
          <cell r="D5318"/>
          <cell r="G5318" t="str">
            <v xml:space="preserve"> </v>
          </cell>
        </row>
        <row r="5319">
          <cell r="A5319"/>
          <cell r="B5319"/>
          <cell r="C5319"/>
          <cell r="D5319"/>
          <cell r="G5319" t="str">
            <v xml:space="preserve"> </v>
          </cell>
        </row>
        <row r="5320">
          <cell r="A5320"/>
          <cell r="B5320"/>
          <cell r="C5320"/>
          <cell r="D5320"/>
          <cell r="G5320" t="str">
            <v xml:space="preserve"> </v>
          </cell>
        </row>
        <row r="5321">
          <cell r="A5321"/>
          <cell r="B5321"/>
          <cell r="C5321"/>
          <cell r="D5321"/>
          <cell r="G5321" t="str">
            <v xml:space="preserve"> </v>
          </cell>
        </row>
        <row r="5322">
          <cell r="A5322"/>
          <cell r="B5322"/>
          <cell r="C5322"/>
          <cell r="D5322"/>
          <cell r="G5322" t="str">
            <v xml:space="preserve"> </v>
          </cell>
        </row>
        <row r="5323">
          <cell r="A5323"/>
          <cell r="B5323"/>
          <cell r="C5323"/>
          <cell r="D5323"/>
          <cell r="G5323" t="str">
            <v xml:space="preserve"> </v>
          </cell>
        </row>
        <row r="5324">
          <cell r="A5324"/>
          <cell r="B5324"/>
          <cell r="C5324"/>
          <cell r="D5324"/>
          <cell r="G5324" t="str">
            <v xml:space="preserve"> </v>
          </cell>
        </row>
        <row r="5325">
          <cell r="A5325"/>
          <cell r="B5325"/>
          <cell r="C5325"/>
          <cell r="D5325"/>
          <cell r="G5325" t="str">
            <v xml:space="preserve"> </v>
          </cell>
        </row>
        <row r="5326">
          <cell r="A5326"/>
          <cell r="B5326"/>
          <cell r="C5326"/>
          <cell r="D5326"/>
          <cell r="G5326" t="str">
            <v xml:space="preserve"> </v>
          </cell>
        </row>
        <row r="5327">
          <cell r="A5327"/>
          <cell r="B5327"/>
          <cell r="C5327"/>
          <cell r="D5327"/>
          <cell r="G5327" t="str">
            <v xml:space="preserve"> </v>
          </cell>
        </row>
        <row r="5328">
          <cell r="A5328"/>
          <cell r="B5328"/>
          <cell r="C5328"/>
          <cell r="D5328"/>
          <cell r="G5328" t="str">
            <v xml:space="preserve"> </v>
          </cell>
        </row>
        <row r="5329">
          <cell r="A5329"/>
          <cell r="B5329"/>
          <cell r="C5329"/>
          <cell r="D5329"/>
          <cell r="G5329" t="str">
            <v xml:space="preserve"> </v>
          </cell>
        </row>
        <row r="5330">
          <cell r="A5330"/>
          <cell r="B5330"/>
          <cell r="C5330"/>
          <cell r="D5330"/>
          <cell r="G5330" t="str">
            <v xml:space="preserve"> </v>
          </cell>
        </row>
        <row r="5331">
          <cell r="A5331"/>
          <cell r="B5331"/>
          <cell r="C5331"/>
          <cell r="D5331"/>
          <cell r="G5331" t="str">
            <v xml:space="preserve"> </v>
          </cell>
        </row>
        <row r="5332">
          <cell r="A5332"/>
          <cell r="B5332"/>
          <cell r="C5332"/>
          <cell r="D5332"/>
          <cell r="G5332" t="str">
            <v xml:space="preserve"> </v>
          </cell>
        </row>
        <row r="5333">
          <cell r="A5333"/>
          <cell r="B5333"/>
          <cell r="C5333"/>
          <cell r="D5333"/>
          <cell r="G5333" t="str">
            <v xml:space="preserve"> </v>
          </cell>
        </row>
        <row r="5334">
          <cell r="A5334"/>
          <cell r="B5334"/>
          <cell r="C5334"/>
          <cell r="D5334"/>
          <cell r="G5334" t="str">
            <v xml:space="preserve"> </v>
          </cell>
        </row>
        <row r="5335">
          <cell r="A5335"/>
          <cell r="B5335"/>
          <cell r="C5335"/>
          <cell r="D5335"/>
          <cell r="G5335" t="str">
            <v xml:space="preserve"> </v>
          </cell>
        </row>
        <row r="5336">
          <cell r="A5336"/>
          <cell r="B5336"/>
          <cell r="C5336"/>
          <cell r="D5336"/>
          <cell r="G5336" t="str">
            <v xml:space="preserve"> </v>
          </cell>
        </row>
        <row r="5337">
          <cell r="A5337"/>
          <cell r="B5337"/>
          <cell r="C5337"/>
          <cell r="D5337"/>
          <cell r="G5337" t="str">
            <v xml:space="preserve"> </v>
          </cell>
        </row>
        <row r="5338">
          <cell r="A5338"/>
          <cell r="B5338"/>
          <cell r="C5338"/>
          <cell r="D5338"/>
          <cell r="G5338" t="str">
            <v xml:space="preserve"> </v>
          </cell>
        </row>
        <row r="5339">
          <cell r="A5339"/>
          <cell r="B5339"/>
          <cell r="C5339"/>
          <cell r="D5339"/>
          <cell r="G5339" t="str">
            <v xml:space="preserve"> </v>
          </cell>
        </row>
        <row r="5340">
          <cell r="A5340"/>
          <cell r="B5340"/>
          <cell r="C5340"/>
          <cell r="D5340"/>
          <cell r="G5340" t="str">
            <v xml:space="preserve"> </v>
          </cell>
        </row>
        <row r="5341">
          <cell r="A5341"/>
          <cell r="B5341"/>
          <cell r="C5341"/>
          <cell r="D5341"/>
          <cell r="G5341" t="str">
            <v xml:space="preserve"> </v>
          </cell>
        </row>
        <row r="5342">
          <cell r="A5342"/>
          <cell r="B5342"/>
          <cell r="C5342"/>
          <cell r="D5342"/>
          <cell r="G5342" t="str">
            <v xml:space="preserve"> </v>
          </cell>
        </row>
        <row r="5343">
          <cell r="A5343"/>
          <cell r="B5343"/>
          <cell r="C5343"/>
          <cell r="D5343"/>
          <cell r="G5343" t="str">
            <v xml:space="preserve"> </v>
          </cell>
        </row>
        <row r="5344">
          <cell r="A5344"/>
          <cell r="B5344"/>
          <cell r="C5344"/>
          <cell r="D5344"/>
          <cell r="G5344" t="str">
            <v xml:space="preserve"> </v>
          </cell>
        </row>
        <row r="5345">
          <cell r="A5345"/>
          <cell r="B5345"/>
          <cell r="C5345"/>
          <cell r="D5345"/>
          <cell r="G5345" t="str">
            <v xml:space="preserve"> </v>
          </cell>
        </row>
        <row r="5346">
          <cell r="A5346"/>
          <cell r="B5346"/>
          <cell r="C5346"/>
          <cell r="D5346"/>
          <cell r="G5346" t="str">
            <v xml:space="preserve"> </v>
          </cell>
        </row>
        <row r="5347">
          <cell r="A5347"/>
          <cell r="B5347"/>
          <cell r="C5347"/>
          <cell r="D5347"/>
          <cell r="G5347" t="str">
            <v xml:space="preserve"> </v>
          </cell>
        </row>
        <row r="5348">
          <cell r="A5348"/>
          <cell r="B5348"/>
          <cell r="C5348"/>
          <cell r="D5348"/>
          <cell r="G5348" t="str">
            <v xml:space="preserve"> </v>
          </cell>
        </row>
        <row r="5349">
          <cell r="A5349"/>
          <cell r="B5349"/>
          <cell r="C5349"/>
          <cell r="D5349"/>
          <cell r="G5349" t="str">
            <v xml:space="preserve"> </v>
          </cell>
        </row>
        <row r="5350">
          <cell r="A5350"/>
          <cell r="B5350"/>
          <cell r="C5350"/>
          <cell r="D5350"/>
          <cell r="G5350" t="str">
            <v xml:space="preserve"> </v>
          </cell>
        </row>
        <row r="5351">
          <cell r="A5351"/>
          <cell r="B5351"/>
          <cell r="C5351"/>
          <cell r="D5351"/>
          <cell r="G5351" t="str">
            <v xml:space="preserve"> </v>
          </cell>
        </row>
        <row r="5352">
          <cell r="A5352"/>
          <cell r="B5352"/>
          <cell r="C5352"/>
          <cell r="D5352"/>
          <cell r="G5352" t="str">
            <v xml:space="preserve"> </v>
          </cell>
        </row>
        <row r="5353">
          <cell r="A5353"/>
          <cell r="B5353"/>
          <cell r="C5353"/>
          <cell r="D5353"/>
          <cell r="G5353" t="str">
            <v xml:space="preserve"> </v>
          </cell>
        </row>
        <row r="5354">
          <cell r="A5354"/>
          <cell r="B5354"/>
          <cell r="C5354"/>
          <cell r="D5354"/>
          <cell r="G5354" t="str">
            <v xml:space="preserve"> </v>
          </cell>
        </row>
        <row r="5355">
          <cell r="A5355"/>
          <cell r="B5355"/>
          <cell r="C5355"/>
          <cell r="D5355"/>
          <cell r="G5355" t="str">
            <v xml:space="preserve"> </v>
          </cell>
        </row>
        <row r="5356">
          <cell r="A5356"/>
          <cell r="B5356"/>
          <cell r="C5356"/>
          <cell r="D5356"/>
          <cell r="G5356" t="str">
            <v xml:space="preserve"> </v>
          </cell>
        </row>
        <row r="5357">
          <cell r="A5357"/>
          <cell r="B5357"/>
          <cell r="C5357"/>
          <cell r="D5357"/>
          <cell r="G5357" t="str">
            <v xml:space="preserve"> </v>
          </cell>
        </row>
        <row r="5358">
          <cell r="A5358"/>
          <cell r="B5358"/>
          <cell r="C5358"/>
          <cell r="D5358"/>
          <cell r="G5358" t="str">
            <v xml:space="preserve"> </v>
          </cell>
        </row>
        <row r="5359">
          <cell r="A5359"/>
          <cell r="B5359"/>
          <cell r="C5359"/>
          <cell r="D5359"/>
          <cell r="G5359" t="str">
            <v xml:space="preserve"> </v>
          </cell>
        </row>
        <row r="5360">
          <cell r="A5360"/>
          <cell r="B5360"/>
          <cell r="C5360"/>
          <cell r="D5360"/>
          <cell r="G5360" t="str">
            <v xml:space="preserve"> </v>
          </cell>
        </row>
        <row r="5361">
          <cell r="A5361"/>
          <cell r="B5361"/>
          <cell r="C5361"/>
          <cell r="D5361"/>
          <cell r="G5361" t="str">
            <v xml:space="preserve"> </v>
          </cell>
        </row>
        <row r="5362">
          <cell r="A5362"/>
          <cell r="B5362"/>
          <cell r="C5362"/>
          <cell r="D5362"/>
          <cell r="G5362" t="str">
            <v xml:space="preserve"> </v>
          </cell>
        </row>
        <row r="5363">
          <cell r="A5363"/>
          <cell r="B5363"/>
          <cell r="C5363"/>
          <cell r="D5363"/>
          <cell r="G5363" t="str">
            <v xml:space="preserve"> </v>
          </cell>
        </row>
        <row r="5364">
          <cell r="A5364"/>
          <cell r="B5364"/>
          <cell r="C5364"/>
          <cell r="D5364"/>
          <cell r="G5364" t="str">
            <v xml:space="preserve"> </v>
          </cell>
        </row>
        <row r="5365">
          <cell r="A5365"/>
          <cell r="B5365"/>
          <cell r="C5365"/>
          <cell r="D5365"/>
          <cell r="G5365" t="str">
            <v xml:space="preserve"> </v>
          </cell>
        </row>
        <row r="5366">
          <cell r="A5366"/>
          <cell r="B5366"/>
          <cell r="C5366"/>
          <cell r="D5366"/>
          <cell r="G5366" t="str">
            <v xml:space="preserve"> </v>
          </cell>
        </row>
        <row r="5367">
          <cell r="A5367"/>
          <cell r="B5367"/>
          <cell r="C5367"/>
          <cell r="D5367"/>
          <cell r="G5367" t="str">
            <v xml:space="preserve"> </v>
          </cell>
        </row>
        <row r="5368">
          <cell r="A5368"/>
          <cell r="B5368"/>
          <cell r="C5368"/>
          <cell r="D5368"/>
          <cell r="G5368" t="str">
            <v xml:space="preserve"> </v>
          </cell>
        </row>
        <row r="5369">
          <cell r="A5369"/>
          <cell r="B5369"/>
          <cell r="C5369"/>
          <cell r="D5369"/>
          <cell r="G5369" t="str">
            <v xml:space="preserve"> </v>
          </cell>
        </row>
        <row r="5370">
          <cell r="A5370"/>
          <cell r="B5370"/>
          <cell r="C5370"/>
          <cell r="D5370"/>
          <cell r="G5370" t="str">
            <v xml:space="preserve"> </v>
          </cell>
        </row>
        <row r="5371">
          <cell r="A5371"/>
          <cell r="B5371"/>
          <cell r="C5371"/>
          <cell r="D5371"/>
          <cell r="G5371" t="str">
            <v xml:space="preserve"> </v>
          </cell>
        </row>
        <row r="5372">
          <cell r="A5372"/>
          <cell r="B5372"/>
          <cell r="C5372"/>
          <cell r="D5372"/>
          <cell r="G5372" t="str">
            <v xml:space="preserve"> </v>
          </cell>
        </row>
        <row r="5373">
          <cell r="A5373"/>
          <cell r="B5373"/>
          <cell r="C5373"/>
          <cell r="D5373"/>
          <cell r="G5373" t="str">
            <v xml:space="preserve"> </v>
          </cell>
        </row>
        <row r="5374">
          <cell r="A5374"/>
          <cell r="B5374"/>
          <cell r="C5374"/>
          <cell r="D5374"/>
          <cell r="G5374" t="str">
            <v xml:space="preserve"> </v>
          </cell>
        </row>
        <row r="5375">
          <cell r="A5375"/>
          <cell r="B5375"/>
          <cell r="C5375"/>
          <cell r="D5375"/>
          <cell r="G5375" t="str">
            <v xml:space="preserve"> </v>
          </cell>
        </row>
        <row r="5376">
          <cell r="A5376"/>
          <cell r="B5376"/>
          <cell r="C5376"/>
          <cell r="D5376"/>
          <cell r="G5376" t="str">
            <v xml:space="preserve"> </v>
          </cell>
        </row>
        <row r="5377">
          <cell r="A5377"/>
          <cell r="B5377"/>
          <cell r="C5377"/>
          <cell r="D5377"/>
          <cell r="G5377" t="str">
            <v xml:space="preserve"> </v>
          </cell>
        </row>
        <row r="5378">
          <cell r="A5378"/>
          <cell r="B5378"/>
          <cell r="C5378"/>
          <cell r="D5378"/>
          <cell r="G5378" t="str">
            <v xml:space="preserve"> </v>
          </cell>
        </row>
        <row r="5379">
          <cell r="A5379"/>
          <cell r="B5379"/>
          <cell r="C5379"/>
          <cell r="D5379"/>
          <cell r="G5379" t="str">
            <v xml:space="preserve"> </v>
          </cell>
        </row>
        <row r="5380">
          <cell r="A5380"/>
          <cell r="B5380"/>
          <cell r="C5380"/>
          <cell r="D5380"/>
          <cell r="G5380" t="str">
            <v xml:space="preserve"> </v>
          </cell>
        </row>
        <row r="5381">
          <cell r="A5381"/>
          <cell r="B5381"/>
          <cell r="C5381"/>
          <cell r="D5381"/>
          <cell r="G5381" t="str">
            <v xml:space="preserve"> </v>
          </cell>
        </row>
        <row r="5382">
          <cell r="A5382"/>
          <cell r="B5382"/>
          <cell r="C5382"/>
          <cell r="D5382"/>
          <cell r="G5382" t="str">
            <v xml:space="preserve"> </v>
          </cell>
        </row>
        <row r="5383">
          <cell r="A5383"/>
          <cell r="B5383"/>
          <cell r="C5383"/>
          <cell r="D5383"/>
          <cell r="G5383" t="str">
            <v xml:space="preserve"> </v>
          </cell>
        </row>
        <row r="5384">
          <cell r="A5384"/>
          <cell r="B5384"/>
          <cell r="C5384"/>
          <cell r="D5384"/>
          <cell r="G5384" t="str">
            <v xml:space="preserve"> </v>
          </cell>
        </row>
        <row r="5385">
          <cell r="A5385"/>
          <cell r="B5385"/>
          <cell r="C5385"/>
          <cell r="D5385"/>
          <cell r="G5385" t="str">
            <v xml:space="preserve"> </v>
          </cell>
        </row>
        <row r="5386">
          <cell r="A5386"/>
          <cell r="B5386"/>
          <cell r="C5386"/>
          <cell r="D5386"/>
          <cell r="G5386" t="str">
            <v xml:space="preserve"> </v>
          </cell>
        </row>
        <row r="5387">
          <cell r="A5387"/>
          <cell r="B5387"/>
          <cell r="C5387"/>
          <cell r="D5387"/>
          <cell r="G5387" t="str">
            <v xml:space="preserve"> </v>
          </cell>
        </row>
        <row r="5388">
          <cell r="A5388"/>
          <cell r="B5388"/>
          <cell r="C5388"/>
          <cell r="D5388"/>
          <cell r="G5388" t="str">
            <v xml:space="preserve"> </v>
          </cell>
        </row>
        <row r="5389">
          <cell r="A5389"/>
          <cell r="B5389"/>
          <cell r="C5389"/>
          <cell r="D5389"/>
          <cell r="G5389" t="str">
            <v xml:space="preserve"> </v>
          </cell>
        </row>
        <row r="5390">
          <cell r="A5390"/>
          <cell r="B5390"/>
          <cell r="C5390"/>
          <cell r="D5390"/>
          <cell r="G5390" t="str">
            <v xml:space="preserve"> </v>
          </cell>
        </row>
        <row r="5391">
          <cell r="A5391"/>
          <cell r="B5391"/>
          <cell r="C5391"/>
          <cell r="D5391"/>
          <cell r="G5391" t="str">
            <v xml:space="preserve"> </v>
          </cell>
        </row>
        <row r="5392">
          <cell r="A5392"/>
          <cell r="B5392"/>
          <cell r="C5392"/>
          <cell r="D5392"/>
          <cell r="G5392" t="str">
            <v xml:space="preserve"> </v>
          </cell>
        </row>
        <row r="5393">
          <cell r="A5393"/>
          <cell r="B5393"/>
          <cell r="C5393"/>
          <cell r="D5393"/>
          <cell r="G5393" t="str">
            <v xml:space="preserve"> </v>
          </cell>
        </row>
        <row r="5394">
          <cell r="A5394"/>
          <cell r="B5394"/>
          <cell r="C5394"/>
          <cell r="D5394"/>
          <cell r="G5394" t="str">
            <v xml:space="preserve"> </v>
          </cell>
        </row>
        <row r="5395">
          <cell r="A5395"/>
          <cell r="B5395"/>
          <cell r="C5395"/>
          <cell r="D5395"/>
          <cell r="G5395" t="str">
            <v xml:space="preserve"> </v>
          </cell>
        </row>
        <row r="5396">
          <cell r="A5396"/>
          <cell r="B5396"/>
          <cell r="C5396"/>
          <cell r="D5396"/>
          <cell r="G5396" t="str">
            <v xml:space="preserve"> </v>
          </cell>
        </row>
        <row r="5397">
          <cell r="A5397"/>
          <cell r="B5397"/>
          <cell r="C5397"/>
          <cell r="D5397"/>
          <cell r="G5397" t="str">
            <v xml:space="preserve"> </v>
          </cell>
        </row>
        <row r="5398">
          <cell r="A5398"/>
          <cell r="B5398"/>
          <cell r="C5398"/>
          <cell r="D5398"/>
          <cell r="G5398" t="str">
            <v xml:space="preserve"> </v>
          </cell>
        </row>
        <row r="5399">
          <cell r="A5399"/>
          <cell r="B5399"/>
          <cell r="C5399"/>
          <cell r="D5399"/>
          <cell r="G5399" t="str">
            <v xml:space="preserve"> </v>
          </cell>
        </row>
        <row r="5400">
          <cell r="A5400"/>
          <cell r="B5400"/>
          <cell r="C5400"/>
          <cell r="D5400"/>
          <cell r="G5400" t="str">
            <v xml:space="preserve"> </v>
          </cell>
        </row>
        <row r="5401">
          <cell r="A5401"/>
          <cell r="B5401"/>
          <cell r="C5401"/>
          <cell r="D5401"/>
          <cell r="G5401" t="str">
            <v xml:space="preserve"> </v>
          </cell>
        </row>
        <row r="5402">
          <cell r="A5402"/>
          <cell r="B5402"/>
          <cell r="C5402"/>
          <cell r="D5402"/>
          <cell r="G5402" t="str">
            <v xml:space="preserve"> </v>
          </cell>
        </row>
        <row r="5403">
          <cell r="A5403"/>
          <cell r="B5403"/>
          <cell r="C5403"/>
          <cell r="D5403"/>
          <cell r="G5403" t="str">
            <v xml:space="preserve"> </v>
          </cell>
        </row>
        <row r="5404">
          <cell r="A5404"/>
          <cell r="B5404"/>
          <cell r="C5404"/>
          <cell r="D5404"/>
          <cell r="G5404" t="str">
            <v xml:space="preserve"> </v>
          </cell>
        </row>
        <row r="5405">
          <cell r="A5405"/>
          <cell r="B5405"/>
          <cell r="C5405"/>
          <cell r="D5405"/>
          <cell r="G5405" t="str">
            <v xml:space="preserve"> </v>
          </cell>
        </row>
        <row r="5406">
          <cell r="A5406"/>
          <cell r="B5406"/>
          <cell r="C5406"/>
          <cell r="D5406"/>
          <cell r="G5406" t="str">
            <v xml:space="preserve"> </v>
          </cell>
        </row>
        <row r="5407">
          <cell r="A5407"/>
          <cell r="B5407"/>
          <cell r="C5407"/>
          <cell r="D5407"/>
          <cell r="G5407" t="str">
            <v xml:space="preserve"> </v>
          </cell>
        </row>
        <row r="5408">
          <cell r="A5408"/>
          <cell r="B5408"/>
          <cell r="C5408"/>
          <cell r="D5408"/>
          <cell r="G5408" t="str">
            <v xml:space="preserve"> </v>
          </cell>
        </row>
        <row r="5409">
          <cell r="A5409"/>
          <cell r="B5409"/>
          <cell r="C5409"/>
          <cell r="D5409"/>
          <cell r="G5409" t="str">
            <v xml:space="preserve"> </v>
          </cell>
        </row>
        <row r="5410">
          <cell r="A5410"/>
          <cell r="B5410"/>
          <cell r="C5410"/>
          <cell r="D5410"/>
          <cell r="G5410" t="str">
            <v xml:space="preserve"> </v>
          </cell>
        </row>
        <row r="5411">
          <cell r="A5411"/>
          <cell r="B5411"/>
          <cell r="C5411"/>
          <cell r="D5411"/>
          <cell r="G5411" t="str">
            <v xml:space="preserve"> </v>
          </cell>
        </row>
        <row r="5412">
          <cell r="A5412"/>
          <cell r="B5412"/>
          <cell r="C5412"/>
          <cell r="D5412"/>
          <cell r="G5412" t="str">
            <v xml:space="preserve"> </v>
          </cell>
        </row>
        <row r="5413">
          <cell r="A5413"/>
          <cell r="B5413"/>
          <cell r="C5413"/>
          <cell r="D5413"/>
          <cell r="G5413" t="str">
            <v xml:space="preserve"> </v>
          </cell>
        </row>
        <row r="5414">
          <cell r="A5414"/>
          <cell r="B5414"/>
          <cell r="C5414"/>
          <cell r="D5414"/>
          <cell r="G5414" t="str">
            <v xml:space="preserve"> </v>
          </cell>
        </row>
        <row r="5415">
          <cell r="A5415"/>
          <cell r="B5415"/>
          <cell r="C5415"/>
          <cell r="D5415"/>
          <cell r="G5415" t="str">
            <v xml:space="preserve"> </v>
          </cell>
        </row>
        <row r="5416">
          <cell r="A5416"/>
          <cell r="B5416"/>
          <cell r="C5416"/>
          <cell r="D5416"/>
          <cell r="G5416" t="str">
            <v xml:space="preserve"> </v>
          </cell>
        </row>
        <row r="5417">
          <cell r="A5417"/>
          <cell r="B5417"/>
          <cell r="C5417"/>
          <cell r="D5417"/>
          <cell r="G5417" t="str">
            <v xml:space="preserve"> </v>
          </cell>
        </row>
        <row r="5418">
          <cell r="A5418"/>
          <cell r="B5418"/>
          <cell r="C5418"/>
          <cell r="D5418"/>
          <cell r="G5418" t="str">
            <v xml:space="preserve"> </v>
          </cell>
        </row>
        <row r="5419">
          <cell r="A5419"/>
          <cell r="B5419"/>
          <cell r="C5419"/>
          <cell r="D5419"/>
          <cell r="G5419" t="str">
            <v xml:space="preserve"> </v>
          </cell>
        </row>
        <row r="5420">
          <cell r="A5420"/>
          <cell r="B5420"/>
          <cell r="C5420"/>
          <cell r="D5420"/>
          <cell r="G5420" t="str">
            <v xml:space="preserve"> </v>
          </cell>
        </row>
        <row r="5421">
          <cell r="A5421"/>
          <cell r="B5421"/>
          <cell r="C5421"/>
          <cell r="D5421"/>
          <cell r="G5421" t="str">
            <v xml:space="preserve"> </v>
          </cell>
        </row>
        <row r="5422">
          <cell r="A5422"/>
          <cell r="B5422"/>
          <cell r="C5422"/>
          <cell r="D5422"/>
          <cell r="G5422" t="str">
            <v xml:space="preserve"> </v>
          </cell>
        </row>
        <row r="5423">
          <cell r="A5423"/>
          <cell r="B5423"/>
          <cell r="C5423"/>
          <cell r="D5423"/>
          <cell r="G5423" t="str">
            <v xml:space="preserve"> </v>
          </cell>
        </row>
        <row r="5424">
          <cell r="A5424"/>
          <cell r="B5424"/>
          <cell r="C5424"/>
          <cell r="D5424"/>
          <cell r="G5424" t="str">
            <v xml:space="preserve"> </v>
          </cell>
        </row>
        <row r="5425">
          <cell r="A5425"/>
          <cell r="B5425"/>
          <cell r="C5425"/>
          <cell r="D5425"/>
          <cell r="G5425" t="str">
            <v xml:space="preserve"> </v>
          </cell>
        </row>
        <row r="5426">
          <cell r="A5426"/>
          <cell r="B5426"/>
          <cell r="C5426"/>
          <cell r="D5426"/>
          <cell r="G5426" t="str">
            <v xml:space="preserve"> </v>
          </cell>
        </row>
        <row r="5427">
          <cell r="A5427"/>
          <cell r="B5427"/>
          <cell r="C5427"/>
          <cell r="D5427"/>
          <cell r="G5427" t="str">
            <v xml:space="preserve"> </v>
          </cell>
        </row>
        <row r="5428">
          <cell r="A5428"/>
          <cell r="B5428"/>
          <cell r="C5428"/>
          <cell r="D5428"/>
          <cell r="G5428" t="str">
            <v xml:space="preserve"> </v>
          </cell>
        </row>
        <row r="5429">
          <cell r="A5429"/>
          <cell r="B5429"/>
          <cell r="C5429"/>
          <cell r="D5429"/>
          <cell r="G5429" t="str">
            <v xml:space="preserve"> </v>
          </cell>
        </row>
        <row r="5430">
          <cell r="A5430"/>
          <cell r="B5430"/>
          <cell r="C5430"/>
          <cell r="D5430"/>
          <cell r="G5430" t="str">
            <v xml:space="preserve"> </v>
          </cell>
        </row>
        <row r="5431">
          <cell r="A5431"/>
          <cell r="B5431"/>
          <cell r="C5431"/>
          <cell r="D5431"/>
          <cell r="G5431" t="str">
            <v xml:space="preserve"> </v>
          </cell>
        </row>
        <row r="5432">
          <cell r="A5432"/>
          <cell r="B5432"/>
          <cell r="C5432"/>
          <cell r="D5432"/>
          <cell r="G5432" t="str">
            <v xml:space="preserve"> </v>
          </cell>
        </row>
        <row r="5433">
          <cell r="A5433"/>
          <cell r="B5433"/>
          <cell r="C5433"/>
          <cell r="D5433"/>
          <cell r="G5433" t="str">
            <v xml:space="preserve"> </v>
          </cell>
        </row>
        <row r="5434">
          <cell r="A5434"/>
          <cell r="B5434"/>
          <cell r="C5434"/>
          <cell r="D5434"/>
          <cell r="G5434" t="str">
            <v xml:space="preserve"> </v>
          </cell>
        </row>
        <row r="5435">
          <cell r="A5435"/>
          <cell r="B5435"/>
          <cell r="C5435"/>
          <cell r="D5435"/>
          <cell r="G5435" t="str">
            <v xml:space="preserve"> </v>
          </cell>
        </row>
        <row r="5436">
          <cell r="A5436"/>
          <cell r="B5436"/>
          <cell r="C5436"/>
          <cell r="D5436"/>
          <cell r="G5436" t="str">
            <v xml:space="preserve"> </v>
          </cell>
        </row>
        <row r="5437">
          <cell r="A5437"/>
          <cell r="B5437"/>
          <cell r="C5437"/>
          <cell r="D5437"/>
          <cell r="G5437" t="str">
            <v xml:space="preserve"> </v>
          </cell>
        </row>
        <row r="5438">
          <cell r="A5438"/>
          <cell r="B5438"/>
          <cell r="C5438"/>
          <cell r="D5438"/>
          <cell r="G5438" t="str">
            <v xml:space="preserve"> </v>
          </cell>
        </row>
        <row r="5439">
          <cell r="A5439"/>
          <cell r="B5439"/>
          <cell r="C5439"/>
          <cell r="D5439"/>
          <cell r="G5439" t="str">
            <v xml:space="preserve"> </v>
          </cell>
        </row>
        <row r="5440">
          <cell r="A5440"/>
          <cell r="B5440"/>
          <cell r="C5440"/>
          <cell r="D5440"/>
          <cell r="G5440" t="str">
            <v xml:space="preserve"> </v>
          </cell>
        </row>
        <row r="5441">
          <cell r="A5441"/>
          <cell r="B5441"/>
          <cell r="C5441"/>
          <cell r="D5441"/>
          <cell r="G5441" t="str">
            <v xml:space="preserve"> </v>
          </cell>
        </row>
        <row r="5442">
          <cell r="A5442"/>
          <cell r="B5442"/>
          <cell r="C5442"/>
          <cell r="D5442"/>
          <cell r="G5442" t="str">
            <v xml:space="preserve"> </v>
          </cell>
        </row>
        <row r="5443">
          <cell r="A5443"/>
          <cell r="B5443"/>
          <cell r="C5443"/>
          <cell r="D5443"/>
          <cell r="G5443" t="str">
            <v xml:space="preserve"> </v>
          </cell>
        </row>
        <row r="5444">
          <cell r="A5444"/>
          <cell r="B5444"/>
          <cell r="C5444"/>
          <cell r="D5444"/>
          <cell r="G5444" t="str">
            <v xml:space="preserve"> </v>
          </cell>
        </row>
        <row r="5445">
          <cell r="A5445"/>
          <cell r="B5445"/>
          <cell r="C5445"/>
          <cell r="D5445"/>
          <cell r="G5445" t="str">
            <v xml:space="preserve"> </v>
          </cell>
        </row>
        <row r="5446">
          <cell r="A5446"/>
          <cell r="B5446"/>
          <cell r="C5446"/>
          <cell r="D5446"/>
          <cell r="G5446" t="str">
            <v xml:space="preserve"> </v>
          </cell>
        </row>
        <row r="5447">
          <cell r="A5447"/>
          <cell r="B5447"/>
          <cell r="C5447"/>
          <cell r="D5447"/>
          <cell r="G5447" t="str">
            <v xml:space="preserve"> </v>
          </cell>
        </row>
        <row r="5448">
          <cell r="A5448"/>
          <cell r="B5448"/>
          <cell r="C5448"/>
          <cell r="D5448"/>
          <cell r="G5448" t="str">
            <v xml:space="preserve"> </v>
          </cell>
        </row>
        <row r="5449">
          <cell r="A5449"/>
          <cell r="B5449"/>
          <cell r="C5449"/>
          <cell r="D5449"/>
          <cell r="G5449" t="str">
            <v xml:space="preserve"> </v>
          </cell>
        </row>
        <row r="5450">
          <cell r="A5450"/>
          <cell r="B5450"/>
          <cell r="C5450"/>
          <cell r="D5450"/>
          <cell r="G5450" t="str">
            <v xml:space="preserve"> </v>
          </cell>
        </row>
        <row r="5451">
          <cell r="A5451"/>
          <cell r="B5451"/>
          <cell r="C5451"/>
          <cell r="D5451"/>
          <cell r="G5451" t="str">
            <v xml:space="preserve"> </v>
          </cell>
        </row>
        <row r="5452">
          <cell r="A5452"/>
          <cell r="B5452"/>
          <cell r="C5452"/>
          <cell r="D5452"/>
          <cell r="G5452" t="str">
            <v xml:space="preserve"> </v>
          </cell>
        </row>
        <row r="5453">
          <cell r="A5453"/>
          <cell r="B5453"/>
          <cell r="C5453"/>
          <cell r="D5453"/>
          <cell r="G5453" t="str">
            <v xml:space="preserve"> </v>
          </cell>
        </row>
        <row r="5454">
          <cell r="A5454"/>
          <cell r="B5454"/>
          <cell r="C5454"/>
          <cell r="D5454"/>
          <cell r="G5454" t="str">
            <v xml:space="preserve"> </v>
          </cell>
        </row>
        <row r="5455">
          <cell r="A5455"/>
          <cell r="B5455"/>
          <cell r="C5455"/>
          <cell r="D5455"/>
          <cell r="G5455" t="str">
            <v xml:space="preserve"> </v>
          </cell>
        </row>
        <row r="5456">
          <cell r="A5456"/>
          <cell r="B5456"/>
          <cell r="C5456"/>
          <cell r="D5456"/>
          <cell r="G5456" t="str">
            <v xml:space="preserve"> </v>
          </cell>
        </row>
        <row r="5457">
          <cell r="A5457"/>
          <cell r="B5457"/>
          <cell r="C5457"/>
          <cell r="D5457"/>
          <cell r="G5457" t="str">
            <v xml:space="preserve"> </v>
          </cell>
        </row>
        <row r="5458">
          <cell r="A5458"/>
          <cell r="B5458"/>
          <cell r="C5458"/>
          <cell r="D5458"/>
          <cell r="G5458" t="str">
            <v xml:space="preserve"> </v>
          </cell>
        </row>
        <row r="5459">
          <cell r="A5459"/>
          <cell r="B5459"/>
          <cell r="C5459"/>
          <cell r="D5459"/>
          <cell r="G5459" t="str">
            <v xml:space="preserve"> </v>
          </cell>
        </row>
        <row r="5460">
          <cell r="A5460"/>
          <cell r="B5460"/>
          <cell r="C5460"/>
          <cell r="D5460"/>
          <cell r="G5460" t="str">
            <v xml:space="preserve"> </v>
          </cell>
        </row>
        <row r="5461">
          <cell r="A5461"/>
          <cell r="B5461"/>
          <cell r="C5461"/>
          <cell r="D5461"/>
          <cell r="G5461" t="str">
            <v xml:space="preserve"> </v>
          </cell>
        </row>
        <row r="5462">
          <cell r="A5462"/>
          <cell r="B5462"/>
          <cell r="C5462"/>
          <cell r="D5462"/>
          <cell r="G5462" t="str">
            <v xml:space="preserve"> </v>
          </cell>
        </row>
        <row r="5463">
          <cell r="A5463"/>
          <cell r="B5463"/>
          <cell r="C5463"/>
          <cell r="D5463"/>
          <cell r="G5463" t="str">
            <v xml:space="preserve"> </v>
          </cell>
        </row>
        <row r="5464">
          <cell r="A5464"/>
          <cell r="B5464"/>
          <cell r="C5464"/>
          <cell r="D5464"/>
          <cell r="G5464" t="str">
            <v xml:space="preserve"> </v>
          </cell>
        </row>
        <row r="5465">
          <cell r="A5465"/>
          <cell r="B5465"/>
          <cell r="C5465"/>
          <cell r="D5465"/>
          <cell r="G5465" t="str">
            <v xml:space="preserve"> </v>
          </cell>
        </row>
        <row r="5466">
          <cell r="A5466"/>
          <cell r="B5466"/>
          <cell r="C5466"/>
          <cell r="D5466"/>
          <cell r="G5466" t="str">
            <v xml:space="preserve"> </v>
          </cell>
        </row>
        <row r="5467">
          <cell r="A5467"/>
          <cell r="B5467"/>
          <cell r="C5467"/>
          <cell r="D5467"/>
          <cell r="G5467" t="str">
            <v xml:space="preserve"> </v>
          </cell>
        </row>
        <row r="5468">
          <cell r="A5468"/>
          <cell r="B5468"/>
          <cell r="C5468"/>
          <cell r="D5468"/>
          <cell r="G5468" t="str">
            <v xml:space="preserve"> </v>
          </cell>
        </row>
        <row r="5469">
          <cell r="A5469"/>
          <cell r="B5469"/>
          <cell r="C5469"/>
          <cell r="D5469"/>
          <cell r="G5469" t="str">
            <v xml:space="preserve"> </v>
          </cell>
        </row>
        <row r="5470">
          <cell r="A5470"/>
          <cell r="B5470"/>
          <cell r="C5470"/>
          <cell r="D5470"/>
          <cell r="G5470" t="str">
            <v xml:space="preserve"> </v>
          </cell>
        </row>
        <row r="5471">
          <cell r="A5471"/>
          <cell r="B5471"/>
          <cell r="C5471"/>
          <cell r="D5471"/>
          <cell r="G5471" t="str">
            <v xml:space="preserve"> </v>
          </cell>
        </row>
        <row r="5472">
          <cell r="A5472"/>
          <cell r="B5472"/>
          <cell r="C5472"/>
          <cell r="D5472"/>
          <cell r="G5472" t="str">
            <v xml:space="preserve"> </v>
          </cell>
        </row>
        <row r="5473">
          <cell r="A5473"/>
          <cell r="B5473"/>
          <cell r="C5473"/>
          <cell r="D5473"/>
          <cell r="G5473" t="str">
            <v xml:space="preserve"> </v>
          </cell>
        </row>
        <row r="5474">
          <cell r="A5474"/>
          <cell r="B5474"/>
          <cell r="C5474"/>
          <cell r="D5474"/>
          <cell r="G5474" t="str">
            <v xml:space="preserve"> </v>
          </cell>
        </row>
        <row r="5475">
          <cell r="A5475"/>
          <cell r="B5475"/>
          <cell r="C5475"/>
          <cell r="D5475"/>
          <cell r="G5475" t="str">
            <v xml:space="preserve"> </v>
          </cell>
        </row>
        <row r="5476">
          <cell r="A5476"/>
          <cell r="B5476"/>
          <cell r="C5476"/>
          <cell r="D5476"/>
          <cell r="G5476" t="str">
            <v xml:space="preserve"> </v>
          </cell>
        </row>
        <row r="5477">
          <cell r="A5477"/>
          <cell r="B5477"/>
          <cell r="C5477"/>
          <cell r="D5477"/>
          <cell r="G5477" t="str">
            <v xml:space="preserve"> </v>
          </cell>
        </row>
        <row r="5478">
          <cell r="A5478"/>
          <cell r="B5478"/>
          <cell r="C5478"/>
          <cell r="D5478"/>
          <cell r="G5478" t="str">
            <v xml:space="preserve"> </v>
          </cell>
        </row>
        <row r="5479">
          <cell r="A5479"/>
          <cell r="B5479"/>
          <cell r="C5479"/>
          <cell r="D5479"/>
          <cell r="G5479" t="str">
            <v xml:space="preserve"> </v>
          </cell>
        </row>
        <row r="5480">
          <cell r="A5480"/>
          <cell r="B5480"/>
          <cell r="C5480"/>
          <cell r="D5480"/>
          <cell r="G5480" t="str">
            <v xml:space="preserve"> </v>
          </cell>
        </row>
        <row r="5481">
          <cell r="A5481"/>
          <cell r="B5481"/>
          <cell r="C5481"/>
          <cell r="D5481"/>
          <cell r="G5481" t="str">
            <v xml:space="preserve"> </v>
          </cell>
        </row>
        <row r="5482">
          <cell r="A5482"/>
          <cell r="B5482"/>
          <cell r="C5482"/>
          <cell r="D5482"/>
          <cell r="G5482" t="str">
            <v xml:space="preserve"> </v>
          </cell>
        </row>
        <row r="5483">
          <cell r="A5483"/>
          <cell r="B5483"/>
          <cell r="C5483"/>
          <cell r="D5483"/>
          <cell r="G5483" t="str">
            <v xml:space="preserve"> </v>
          </cell>
        </row>
        <row r="5484">
          <cell r="A5484"/>
          <cell r="B5484"/>
          <cell r="C5484"/>
          <cell r="D5484"/>
          <cell r="G5484" t="str">
            <v xml:space="preserve"> </v>
          </cell>
        </row>
        <row r="5485">
          <cell r="A5485"/>
          <cell r="B5485"/>
          <cell r="C5485"/>
          <cell r="D5485"/>
          <cell r="G5485" t="str">
            <v xml:space="preserve"> </v>
          </cell>
        </row>
        <row r="5486">
          <cell r="A5486"/>
          <cell r="B5486"/>
          <cell r="C5486"/>
          <cell r="D5486"/>
          <cell r="G5486" t="str">
            <v xml:space="preserve"> </v>
          </cell>
        </row>
        <row r="5487">
          <cell r="A5487"/>
          <cell r="B5487"/>
          <cell r="C5487"/>
          <cell r="D5487"/>
          <cell r="G5487" t="str">
            <v xml:space="preserve"> </v>
          </cell>
        </row>
        <row r="5488">
          <cell r="A5488"/>
          <cell r="B5488"/>
          <cell r="C5488"/>
          <cell r="D5488"/>
          <cell r="G5488" t="str">
            <v xml:space="preserve"> </v>
          </cell>
        </row>
        <row r="5489">
          <cell r="A5489"/>
          <cell r="B5489"/>
          <cell r="C5489"/>
          <cell r="D5489"/>
          <cell r="G5489" t="str">
            <v xml:space="preserve"> </v>
          </cell>
        </row>
        <row r="5490">
          <cell r="A5490"/>
          <cell r="B5490"/>
          <cell r="C5490"/>
          <cell r="D5490"/>
          <cell r="G5490" t="str">
            <v xml:space="preserve"> </v>
          </cell>
        </row>
        <row r="5491">
          <cell r="A5491"/>
          <cell r="B5491"/>
          <cell r="C5491"/>
          <cell r="D5491"/>
          <cell r="G5491" t="str">
            <v xml:space="preserve"> </v>
          </cell>
        </row>
        <row r="5492">
          <cell r="A5492"/>
          <cell r="B5492"/>
          <cell r="C5492"/>
          <cell r="D5492"/>
          <cell r="G5492" t="str">
            <v xml:space="preserve"> </v>
          </cell>
        </row>
        <row r="5493">
          <cell r="A5493"/>
          <cell r="B5493"/>
          <cell r="C5493"/>
          <cell r="D5493"/>
          <cell r="G5493" t="str">
            <v xml:space="preserve"> </v>
          </cell>
        </row>
        <row r="5494">
          <cell r="A5494"/>
          <cell r="B5494"/>
          <cell r="C5494"/>
          <cell r="D5494"/>
          <cell r="G5494" t="str">
            <v xml:space="preserve"> </v>
          </cell>
        </row>
        <row r="5495">
          <cell r="A5495"/>
          <cell r="B5495"/>
          <cell r="C5495"/>
          <cell r="D5495"/>
          <cell r="G5495" t="str">
            <v xml:space="preserve"> </v>
          </cell>
        </row>
        <row r="5496">
          <cell r="A5496"/>
          <cell r="B5496"/>
          <cell r="C5496"/>
          <cell r="D5496"/>
          <cell r="G5496" t="str">
            <v xml:space="preserve"> </v>
          </cell>
        </row>
        <row r="5497">
          <cell r="A5497"/>
          <cell r="B5497"/>
          <cell r="C5497"/>
          <cell r="D5497"/>
          <cell r="G5497" t="str">
            <v xml:space="preserve"> </v>
          </cell>
        </row>
        <row r="5498">
          <cell r="A5498"/>
          <cell r="B5498"/>
          <cell r="C5498"/>
          <cell r="D5498"/>
          <cell r="G5498" t="str">
            <v xml:space="preserve"> </v>
          </cell>
        </row>
        <row r="5499">
          <cell r="A5499"/>
          <cell r="B5499"/>
          <cell r="C5499"/>
          <cell r="D5499"/>
          <cell r="G5499" t="str">
            <v xml:space="preserve"> </v>
          </cell>
        </row>
        <row r="5500">
          <cell r="A5500"/>
          <cell r="B5500"/>
          <cell r="C5500"/>
          <cell r="D5500"/>
          <cell r="G5500" t="str">
            <v xml:space="preserve"> </v>
          </cell>
        </row>
        <row r="5501">
          <cell r="A5501"/>
          <cell r="B5501"/>
          <cell r="C5501"/>
          <cell r="D5501"/>
          <cell r="G5501" t="str">
            <v xml:space="preserve"> </v>
          </cell>
        </row>
        <row r="5502">
          <cell r="A5502"/>
          <cell r="B5502"/>
          <cell r="C5502"/>
          <cell r="D5502"/>
          <cell r="G5502" t="str">
            <v xml:space="preserve"> </v>
          </cell>
        </row>
        <row r="5503">
          <cell r="A5503"/>
          <cell r="B5503"/>
          <cell r="C5503"/>
          <cell r="D5503"/>
          <cell r="G5503" t="str">
            <v xml:space="preserve"> </v>
          </cell>
        </row>
        <row r="5504">
          <cell r="A5504"/>
          <cell r="B5504"/>
          <cell r="C5504"/>
          <cell r="D5504"/>
          <cell r="G5504" t="str">
            <v xml:space="preserve"> </v>
          </cell>
        </row>
        <row r="5505">
          <cell r="A5505"/>
          <cell r="B5505"/>
          <cell r="C5505"/>
          <cell r="D5505"/>
          <cell r="G5505" t="str">
            <v xml:space="preserve"> </v>
          </cell>
        </row>
        <row r="5506">
          <cell r="A5506"/>
          <cell r="B5506"/>
          <cell r="C5506"/>
          <cell r="D5506"/>
          <cell r="G5506" t="str">
            <v xml:space="preserve"> </v>
          </cell>
        </row>
        <row r="5507">
          <cell r="A5507"/>
          <cell r="B5507"/>
          <cell r="C5507"/>
          <cell r="D5507"/>
          <cell r="G5507" t="str">
            <v xml:space="preserve"> </v>
          </cell>
        </row>
        <row r="5508">
          <cell r="A5508"/>
          <cell r="B5508"/>
          <cell r="C5508"/>
          <cell r="D5508"/>
          <cell r="G5508" t="str">
            <v xml:space="preserve"> </v>
          </cell>
        </row>
        <row r="5509">
          <cell r="A5509"/>
          <cell r="B5509"/>
          <cell r="C5509"/>
          <cell r="D5509"/>
          <cell r="G5509" t="str">
            <v xml:space="preserve"> </v>
          </cell>
        </row>
        <row r="5510">
          <cell r="A5510"/>
          <cell r="B5510"/>
          <cell r="C5510"/>
          <cell r="D5510"/>
          <cell r="G5510" t="str">
            <v xml:space="preserve"> </v>
          </cell>
        </row>
        <row r="5511">
          <cell r="A5511"/>
          <cell r="B5511"/>
          <cell r="C5511"/>
          <cell r="D5511"/>
          <cell r="G5511" t="str">
            <v xml:space="preserve"> </v>
          </cell>
        </row>
        <row r="5512">
          <cell r="A5512"/>
          <cell r="B5512"/>
          <cell r="C5512"/>
          <cell r="D5512"/>
          <cell r="G5512" t="str">
            <v xml:space="preserve"> </v>
          </cell>
        </row>
        <row r="5513">
          <cell r="A5513"/>
          <cell r="B5513"/>
          <cell r="C5513"/>
          <cell r="D5513"/>
          <cell r="G5513" t="str">
            <v xml:space="preserve"> </v>
          </cell>
        </row>
        <row r="5514">
          <cell r="A5514"/>
          <cell r="B5514"/>
          <cell r="C5514"/>
          <cell r="D5514"/>
          <cell r="G5514" t="str">
            <v xml:space="preserve"> </v>
          </cell>
        </row>
        <row r="5515">
          <cell r="A5515"/>
          <cell r="B5515"/>
          <cell r="C5515"/>
          <cell r="D5515"/>
          <cell r="G5515" t="str">
            <v xml:space="preserve"> </v>
          </cell>
        </row>
        <row r="5516">
          <cell r="A5516"/>
          <cell r="B5516"/>
          <cell r="C5516"/>
          <cell r="D5516"/>
          <cell r="G5516" t="str">
            <v xml:space="preserve"> </v>
          </cell>
        </row>
        <row r="5517">
          <cell r="A5517"/>
          <cell r="B5517"/>
          <cell r="C5517"/>
          <cell r="D5517"/>
          <cell r="G5517" t="str">
            <v xml:space="preserve"> </v>
          </cell>
        </row>
        <row r="5518">
          <cell r="A5518"/>
          <cell r="B5518"/>
          <cell r="C5518"/>
          <cell r="D5518"/>
          <cell r="G5518" t="str">
            <v xml:space="preserve"> </v>
          </cell>
        </row>
        <row r="5519">
          <cell r="A5519"/>
          <cell r="B5519"/>
          <cell r="C5519"/>
          <cell r="D5519"/>
          <cell r="G5519" t="str">
            <v xml:space="preserve"> </v>
          </cell>
        </row>
        <row r="5520">
          <cell r="A5520"/>
          <cell r="B5520"/>
          <cell r="C5520"/>
          <cell r="D5520"/>
          <cell r="G5520" t="str">
            <v xml:space="preserve"> </v>
          </cell>
        </row>
        <row r="5521">
          <cell r="A5521"/>
          <cell r="B5521"/>
          <cell r="C5521"/>
          <cell r="D5521"/>
          <cell r="G5521" t="str">
            <v xml:space="preserve"> </v>
          </cell>
        </row>
        <row r="5522">
          <cell r="A5522"/>
          <cell r="B5522"/>
          <cell r="C5522"/>
          <cell r="D5522"/>
          <cell r="G5522" t="str">
            <v xml:space="preserve"> </v>
          </cell>
        </row>
        <row r="5523">
          <cell r="A5523"/>
          <cell r="B5523"/>
          <cell r="C5523"/>
          <cell r="D5523"/>
          <cell r="G5523" t="str">
            <v xml:space="preserve"> </v>
          </cell>
        </row>
        <row r="5524">
          <cell r="A5524"/>
          <cell r="B5524"/>
          <cell r="C5524"/>
          <cell r="D5524"/>
          <cell r="G5524" t="str">
            <v xml:space="preserve"> </v>
          </cell>
        </row>
        <row r="5525">
          <cell r="A5525"/>
          <cell r="B5525"/>
          <cell r="C5525"/>
          <cell r="D5525"/>
          <cell r="G5525" t="str">
            <v xml:space="preserve"> </v>
          </cell>
        </row>
        <row r="5526">
          <cell r="A5526"/>
          <cell r="B5526"/>
          <cell r="C5526"/>
          <cell r="D5526"/>
          <cell r="G5526" t="str">
            <v xml:space="preserve"> </v>
          </cell>
        </row>
        <row r="5527">
          <cell r="A5527"/>
          <cell r="B5527"/>
          <cell r="C5527"/>
          <cell r="D5527"/>
          <cell r="G5527" t="str">
            <v xml:space="preserve"> </v>
          </cell>
        </row>
        <row r="5528">
          <cell r="A5528"/>
          <cell r="B5528"/>
          <cell r="C5528"/>
          <cell r="D5528"/>
          <cell r="G5528" t="str">
            <v xml:space="preserve"> </v>
          </cell>
        </row>
        <row r="5529">
          <cell r="A5529"/>
          <cell r="B5529"/>
          <cell r="C5529"/>
          <cell r="D5529"/>
          <cell r="G5529" t="str">
            <v xml:space="preserve"> </v>
          </cell>
        </row>
        <row r="5530">
          <cell r="A5530"/>
          <cell r="B5530"/>
          <cell r="C5530"/>
          <cell r="D5530"/>
          <cell r="G5530" t="str">
            <v xml:space="preserve"> </v>
          </cell>
        </row>
        <row r="5531">
          <cell r="A5531"/>
          <cell r="B5531"/>
          <cell r="C5531"/>
          <cell r="D5531"/>
          <cell r="G5531" t="str">
            <v xml:space="preserve"> </v>
          </cell>
        </row>
        <row r="5532">
          <cell r="A5532"/>
          <cell r="B5532"/>
          <cell r="C5532"/>
          <cell r="D5532"/>
          <cell r="G5532" t="str">
            <v xml:space="preserve"> </v>
          </cell>
        </row>
        <row r="5533">
          <cell r="A5533"/>
          <cell r="B5533"/>
          <cell r="C5533"/>
          <cell r="D5533"/>
          <cell r="G5533" t="str">
            <v xml:space="preserve"> </v>
          </cell>
        </row>
        <row r="5534">
          <cell r="A5534"/>
          <cell r="B5534"/>
          <cell r="C5534"/>
          <cell r="D5534"/>
          <cell r="G5534" t="str">
            <v xml:space="preserve"> </v>
          </cell>
        </row>
        <row r="5535">
          <cell r="A5535"/>
          <cell r="B5535"/>
          <cell r="C5535"/>
          <cell r="D5535"/>
          <cell r="G5535" t="str">
            <v xml:space="preserve"> </v>
          </cell>
        </row>
        <row r="5536">
          <cell r="A5536"/>
          <cell r="B5536"/>
          <cell r="C5536"/>
          <cell r="D5536"/>
          <cell r="G5536" t="str">
            <v xml:space="preserve"> </v>
          </cell>
        </row>
        <row r="5537">
          <cell r="A5537"/>
          <cell r="B5537"/>
          <cell r="C5537"/>
          <cell r="D5537"/>
          <cell r="G5537" t="str">
            <v xml:space="preserve"> </v>
          </cell>
        </row>
        <row r="5538">
          <cell r="A5538"/>
          <cell r="B5538"/>
          <cell r="C5538"/>
          <cell r="D5538"/>
          <cell r="G5538" t="str">
            <v xml:space="preserve"> </v>
          </cell>
        </row>
        <row r="5539">
          <cell r="A5539"/>
          <cell r="B5539"/>
          <cell r="C5539"/>
          <cell r="D5539"/>
          <cell r="G5539" t="str">
            <v xml:space="preserve"> </v>
          </cell>
        </row>
        <row r="5540">
          <cell r="A5540"/>
          <cell r="B5540"/>
          <cell r="C5540"/>
          <cell r="D5540"/>
          <cell r="G5540" t="str">
            <v xml:space="preserve"> </v>
          </cell>
        </row>
        <row r="5541">
          <cell r="A5541"/>
          <cell r="B5541"/>
          <cell r="C5541"/>
          <cell r="D5541"/>
          <cell r="G5541" t="str">
            <v xml:space="preserve"> </v>
          </cell>
        </row>
        <row r="5542">
          <cell r="A5542"/>
          <cell r="B5542"/>
          <cell r="C5542"/>
          <cell r="D5542"/>
          <cell r="G5542" t="str">
            <v xml:space="preserve"> </v>
          </cell>
        </row>
        <row r="5543">
          <cell r="A5543"/>
          <cell r="B5543"/>
          <cell r="C5543"/>
          <cell r="D5543"/>
          <cell r="G5543" t="str">
            <v xml:space="preserve"> </v>
          </cell>
        </row>
        <row r="5544">
          <cell r="A5544"/>
          <cell r="B5544"/>
          <cell r="C5544"/>
          <cell r="D5544"/>
          <cell r="G5544" t="str">
            <v xml:space="preserve"> </v>
          </cell>
        </row>
        <row r="5545">
          <cell r="A5545"/>
          <cell r="B5545"/>
          <cell r="C5545"/>
          <cell r="D5545"/>
          <cell r="G5545" t="str">
            <v xml:space="preserve"> </v>
          </cell>
        </row>
        <row r="5546">
          <cell r="A5546"/>
          <cell r="B5546"/>
          <cell r="C5546"/>
          <cell r="D5546"/>
          <cell r="G5546" t="str">
            <v xml:space="preserve"> </v>
          </cell>
        </row>
        <row r="5547">
          <cell r="A5547"/>
          <cell r="B5547"/>
          <cell r="C5547"/>
          <cell r="D5547"/>
          <cell r="G5547" t="str">
            <v xml:space="preserve"> </v>
          </cell>
        </row>
        <row r="5548">
          <cell r="A5548"/>
          <cell r="B5548"/>
          <cell r="C5548"/>
          <cell r="D5548"/>
          <cell r="G5548" t="str">
            <v xml:space="preserve"> </v>
          </cell>
        </row>
        <row r="5549">
          <cell r="A5549"/>
          <cell r="B5549"/>
          <cell r="C5549"/>
          <cell r="D5549"/>
          <cell r="G5549" t="str">
            <v xml:space="preserve"> </v>
          </cell>
        </row>
        <row r="5550">
          <cell r="A5550"/>
          <cell r="B5550"/>
          <cell r="C5550"/>
          <cell r="D5550"/>
          <cell r="G5550" t="str">
            <v xml:space="preserve"> </v>
          </cell>
        </row>
        <row r="5551">
          <cell r="A5551"/>
          <cell r="B5551"/>
          <cell r="C5551"/>
          <cell r="D5551"/>
          <cell r="G5551" t="str">
            <v xml:space="preserve"> </v>
          </cell>
        </row>
        <row r="5552">
          <cell r="A5552"/>
          <cell r="B5552"/>
          <cell r="C5552"/>
          <cell r="D5552"/>
          <cell r="G5552" t="str">
            <v xml:space="preserve"> </v>
          </cell>
        </row>
        <row r="5553">
          <cell r="A5553"/>
          <cell r="B5553"/>
          <cell r="C5553"/>
          <cell r="D5553"/>
          <cell r="G5553" t="str">
            <v xml:space="preserve"> </v>
          </cell>
        </row>
        <row r="5554">
          <cell r="A5554"/>
          <cell r="B5554"/>
          <cell r="C5554"/>
          <cell r="D5554"/>
          <cell r="G5554" t="str">
            <v xml:space="preserve"> </v>
          </cell>
        </row>
        <row r="5555">
          <cell r="A5555"/>
          <cell r="B5555"/>
          <cell r="C5555"/>
          <cell r="D5555"/>
          <cell r="G5555" t="str">
            <v xml:space="preserve"> </v>
          </cell>
        </row>
        <row r="5556">
          <cell r="A5556"/>
          <cell r="B5556"/>
          <cell r="C5556"/>
          <cell r="D5556"/>
          <cell r="G5556" t="str">
            <v xml:space="preserve"> </v>
          </cell>
        </row>
        <row r="5557">
          <cell r="A5557"/>
          <cell r="B5557"/>
          <cell r="C5557"/>
          <cell r="D5557"/>
          <cell r="G5557" t="str">
            <v xml:space="preserve"> </v>
          </cell>
        </row>
        <row r="5558">
          <cell r="A5558"/>
          <cell r="B5558"/>
          <cell r="C5558"/>
          <cell r="D5558"/>
          <cell r="G5558" t="str">
            <v xml:space="preserve"> </v>
          </cell>
        </row>
        <row r="5559">
          <cell r="A5559"/>
          <cell r="B5559"/>
          <cell r="C5559"/>
          <cell r="D5559"/>
          <cell r="G5559" t="str">
            <v xml:space="preserve"> </v>
          </cell>
        </row>
        <row r="5560">
          <cell r="A5560"/>
          <cell r="B5560"/>
          <cell r="C5560"/>
          <cell r="D5560"/>
          <cell r="G5560" t="str">
            <v xml:space="preserve"> </v>
          </cell>
        </row>
        <row r="5561">
          <cell r="A5561"/>
          <cell r="B5561"/>
          <cell r="C5561"/>
          <cell r="D5561"/>
          <cell r="G5561" t="str">
            <v xml:space="preserve"> </v>
          </cell>
        </row>
        <row r="5562">
          <cell r="A5562"/>
          <cell r="B5562"/>
          <cell r="C5562"/>
          <cell r="D5562"/>
          <cell r="G5562" t="str">
            <v xml:space="preserve"> </v>
          </cell>
        </row>
        <row r="5563">
          <cell r="A5563"/>
          <cell r="B5563"/>
          <cell r="C5563"/>
          <cell r="D5563"/>
          <cell r="G5563" t="str">
            <v xml:space="preserve"> </v>
          </cell>
        </row>
        <row r="5564">
          <cell r="A5564"/>
          <cell r="B5564"/>
          <cell r="C5564"/>
          <cell r="D5564"/>
          <cell r="G5564" t="str">
            <v xml:space="preserve"> </v>
          </cell>
        </row>
        <row r="5565">
          <cell r="A5565"/>
          <cell r="B5565"/>
          <cell r="C5565"/>
          <cell r="D5565"/>
          <cell r="G5565" t="str">
            <v xml:space="preserve"> </v>
          </cell>
        </row>
        <row r="5566">
          <cell r="A5566"/>
          <cell r="B5566"/>
          <cell r="C5566"/>
          <cell r="D5566"/>
          <cell r="G5566" t="str">
            <v xml:space="preserve"> </v>
          </cell>
        </row>
        <row r="5567">
          <cell r="A5567"/>
          <cell r="B5567"/>
          <cell r="C5567"/>
          <cell r="D5567"/>
          <cell r="G5567" t="str">
            <v xml:space="preserve"> </v>
          </cell>
        </row>
        <row r="5568">
          <cell r="A5568"/>
          <cell r="B5568"/>
          <cell r="C5568"/>
          <cell r="D5568"/>
          <cell r="G5568" t="str">
            <v xml:space="preserve"> </v>
          </cell>
        </row>
        <row r="5569">
          <cell r="A5569"/>
          <cell r="B5569"/>
          <cell r="C5569"/>
          <cell r="D5569"/>
          <cell r="G5569" t="str">
            <v xml:space="preserve"> </v>
          </cell>
        </row>
        <row r="5570">
          <cell r="A5570"/>
          <cell r="B5570"/>
          <cell r="C5570"/>
          <cell r="D5570"/>
          <cell r="G5570" t="str">
            <v xml:space="preserve"> </v>
          </cell>
        </row>
        <row r="5571">
          <cell r="A5571"/>
          <cell r="B5571"/>
          <cell r="C5571"/>
          <cell r="D5571"/>
          <cell r="G5571" t="str">
            <v xml:space="preserve"> </v>
          </cell>
        </row>
        <row r="5572">
          <cell r="A5572"/>
          <cell r="B5572"/>
          <cell r="C5572"/>
          <cell r="D5572"/>
          <cell r="G5572" t="str">
            <v xml:space="preserve"> </v>
          </cell>
        </row>
        <row r="5573">
          <cell r="A5573"/>
          <cell r="B5573"/>
          <cell r="C5573"/>
          <cell r="D5573"/>
          <cell r="G5573" t="str">
            <v xml:space="preserve"> </v>
          </cell>
        </row>
        <row r="5574">
          <cell r="A5574"/>
          <cell r="B5574"/>
          <cell r="C5574"/>
          <cell r="D5574"/>
          <cell r="G5574" t="str">
            <v xml:space="preserve"> </v>
          </cell>
        </row>
        <row r="5575">
          <cell r="A5575"/>
          <cell r="B5575"/>
          <cell r="C5575"/>
          <cell r="D5575"/>
          <cell r="G5575" t="str">
            <v xml:space="preserve"> </v>
          </cell>
        </row>
        <row r="5576">
          <cell r="A5576"/>
          <cell r="B5576"/>
          <cell r="C5576"/>
          <cell r="D5576"/>
          <cell r="G5576" t="str">
            <v xml:space="preserve"> </v>
          </cell>
        </row>
        <row r="5577">
          <cell r="A5577"/>
          <cell r="B5577"/>
          <cell r="C5577"/>
          <cell r="D5577"/>
          <cell r="G5577" t="str">
            <v xml:space="preserve"> </v>
          </cell>
        </row>
        <row r="5578">
          <cell r="A5578"/>
          <cell r="B5578"/>
          <cell r="C5578"/>
          <cell r="D5578"/>
          <cell r="G5578" t="str">
            <v xml:space="preserve"> </v>
          </cell>
        </row>
        <row r="5579">
          <cell r="A5579"/>
          <cell r="B5579"/>
          <cell r="C5579"/>
          <cell r="D5579"/>
          <cell r="G5579" t="str">
            <v xml:space="preserve"> </v>
          </cell>
        </row>
        <row r="5580">
          <cell r="A5580"/>
          <cell r="B5580"/>
          <cell r="C5580"/>
          <cell r="D5580"/>
          <cell r="G5580" t="str">
            <v xml:space="preserve"> </v>
          </cell>
        </row>
        <row r="5581">
          <cell r="A5581"/>
          <cell r="B5581"/>
          <cell r="C5581"/>
          <cell r="D5581"/>
          <cell r="G5581" t="str">
            <v xml:space="preserve"> </v>
          </cell>
        </row>
        <row r="5582">
          <cell r="A5582"/>
          <cell r="B5582"/>
          <cell r="C5582"/>
          <cell r="D5582"/>
          <cell r="G5582" t="str">
            <v xml:space="preserve"> </v>
          </cell>
        </row>
        <row r="5583">
          <cell r="A5583"/>
          <cell r="B5583"/>
          <cell r="C5583"/>
          <cell r="D5583"/>
          <cell r="G5583" t="str">
            <v xml:space="preserve"> </v>
          </cell>
        </row>
        <row r="5584">
          <cell r="A5584"/>
          <cell r="B5584"/>
          <cell r="C5584"/>
          <cell r="D5584"/>
          <cell r="G5584" t="str">
            <v xml:space="preserve"> </v>
          </cell>
        </row>
        <row r="5585">
          <cell r="A5585"/>
          <cell r="B5585"/>
          <cell r="C5585"/>
          <cell r="D5585"/>
          <cell r="G5585" t="str">
            <v xml:space="preserve"> </v>
          </cell>
        </row>
        <row r="5586">
          <cell r="A5586"/>
          <cell r="B5586"/>
          <cell r="C5586"/>
          <cell r="D5586"/>
          <cell r="G5586" t="str">
            <v xml:space="preserve"> </v>
          </cell>
        </row>
        <row r="5587">
          <cell r="A5587"/>
          <cell r="B5587"/>
          <cell r="C5587"/>
          <cell r="D5587"/>
          <cell r="G5587" t="str">
            <v xml:space="preserve"> </v>
          </cell>
        </row>
        <row r="5588">
          <cell r="A5588"/>
          <cell r="B5588"/>
          <cell r="C5588"/>
          <cell r="D5588"/>
          <cell r="G5588" t="str">
            <v xml:space="preserve"> </v>
          </cell>
        </row>
        <row r="5589">
          <cell r="A5589"/>
          <cell r="B5589"/>
          <cell r="C5589"/>
          <cell r="D5589"/>
          <cell r="G5589" t="str">
            <v xml:space="preserve"> </v>
          </cell>
        </row>
        <row r="5590">
          <cell r="A5590"/>
          <cell r="B5590"/>
          <cell r="C5590"/>
          <cell r="D5590"/>
          <cell r="G5590" t="str">
            <v xml:space="preserve"> </v>
          </cell>
        </row>
        <row r="5591">
          <cell r="A5591"/>
          <cell r="B5591"/>
          <cell r="C5591"/>
          <cell r="D5591"/>
          <cell r="G5591" t="str">
            <v xml:space="preserve"> </v>
          </cell>
        </row>
        <row r="5592">
          <cell r="A5592"/>
          <cell r="B5592"/>
          <cell r="C5592"/>
          <cell r="D5592"/>
          <cell r="G5592" t="str">
            <v xml:space="preserve"> </v>
          </cell>
        </row>
        <row r="5593">
          <cell r="A5593"/>
          <cell r="B5593"/>
          <cell r="C5593"/>
          <cell r="D5593"/>
          <cell r="G5593" t="str">
            <v xml:space="preserve"> </v>
          </cell>
        </row>
        <row r="5594">
          <cell r="A5594"/>
          <cell r="B5594"/>
          <cell r="C5594"/>
          <cell r="D5594"/>
          <cell r="G5594" t="str">
            <v xml:space="preserve"> </v>
          </cell>
        </row>
        <row r="5595">
          <cell r="A5595"/>
          <cell r="B5595"/>
          <cell r="C5595"/>
          <cell r="D5595"/>
          <cell r="G5595" t="str">
            <v xml:space="preserve"> </v>
          </cell>
        </row>
        <row r="5596">
          <cell r="A5596"/>
          <cell r="B5596"/>
          <cell r="C5596"/>
          <cell r="D5596"/>
          <cell r="G5596" t="str">
            <v xml:space="preserve"> </v>
          </cell>
        </row>
        <row r="5597">
          <cell r="A5597"/>
          <cell r="B5597"/>
          <cell r="C5597"/>
          <cell r="D5597"/>
          <cell r="G5597" t="str">
            <v xml:space="preserve"> </v>
          </cell>
        </row>
        <row r="5598">
          <cell r="A5598"/>
          <cell r="B5598"/>
          <cell r="C5598"/>
          <cell r="D5598"/>
          <cell r="G5598" t="str">
            <v xml:space="preserve"> </v>
          </cell>
        </row>
        <row r="5599">
          <cell r="A5599"/>
          <cell r="B5599"/>
          <cell r="C5599"/>
          <cell r="D5599"/>
          <cell r="G5599" t="str">
            <v xml:space="preserve"> </v>
          </cell>
        </row>
        <row r="5600">
          <cell r="A5600"/>
          <cell r="B5600"/>
          <cell r="C5600"/>
          <cell r="D5600"/>
          <cell r="G5600" t="str">
            <v xml:space="preserve"> </v>
          </cell>
        </row>
        <row r="5601">
          <cell r="A5601"/>
          <cell r="B5601"/>
          <cell r="C5601"/>
          <cell r="D5601"/>
          <cell r="G5601" t="str">
            <v xml:space="preserve"> </v>
          </cell>
        </row>
        <row r="5602">
          <cell r="A5602"/>
          <cell r="B5602"/>
          <cell r="C5602"/>
          <cell r="D5602"/>
          <cell r="G5602" t="str">
            <v xml:space="preserve"> </v>
          </cell>
        </row>
        <row r="5603">
          <cell r="A5603"/>
          <cell r="B5603"/>
          <cell r="C5603"/>
          <cell r="D5603"/>
          <cell r="G5603" t="str">
            <v xml:space="preserve"> </v>
          </cell>
        </row>
        <row r="5604">
          <cell r="A5604"/>
          <cell r="B5604"/>
          <cell r="C5604"/>
          <cell r="D5604"/>
          <cell r="G5604" t="str">
            <v xml:space="preserve"> </v>
          </cell>
        </row>
        <row r="5605">
          <cell r="A5605"/>
          <cell r="B5605"/>
          <cell r="C5605"/>
          <cell r="D5605"/>
          <cell r="G5605" t="str">
            <v xml:space="preserve"> </v>
          </cell>
        </row>
        <row r="5606">
          <cell r="A5606"/>
          <cell r="B5606"/>
          <cell r="C5606"/>
          <cell r="D5606"/>
          <cell r="G5606" t="str">
            <v xml:space="preserve"> </v>
          </cell>
        </row>
        <row r="5607">
          <cell r="A5607"/>
          <cell r="B5607"/>
          <cell r="C5607"/>
          <cell r="D5607"/>
          <cell r="G5607" t="str">
            <v xml:space="preserve"> </v>
          </cell>
        </row>
        <row r="5608">
          <cell r="A5608"/>
          <cell r="B5608"/>
          <cell r="C5608"/>
          <cell r="D5608"/>
          <cell r="G5608" t="str">
            <v xml:space="preserve"> </v>
          </cell>
        </row>
        <row r="5609">
          <cell r="A5609"/>
          <cell r="B5609"/>
          <cell r="C5609"/>
          <cell r="D5609"/>
          <cell r="G5609" t="str">
            <v xml:space="preserve"> </v>
          </cell>
        </row>
        <row r="5610">
          <cell r="A5610"/>
          <cell r="B5610"/>
          <cell r="C5610"/>
          <cell r="D5610"/>
          <cell r="G5610" t="str">
            <v xml:space="preserve"> </v>
          </cell>
        </row>
        <row r="5611">
          <cell r="A5611"/>
          <cell r="B5611"/>
          <cell r="C5611"/>
          <cell r="D5611"/>
          <cell r="G5611" t="str">
            <v xml:space="preserve"> </v>
          </cell>
        </row>
        <row r="5612">
          <cell r="A5612"/>
          <cell r="B5612"/>
          <cell r="C5612"/>
          <cell r="D5612"/>
          <cell r="G5612" t="str">
            <v xml:space="preserve"> </v>
          </cell>
        </row>
        <row r="5613">
          <cell r="A5613"/>
          <cell r="B5613"/>
          <cell r="C5613"/>
          <cell r="D5613"/>
          <cell r="G5613" t="str">
            <v xml:space="preserve"> </v>
          </cell>
        </row>
        <row r="5614">
          <cell r="A5614"/>
          <cell r="B5614"/>
          <cell r="C5614"/>
          <cell r="D5614"/>
          <cell r="G5614" t="str">
            <v xml:space="preserve"> </v>
          </cell>
        </row>
        <row r="5615">
          <cell r="A5615"/>
          <cell r="B5615"/>
          <cell r="C5615"/>
          <cell r="D5615"/>
          <cell r="G5615" t="str">
            <v xml:space="preserve"> </v>
          </cell>
        </row>
        <row r="5616">
          <cell r="A5616"/>
          <cell r="B5616"/>
          <cell r="C5616"/>
          <cell r="D5616"/>
          <cell r="G5616" t="str">
            <v xml:space="preserve"> </v>
          </cell>
        </row>
        <row r="5617">
          <cell r="A5617"/>
          <cell r="B5617"/>
          <cell r="C5617"/>
          <cell r="D5617"/>
          <cell r="G5617" t="str">
            <v xml:space="preserve"> </v>
          </cell>
        </row>
        <row r="5618">
          <cell r="A5618"/>
          <cell r="B5618"/>
          <cell r="C5618"/>
          <cell r="D5618"/>
          <cell r="G5618" t="str">
            <v xml:space="preserve"> </v>
          </cell>
        </row>
        <row r="5619">
          <cell r="A5619"/>
          <cell r="B5619"/>
          <cell r="C5619"/>
          <cell r="D5619"/>
          <cell r="G5619" t="str">
            <v xml:space="preserve"> </v>
          </cell>
        </row>
        <row r="5620">
          <cell r="A5620"/>
          <cell r="B5620"/>
          <cell r="C5620"/>
          <cell r="D5620"/>
          <cell r="G5620" t="str">
            <v xml:space="preserve"> </v>
          </cell>
        </row>
        <row r="5621">
          <cell r="A5621"/>
          <cell r="B5621"/>
          <cell r="C5621"/>
          <cell r="D5621"/>
          <cell r="G5621" t="str">
            <v xml:space="preserve"> </v>
          </cell>
        </row>
        <row r="5622">
          <cell r="A5622"/>
          <cell r="B5622"/>
          <cell r="C5622"/>
          <cell r="D5622"/>
          <cell r="G5622" t="str">
            <v xml:space="preserve"> </v>
          </cell>
        </row>
        <row r="5623">
          <cell r="A5623"/>
          <cell r="B5623"/>
          <cell r="C5623"/>
          <cell r="D5623"/>
          <cell r="G5623" t="str">
            <v xml:space="preserve"> </v>
          </cell>
        </row>
        <row r="5624">
          <cell r="A5624"/>
          <cell r="B5624"/>
          <cell r="C5624"/>
          <cell r="D5624"/>
          <cell r="G5624" t="str">
            <v xml:space="preserve"> </v>
          </cell>
        </row>
        <row r="5625">
          <cell r="A5625"/>
          <cell r="B5625"/>
          <cell r="C5625"/>
          <cell r="D5625"/>
          <cell r="G5625" t="str">
            <v xml:space="preserve"> </v>
          </cell>
        </row>
        <row r="5626">
          <cell r="A5626"/>
          <cell r="B5626"/>
          <cell r="C5626"/>
          <cell r="D5626"/>
          <cell r="G5626" t="str">
            <v xml:space="preserve"> </v>
          </cell>
        </row>
        <row r="5627">
          <cell r="A5627"/>
          <cell r="B5627"/>
          <cell r="C5627"/>
          <cell r="D5627"/>
          <cell r="G5627" t="str">
            <v xml:space="preserve"> </v>
          </cell>
        </row>
        <row r="5628">
          <cell r="A5628"/>
          <cell r="B5628"/>
          <cell r="C5628"/>
          <cell r="D5628"/>
          <cell r="G5628" t="str">
            <v xml:space="preserve"> </v>
          </cell>
        </row>
        <row r="5629">
          <cell r="A5629"/>
          <cell r="B5629"/>
          <cell r="C5629"/>
          <cell r="D5629"/>
          <cell r="G5629" t="str">
            <v xml:space="preserve"> </v>
          </cell>
        </row>
        <row r="5630">
          <cell r="A5630"/>
          <cell r="B5630"/>
          <cell r="C5630"/>
          <cell r="D5630"/>
          <cell r="G5630" t="str">
            <v xml:space="preserve"> </v>
          </cell>
        </row>
        <row r="5631">
          <cell r="A5631"/>
          <cell r="B5631"/>
          <cell r="C5631"/>
          <cell r="D5631"/>
          <cell r="G5631" t="str">
            <v xml:space="preserve"> </v>
          </cell>
        </row>
        <row r="5632">
          <cell r="A5632"/>
          <cell r="B5632"/>
          <cell r="C5632"/>
          <cell r="D5632"/>
          <cell r="G5632" t="str">
            <v xml:space="preserve"> </v>
          </cell>
        </row>
        <row r="5633">
          <cell r="A5633"/>
          <cell r="B5633"/>
          <cell r="C5633"/>
          <cell r="D5633"/>
          <cell r="G5633" t="str">
            <v xml:space="preserve"> </v>
          </cell>
        </row>
        <row r="5634">
          <cell r="A5634"/>
          <cell r="B5634"/>
          <cell r="C5634"/>
          <cell r="D5634"/>
          <cell r="G5634" t="str">
            <v xml:space="preserve"> </v>
          </cell>
        </row>
        <row r="5635">
          <cell r="A5635"/>
          <cell r="B5635"/>
          <cell r="C5635"/>
          <cell r="D5635"/>
          <cell r="G5635" t="str">
            <v xml:space="preserve"> </v>
          </cell>
        </row>
        <row r="5636">
          <cell r="A5636"/>
          <cell r="B5636"/>
          <cell r="C5636"/>
          <cell r="D5636"/>
          <cell r="G5636" t="str">
            <v xml:space="preserve"> </v>
          </cell>
        </row>
        <row r="5637">
          <cell r="A5637"/>
          <cell r="B5637"/>
          <cell r="C5637"/>
          <cell r="D5637"/>
          <cell r="G5637" t="str">
            <v xml:space="preserve"> </v>
          </cell>
        </row>
        <row r="5638">
          <cell r="A5638"/>
          <cell r="B5638"/>
          <cell r="C5638"/>
          <cell r="D5638"/>
          <cell r="G5638" t="str">
            <v xml:space="preserve"> </v>
          </cell>
        </row>
        <row r="5639">
          <cell r="A5639"/>
          <cell r="B5639"/>
          <cell r="C5639"/>
          <cell r="D5639"/>
          <cell r="G5639" t="str">
            <v xml:space="preserve"> </v>
          </cell>
        </row>
        <row r="5640">
          <cell r="A5640"/>
          <cell r="B5640"/>
          <cell r="C5640"/>
          <cell r="D5640"/>
          <cell r="G5640" t="str">
            <v xml:space="preserve"> </v>
          </cell>
        </row>
        <row r="5641">
          <cell r="A5641"/>
          <cell r="B5641"/>
          <cell r="C5641"/>
          <cell r="D5641"/>
          <cell r="G5641" t="str">
            <v xml:space="preserve"> </v>
          </cell>
        </row>
        <row r="5642">
          <cell r="A5642"/>
          <cell r="B5642"/>
          <cell r="C5642"/>
          <cell r="D5642"/>
          <cell r="G5642" t="str">
            <v xml:space="preserve"> </v>
          </cell>
        </row>
        <row r="5643">
          <cell r="A5643"/>
          <cell r="B5643"/>
          <cell r="C5643"/>
          <cell r="D5643"/>
          <cell r="G5643" t="str">
            <v xml:space="preserve"> </v>
          </cell>
        </row>
        <row r="5644">
          <cell r="A5644"/>
          <cell r="B5644"/>
          <cell r="C5644"/>
          <cell r="D5644"/>
          <cell r="G5644" t="str">
            <v xml:space="preserve"> </v>
          </cell>
        </row>
        <row r="5645">
          <cell r="A5645"/>
          <cell r="B5645"/>
          <cell r="C5645"/>
          <cell r="D5645"/>
          <cell r="G5645" t="str">
            <v xml:space="preserve"> </v>
          </cell>
        </row>
        <row r="5646">
          <cell r="A5646"/>
          <cell r="B5646"/>
          <cell r="C5646"/>
          <cell r="D5646"/>
          <cell r="G5646" t="str">
            <v xml:space="preserve"> </v>
          </cell>
        </row>
        <row r="5647">
          <cell r="A5647"/>
          <cell r="B5647"/>
          <cell r="C5647"/>
          <cell r="D5647"/>
          <cell r="G5647" t="str">
            <v xml:space="preserve"> </v>
          </cell>
        </row>
        <row r="5648">
          <cell r="A5648"/>
          <cell r="B5648"/>
          <cell r="C5648"/>
          <cell r="D5648"/>
          <cell r="G5648" t="str">
            <v xml:space="preserve"> </v>
          </cell>
        </row>
        <row r="5649">
          <cell r="A5649"/>
          <cell r="B5649"/>
          <cell r="C5649"/>
          <cell r="D5649"/>
          <cell r="G5649" t="str">
            <v xml:space="preserve"> </v>
          </cell>
        </row>
        <row r="5650">
          <cell r="A5650"/>
          <cell r="B5650"/>
          <cell r="C5650"/>
          <cell r="D5650"/>
          <cell r="G5650" t="str">
            <v xml:space="preserve"> </v>
          </cell>
        </row>
        <row r="5651">
          <cell r="A5651"/>
          <cell r="B5651"/>
          <cell r="C5651"/>
          <cell r="D5651"/>
          <cell r="G5651" t="str">
            <v xml:space="preserve"> </v>
          </cell>
        </row>
        <row r="5652">
          <cell r="A5652"/>
          <cell r="B5652"/>
          <cell r="C5652"/>
          <cell r="D5652"/>
          <cell r="G5652" t="str">
            <v xml:space="preserve"> </v>
          </cell>
        </row>
        <row r="5653">
          <cell r="A5653"/>
          <cell r="B5653"/>
          <cell r="C5653"/>
          <cell r="D5653"/>
          <cell r="G5653" t="str">
            <v xml:space="preserve"> </v>
          </cell>
        </row>
        <row r="5654">
          <cell r="A5654"/>
          <cell r="B5654"/>
          <cell r="C5654"/>
          <cell r="D5654"/>
          <cell r="G5654" t="str">
            <v xml:space="preserve"> </v>
          </cell>
        </row>
        <row r="5655">
          <cell r="A5655"/>
          <cell r="B5655"/>
          <cell r="C5655"/>
          <cell r="D5655"/>
          <cell r="G5655" t="str">
            <v xml:space="preserve"> </v>
          </cell>
        </row>
        <row r="5656">
          <cell r="A5656"/>
          <cell r="B5656"/>
          <cell r="C5656"/>
          <cell r="D5656"/>
          <cell r="G5656" t="str">
            <v xml:space="preserve"> </v>
          </cell>
        </row>
        <row r="5657">
          <cell r="A5657"/>
          <cell r="B5657"/>
          <cell r="C5657"/>
          <cell r="D5657"/>
          <cell r="G5657" t="str">
            <v xml:space="preserve"> </v>
          </cell>
        </row>
        <row r="5658">
          <cell r="A5658"/>
          <cell r="B5658"/>
          <cell r="C5658"/>
          <cell r="D5658"/>
          <cell r="G5658" t="str">
            <v xml:space="preserve"> </v>
          </cell>
        </row>
        <row r="5659">
          <cell r="A5659"/>
          <cell r="B5659"/>
          <cell r="C5659"/>
          <cell r="D5659"/>
          <cell r="G5659" t="str">
            <v xml:space="preserve"> </v>
          </cell>
        </row>
        <row r="5660">
          <cell r="A5660"/>
          <cell r="B5660"/>
          <cell r="C5660"/>
          <cell r="D5660"/>
          <cell r="G5660" t="str">
            <v xml:space="preserve"> </v>
          </cell>
        </row>
        <row r="5661">
          <cell r="A5661"/>
          <cell r="B5661"/>
          <cell r="C5661"/>
          <cell r="D5661"/>
          <cell r="G5661" t="str">
            <v xml:space="preserve"> </v>
          </cell>
        </row>
        <row r="5662">
          <cell r="A5662"/>
          <cell r="B5662"/>
          <cell r="C5662"/>
          <cell r="D5662"/>
          <cell r="G5662" t="str">
            <v xml:space="preserve"> </v>
          </cell>
        </row>
        <row r="5663">
          <cell r="A5663"/>
          <cell r="B5663"/>
          <cell r="C5663"/>
          <cell r="D5663"/>
          <cell r="G5663" t="str">
            <v xml:space="preserve"> </v>
          </cell>
        </row>
        <row r="5664">
          <cell r="A5664"/>
          <cell r="B5664"/>
          <cell r="C5664"/>
          <cell r="D5664"/>
          <cell r="G5664" t="str">
            <v xml:space="preserve"> </v>
          </cell>
        </row>
        <row r="5665">
          <cell r="A5665"/>
          <cell r="B5665"/>
          <cell r="C5665"/>
          <cell r="D5665"/>
          <cell r="G5665" t="str">
            <v xml:space="preserve"> </v>
          </cell>
        </row>
        <row r="5666">
          <cell r="A5666"/>
          <cell r="B5666"/>
          <cell r="C5666"/>
          <cell r="D5666"/>
          <cell r="G5666" t="str">
            <v xml:space="preserve"> </v>
          </cell>
        </row>
        <row r="5667">
          <cell r="A5667"/>
          <cell r="B5667"/>
          <cell r="C5667"/>
          <cell r="D5667"/>
          <cell r="G5667" t="str">
            <v xml:space="preserve"> </v>
          </cell>
        </row>
        <row r="5668">
          <cell r="A5668"/>
          <cell r="B5668"/>
          <cell r="C5668"/>
          <cell r="D5668"/>
          <cell r="G5668" t="str">
            <v xml:space="preserve"> </v>
          </cell>
        </row>
        <row r="5669">
          <cell r="A5669"/>
          <cell r="B5669"/>
          <cell r="C5669"/>
          <cell r="D5669"/>
          <cell r="G5669" t="str">
            <v xml:space="preserve"> </v>
          </cell>
        </row>
        <row r="5670">
          <cell r="A5670"/>
          <cell r="B5670"/>
          <cell r="C5670"/>
          <cell r="D5670"/>
          <cell r="G5670" t="str">
            <v xml:space="preserve"> </v>
          </cell>
        </row>
        <row r="5671">
          <cell r="A5671"/>
          <cell r="B5671"/>
          <cell r="C5671"/>
          <cell r="D5671"/>
          <cell r="G5671" t="str">
            <v xml:space="preserve"> </v>
          </cell>
        </row>
        <row r="5672">
          <cell r="A5672"/>
          <cell r="B5672"/>
          <cell r="C5672"/>
          <cell r="D5672"/>
          <cell r="G5672" t="str">
            <v xml:space="preserve"> </v>
          </cell>
        </row>
        <row r="5673">
          <cell r="A5673"/>
          <cell r="B5673"/>
          <cell r="C5673"/>
          <cell r="D5673"/>
          <cell r="G5673" t="str">
            <v xml:space="preserve"> </v>
          </cell>
        </row>
        <row r="5674">
          <cell r="A5674"/>
          <cell r="B5674"/>
          <cell r="C5674"/>
          <cell r="D5674"/>
          <cell r="G5674" t="str">
            <v xml:space="preserve"> </v>
          </cell>
        </row>
        <row r="5675">
          <cell r="A5675"/>
          <cell r="B5675"/>
          <cell r="C5675"/>
          <cell r="D5675"/>
          <cell r="G5675" t="str">
            <v xml:space="preserve"> </v>
          </cell>
        </row>
        <row r="5676">
          <cell r="A5676"/>
          <cell r="B5676"/>
          <cell r="C5676"/>
          <cell r="D5676"/>
          <cell r="G5676" t="str">
            <v xml:space="preserve"> </v>
          </cell>
        </row>
        <row r="5677">
          <cell r="A5677"/>
          <cell r="B5677"/>
          <cell r="C5677"/>
          <cell r="D5677"/>
          <cell r="G5677" t="str">
            <v xml:space="preserve"> </v>
          </cell>
        </row>
        <row r="5678">
          <cell r="A5678"/>
          <cell r="B5678"/>
          <cell r="C5678"/>
          <cell r="D5678"/>
          <cell r="G5678" t="str">
            <v xml:space="preserve"> </v>
          </cell>
        </row>
        <row r="5679">
          <cell r="A5679"/>
          <cell r="B5679"/>
          <cell r="C5679"/>
          <cell r="D5679"/>
          <cell r="G5679" t="str">
            <v xml:space="preserve"> </v>
          </cell>
        </row>
        <row r="5680">
          <cell r="A5680"/>
          <cell r="B5680"/>
          <cell r="C5680"/>
          <cell r="D5680"/>
          <cell r="G5680" t="str">
            <v xml:space="preserve"> </v>
          </cell>
        </row>
        <row r="5681">
          <cell r="A5681"/>
          <cell r="B5681"/>
          <cell r="C5681"/>
          <cell r="D5681"/>
          <cell r="G5681" t="str">
            <v xml:space="preserve"> </v>
          </cell>
        </row>
        <row r="5682">
          <cell r="A5682"/>
          <cell r="B5682"/>
          <cell r="C5682"/>
          <cell r="D5682"/>
          <cell r="G5682" t="str">
            <v xml:space="preserve"> </v>
          </cell>
        </row>
        <row r="5683">
          <cell r="A5683"/>
          <cell r="B5683"/>
          <cell r="C5683"/>
          <cell r="D5683"/>
          <cell r="G5683" t="str">
            <v xml:space="preserve"> </v>
          </cell>
        </row>
        <row r="5684">
          <cell r="A5684"/>
          <cell r="B5684"/>
          <cell r="C5684"/>
          <cell r="D5684"/>
          <cell r="G5684" t="str">
            <v xml:space="preserve"> </v>
          </cell>
        </row>
        <row r="5685">
          <cell r="A5685"/>
          <cell r="B5685"/>
          <cell r="C5685"/>
          <cell r="D5685"/>
          <cell r="G5685" t="str">
            <v xml:space="preserve"> </v>
          </cell>
        </row>
        <row r="5686">
          <cell r="A5686"/>
          <cell r="B5686"/>
          <cell r="C5686"/>
          <cell r="D5686"/>
          <cell r="G5686" t="str">
            <v xml:space="preserve"> </v>
          </cell>
        </row>
        <row r="5687">
          <cell r="A5687"/>
          <cell r="B5687"/>
          <cell r="C5687"/>
          <cell r="D5687"/>
          <cell r="G5687" t="str">
            <v xml:space="preserve"> </v>
          </cell>
        </row>
        <row r="5688">
          <cell r="A5688"/>
          <cell r="B5688"/>
          <cell r="C5688"/>
          <cell r="D5688"/>
          <cell r="G5688" t="str">
            <v xml:space="preserve"> </v>
          </cell>
        </row>
        <row r="5689">
          <cell r="A5689"/>
          <cell r="B5689"/>
          <cell r="C5689"/>
          <cell r="D5689"/>
          <cell r="G5689" t="str">
            <v xml:space="preserve"> </v>
          </cell>
        </row>
        <row r="5690">
          <cell r="A5690"/>
          <cell r="B5690"/>
          <cell r="C5690"/>
          <cell r="D5690"/>
          <cell r="G5690" t="str">
            <v xml:space="preserve"> </v>
          </cell>
        </row>
        <row r="5691">
          <cell r="A5691"/>
          <cell r="B5691"/>
          <cell r="C5691"/>
          <cell r="D5691"/>
          <cell r="G5691" t="str">
            <v xml:space="preserve"> </v>
          </cell>
        </row>
        <row r="5692">
          <cell r="A5692"/>
          <cell r="B5692"/>
          <cell r="C5692"/>
          <cell r="D5692"/>
          <cell r="G5692" t="str">
            <v xml:space="preserve"> </v>
          </cell>
        </row>
        <row r="5693">
          <cell r="A5693"/>
          <cell r="B5693"/>
          <cell r="C5693"/>
          <cell r="D5693"/>
          <cell r="G5693" t="str">
            <v xml:space="preserve"> </v>
          </cell>
        </row>
        <row r="5694">
          <cell r="A5694"/>
          <cell r="B5694"/>
          <cell r="C5694"/>
          <cell r="D5694"/>
          <cell r="G5694" t="str">
            <v xml:space="preserve"> </v>
          </cell>
        </row>
        <row r="5695">
          <cell r="A5695"/>
          <cell r="B5695"/>
          <cell r="C5695"/>
          <cell r="D5695"/>
          <cell r="G5695" t="str">
            <v xml:space="preserve"> </v>
          </cell>
        </row>
        <row r="5696">
          <cell r="A5696"/>
          <cell r="B5696"/>
          <cell r="C5696"/>
          <cell r="D5696"/>
          <cell r="G5696" t="str">
            <v xml:space="preserve"> </v>
          </cell>
        </row>
        <row r="5697">
          <cell r="A5697"/>
          <cell r="B5697"/>
          <cell r="C5697"/>
          <cell r="D5697"/>
          <cell r="G5697" t="str">
            <v xml:space="preserve"> </v>
          </cell>
        </row>
        <row r="5698">
          <cell r="A5698"/>
          <cell r="B5698"/>
          <cell r="C5698"/>
          <cell r="D5698"/>
          <cell r="G5698" t="str">
            <v xml:space="preserve"> </v>
          </cell>
        </row>
        <row r="5699">
          <cell r="A5699"/>
          <cell r="B5699"/>
          <cell r="C5699"/>
          <cell r="D5699"/>
          <cell r="G5699" t="str">
            <v xml:space="preserve"> </v>
          </cell>
        </row>
        <row r="5700">
          <cell r="A5700"/>
          <cell r="B5700"/>
          <cell r="C5700"/>
          <cell r="D5700"/>
          <cell r="G5700" t="str">
            <v xml:space="preserve"> </v>
          </cell>
        </row>
        <row r="5701">
          <cell r="A5701"/>
          <cell r="B5701"/>
          <cell r="C5701"/>
          <cell r="D5701"/>
          <cell r="G5701" t="str">
            <v xml:space="preserve"> </v>
          </cell>
        </row>
        <row r="5702">
          <cell r="A5702"/>
          <cell r="B5702"/>
          <cell r="C5702"/>
          <cell r="D5702"/>
          <cell r="G5702" t="str">
            <v xml:space="preserve"> </v>
          </cell>
        </row>
        <row r="5703">
          <cell r="A5703"/>
          <cell r="B5703"/>
          <cell r="C5703"/>
          <cell r="D5703"/>
          <cell r="G5703" t="str">
            <v xml:space="preserve"> </v>
          </cell>
        </row>
        <row r="5704">
          <cell r="A5704"/>
          <cell r="B5704"/>
          <cell r="C5704"/>
          <cell r="D5704"/>
          <cell r="G5704" t="str">
            <v xml:space="preserve"> </v>
          </cell>
        </row>
        <row r="5705">
          <cell r="A5705"/>
          <cell r="B5705"/>
          <cell r="C5705"/>
          <cell r="D5705"/>
          <cell r="G5705" t="str">
            <v xml:space="preserve"> </v>
          </cell>
        </row>
        <row r="5706">
          <cell r="A5706"/>
          <cell r="B5706"/>
          <cell r="C5706"/>
          <cell r="D5706"/>
          <cell r="G5706" t="str">
            <v xml:space="preserve"> </v>
          </cell>
        </row>
        <row r="5707">
          <cell r="A5707"/>
          <cell r="B5707"/>
          <cell r="C5707"/>
          <cell r="D5707"/>
          <cell r="G5707" t="str">
            <v xml:space="preserve"> </v>
          </cell>
        </row>
        <row r="5708">
          <cell r="A5708"/>
          <cell r="B5708"/>
          <cell r="C5708"/>
          <cell r="D5708"/>
          <cell r="G5708" t="str">
            <v xml:space="preserve"> </v>
          </cell>
        </row>
        <row r="5709">
          <cell r="A5709"/>
          <cell r="B5709"/>
          <cell r="C5709"/>
          <cell r="D5709"/>
          <cell r="G5709" t="str">
            <v xml:space="preserve"> </v>
          </cell>
        </row>
        <row r="5710">
          <cell r="A5710"/>
          <cell r="B5710"/>
          <cell r="C5710"/>
          <cell r="D5710"/>
          <cell r="G5710" t="str">
            <v xml:space="preserve"> </v>
          </cell>
        </row>
        <row r="5711">
          <cell r="A5711"/>
          <cell r="B5711"/>
          <cell r="C5711"/>
          <cell r="D5711"/>
          <cell r="G5711" t="str">
            <v xml:space="preserve"> </v>
          </cell>
        </row>
        <row r="5712">
          <cell r="A5712"/>
          <cell r="B5712"/>
          <cell r="C5712"/>
          <cell r="D5712"/>
          <cell r="G5712" t="str">
            <v xml:space="preserve"> </v>
          </cell>
        </row>
        <row r="5713">
          <cell r="A5713"/>
          <cell r="B5713"/>
          <cell r="C5713"/>
          <cell r="D5713"/>
          <cell r="G5713" t="str">
            <v xml:space="preserve"> </v>
          </cell>
        </row>
        <row r="5714">
          <cell r="A5714"/>
          <cell r="B5714"/>
          <cell r="C5714"/>
          <cell r="D5714"/>
          <cell r="G5714" t="str">
            <v xml:space="preserve"> </v>
          </cell>
        </row>
        <row r="5715">
          <cell r="A5715"/>
          <cell r="B5715"/>
          <cell r="C5715"/>
          <cell r="D5715"/>
          <cell r="G5715" t="str">
            <v xml:space="preserve"> </v>
          </cell>
        </row>
        <row r="5716">
          <cell r="A5716"/>
          <cell r="B5716"/>
          <cell r="C5716"/>
          <cell r="D5716"/>
          <cell r="G5716" t="str">
            <v xml:space="preserve"> </v>
          </cell>
        </row>
        <row r="5717">
          <cell r="A5717"/>
          <cell r="B5717"/>
          <cell r="C5717"/>
          <cell r="D5717"/>
          <cell r="G5717" t="str">
            <v xml:space="preserve"> </v>
          </cell>
        </row>
        <row r="5718">
          <cell r="A5718"/>
          <cell r="B5718"/>
          <cell r="C5718"/>
          <cell r="D5718"/>
          <cell r="G5718" t="str">
            <v xml:space="preserve"> </v>
          </cell>
        </row>
        <row r="5719">
          <cell r="A5719"/>
          <cell r="B5719"/>
          <cell r="C5719"/>
          <cell r="D5719"/>
          <cell r="G5719" t="str">
            <v xml:space="preserve"> </v>
          </cell>
        </row>
        <row r="5720">
          <cell r="A5720"/>
          <cell r="B5720"/>
          <cell r="C5720"/>
          <cell r="D5720"/>
          <cell r="G5720" t="str">
            <v xml:space="preserve"> </v>
          </cell>
        </row>
        <row r="5721">
          <cell r="A5721"/>
          <cell r="B5721"/>
          <cell r="C5721"/>
          <cell r="D5721"/>
          <cell r="G5721" t="str">
            <v xml:space="preserve"> </v>
          </cell>
        </row>
        <row r="5722">
          <cell r="A5722"/>
          <cell r="B5722"/>
          <cell r="C5722"/>
          <cell r="D5722"/>
          <cell r="G5722" t="str">
            <v xml:space="preserve"> </v>
          </cell>
        </row>
        <row r="5723">
          <cell r="A5723"/>
          <cell r="B5723"/>
          <cell r="C5723"/>
          <cell r="D5723"/>
          <cell r="G5723" t="str">
            <v xml:space="preserve"> </v>
          </cell>
        </row>
        <row r="5724">
          <cell r="A5724"/>
          <cell r="B5724"/>
          <cell r="C5724"/>
          <cell r="D5724"/>
          <cell r="G5724" t="str">
            <v xml:space="preserve"> </v>
          </cell>
        </row>
        <row r="5725">
          <cell r="A5725"/>
          <cell r="B5725"/>
          <cell r="C5725"/>
          <cell r="D5725"/>
          <cell r="G5725" t="str">
            <v xml:space="preserve"> </v>
          </cell>
        </row>
        <row r="5726">
          <cell r="A5726"/>
          <cell r="B5726"/>
          <cell r="C5726"/>
          <cell r="D5726"/>
          <cell r="G5726" t="str">
            <v xml:space="preserve"> </v>
          </cell>
        </row>
        <row r="5727">
          <cell r="A5727"/>
          <cell r="B5727"/>
          <cell r="C5727"/>
          <cell r="D5727"/>
          <cell r="G5727" t="str">
            <v xml:space="preserve"> </v>
          </cell>
        </row>
        <row r="5728">
          <cell r="A5728"/>
          <cell r="B5728"/>
          <cell r="C5728"/>
          <cell r="D5728"/>
          <cell r="G5728" t="str">
            <v xml:space="preserve"> </v>
          </cell>
        </row>
        <row r="5729">
          <cell r="A5729"/>
          <cell r="B5729"/>
          <cell r="C5729"/>
          <cell r="D5729"/>
          <cell r="G5729" t="str">
            <v xml:space="preserve"> </v>
          </cell>
        </row>
        <row r="5730">
          <cell r="A5730"/>
          <cell r="B5730"/>
          <cell r="C5730"/>
          <cell r="D5730"/>
          <cell r="G5730" t="str">
            <v xml:space="preserve"> </v>
          </cell>
        </row>
        <row r="5731">
          <cell r="A5731"/>
          <cell r="B5731"/>
          <cell r="C5731"/>
          <cell r="D5731"/>
          <cell r="G5731" t="str">
            <v xml:space="preserve"> </v>
          </cell>
        </row>
        <row r="5732">
          <cell r="A5732"/>
          <cell r="B5732"/>
          <cell r="C5732"/>
          <cell r="D5732"/>
          <cell r="G5732" t="str">
            <v xml:space="preserve"> </v>
          </cell>
        </row>
        <row r="5733">
          <cell r="A5733"/>
          <cell r="B5733"/>
          <cell r="C5733"/>
          <cell r="D5733"/>
          <cell r="G5733" t="str">
            <v xml:space="preserve"> </v>
          </cell>
        </row>
        <row r="5734">
          <cell r="A5734"/>
          <cell r="B5734"/>
          <cell r="C5734"/>
          <cell r="D5734"/>
          <cell r="G5734" t="str">
            <v xml:space="preserve"> </v>
          </cell>
        </row>
        <row r="5735">
          <cell r="A5735"/>
          <cell r="B5735"/>
          <cell r="C5735"/>
          <cell r="D5735"/>
          <cell r="G5735" t="str">
            <v xml:space="preserve"> </v>
          </cell>
        </row>
        <row r="5736">
          <cell r="A5736"/>
          <cell r="B5736"/>
          <cell r="C5736"/>
          <cell r="D5736"/>
          <cell r="G5736" t="str">
            <v xml:space="preserve"> </v>
          </cell>
        </row>
        <row r="5737">
          <cell r="A5737"/>
          <cell r="B5737"/>
          <cell r="C5737"/>
          <cell r="D5737"/>
          <cell r="G5737" t="str">
            <v xml:space="preserve"> </v>
          </cell>
        </row>
        <row r="5738">
          <cell r="A5738"/>
          <cell r="B5738"/>
          <cell r="C5738"/>
          <cell r="D5738"/>
          <cell r="G5738" t="str">
            <v xml:space="preserve"> </v>
          </cell>
        </row>
        <row r="5739">
          <cell r="A5739"/>
          <cell r="B5739"/>
          <cell r="C5739"/>
          <cell r="D5739"/>
          <cell r="G5739" t="str">
            <v xml:space="preserve"> </v>
          </cell>
        </row>
        <row r="5740">
          <cell r="A5740"/>
          <cell r="B5740"/>
          <cell r="C5740"/>
          <cell r="D5740"/>
          <cell r="G5740" t="str">
            <v xml:space="preserve"> </v>
          </cell>
        </row>
        <row r="5741">
          <cell r="A5741"/>
          <cell r="B5741"/>
          <cell r="C5741"/>
          <cell r="D5741"/>
          <cell r="G5741" t="str">
            <v xml:space="preserve"> </v>
          </cell>
        </row>
        <row r="5742">
          <cell r="A5742"/>
          <cell r="B5742"/>
          <cell r="C5742"/>
          <cell r="D5742"/>
          <cell r="G5742" t="str">
            <v xml:space="preserve"> </v>
          </cell>
        </row>
        <row r="5743">
          <cell r="A5743"/>
          <cell r="B5743"/>
          <cell r="C5743"/>
          <cell r="D5743"/>
          <cell r="G5743" t="str">
            <v xml:space="preserve"> </v>
          </cell>
        </row>
        <row r="5744">
          <cell r="A5744"/>
          <cell r="B5744"/>
          <cell r="C5744"/>
          <cell r="D5744"/>
          <cell r="G5744" t="str">
            <v xml:space="preserve"> </v>
          </cell>
        </row>
        <row r="5745">
          <cell r="A5745"/>
          <cell r="B5745"/>
          <cell r="C5745"/>
          <cell r="D5745"/>
          <cell r="G5745" t="str">
            <v xml:space="preserve"> </v>
          </cell>
        </row>
        <row r="5746">
          <cell r="A5746"/>
          <cell r="B5746"/>
          <cell r="C5746"/>
          <cell r="D5746"/>
          <cell r="G5746" t="str">
            <v xml:space="preserve"> </v>
          </cell>
        </row>
        <row r="5747">
          <cell r="A5747"/>
          <cell r="B5747"/>
          <cell r="C5747"/>
          <cell r="D5747"/>
          <cell r="G5747" t="str">
            <v xml:space="preserve"> </v>
          </cell>
        </row>
        <row r="5748">
          <cell r="A5748"/>
          <cell r="B5748"/>
          <cell r="C5748"/>
          <cell r="D5748"/>
          <cell r="G5748" t="str">
            <v xml:space="preserve"> </v>
          </cell>
        </row>
        <row r="5749">
          <cell r="A5749"/>
          <cell r="B5749"/>
          <cell r="C5749"/>
          <cell r="D5749"/>
          <cell r="G5749" t="str">
            <v xml:space="preserve"> </v>
          </cell>
        </row>
        <row r="5750">
          <cell r="A5750"/>
          <cell r="B5750"/>
          <cell r="C5750"/>
          <cell r="D5750"/>
          <cell r="G5750" t="str">
            <v xml:space="preserve"> </v>
          </cell>
        </row>
        <row r="5751">
          <cell r="A5751"/>
          <cell r="B5751"/>
          <cell r="C5751"/>
          <cell r="D5751"/>
          <cell r="G5751" t="str">
            <v xml:space="preserve"> </v>
          </cell>
        </row>
        <row r="5752">
          <cell r="A5752"/>
          <cell r="B5752"/>
          <cell r="C5752"/>
          <cell r="D5752"/>
          <cell r="G5752" t="str">
            <v xml:space="preserve"> </v>
          </cell>
        </row>
        <row r="5753">
          <cell r="A5753"/>
          <cell r="B5753"/>
          <cell r="C5753"/>
          <cell r="D5753"/>
          <cell r="G5753" t="str">
            <v xml:space="preserve"> </v>
          </cell>
        </row>
        <row r="5754">
          <cell r="A5754"/>
          <cell r="B5754"/>
          <cell r="C5754"/>
          <cell r="D5754"/>
          <cell r="G5754" t="str">
            <v xml:space="preserve"> </v>
          </cell>
        </row>
        <row r="5755">
          <cell r="A5755"/>
          <cell r="B5755"/>
          <cell r="C5755"/>
          <cell r="D5755"/>
          <cell r="G5755" t="str">
            <v xml:space="preserve"> </v>
          </cell>
        </row>
        <row r="5756">
          <cell r="A5756"/>
          <cell r="B5756"/>
          <cell r="C5756"/>
          <cell r="D5756"/>
          <cell r="G5756" t="str">
            <v xml:space="preserve"> </v>
          </cell>
        </row>
        <row r="5757">
          <cell r="A5757"/>
          <cell r="B5757"/>
          <cell r="C5757"/>
          <cell r="D5757"/>
          <cell r="G5757" t="str">
            <v xml:space="preserve"> </v>
          </cell>
        </row>
        <row r="5758">
          <cell r="A5758"/>
          <cell r="B5758"/>
          <cell r="C5758"/>
          <cell r="D5758"/>
          <cell r="G5758" t="str">
            <v xml:space="preserve"> </v>
          </cell>
        </row>
        <row r="5759">
          <cell r="A5759"/>
          <cell r="B5759"/>
          <cell r="C5759"/>
          <cell r="D5759"/>
          <cell r="G5759" t="str">
            <v xml:space="preserve"> </v>
          </cell>
        </row>
        <row r="5760">
          <cell r="A5760"/>
          <cell r="B5760"/>
          <cell r="C5760"/>
          <cell r="D5760"/>
          <cell r="G5760" t="str">
            <v xml:space="preserve"> </v>
          </cell>
        </row>
        <row r="5761">
          <cell r="A5761"/>
          <cell r="B5761"/>
          <cell r="C5761"/>
          <cell r="D5761"/>
          <cell r="G5761" t="str">
            <v xml:space="preserve"> </v>
          </cell>
        </row>
        <row r="5762">
          <cell r="A5762"/>
          <cell r="B5762"/>
          <cell r="C5762"/>
          <cell r="D5762"/>
          <cell r="G5762" t="str">
            <v xml:space="preserve"> </v>
          </cell>
        </row>
        <row r="5763">
          <cell r="A5763"/>
          <cell r="B5763"/>
          <cell r="C5763"/>
          <cell r="D5763"/>
          <cell r="G5763" t="str">
            <v xml:space="preserve"> </v>
          </cell>
        </row>
        <row r="5764">
          <cell r="A5764"/>
          <cell r="B5764"/>
          <cell r="C5764"/>
          <cell r="D5764"/>
          <cell r="G5764" t="str">
            <v xml:space="preserve"> </v>
          </cell>
        </row>
        <row r="5765">
          <cell r="A5765"/>
          <cell r="B5765"/>
          <cell r="C5765"/>
          <cell r="D5765"/>
          <cell r="G5765" t="str">
            <v xml:space="preserve"> </v>
          </cell>
        </row>
        <row r="5766">
          <cell r="A5766"/>
          <cell r="B5766"/>
          <cell r="C5766"/>
          <cell r="D5766"/>
          <cell r="G5766" t="str">
            <v xml:space="preserve"> </v>
          </cell>
        </row>
        <row r="5767">
          <cell r="A5767"/>
          <cell r="B5767"/>
          <cell r="C5767"/>
          <cell r="D5767"/>
          <cell r="G5767" t="str">
            <v xml:space="preserve"> </v>
          </cell>
        </row>
        <row r="5768">
          <cell r="A5768"/>
          <cell r="B5768"/>
          <cell r="C5768"/>
          <cell r="D5768"/>
          <cell r="G5768" t="str">
            <v xml:space="preserve"> </v>
          </cell>
        </row>
        <row r="5769">
          <cell r="A5769"/>
          <cell r="B5769"/>
          <cell r="C5769"/>
          <cell r="D5769"/>
          <cell r="G5769" t="str">
            <v xml:space="preserve"> </v>
          </cell>
        </row>
        <row r="5770">
          <cell r="A5770"/>
          <cell r="B5770"/>
          <cell r="C5770"/>
          <cell r="D5770"/>
          <cell r="G5770" t="str">
            <v xml:space="preserve"> </v>
          </cell>
        </row>
        <row r="5771">
          <cell r="A5771"/>
          <cell r="B5771"/>
          <cell r="C5771"/>
          <cell r="D5771"/>
          <cell r="G5771" t="str">
            <v xml:space="preserve"> </v>
          </cell>
        </row>
        <row r="5772">
          <cell r="A5772"/>
          <cell r="B5772"/>
          <cell r="C5772"/>
          <cell r="D5772"/>
          <cell r="G5772" t="str">
            <v xml:space="preserve"> </v>
          </cell>
        </row>
        <row r="5773">
          <cell r="A5773"/>
          <cell r="B5773"/>
          <cell r="C5773"/>
          <cell r="D5773"/>
          <cell r="G5773" t="str">
            <v xml:space="preserve"> </v>
          </cell>
        </row>
        <row r="5774">
          <cell r="A5774"/>
          <cell r="B5774"/>
          <cell r="C5774"/>
          <cell r="D5774"/>
          <cell r="G5774" t="str">
            <v xml:space="preserve"> </v>
          </cell>
        </row>
        <row r="5775">
          <cell r="A5775"/>
          <cell r="B5775"/>
          <cell r="C5775"/>
          <cell r="D5775"/>
          <cell r="G5775" t="str">
            <v xml:space="preserve"> </v>
          </cell>
        </row>
        <row r="5776">
          <cell r="A5776"/>
          <cell r="B5776"/>
          <cell r="C5776"/>
          <cell r="D5776"/>
          <cell r="G5776" t="str">
            <v xml:space="preserve"> </v>
          </cell>
        </row>
        <row r="5777">
          <cell r="A5777"/>
          <cell r="B5777"/>
          <cell r="C5777"/>
          <cell r="D5777"/>
          <cell r="G5777" t="str">
            <v xml:space="preserve"> </v>
          </cell>
        </row>
        <row r="5778">
          <cell r="A5778"/>
          <cell r="B5778"/>
          <cell r="C5778"/>
          <cell r="D5778"/>
          <cell r="G5778" t="str">
            <v xml:space="preserve"> </v>
          </cell>
        </row>
        <row r="5779">
          <cell r="A5779"/>
          <cell r="B5779"/>
          <cell r="C5779"/>
          <cell r="D5779"/>
          <cell r="G5779" t="str">
            <v xml:space="preserve"> </v>
          </cell>
        </row>
        <row r="5780">
          <cell r="A5780"/>
          <cell r="B5780"/>
          <cell r="C5780"/>
          <cell r="D5780"/>
          <cell r="G5780" t="str">
            <v xml:space="preserve"> </v>
          </cell>
        </row>
        <row r="5781">
          <cell r="A5781"/>
          <cell r="B5781"/>
          <cell r="C5781"/>
          <cell r="D5781"/>
          <cell r="G5781" t="str">
            <v xml:space="preserve"> </v>
          </cell>
        </row>
        <row r="5782">
          <cell r="A5782"/>
          <cell r="B5782"/>
          <cell r="C5782"/>
          <cell r="D5782"/>
          <cell r="G5782" t="str">
            <v xml:space="preserve"> </v>
          </cell>
        </row>
        <row r="5783">
          <cell r="A5783"/>
          <cell r="B5783"/>
          <cell r="C5783"/>
          <cell r="D5783"/>
          <cell r="G5783" t="str">
            <v xml:space="preserve"> </v>
          </cell>
        </row>
        <row r="5784">
          <cell r="A5784"/>
          <cell r="B5784"/>
          <cell r="C5784"/>
          <cell r="D5784"/>
          <cell r="G5784" t="str">
            <v xml:space="preserve"> </v>
          </cell>
        </row>
        <row r="5785">
          <cell r="A5785"/>
          <cell r="B5785"/>
          <cell r="C5785"/>
          <cell r="D5785"/>
          <cell r="G5785" t="str">
            <v xml:space="preserve"> </v>
          </cell>
        </row>
        <row r="5786">
          <cell r="A5786"/>
          <cell r="B5786"/>
          <cell r="C5786"/>
          <cell r="D5786"/>
          <cell r="G5786" t="str">
            <v xml:space="preserve"> </v>
          </cell>
        </row>
        <row r="5787">
          <cell r="A5787"/>
          <cell r="B5787"/>
          <cell r="C5787"/>
          <cell r="D5787"/>
          <cell r="G5787" t="str">
            <v xml:space="preserve"> </v>
          </cell>
        </row>
        <row r="5788">
          <cell r="A5788"/>
          <cell r="B5788"/>
          <cell r="C5788"/>
          <cell r="D5788"/>
          <cell r="G5788" t="str">
            <v xml:space="preserve"> </v>
          </cell>
        </row>
        <row r="5789">
          <cell r="A5789"/>
          <cell r="B5789"/>
          <cell r="C5789"/>
          <cell r="D5789"/>
          <cell r="G5789" t="str">
            <v xml:space="preserve"> </v>
          </cell>
        </row>
        <row r="5790">
          <cell r="A5790"/>
          <cell r="B5790"/>
          <cell r="C5790"/>
          <cell r="D5790"/>
          <cell r="G5790" t="str">
            <v xml:space="preserve"> </v>
          </cell>
        </row>
        <row r="5791">
          <cell r="A5791"/>
          <cell r="B5791"/>
          <cell r="C5791"/>
          <cell r="D5791"/>
          <cell r="G5791" t="str">
            <v xml:space="preserve"> </v>
          </cell>
        </row>
        <row r="5792">
          <cell r="A5792"/>
          <cell r="B5792"/>
          <cell r="C5792"/>
          <cell r="D5792"/>
          <cell r="G5792" t="str">
            <v xml:space="preserve"> </v>
          </cell>
        </row>
        <row r="5793">
          <cell r="A5793"/>
          <cell r="B5793"/>
          <cell r="C5793"/>
          <cell r="D5793"/>
          <cell r="G5793" t="str">
            <v xml:space="preserve"> </v>
          </cell>
        </row>
        <row r="5794">
          <cell r="A5794"/>
          <cell r="B5794"/>
          <cell r="C5794"/>
          <cell r="D5794"/>
          <cell r="G5794" t="str">
            <v xml:space="preserve"> </v>
          </cell>
        </row>
        <row r="5795">
          <cell r="A5795"/>
          <cell r="B5795"/>
          <cell r="C5795"/>
          <cell r="D5795"/>
          <cell r="G5795" t="str">
            <v xml:space="preserve"> </v>
          </cell>
        </row>
        <row r="5796">
          <cell r="A5796"/>
          <cell r="B5796"/>
          <cell r="C5796"/>
          <cell r="D5796"/>
          <cell r="G5796" t="str">
            <v xml:space="preserve"> </v>
          </cell>
        </row>
        <row r="5797">
          <cell r="A5797"/>
          <cell r="B5797"/>
          <cell r="C5797"/>
          <cell r="D5797"/>
          <cell r="G5797" t="str">
            <v xml:space="preserve"> </v>
          </cell>
        </row>
        <row r="5798">
          <cell r="A5798"/>
          <cell r="B5798"/>
          <cell r="C5798"/>
          <cell r="D5798"/>
          <cell r="G5798" t="str">
            <v xml:space="preserve"> </v>
          </cell>
        </row>
        <row r="5799">
          <cell r="A5799"/>
          <cell r="B5799"/>
          <cell r="C5799"/>
          <cell r="D5799"/>
          <cell r="G5799" t="str">
            <v xml:space="preserve"> </v>
          </cell>
        </row>
        <row r="5800">
          <cell r="A5800"/>
          <cell r="B5800"/>
          <cell r="C5800"/>
          <cell r="D5800"/>
          <cell r="G5800" t="str">
            <v xml:space="preserve"> </v>
          </cell>
        </row>
        <row r="5801">
          <cell r="A5801"/>
          <cell r="B5801"/>
          <cell r="C5801"/>
          <cell r="D5801"/>
          <cell r="G5801" t="str">
            <v xml:space="preserve"> </v>
          </cell>
        </row>
        <row r="5802">
          <cell r="A5802"/>
          <cell r="B5802"/>
          <cell r="C5802"/>
          <cell r="D5802"/>
          <cell r="G5802" t="str">
            <v xml:space="preserve"> </v>
          </cell>
        </row>
        <row r="5803">
          <cell r="A5803"/>
          <cell r="B5803"/>
          <cell r="C5803"/>
          <cell r="D5803"/>
          <cell r="G5803" t="str">
            <v xml:space="preserve"> </v>
          </cell>
        </row>
        <row r="5804">
          <cell r="A5804"/>
          <cell r="B5804"/>
          <cell r="C5804"/>
          <cell r="D5804"/>
          <cell r="G5804" t="str">
            <v xml:space="preserve"> </v>
          </cell>
        </row>
        <row r="5805">
          <cell r="A5805"/>
          <cell r="B5805"/>
          <cell r="C5805"/>
          <cell r="D5805"/>
          <cell r="G5805" t="str">
            <v xml:space="preserve"> </v>
          </cell>
        </row>
        <row r="5806">
          <cell r="A5806"/>
          <cell r="B5806"/>
          <cell r="C5806"/>
          <cell r="D5806"/>
          <cell r="G5806" t="str">
            <v xml:space="preserve"> </v>
          </cell>
        </row>
        <row r="5807">
          <cell r="A5807"/>
          <cell r="B5807"/>
          <cell r="C5807"/>
          <cell r="D5807"/>
          <cell r="G5807" t="str">
            <v xml:space="preserve"> </v>
          </cell>
        </row>
        <row r="5808">
          <cell r="A5808"/>
          <cell r="B5808"/>
          <cell r="C5808"/>
          <cell r="D5808"/>
          <cell r="G5808" t="str">
            <v xml:space="preserve"> </v>
          </cell>
        </row>
        <row r="5809">
          <cell r="A5809"/>
          <cell r="B5809"/>
          <cell r="C5809"/>
          <cell r="D5809"/>
          <cell r="G5809" t="str">
            <v xml:space="preserve"> </v>
          </cell>
        </row>
        <row r="5810">
          <cell r="A5810"/>
          <cell r="B5810"/>
          <cell r="C5810"/>
          <cell r="D5810"/>
          <cell r="G5810" t="str">
            <v xml:space="preserve"> </v>
          </cell>
        </row>
        <row r="5811">
          <cell r="A5811"/>
          <cell r="B5811"/>
          <cell r="C5811"/>
          <cell r="D5811"/>
          <cell r="G5811" t="str">
            <v xml:space="preserve"> </v>
          </cell>
        </row>
        <row r="5812">
          <cell r="A5812"/>
          <cell r="B5812"/>
          <cell r="C5812"/>
          <cell r="D5812"/>
          <cell r="G5812" t="str">
            <v xml:space="preserve"> </v>
          </cell>
        </row>
        <row r="5813">
          <cell r="A5813"/>
          <cell r="B5813"/>
          <cell r="C5813"/>
          <cell r="D5813"/>
          <cell r="G5813" t="str">
            <v xml:space="preserve"> </v>
          </cell>
        </row>
        <row r="5814">
          <cell r="A5814"/>
          <cell r="B5814"/>
          <cell r="C5814"/>
          <cell r="D5814"/>
          <cell r="G5814" t="str">
            <v xml:space="preserve"> </v>
          </cell>
        </row>
        <row r="5815">
          <cell r="A5815"/>
          <cell r="B5815"/>
          <cell r="C5815"/>
          <cell r="D5815"/>
          <cell r="G5815" t="str">
            <v xml:space="preserve"> </v>
          </cell>
        </row>
        <row r="5816">
          <cell r="A5816"/>
          <cell r="B5816"/>
          <cell r="C5816"/>
          <cell r="D5816"/>
          <cell r="G5816" t="str">
            <v xml:space="preserve"> </v>
          </cell>
        </row>
        <row r="5817">
          <cell r="A5817"/>
          <cell r="B5817"/>
          <cell r="C5817"/>
          <cell r="D5817"/>
          <cell r="G5817" t="str">
            <v xml:space="preserve"> </v>
          </cell>
        </row>
        <row r="5818">
          <cell r="A5818"/>
          <cell r="B5818"/>
          <cell r="C5818"/>
          <cell r="D5818"/>
          <cell r="G5818" t="str">
            <v xml:space="preserve"> </v>
          </cell>
        </row>
        <row r="5819">
          <cell r="A5819"/>
          <cell r="B5819"/>
          <cell r="C5819"/>
          <cell r="D5819"/>
          <cell r="G5819" t="str">
            <v xml:space="preserve"> </v>
          </cell>
        </row>
        <row r="5820">
          <cell r="A5820"/>
          <cell r="B5820"/>
          <cell r="C5820"/>
          <cell r="D5820"/>
          <cell r="G5820" t="str">
            <v xml:space="preserve"> </v>
          </cell>
        </row>
        <row r="5821">
          <cell r="A5821"/>
          <cell r="B5821"/>
          <cell r="C5821"/>
          <cell r="D5821"/>
          <cell r="G5821" t="str">
            <v xml:space="preserve"> </v>
          </cell>
        </row>
        <row r="5822">
          <cell r="A5822"/>
          <cell r="B5822"/>
          <cell r="C5822"/>
          <cell r="D5822"/>
          <cell r="G5822" t="str">
            <v xml:space="preserve"> </v>
          </cell>
        </row>
        <row r="5823">
          <cell r="A5823"/>
          <cell r="B5823"/>
          <cell r="C5823"/>
          <cell r="D5823"/>
          <cell r="G5823" t="str">
            <v xml:space="preserve"> </v>
          </cell>
        </row>
        <row r="5824">
          <cell r="A5824"/>
          <cell r="B5824"/>
          <cell r="C5824"/>
          <cell r="D5824"/>
          <cell r="G5824" t="str">
            <v xml:space="preserve"> </v>
          </cell>
        </row>
        <row r="5825">
          <cell r="A5825"/>
          <cell r="B5825"/>
          <cell r="C5825"/>
          <cell r="D5825"/>
          <cell r="G5825" t="str">
            <v xml:space="preserve"> </v>
          </cell>
        </row>
        <row r="5826">
          <cell r="A5826"/>
          <cell r="B5826"/>
          <cell r="C5826"/>
          <cell r="D5826"/>
          <cell r="G5826" t="str">
            <v xml:space="preserve"> </v>
          </cell>
        </row>
        <row r="5827">
          <cell r="A5827"/>
          <cell r="B5827"/>
          <cell r="C5827"/>
          <cell r="D5827"/>
          <cell r="G5827" t="str">
            <v xml:space="preserve"> </v>
          </cell>
        </row>
        <row r="5828">
          <cell r="A5828"/>
          <cell r="B5828"/>
          <cell r="C5828"/>
          <cell r="D5828"/>
          <cell r="G5828" t="str">
            <v xml:space="preserve"> </v>
          </cell>
        </row>
        <row r="5829">
          <cell r="A5829"/>
          <cell r="B5829"/>
          <cell r="C5829"/>
          <cell r="D5829"/>
          <cell r="G5829" t="str">
            <v xml:space="preserve"> </v>
          </cell>
        </row>
        <row r="5830">
          <cell r="A5830"/>
          <cell r="B5830"/>
          <cell r="C5830"/>
          <cell r="D5830"/>
          <cell r="G5830" t="str">
            <v xml:space="preserve"> </v>
          </cell>
        </row>
        <row r="5831">
          <cell r="A5831"/>
          <cell r="B5831"/>
          <cell r="C5831"/>
          <cell r="D5831"/>
          <cell r="G5831" t="str">
            <v xml:space="preserve"> </v>
          </cell>
        </row>
        <row r="5832">
          <cell r="A5832"/>
          <cell r="B5832"/>
          <cell r="C5832"/>
          <cell r="D5832"/>
          <cell r="G5832" t="str">
            <v xml:space="preserve"> </v>
          </cell>
        </row>
        <row r="5833">
          <cell r="A5833"/>
          <cell r="B5833"/>
          <cell r="C5833"/>
          <cell r="D5833"/>
          <cell r="G5833" t="str">
            <v xml:space="preserve"> </v>
          </cell>
        </row>
        <row r="5834">
          <cell r="A5834"/>
          <cell r="B5834"/>
          <cell r="C5834"/>
          <cell r="D5834"/>
          <cell r="G5834" t="str">
            <v xml:space="preserve"> </v>
          </cell>
        </row>
        <row r="5835">
          <cell r="A5835"/>
          <cell r="B5835"/>
          <cell r="C5835"/>
          <cell r="D5835"/>
          <cell r="G5835" t="str">
            <v xml:space="preserve"> </v>
          </cell>
        </row>
        <row r="5836">
          <cell r="A5836"/>
          <cell r="B5836"/>
          <cell r="C5836"/>
          <cell r="D5836"/>
          <cell r="G5836" t="str">
            <v xml:space="preserve"> </v>
          </cell>
        </row>
        <row r="5837">
          <cell r="A5837"/>
          <cell r="B5837"/>
          <cell r="C5837"/>
          <cell r="D5837"/>
          <cell r="G5837" t="str">
            <v xml:space="preserve"> </v>
          </cell>
        </row>
        <row r="5838">
          <cell r="A5838"/>
          <cell r="B5838"/>
          <cell r="C5838"/>
          <cell r="D5838"/>
          <cell r="G5838" t="str">
            <v xml:space="preserve"> </v>
          </cell>
        </row>
        <row r="5839">
          <cell r="A5839"/>
          <cell r="B5839"/>
          <cell r="C5839"/>
          <cell r="D5839"/>
          <cell r="G5839" t="str">
            <v xml:space="preserve"> </v>
          </cell>
        </row>
        <row r="5840">
          <cell r="A5840"/>
          <cell r="B5840"/>
          <cell r="C5840"/>
          <cell r="D5840"/>
          <cell r="G5840" t="str">
            <v xml:space="preserve"> </v>
          </cell>
        </row>
        <row r="5841">
          <cell r="A5841"/>
          <cell r="B5841"/>
          <cell r="C5841"/>
          <cell r="D5841"/>
          <cell r="G5841" t="str">
            <v xml:space="preserve"> </v>
          </cell>
        </row>
        <row r="5842">
          <cell r="A5842"/>
          <cell r="B5842"/>
          <cell r="C5842"/>
          <cell r="D5842"/>
          <cell r="G5842" t="str">
            <v xml:space="preserve"> </v>
          </cell>
        </row>
        <row r="5843">
          <cell r="A5843"/>
          <cell r="B5843"/>
          <cell r="C5843"/>
          <cell r="D5843"/>
          <cell r="G5843" t="str">
            <v xml:space="preserve"> </v>
          </cell>
        </row>
        <row r="5844">
          <cell r="A5844"/>
          <cell r="B5844"/>
          <cell r="C5844"/>
          <cell r="D5844"/>
          <cell r="G5844" t="str">
            <v xml:space="preserve"> </v>
          </cell>
        </row>
        <row r="5845">
          <cell r="A5845"/>
          <cell r="B5845"/>
          <cell r="C5845"/>
          <cell r="D5845"/>
          <cell r="G5845" t="str">
            <v xml:space="preserve"> </v>
          </cell>
        </row>
        <row r="5846">
          <cell r="A5846"/>
          <cell r="B5846"/>
          <cell r="C5846"/>
          <cell r="D5846"/>
          <cell r="G5846" t="str">
            <v xml:space="preserve"> </v>
          </cell>
        </row>
        <row r="5847">
          <cell r="A5847"/>
          <cell r="B5847"/>
          <cell r="C5847"/>
          <cell r="D5847"/>
          <cell r="G5847" t="str">
            <v xml:space="preserve"> </v>
          </cell>
        </row>
        <row r="5848">
          <cell r="A5848"/>
          <cell r="B5848"/>
          <cell r="C5848"/>
          <cell r="D5848"/>
          <cell r="G5848" t="str">
            <v xml:space="preserve"> </v>
          </cell>
        </row>
        <row r="5849">
          <cell r="A5849"/>
          <cell r="B5849"/>
          <cell r="C5849"/>
          <cell r="D5849"/>
          <cell r="G5849" t="str">
            <v xml:space="preserve"> </v>
          </cell>
        </row>
        <row r="5850">
          <cell r="A5850"/>
          <cell r="B5850"/>
          <cell r="C5850"/>
          <cell r="D5850"/>
          <cell r="G5850" t="str">
            <v xml:space="preserve"> </v>
          </cell>
        </row>
        <row r="5851">
          <cell r="A5851"/>
          <cell r="B5851"/>
          <cell r="C5851"/>
          <cell r="D5851"/>
          <cell r="G5851" t="str">
            <v xml:space="preserve"> </v>
          </cell>
        </row>
        <row r="5852">
          <cell r="A5852"/>
          <cell r="B5852"/>
          <cell r="C5852"/>
          <cell r="D5852"/>
          <cell r="G5852" t="str">
            <v xml:space="preserve"> </v>
          </cell>
        </row>
        <row r="5853">
          <cell r="A5853"/>
          <cell r="B5853"/>
          <cell r="C5853"/>
          <cell r="D5853"/>
          <cell r="G5853" t="str">
            <v xml:space="preserve"> </v>
          </cell>
        </row>
        <row r="5854">
          <cell r="A5854"/>
          <cell r="B5854"/>
          <cell r="C5854"/>
          <cell r="D5854"/>
          <cell r="G5854" t="str">
            <v xml:space="preserve"> </v>
          </cell>
        </row>
        <row r="5855">
          <cell r="A5855"/>
          <cell r="B5855"/>
          <cell r="C5855"/>
          <cell r="D5855"/>
          <cell r="G5855" t="str">
            <v xml:space="preserve"> </v>
          </cell>
        </row>
        <row r="5856">
          <cell r="A5856"/>
          <cell r="B5856"/>
          <cell r="C5856"/>
          <cell r="D5856"/>
          <cell r="G5856" t="str">
            <v xml:space="preserve"> </v>
          </cell>
        </row>
        <row r="5857">
          <cell r="A5857"/>
          <cell r="B5857"/>
          <cell r="C5857"/>
          <cell r="D5857"/>
          <cell r="G5857" t="str">
            <v xml:space="preserve"> </v>
          </cell>
        </row>
        <row r="5858">
          <cell r="A5858"/>
          <cell r="B5858"/>
          <cell r="C5858"/>
          <cell r="D5858"/>
          <cell r="G5858" t="str">
            <v xml:space="preserve"> </v>
          </cell>
        </row>
        <row r="5859">
          <cell r="A5859"/>
          <cell r="B5859"/>
          <cell r="C5859"/>
          <cell r="D5859"/>
          <cell r="G5859" t="str">
            <v xml:space="preserve"> </v>
          </cell>
        </row>
        <row r="5860">
          <cell r="A5860"/>
          <cell r="B5860"/>
          <cell r="C5860"/>
          <cell r="D5860"/>
          <cell r="G5860" t="str">
            <v xml:space="preserve"> </v>
          </cell>
        </row>
        <row r="5861">
          <cell r="A5861"/>
          <cell r="B5861"/>
          <cell r="C5861"/>
          <cell r="D5861"/>
          <cell r="G5861" t="str">
            <v xml:space="preserve"> </v>
          </cell>
        </row>
        <row r="5862">
          <cell r="A5862"/>
          <cell r="B5862"/>
          <cell r="C5862"/>
          <cell r="D5862"/>
          <cell r="G5862" t="str">
            <v xml:space="preserve"> </v>
          </cell>
        </row>
        <row r="5863">
          <cell r="A5863"/>
          <cell r="B5863"/>
          <cell r="C5863"/>
          <cell r="D5863"/>
          <cell r="G5863" t="str">
            <v xml:space="preserve"> </v>
          </cell>
        </row>
        <row r="5864">
          <cell r="A5864"/>
          <cell r="B5864"/>
          <cell r="C5864"/>
          <cell r="D5864"/>
          <cell r="G5864" t="str">
            <v xml:space="preserve"> </v>
          </cell>
        </row>
        <row r="5865">
          <cell r="A5865"/>
          <cell r="B5865"/>
          <cell r="C5865"/>
          <cell r="D5865"/>
          <cell r="G5865" t="str">
            <v xml:space="preserve"> </v>
          </cell>
        </row>
        <row r="5866">
          <cell r="A5866"/>
          <cell r="B5866"/>
          <cell r="C5866"/>
          <cell r="D5866"/>
          <cell r="G5866" t="str">
            <v xml:space="preserve"> </v>
          </cell>
        </row>
        <row r="5867">
          <cell r="A5867"/>
          <cell r="B5867"/>
          <cell r="C5867"/>
          <cell r="D5867"/>
          <cell r="G5867" t="str">
            <v xml:space="preserve"> </v>
          </cell>
        </row>
        <row r="5868">
          <cell r="A5868"/>
          <cell r="B5868"/>
          <cell r="C5868"/>
          <cell r="D5868"/>
          <cell r="G5868" t="str">
            <v xml:space="preserve"> </v>
          </cell>
        </row>
        <row r="5869">
          <cell r="A5869"/>
          <cell r="B5869"/>
          <cell r="C5869"/>
          <cell r="D5869"/>
          <cell r="G5869" t="str">
            <v xml:space="preserve"> </v>
          </cell>
        </row>
        <row r="5870">
          <cell r="A5870"/>
          <cell r="B5870"/>
          <cell r="C5870"/>
          <cell r="D5870"/>
          <cell r="G5870" t="str">
            <v xml:space="preserve"> </v>
          </cell>
        </row>
        <row r="5871">
          <cell r="A5871"/>
          <cell r="B5871"/>
          <cell r="C5871"/>
          <cell r="D5871"/>
          <cell r="G5871" t="str">
            <v xml:space="preserve"> </v>
          </cell>
        </row>
        <row r="5872">
          <cell r="A5872"/>
          <cell r="B5872"/>
          <cell r="C5872"/>
          <cell r="D5872"/>
          <cell r="G5872" t="str">
            <v xml:space="preserve"> </v>
          </cell>
        </row>
        <row r="5873">
          <cell r="A5873"/>
          <cell r="B5873"/>
          <cell r="C5873"/>
          <cell r="D5873"/>
          <cell r="G5873" t="str">
            <v xml:space="preserve"> </v>
          </cell>
        </row>
        <row r="5874">
          <cell r="A5874"/>
          <cell r="B5874"/>
          <cell r="C5874"/>
          <cell r="D5874"/>
          <cell r="G5874" t="str">
            <v xml:space="preserve"> </v>
          </cell>
        </row>
        <row r="5875">
          <cell r="A5875"/>
          <cell r="B5875"/>
          <cell r="C5875"/>
          <cell r="D5875"/>
          <cell r="G5875" t="str">
            <v xml:space="preserve"> </v>
          </cell>
        </row>
        <row r="5876">
          <cell r="A5876"/>
          <cell r="B5876"/>
          <cell r="C5876"/>
          <cell r="D5876"/>
          <cell r="G5876" t="str">
            <v xml:space="preserve"> </v>
          </cell>
        </row>
        <row r="5877">
          <cell r="A5877"/>
          <cell r="B5877"/>
          <cell r="C5877"/>
          <cell r="D5877"/>
          <cell r="G5877" t="str">
            <v xml:space="preserve"> </v>
          </cell>
        </row>
        <row r="5878">
          <cell r="A5878"/>
          <cell r="B5878"/>
          <cell r="C5878"/>
          <cell r="D5878"/>
          <cell r="G5878" t="str">
            <v xml:space="preserve"> </v>
          </cell>
        </row>
        <row r="5879">
          <cell r="A5879"/>
          <cell r="B5879"/>
          <cell r="C5879"/>
          <cell r="D5879"/>
          <cell r="G5879" t="str">
            <v xml:space="preserve"> </v>
          </cell>
        </row>
        <row r="5880">
          <cell r="A5880"/>
          <cell r="B5880"/>
          <cell r="C5880"/>
          <cell r="D5880"/>
          <cell r="G5880" t="str">
            <v xml:space="preserve"> </v>
          </cell>
        </row>
        <row r="5881">
          <cell r="A5881"/>
          <cell r="B5881"/>
          <cell r="C5881"/>
          <cell r="D5881"/>
          <cell r="G5881" t="str">
            <v xml:space="preserve"> </v>
          </cell>
        </row>
        <row r="5882">
          <cell r="A5882"/>
          <cell r="B5882"/>
          <cell r="C5882"/>
          <cell r="D5882"/>
          <cell r="G5882" t="str">
            <v xml:space="preserve"> </v>
          </cell>
        </row>
        <row r="5883">
          <cell r="A5883"/>
          <cell r="B5883"/>
          <cell r="C5883"/>
          <cell r="D5883"/>
          <cell r="G5883" t="str">
            <v xml:space="preserve"> </v>
          </cell>
        </row>
        <row r="5884">
          <cell r="A5884"/>
          <cell r="B5884"/>
          <cell r="C5884"/>
          <cell r="D5884"/>
          <cell r="G5884" t="str">
            <v xml:space="preserve"> </v>
          </cell>
        </row>
        <row r="5885">
          <cell r="A5885"/>
          <cell r="B5885"/>
          <cell r="C5885"/>
          <cell r="D5885"/>
          <cell r="G5885" t="str">
            <v xml:space="preserve"> </v>
          </cell>
        </row>
        <row r="5886">
          <cell r="A5886"/>
          <cell r="B5886"/>
          <cell r="C5886"/>
          <cell r="D5886"/>
          <cell r="G5886" t="str">
            <v xml:space="preserve"> </v>
          </cell>
        </row>
        <row r="5887">
          <cell r="A5887"/>
          <cell r="B5887"/>
          <cell r="C5887"/>
          <cell r="D5887"/>
          <cell r="G5887" t="str">
            <v xml:space="preserve"> </v>
          </cell>
        </row>
        <row r="5888">
          <cell r="A5888"/>
          <cell r="B5888"/>
          <cell r="C5888"/>
          <cell r="D5888"/>
          <cell r="G5888" t="str">
            <v xml:space="preserve"> </v>
          </cell>
        </row>
        <row r="5889">
          <cell r="A5889"/>
          <cell r="B5889"/>
          <cell r="C5889"/>
          <cell r="D5889"/>
          <cell r="G5889" t="str">
            <v xml:space="preserve"> </v>
          </cell>
        </row>
        <row r="5890">
          <cell r="A5890"/>
          <cell r="B5890"/>
          <cell r="C5890"/>
          <cell r="D5890"/>
          <cell r="G5890" t="str">
            <v xml:space="preserve"> </v>
          </cell>
        </row>
        <row r="5891">
          <cell r="A5891"/>
          <cell r="B5891"/>
          <cell r="C5891"/>
          <cell r="D5891"/>
          <cell r="G5891" t="str">
            <v xml:space="preserve"> </v>
          </cell>
        </row>
        <row r="5892">
          <cell r="A5892"/>
          <cell r="B5892"/>
          <cell r="C5892"/>
          <cell r="D5892"/>
          <cell r="G5892" t="str">
            <v xml:space="preserve"> </v>
          </cell>
        </row>
        <row r="5893">
          <cell r="A5893"/>
          <cell r="B5893"/>
          <cell r="C5893"/>
          <cell r="D5893"/>
          <cell r="G5893" t="str">
            <v xml:space="preserve"> </v>
          </cell>
        </row>
        <row r="5894">
          <cell r="A5894"/>
          <cell r="B5894"/>
          <cell r="C5894"/>
          <cell r="D5894"/>
          <cell r="G5894" t="str">
            <v xml:space="preserve"> </v>
          </cell>
        </row>
        <row r="5895">
          <cell r="A5895"/>
          <cell r="B5895"/>
          <cell r="C5895"/>
          <cell r="D5895"/>
          <cell r="G5895" t="str">
            <v xml:space="preserve"> </v>
          </cell>
        </row>
        <row r="5896">
          <cell r="A5896"/>
          <cell r="B5896"/>
          <cell r="C5896"/>
          <cell r="D5896"/>
          <cell r="G5896" t="str">
            <v xml:space="preserve"> </v>
          </cell>
        </row>
        <row r="5897">
          <cell r="A5897"/>
          <cell r="B5897"/>
          <cell r="C5897"/>
          <cell r="D5897"/>
          <cell r="G5897" t="str">
            <v xml:space="preserve"> </v>
          </cell>
        </row>
        <row r="5898">
          <cell r="A5898"/>
          <cell r="B5898"/>
          <cell r="C5898"/>
          <cell r="D5898"/>
          <cell r="G5898" t="str">
            <v xml:space="preserve"> </v>
          </cell>
        </row>
        <row r="5899">
          <cell r="A5899"/>
          <cell r="B5899"/>
          <cell r="C5899"/>
          <cell r="D5899"/>
          <cell r="G5899" t="str">
            <v xml:space="preserve"> </v>
          </cell>
        </row>
        <row r="5900">
          <cell r="A5900"/>
          <cell r="B5900"/>
          <cell r="C5900"/>
          <cell r="D5900"/>
          <cell r="G5900" t="str">
            <v xml:space="preserve"> </v>
          </cell>
        </row>
        <row r="5901">
          <cell r="A5901"/>
          <cell r="B5901"/>
          <cell r="C5901"/>
          <cell r="D5901"/>
          <cell r="G5901" t="str">
            <v xml:space="preserve"> </v>
          </cell>
        </row>
        <row r="5902">
          <cell r="A5902"/>
          <cell r="B5902"/>
          <cell r="C5902"/>
          <cell r="D5902"/>
          <cell r="G5902" t="str">
            <v xml:space="preserve"> </v>
          </cell>
        </row>
        <row r="5903">
          <cell r="A5903"/>
          <cell r="B5903"/>
          <cell r="C5903"/>
          <cell r="D5903"/>
          <cell r="G5903" t="str">
            <v xml:space="preserve"> </v>
          </cell>
        </row>
        <row r="5904">
          <cell r="A5904"/>
          <cell r="B5904"/>
          <cell r="C5904"/>
          <cell r="D5904"/>
          <cell r="G5904" t="str">
            <v xml:space="preserve"> </v>
          </cell>
        </row>
        <row r="5905">
          <cell r="A5905"/>
          <cell r="B5905"/>
          <cell r="C5905"/>
          <cell r="D5905"/>
          <cell r="G5905" t="str">
            <v xml:space="preserve"> </v>
          </cell>
        </row>
        <row r="5906">
          <cell r="A5906"/>
          <cell r="B5906"/>
          <cell r="C5906"/>
          <cell r="D5906"/>
          <cell r="G5906" t="str">
            <v xml:space="preserve"> </v>
          </cell>
        </row>
        <row r="5907">
          <cell r="A5907"/>
          <cell r="B5907"/>
          <cell r="C5907"/>
          <cell r="D5907"/>
          <cell r="G5907" t="str">
            <v xml:space="preserve"> </v>
          </cell>
        </row>
        <row r="5908">
          <cell r="A5908"/>
          <cell r="B5908"/>
          <cell r="C5908"/>
          <cell r="D5908"/>
          <cell r="G5908" t="str">
            <v xml:space="preserve"> </v>
          </cell>
        </row>
        <row r="5909">
          <cell r="A5909"/>
          <cell r="B5909"/>
          <cell r="C5909"/>
          <cell r="D5909"/>
          <cell r="G5909" t="str">
            <v xml:space="preserve"> </v>
          </cell>
        </row>
        <row r="5910">
          <cell r="A5910"/>
          <cell r="B5910"/>
          <cell r="C5910"/>
          <cell r="D5910"/>
          <cell r="G5910" t="str">
            <v xml:space="preserve"> </v>
          </cell>
        </row>
        <row r="5911">
          <cell r="A5911"/>
          <cell r="B5911"/>
          <cell r="C5911"/>
          <cell r="D5911"/>
          <cell r="G5911" t="str">
            <v xml:space="preserve"> </v>
          </cell>
        </row>
        <row r="5912">
          <cell r="A5912"/>
          <cell r="B5912"/>
          <cell r="C5912"/>
          <cell r="D5912"/>
          <cell r="G5912" t="str">
            <v xml:space="preserve"> </v>
          </cell>
        </row>
        <row r="5913">
          <cell r="A5913"/>
          <cell r="B5913"/>
          <cell r="C5913"/>
          <cell r="D5913"/>
          <cell r="G5913" t="str">
            <v xml:space="preserve"> </v>
          </cell>
        </row>
        <row r="5914">
          <cell r="A5914"/>
          <cell r="B5914"/>
          <cell r="C5914"/>
          <cell r="D5914"/>
          <cell r="G5914" t="str">
            <v xml:space="preserve"> </v>
          </cell>
        </row>
        <row r="5915">
          <cell r="A5915"/>
          <cell r="B5915"/>
          <cell r="C5915"/>
          <cell r="D5915"/>
          <cell r="G5915" t="str">
            <v xml:space="preserve"> </v>
          </cell>
        </row>
        <row r="5916">
          <cell r="A5916"/>
          <cell r="B5916"/>
          <cell r="C5916"/>
          <cell r="D5916"/>
          <cell r="G5916" t="str">
            <v xml:space="preserve"> </v>
          </cell>
        </row>
        <row r="5917">
          <cell r="A5917"/>
          <cell r="B5917"/>
          <cell r="C5917"/>
          <cell r="D5917"/>
          <cell r="G5917" t="str">
            <v xml:space="preserve"> </v>
          </cell>
        </row>
        <row r="5918">
          <cell r="A5918"/>
          <cell r="B5918"/>
          <cell r="C5918"/>
          <cell r="D5918"/>
          <cell r="G5918" t="str">
            <v xml:space="preserve"> </v>
          </cell>
        </row>
        <row r="5919">
          <cell r="A5919"/>
          <cell r="B5919"/>
          <cell r="C5919"/>
          <cell r="D5919"/>
          <cell r="G5919" t="str">
            <v xml:space="preserve"> </v>
          </cell>
        </row>
        <row r="5920">
          <cell r="A5920"/>
          <cell r="B5920"/>
          <cell r="C5920"/>
          <cell r="D5920"/>
          <cell r="G5920" t="str">
            <v xml:space="preserve"> </v>
          </cell>
        </row>
        <row r="5921">
          <cell r="A5921"/>
          <cell r="B5921"/>
          <cell r="C5921"/>
          <cell r="D5921"/>
          <cell r="G5921" t="str">
            <v xml:space="preserve"> </v>
          </cell>
        </row>
        <row r="5922">
          <cell r="A5922"/>
          <cell r="B5922"/>
          <cell r="C5922"/>
          <cell r="D5922"/>
          <cell r="G5922" t="str">
            <v xml:space="preserve"> </v>
          </cell>
        </row>
        <row r="5923">
          <cell r="A5923"/>
          <cell r="B5923"/>
          <cell r="C5923"/>
          <cell r="D5923"/>
          <cell r="G5923" t="str">
            <v xml:space="preserve"> </v>
          </cell>
        </row>
        <row r="5924">
          <cell r="A5924"/>
          <cell r="B5924"/>
          <cell r="C5924"/>
          <cell r="D5924"/>
          <cell r="G5924" t="str">
            <v xml:space="preserve"> </v>
          </cell>
        </row>
        <row r="5925">
          <cell r="A5925"/>
          <cell r="B5925"/>
          <cell r="C5925"/>
          <cell r="D5925"/>
          <cell r="G5925" t="str">
            <v xml:space="preserve"> </v>
          </cell>
        </row>
        <row r="5926">
          <cell r="A5926"/>
          <cell r="B5926"/>
          <cell r="C5926"/>
          <cell r="D5926"/>
          <cell r="G5926" t="str">
            <v xml:space="preserve"> </v>
          </cell>
        </row>
        <row r="5927">
          <cell r="A5927"/>
          <cell r="B5927"/>
          <cell r="C5927"/>
          <cell r="D5927"/>
          <cell r="G5927" t="str">
            <v xml:space="preserve"> </v>
          </cell>
        </row>
        <row r="5928">
          <cell r="A5928"/>
          <cell r="B5928"/>
          <cell r="C5928"/>
          <cell r="D5928"/>
          <cell r="G5928" t="str">
            <v xml:space="preserve"> </v>
          </cell>
        </row>
        <row r="5929">
          <cell r="A5929"/>
          <cell r="B5929"/>
          <cell r="C5929"/>
          <cell r="D5929"/>
          <cell r="G5929" t="str">
            <v xml:space="preserve"> </v>
          </cell>
        </row>
        <row r="5930">
          <cell r="A5930"/>
          <cell r="B5930"/>
          <cell r="C5930"/>
          <cell r="D5930"/>
          <cell r="G5930" t="str">
            <v xml:space="preserve"> </v>
          </cell>
        </row>
        <row r="5931">
          <cell r="A5931"/>
          <cell r="B5931"/>
          <cell r="C5931"/>
          <cell r="D5931"/>
          <cell r="G5931" t="str">
            <v xml:space="preserve"> </v>
          </cell>
        </row>
        <row r="5932">
          <cell r="A5932"/>
          <cell r="B5932"/>
          <cell r="C5932"/>
          <cell r="D5932"/>
          <cell r="G5932" t="str">
            <v xml:space="preserve"> </v>
          </cell>
        </row>
        <row r="5933">
          <cell r="A5933"/>
          <cell r="B5933"/>
          <cell r="C5933"/>
          <cell r="D5933"/>
          <cell r="G5933" t="str">
            <v xml:space="preserve"> </v>
          </cell>
        </row>
        <row r="5934">
          <cell r="A5934"/>
          <cell r="B5934"/>
          <cell r="C5934"/>
          <cell r="D5934"/>
          <cell r="G5934" t="str">
            <v xml:space="preserve"> </v>
          </cell>
        </row>
        <row r="5935">
          <cell r="A5935"/>
          <cell r="B5935"/>
          <cell r="C5935"/>
          <cell r="D5935"/>
          <cell r="G5935" t="str">
            <v xml:space="preserve"> </v>
          </cell>
        </row>
        <row r="5936">
          <cell r="A5936"/>
          <cell r="B5936"/>
          <cell r="C5936"/>
          <cell r="D5936"/>
          <cell r="G5936" t="str">
            <v xml:space="preserve"> </v>
          </cell>
        </row>
        <row r="5937">
          <cell r="A5937"/>
          <cell r="B5937"/>
          <cell r="C5937"/>
          <cell r="D5937"/>
          <cell r="G5937" t="str">
            <v xml:space="preserve"> </v>
          </cell>
        </row>
        <row r="5938">
          <cell r="A5938"/>
          <cell r="B5938"/>
          <cell r="C5938"/>
          <cell r="D5938"/>
          <cell r="G5938" t="str">
            <v xml:space="preserve"> </v>
          </cell>
        </row>
        <row r="5939">
          <cell r="A5939"/>
          <cell r="B5939"/>
          <cell r="C5939"/>
          <cell r="D5939"/>
          <cell r="G5939" t="str">
            <v xml:space="preserve"> </v>
          </cell>
        </row>
        <row r="5940">
          <cell r="A5940"/>
          <cell r="B5940"/>
          <cell r="C5940"/>
          <cell r="D5940"/>
          <cell r="G5940" t="str">
            <v xml:space="preserve"> </v>
          </cell>
        </row>
        <row r="5941">
          <cell r="A5941"/>
          <cell r="B5941"/>
          <cell r="C5941"/>
          <cell r="D5941"/>
          <cell r="G5941" t="str">
            <v xml:space="preserve"> </v>
          </cell>
        </row>
        <row r="5942">
          <cell r="A5942"/>
          <cell r="B5942"/>
          <cell r="C5942"/>
          <cell r="D5942"/>
          <cell r="G5942" t="str">
            <v xml:space="preserve"> </v>
          </cell>
        </row>
        <row r="5943">
          <cell r="A5943"/>
          <cell r="B5943"/>
          <cell r="C5943"/>
          <cell r="D5943"/>
          <cell r="G5943" t="str">
            <v xml:space="preserve"> </v>
          </cell>
        </row>
        <row r="5944">
          <cell r="A5944"/>
          <cell r="B5944"/>
          <cell r="C5944"/>
          <cell r="D5944"/>
          <cell r="G5944" t="str">
            <v xml:space="preserve"> </v>
          </cell>
        </row>
        <row r="5945">
          <cell r="A5945"/>
          <cell r="B5945"/>
          <cell r="C5945"/>
          <cell r="D5945"/>
          <cell r="G5945" t="str">
            <v xml:space="preserve"> </v>
          </cell>
        </row>
        <row r="5946">
          <cell r="A5946"/>
          <cell r="B5946"/>
          <cell r="C5946"/>
          <cell r="D5946"/>
          <cell r="G5946" t="str">
            <v xml:space="preserve"> </v>
          </cell>
        </row>
        <row r="5947">
          <cell r="A5947"/>
          <cell r="B5947"/>
          <cell r="C5947"/>
          <cell r="D5947"/>
          <cell r="G5947" t="str">
            <v xml:space="preserve"> </v>
          </cell>
        </row>
        <row r="5948">
          <cell r="A5948"/>
          <cell r="B5948"/>
          <cell r="C5948"/>
          <cell r="D5948"/>
          <cell r="G5948" t="str">
            <v xml:space="preserve"> </v>
          </cell>
        </row>
        <row r="5949">
          <cell r="A5949"/>
          <cell r="B5949"/>
          <cell r="C5949"/>
          <cell r="D5949"/>
          <cell r="G5949" t="str">
            <v xml:space="preserve"> </v>
          </cell>
        </row>
        <row r="5950">
          <cell r="A5950"/>
          <cell r="B5950"/>
          <cell r="C5950"/>
          <cell r="D5950"/>
          <cell r="G5950" t="str">
            <v xml:space="preserve"> </v>
          </cell>
        </row>
        <row r="5951">
          <cell r="A5951"/>
          <cell r="B5951"/>
          <cell r="C5951"/>
          <cell r="D5951"/>
          <cell r="G5951" t="str">
            <v xml:space="preserve"> </v>
          </cell>
        </row>
        <row r="5952">
          <cell r="A5952"/>
          <cell r="B5952"/>
          <cell r="C5952"/>
          <cell r="D5952"/>
          <cell r="G5952" t="str">
            <v xml:space="preserve"> </v>
          </cell>
        </row>
        <row r="5953">
          <cell r="A5953"/>
          <cell r="B5953"/>
          <cell r="C5953"/>
          <cell r="D5953"/>
          <cell r="G5953" t="str">
            <v xml:space="preserve"> </v>
          </cell>
        </row>
        <row r="5954">
          <cell r="A5954"/>
          <cell r="B5954"/>
          <cell r="C5954"/>
          <cell r="D5954"/>
          <cell r="G5954" t="str">
            <v xml:space="preserve"> </v>
          </cell>
        </row>
        <row r="5955">
          <cell r="A5955"/>
          <cell r="B5955"/>
          <cell r="C5955"/>
          <cell r="D5955"/>
          <cell r="G5955" t="str">
            <v xml:space="preserve"> </v>
          </cell>
        </row>
        <row r="5956">
          <cell r="A5956"/>
          <cell r="B5956"/>
          <cell r="C5956"/>
          <cell r="D5956"/>
          <cell r="G5956" t="str">
            <v xml:space="preserve"> </v>
          </cell>
        </row>
        <row r="5957">
          <cell r="A5957"/>
          <cell r="B5957"/>
          <cell r="C5957"/>
          <cell r="D5957"/>
          <cell r="G5957" t="str">
            <v xml:space="preserve"> </v>
          </cell>
        </row>
        <row r="5958">
          <cell r="A5958"/>
          <cell r="B5958"/>
          <cell r="C5958"/>
          <cell r="D5958"/>
          <cell r="G5958" t="str">
            <v xml:space="preserve"> </v>
          </cell>
        </row>
        <row r="5959">
          <cell r="A5959"/>
          <cell r="B5959"/>
          <cell r="C5959"/>
          <cell r="D5959"/>
          <cell r="G5959" t="str">
            <v xml:space="preserve"> </v>
          </cell>
        </row>
        <row r="5960">
          <cell r="A5960"/>
          <cell r="B5960"/>
          <cell r="C5960"/>
          <cell r="D5960"/>
          <cell r="G5960" t="str">
            <v xml:space="preserve"> </v>
          </cell>
        </row>
        <row r="5961">
          <cell r="A5961"/>
          <cell r="B5961"/>
          <cell r="C5961"/>
          <cell r="D5961"/>
          <cell r="G5961" t="str">
            <v xml:space="preserve"> </v>
          </cell>
        </row>
        <row r="5962">
          <cell r="A5962"/>
          <cell r="B5962"/>
          <cell r="C5962"/>
          <cell r="D5962"/>
          <cell r="G5962" t="str">
            <v xml:space="preserve"> </v>
          </cell>
        </row>
        <row r="5963">
          <cell r="A5963"/>
          <cell r="B5963"/>
          <cell r="C5963"/>
          <cell r="D5963"/>
          <cell r="G5963" t="str">
            <v xml:space="preserve"> </v>
          </cell>
        </row>
        <row r="5964">
          <cell r="A5964"/>
          <cell r="B5964"/>
          <cell r="C5964"/>
          <cell r="D5964"/>
          <cell r="G5964" t="str">
            <v xml:space="preserve"> </v>
          </cell>
        </row>
        <row r="5965">
          <cell r="A5965"/>
          <cell r="B5965"/>
          <cell r="C5965"/>
          <cell r="D5965"/>
          <cell r="G5965" t="str">
            <v xml:space="preserve"> </v>
          </cell>
        </row>
        <row r="5966">
          <cell r="A5966"/>
          <cell r="B5966"/>
          <cell r="C5966"/>
          <cell r="D5966"/>
          <cell r="G5966" t="str">
            <v xml:space="preserve"> </v>
          </cell>
        </row>
        <row r="5967">
          <cell r="A5967"/>
          <cell r="B5967"/>
          <cell r="C5967"/>
          <cell r="D5967"/>
          <cell r="G5967" t="str">
            <v xml:space="preserve"> </v>
          </cell>
        </row>
        <row r="5968">
          <cell r="A5968"/>
          <cell r="B5968"/>
          <cell r="C5968"/>
          <cell r="D5968"/>
          <cell r="G5968" t="str">
            <v xml:space="preserve"> </v>
          </cell>
        </row>
        <row r="5969">
          <cell r="A5969"/>
          <cell r="B5969"/>
          <cell r="C5969"/>
          <cell r="D5969"/>
          <cell r="G5969" t="str">
            <v xml:space="preserve"> </v>
          </cell>
        </row>
        <row r="5970">
          <cell r="A5970"/>
          <cell r="B5970"/>
          <cell r="C5970"/>
          <cell r="D5970"/>
          <cell r="G5970" t="str">
            <v xml:space="preserve"> </v>
          </cell>
        </row>
        <row r="5971">
          <cell r="A5971"/>
          <cell r="B5971"/>
          <cell r="C5971"/>
          <cell r="D5971"/>
          <cell r="G5971" t="str">
            <v xml:space="preserve"> </v>
          </cell>
        </row>
        <row r="5972">
          <cell r="A5972"/>
          <cell r="B5972"/>
          <cell r="C5972"/>
          <cell r="D5972"/>
          <cell r="G5972" t="str">
            <v xml:space="preserve"> </v>
          </cell>
        </row>
        <row r="5973">
          <cell r="A5973"/>
          <cell r="B5973"/>
          <cell r="C5973"/>
          <cell r="D5973"/>
          <cell r="G5973" t="str">
            <v xml:space="preserve"> </v>
          </cell>
        </row>
        <row r="5974">
          <cell r="A5974"/>
          <cell r="B5974"/>
          <cell r="C5974"/>
          <cell r="D5974"/>
          <cell r="G5974" t="str">
            <v xml:space="preserve"> </v>
          </cell>
        </row>
        <row r="5975">
          <cell r="A5975"/>
          <cell r="B5975"/>
          <cell r="C5975"/>
          <cell r="D5975"/>
          <cell r="G5975" t="str">
            <v xml:space="preserve"> </v>
          </cell>
        </row>
        <row r="5976">
          <cell r="A5976"/>
          <cell r="B5976"/>
          <cell r="C5976"/>
          <cell r="D5976"/>
          <cell r="G5976" t="str">
            <v xml:space="preserve"> </v>
          </cell>
        </row>
        <row r="5977">
          <cell r="A5977"/>
          <cell r="B5977"/>
          <cell r="C5977"/>
          <cell r="D5977"/>
          <cell r="G5977" t="str">
            <v xml:space="preserve"> </v>
          </cell>
        </row>
        <row r="5978">
          <cell r="A5978"/>
          <cell r="B5978"/>
          <cell r="C5978"/>
          <cell r="D5978"/>
          <cell r="G5978" t="str">
            <v xml:space="preserve"> </v>
          </cell>
        </row>
        <row r="5979">
          <cell r="A5979"/>
          <cell r="B5979"/>
          <cell r="C5979"/>
          <cell r="D5979"/>
          <cell r="G5979" t="str">
            <v xml:space="preserve"> </v>
          </cell>
        </row>
        <row r="5980">
          <cell r="A5980"/>
          <cell r="B5980"/>
          <cell r="C5980"/>
          <cell r="D5980"/>
          <cell r="G5980" t="str">
            <v xml:space="preserve"> </v>
          </cell>
        </row>
        <row r="5981">
          <cell r="A5981"/>
          <cell r="B5981"/>
          <cell r="C5981"/>
          <cell r="D5981"/>
          <cell r="G5981" t="str">
            <v xml:space="preserve"> </v>
          </cell>
        </row>
        <row r="5982">
          <cell r="A5982"/>
          <cell r="B5982"/>
          <cell r="C5982"/>
          <cell r="D5982"/>
          <cell r="G5982" t="str">
            <v xml:space="preserve"> </v>
          </cell>
        </row>
        <row r="5983">
          <cell r="A5983"/>
          <cell r="B5983"/>
          <cell r="C5983"/>
          <cell r="D5983"/>
          <cell r="G5983" t="str">
            <v xml:space="preserve"> </v>
          </cell>
        </row>
        <row r="5984">
          <cell r="A5984"/>
          <cell r="B5984"/>
          <cell r="C5984"/>
          <cell r="D5984"/>
          <cell r="G5984" t="str">
            <v xml:space="preserve"> </v>
          </cell>
        </row>
        <row r="5985">
          <cell r="A5985"/>
          <cell r="B5985"/>
          <cell r="C5985"/>
          <cell r="D5985"/>
          <cell r="G5985" t="str">
            <v xml:space="preserve"> </v>
          </cell>
        </row>
        <row r="5986">
          <cell r="A5986"/>
          <cell r="B5986"/>
          <cell r="C5986"/>
          <cell r="D5986"/>
          <cell r="G5986" t="str">
            <v xml:space="preserve"> </v>
          </cell>
        </row>
        <row r="5987">
          <cell r="A5987"/>
          <cell r="B5987"/>
          <cell r="C5987"/>
          <cell r="D5987"/>
          <cell r="G5987" t="str">
            <v xml:space="preserve"> </v>
          </cell>
        </row>
        <row r="5988">
          <cell r="A5988"/>
          <cell r="B5988"/>
          <cell r="C5988"/>
          <cell r="D5988"/>
          <cell r="G5988" t="str">
            <v xml:space="preserve"> </v>
          </cell>
        </row>
        <row r="5989">
          <cell r="A5989"/>
          <cell r="B5989"/>
          <cell r="C5989"/>
          <cell r="D5989"/>
          <cell r="G5989" t="str">
            <v xml:space="preserve"> </v>
          </cell>
        </row>
        <row r="5990">
          <cell r="A5990"/>
          <cell r="B5990"/>
          <cell r="C5990"/>
          <cell r="D5990"/>
          <cell r="G5990" t="str">
            <v xml:space="preserve"> </v>
          </cell>
        </row>
        <row r="5991">
          <cell r="A5991"/>
          <cell r="B5991"/>
          <cell r="C5991"/>
          <cell r="D5991"/>
          <cell r="G5991" t="str">
            <v xml:space="preserve"> </v>
          </cell>
        </row>
        <row r="5992">
          <cell r="A5992"/>
          <cell r="B5992"/>
          <cell r="C5992"/>
          <cell r="D5992"/>
          <cell r="G5992" t="str">
            <v xml:space="preserve"> </v>
          </cell>
        </row>
        <row r="5993">
          <cell r="A5993"/>
          <cell r="B5993"/>
          <cell r="C5993"/>
          <cell r="D5993"/>
          <cell r="G5993" t="str">
            <v xml:space="preserve"> </v>
          </cell>
        </row>
        <row r="5994">
          <cell r="A5994"/>
          <cell r="B5994"/>
          <cell r="C5994"/>
          <cell r="D5994"/>
          <cell r="G5994" t="str">
            <v xml:space="preserve"> </v>
          </cell>
        </row>
        <row r="5995">
          <cell r="A5995"/>
          <cell r="B5995"/>
          <cell r="C5995"/>
          <cell r="D5995"/>
          <cell r="G5995" t="str">
            <v xml:space="preserve"> </v>
          </cell>
        </row>
        <row r="5996">
          <cell r="A5996"/>
          <cell r="B5996"/>
          <cell r="C5996"/>
          <cell r="D5996"/>
          <cell r="G5996" t="str">
            <v xml:space="preserve"> </v>
          </cell>
        </row>
        <row r="5997">
          <cell r="A5997"/>
          <cell r="B5997"/>
          <cell r="C5997"/>
          <cell r="D5997"/>
          <cell r="G5997" t="str">
            <v xml:space="preserve"> </v>
          </cell>
        </row>
        <row r="5998">
          <cell r="A5998"/>
          <cell r="B5998"/>
          <cell r="C5998"/>
          <cell r="D5998"/>
          <cell r="G5998" t="str">
            <v xml:space="preserve"> </v>
          </cell>
        </row>
        <row r="5999">
          <cell r="A5999"/>
          <cell r="B5999"/>
          <cell r="C5999"/>
          <cell r="D5999"/>
          <cell r="G5999" t="str">
            <v xml:space="preserve"> </v>
          </cell>
        </row>
        <row r="6000">
          <cell r="A6000"/>
          <cell r="B6000"/>
          <cell r="C6000"/>
          <cell r="D6000"/>
          <cell r="G6000" t="str">
            <v xml:space="preserve"> </v>
          </cell>
        </row>
        <row r="6001">
          <cell r="A6001"/>
          <cell r="B6001"/>
          <cell r="C6001"/>
          <cell r="D6001"/>
          <cell r="G6001" t="str">
            <v xml:space="preserve"> </v>
          </cell>
        </row>
        <row r="6002">
          <cell r="A6002"/>
          <cell r="B6002"/>
          <cell r="C6002"/>
          <cell r="D6002"/>
          <cell r="G6002" t="str">
            <v xml:space="preserve"> </v>
          </cell>
        </row>
        <row r="6003">
          <cell r="A6003"/>
          <cell r="B6003"/>
          <cell r="C6003"/>
          <cell r="D6003"/>
          <cell r="G6003" t="str">
            <v xml:space="preserve"> </v>
          </cell>
        </row>
        <row r="6004">
          <cell r="A6004"/>
          <cell r="B6004"/>
          <cell r="C6004"/>
          <cell r="D6004"/>
          <cell r="G6004" t="str">
            <v xml:space="preserve"> </v>
          </cell>
        </row>
        <row r="6005">
          <cell r="A6005"/>
          <cell r="B6005"/>
          <cell r="C6005"/>
          <cell r="D6005"/>
          <cell r="G6005" t="str">
            <v xml:space="preserve"> </v>
          </cell>
        </row>
        <row r="6006">
          <cell r="A6006"/>
          <cell r="B6006"/>
          <cell r="C6006"/>
          <cell r="D6006"/>
          <cell r="G6006" t="str">
            <v xml:space="preserve"> </v>
          </cell>
        </row>
        <row r="6007">
          <cell r="A6007"/>
          <cell r="B6007"/>
          <cell r="C6007"/>
          <cell r="D6007"/>
          <cell r="G6007" t="str">
            <v xml:space="preserve"> </v>
          </cell>
        </row>
        <row r="6008">
          <cell r="A6008"/>
          <cell r="B6008"/>
          <cell r="C6008"/>
          <cell r="D6008"/>
          <cell r="G6008" t="str">
            <v xml:space="preserve"> </v>
          </cell>
        </row>
        <row r="6009">
          <cell r="A6009"/>
          <cell r="B6009"/>
          <cell r="C6009"/>
          <cell r="D6009"/>
          <cell r="G6009" t="str">
            <v xml:space="preserve"> </v>
          </cell>
        </row>
        <row r="6010">
          <cell r="A6010"/>
          <cell r="B6010"/>
          <cell r="C6010"/>
          <cell r="D6010"/>
          <cell r="G6010" t="str">
            <v xml:space="preserve"> </v>
          </cell>
        </row>
        <row r="6011">
          <cell r="A6011"/>
          <cell r="B6011"/>
          <cell r="C6011"/>
          <cell r="D6011"/>
          <cell r="G6011" t="str">
            <v xml:space="preserve"> </v>
          </cell>
        </row>
        <row r="6012">
          <cell r="A6012"/>
          <cell r="B6012"/>
          <cell r="C6012"/>
          <cell r="D6012"/>
          <cell r="G6012" t="str">
            <v xml:space="preserve"> </v>
          </cell>
        </row>
        <row r="6013">
          <cell r="A6013"/>
          <cell r="B6013"/>
          <cell r="C6013"/>
          <cell r="D6013"/>
          <cell r="G6013" t="str">
            <v xml:space="preserve"> </v>
          </cell>
        </row>
        <row r="6014">
          <cell r="A6014"/>
          <cell r="B6014"/>
          <cell r="C6014"/>
          <cell r="D6014"/>
          <cell r="G6014" t="str">
            <v xml:space="preserve"> </v>
          </cell>
        </row>
        <row r="6015">
          <cell r="A6015"/>
          <cell r="B6015"/>
          <cell r="C6015"/>
          <cell r="D6015"/>
          <cell r="G6015" t="str">
            <v xml:space="preserve"> </v>
          </cell>
        </row>
        <row r="6016">
          <cell r="A6016"/>
          <cell r="B6016"/>
          <cell r="C6016"/>
          <cell r="D6016"/>
          <cell r="G6016" t="str">
            <v xml:space="preserve"> </v>
          </cell>
        </row>
        <row r="6017">
          <cell r="A6017"/>
          <cell r="B6017"/>
          <cell r="C6017"/>
          <cell r="D6017"/>
          <cell r="G6017" t="str">
            <v xml:space="preserve"> </v>
          </cell>
        </row>
        <row r="6018">
          <cell r="A6018"/>
          <cell r="B6018"/>
          <cell r="C6018"/>
          <cell r="D6018"/>
          <cell r="G6018" t="str">
            <v xml:space="preserve"> </v>
          </cell>
        </row>
        <row r="6019">
          <cell r="A6019"/>
          <cell r="B6019"/>
          <cell r="C6019"/>
          <cell r="D6019"/>
          <cell r="G6019" t="str">
            <v xml:space="preserve"> </v>
          </cell>
        </row>
        <row r="6020">
          <cell r="A6020"/>
          <cell r="B6020"/>
          <cell r="C6020"/>
          <cell r="D6020"/>
          <cell r="G6020" t="str">
            <v xml:space="preserve"> </v>
          </cell>
        </row>
        <row r="6021">
          <cell r="A6021"/>
          <cell r="B6021"/>
          <cell r="C6021"/>
          <cell r="D6021"/>
          <cell r="G6021" t="str">
            <v xml:space="preserve"> </v>
          </cell>
        </row>
        <row r="6022">
          <cell r="A6022"/>
          <cell r="B6022"/>
          <cell r="C6022"/>
          <cell r="D6022"/>
          <cell r="G6022" t="str">
            <v xml:space="preserve"> </v>
          </cell>
        </row>
        <row r="6023">
          <cell r="A6023"/>
          <cell r="B6023"/>
          <cell r="C6023"/>
          <cell r="D6023"/>
          <cell r="G6023" t="str">
            <v xml:space="preserve"> </v>
          </cell>
        </row>
        <row r="6024">
          <cell r="A6024"/>
          <cell r="B6024"/>
          <cell r="C6024"/>
          <cell r="D6024"/>
          <cell r="G6024" t="str">
            <v xml:space="preserve"> </v>
          </cell>
        </row>
        <row r="6025">
          <cell r="A6025"/>
          <cell r="B6025"/>
          <cell r="C6025"/>
          <cell r="D6025"/>
          <cell r="G6025" t="str">
            <v xml:space="preserve"> </v>
          </cell>
        </row>
        <row r="6026">
          <cell r="A6026"/>
          <cell r="B6026"/>
          <cell r="C6026"/>
          <cell r="D6026"/>
          <cell r="G6026" t="str">
            <v xml:space="preserve"> </v>
          </cell>
        </row>
        <row r="6027">
          <cell r="A6027"/>
          <cell r="B6027"/>
          <cell r="C6027"/>
          <cell r="D6027"/>
          <cell r="G6027" t="str">
            <v xml:space="preserve"> </v>
          </cell>
        </row>
        <row r="6028">
          <cell r="A6028"/>
          <cell r="B6028"/>
          <cell r="C6028"/>
          <cell r="D6028"/>
          <cell r="G6028" t="str">
            <v xml:space="preserve"> </v>
          </cell>
        </row>
        <row r="6029">
          <cell r="A6029"/>
          <cell r="B6029"/>
          <cell r="C6029"/>
          <cell r="D6029"/>
          <cell r="G6029" t="str">
            <v xml:space="preserve"> </v>
          </cell>
        </row>
        <row r="6030">
          <cell r="A6030"/>
          <cell r="B6030"/>
          <cell r="C6030"/>
          <cell r="D6030"/>
          <cell r="G6030" t="str">
            <v xml:space="preserve"> </v>
          </cell>
        </row>
        <row r="6031">
          <cell r="A6031"/>
          <cell r="B6031"/>
          <cell r="C6031"/>
          <cell r="D6031"/>
          <cell r="G6031" t="str">
            <v xml:space="preserve"> </v>
          </cell>
        </row>
        <row r="6032">
          <cell r="A6032"/>
          <cell r="B6032"/>
          <cell r="C6032"/>
          <cell r="D6032"/>
          <cell r="G6032" t="str">
            <v xml:space="preserve"> </v>
          </cell>
        </row>
        <row r="6033">
          <cell r="A6033"/>
          <cell r="B6033"/>
          <cell r="C6033"/>
          <cell r="D6033"/>
          <cell r="G6033" t="str">
            <v xml:space="preserve"> </v>
          </cell>
        </row>
        <row r="6034">
          <cell r="A6034"/>
          <cell r="B6034"/>
          <cell r="C6034"/>
          <cell r="D6034"/>
          <cell r="G6034" t="str">
            <v xml:space="preserve"> </v>
          </cell>
        </row>
        <row r="6035">
          <cell r="A6035"/>
          <cell r="B6035"/>
          <cell r="C6035"/>
          <cell r="D6035"/>
          <cell r="G6035" t="str">
            <v xml:space="preserve"> </v>
          </cell>
        </row>
        <row r="6036">
          <cell r="A6036"/>
          <cell r="B6036"/>
          <cell r="C6036"/>
          <cell r="D6036"/>
          <cell r="G6036" t="str">
            <v xml:space="preserve"> </v>
          </cell>
        </row>
        <row r="6037">
          <cell r="A6037"/>
          <cell r="B6037"/>
          <cell r="C6037"/>
          <cell r="D6037"/>
          <cell r="G6037" t="str">
            <v xml:space="preserve"> </v>
          </cell>
        </row>
        <row r="6038">
          <cell r="A6038"/>
          <cell r="B6038"/>
          <cell r="C6038"/>
          <cell r="D6038"/>
          <cell r="G6038" t="str">
            <v xml:space="preserve"> </v>
          </cell>
        </row>
        <row r="6039">
          <cell r="A6039"/>
          <cell r="B6039"/>
          <cell r="C6039"/>
          <cell r="D6039"/>
          <cell r="G6039" t="str">
            <v xml:space="preserve"> </v>
          </cell>
        </row>
        <row r="6040">
          <cell r="A6040"/>
          <cell r="B6040"/>
          <cell r="C6040"/>
          <cell r="D6040"/>
          <cell r="G6040" t="str">
            <v xml:space="preserve"> </v>
          </cell>
        </row>
        <row r="6041">
          <cell r="A6041"/>
          <cell r="B6041"/>
          <cell r="C6041"/>
          <cell r="D6041"/>
          <cell r="G6041" t="str">
            <v xml:space="preserve"> </v>
          </cell>
        </row>
        <row r="6042">
          <cell r="A6042"/>
          <cell r="B6042"/>
          <cell r="C6042"/>
          <cell r="D6042"/>
          <cell r="G6042" t="str">
            <v xml:space="preserve"> </v>
          </cell>
        </row>
        <row r="6043">
          <cell r="A6043"/>
          <cell r="B6043"/>
          <cell r="C6043"/>
          <cell r="D6043"/>
          <cell r="G6043" t="str">
            <v xml:space="preserve"> </v>
          </cell>
        </row>
        <row r="6044">
          <cell r="A6044"/>
          <cell r="B6044"/>
          <cell r="C6044"/>
          <cell r="D6044"/>
          <cell r="G6044" t="str">
            <v xml:space="preserve"> </v>
          </cell>
        </row>
        <row r="6045">
          <cell r="A6045"/>
          <cell r="B6045"/>
          <cell r="C6045"/>
          <cell r="D6045"/>
          <cell r="G6045" t="str">
            <v xml:space="preserve"> </v>
          </cell>
        </row>
        <row r="6046">
          <cell r="A6046"/>
          <cell r="B6046"/>
          <cell r="C6046"/>
          <cell r="D6046"/>
          <cell r="G6046" t="str">
            <v xml:space="preserve"> </v>
          </cell>
        </row>
        <row r="6047">
          <cell r="A6047"/>
          <cell r="B6047"/>
          <cell r="C6047"/>
          <cell r="D6047"/>
          <cell r="G6047" t="str">
            <v xml:space="preserve"> </v>
          </cell>
        </row>
        <row r="6048">
          <cell r="A6048"/>
          <cell r="B6048"/>
          <cell r="C6048"/>
          <cell r="D6048"/>
          <cell r="G6048" t="str">
            <v xml:space="preserve"> </v>
          </cell>
        </row>
        <row r="6049">
          <cell r="A6049"/>
          <cell r="B6049"/>
          <cell r="C6049"/>
          <cell r="D6049"/>
          <cell r="G6049" t="str">
            <v xml:space="preserve"> </v>
          </cell>
        </row>
        <row r="6050">
          <cell r="A6050"/>
          <cell r="B6050"/>
          <cell r="C6050"/>
          <cell r="D6050"/>
          <cell r="G6050" t="str">
            <v xml:space="preserve"> </v>
          </cell>
        </row>
        <row r="6051">
          <cell r="A6051"/>
          <cell r="B6051"/>
          <cell r="C6051"/>
          <cell r="D6051"/>
          <cell r="G6051" t="str">
            <v xml:space="preserve"> </v>
          </cell>
        </row>
        <row r="6052">
          <cell r="A6052"/>
          <cell r="B6052"/>
          <cell r="C6052"/>
          <cell r="D6052"/>
          <cell r="G6052" t="str">
            <v xml:space="preserve"> </v>
          </cell>
        </row>
        <row r="6053">
          <cell r="A6053"/>
          <cell r="B6053"/>
          <cell r="C6053"/>
          <cell r="D6053"/>
          <cell r="G6053" t="str">
            <v xml:space="preserve"> </v>
          </cell>
        </row>
        <row r="6054">
          <cell r="A6054"/>
          <cell r="B6054"/>
          <cell r="C6054"/>
          <cell r="D6054"/>
          <cell r="G6054" t="str">
            <v xml:space="preserve"> </v>
          </cell>
        </row>
        <row r="6055">
          <cell r="A6055"/>
          <cell r="B6055"/>
          <cell r="C6055"/>
          <cell r="D6055"/>
          <cell r="G6055" t="str">
            <v xml:space="preserve"> </v>
          </cell>
        </row>
        <row r="6056">
          <cell r="A6056"/>
          <cell r="B6056"/>
          <cell r="C6056"/>
          <cell r="D6056"/>
          <cell r="G6056" t="str">
            <v xml:space="preserve"> </v>
          </cell>
        </row>
        <row r="6057">
          <cell r="A6057"/>
          <cell r="B6057"/>
          <cell r="C6057"/>
          <cell r="D6057"/>
          <cell r="G6057" t="str">
            <v xml:space="preserve"> </v>
          </cell>
        </row>
        <row r="6058">
          <cell r="A6058"/>
          <cell r="B6058"/>
          <cell r="C6058"/>
          <cell r="D6058"/>
          <cell r="G6058" t="str">
            <v xml:space="preserve"> </v>
          </cell>
        </row>
        <row r="6059">
          <cell r="A6059"/>
          <cell r="B6059"/>
          <cell r="C6059"/>
          <cell r="D6059"/>
          <cell r="G6059" t="str">
            <v xml:space="preserve"> </v>
          </cell>
        </row>
        <row r="6060">
          <cell r="A6060"/>
          <cell r="B6060"/>
          <cell r="C6060"/>
          <cell r="D6060"/>
          <cell r="G6060" t="str">
            <v xml:space="preserve"> </v>
          </cell>
        </row>
        <row r="6061">
          <cell r="A6061"/>
          <cell r="B6061"/>
          <cell r="C6061"/>
          <cell r="D6061"/>
          <cell r="G6061" t="str">
            <v xml:space="preserve"> </v>
          </cell>
        </row>
        <row r="6062">
          <cell r="A6062"/>
          <cell r="B6062"/>
          <cell r="C6062"/>
          <cell r="D6062"/>
          <cell r="G6062" t="str">
            <v xml:space="preserve"> </v>
          </cell>
        </row>
        <row r="6063">
          <cell r="A6063"/>
          <cell r="B6063"/>
          <cell r="C6063"/>
          <cell r="D6063"/>
          <cell r="G6063" t="str">
            <v xml:space="preserve"> </v>
          </cell>
        </row>
        <row r="6064">
          <cell r="A6064"/>
          <cell r="B6064"/>
          <cell r="C6064"/>
          <cell r="D6064"/>
          <cell r="G6064" t="str">
            <v xml:space="preserve"> </v>
          </cell>
        </row>
        <row r="6065">
          <cell r="A6065"/>
          <cell r="B6065"/>
          <cell r="C6065"/>
          <cell r="D6065"/>
          <cell r="G6065" t="str">
            <v xml:space="preserve"> </v>
          </cell>
        </row>
        <row r="6066">
          <cell r="A6066"/>
          <cell r="B6066"/>
          <cell r="C6066"/>
          <cell r="D6066"/>
          <cell r="G6066" t="str">
            <v xml:space="preserve"> </v>
          </cell>
        </row>
        <row r="6067">
          <cell r="A6067"/>
          <cell r="B6067"/>
          <cell r="C6067"/>
          <cell r="D6067"/>
          <cell r="G6067" t="str">
            <v xml:space="preserve"> </v>
          </cell>
        </row>
        <row r="6068">
          <cell r="A6068"/>
          <cell r="B6068"/>
          <cell r="C6068"/>
          <cell r="D6068"/>
          <cell r="G6068" t="str">
            <v xml:space="preserve"> </v>
          </cell>
        </row>
        <row r="6069">
          <cell r="A6069"/>
          <cell r="B6069"/>
          <cell r="C6069"/>
          <cell r="D6069"/>
          <cell r="G6069" t="str">
            <v xml:space="preserve"> </v>
          </cell>
        </row>
        <row r="6070">
          <cell r="A6070"/>
          <cell r="B6070"/>
          <cell r="C6070"/>
          <cell r="D6070"/>
          <cell r="G6070" t="str">
            <v xml:space="preserve"> </v>
          </cell>
        </row>
        <row r="6071">
          <cell r="A6071"/>
          <cell r="B6071"/>
          <cell r="C6071"/>
          <cell r="D6071"/>
          <cell r="G6071" t="str">
            <v xml:space="preserve"> </v>
          </cell>
        </row>
        <row r="6072">
          <cell r="A6072"/>
          <cell r="B6072"/>
          <cell r="C6072"/>
          <cell r="D6072"/>
          <cell r="G6072" t="str">
            <v xml:space="preserve"> </v>
          </cell>
        </row>
        <row r="6073">
          <cell r="A6073"/>
          <cell r="B6073"/>
          <cell r="C6073"/>
          <cell r="D6073"/>
          <cell r="G6073" t="str">
            <v xml:space="preserve"> </v>
          </cell>
        </row>
        <row r="6074">
          <cell r="A6074"/>
          <cell r="B6074"/>
          <cell r="C6074"/>
          <cell r="D6074"/>
          <cell r="G6074" t="str">
            <v xml:space="preserve"> </v>
          </cell>
        </row>
        <row r="6075">
          <cell r="A6075"/>
          <cell r="B6075"/>
          <cell r="C6075"/>
          <cell r="D6075"/>
          <cell r="G6075" t="str">
            <v xml:space="preserve"> </v>
          </cell>
        </row>
        <row r="6076">
          <cell r="A6076"/>
          <cell r="B6076"/>
          <cell r="C6076"/>
          <cell r="D6076"/>
          <cell r="G6076" t="str">
            <v xml:space="preserve"> </v>
          </cell>
        </row>
        <row r="6077">
          <cell r="A6077"/>
          <cell r="B6077"/>
          <cell r="C6077"/>
          <cell r="D6077"/>
          <cell r="G6077" t="str">
            <v xml:space="preserve"> </v>
          </cell>
        </row>
        <row r="6078">
          <cell r="A6078"/>
          <cell r="B6078"/>
          <cell r="C6078"/>
          <cell r="D6078"/>
          <cell r="G6078" t="str">
            <v xml:space="preserve"> </v>
          </cell>
        </row>
        <row r="6079">
          <cell r="A6079"/>
          <cell r="B6079"/>
          <cell r="C6079"/>
          <cell r="D6079"/>
          <cell r="G6079" t="str">
            <v xml:space="preserve"> </v>
          </cell>
        </row>
        <row r="6080">
          <cell r="A6080"/>
          <cell r="B6080"/>
          <cell r="C6080"/>
          <cell r="D6080"/>
          <cell r="G6080" t="str">
            <v xml:space="preserve"> </v>
          </cell>
        </row>
        <row r="6081">
          <cell r="A6081"/>
          <cell r="B6081"/>
          <cell r="C6081"/>
          <cell r="D6081"/>
          <cell r="G6081" t="str">
            <v xml:space="preserve"> </v>
          </cell>
        </row>
        <row r="6082">
          <cell r="A6082"/>
          <cell r="B6082"/>
          <cell r="C6082"/>
          <cell r="D6082"/>
          <cell r="G6082" t="str">
            <v xml:space="preserve"> </v>
          </cell>
        </row>
        <row r="6083">
          <cell r="A6083"/>
          <cell r="B6083"/>
          <cell r="C6083"/>
          <cell r="D6083"/>
          <cell r="G6083" t="str">
            <v xml:space="preserve"> </v>
          </cell>
        </row>
        <row r="6084">
          <cell r="A6084"/>
          <cell r="B6084"/>
          <cell r="C6084"/>
          <cell r="D6084"/>
          <cell r="G6084" t="str">
            <v xml:space="preserve"> </v>
          </cell>
        </row>
        <row r="6085">
          <cell r="A6085"/>
          <cell r="B6085"/>
          <cell r="C6085"/>
          <cell r="D6085"/>
          <cell r="G6085" t="str">
            <v xml:space="preserve"> </v>
          </cell>
        </row>
        <row r="6086">
          <cell r="A6086"/>
          <cell r="B6086"/>
          <cell r="C6086"/>
          <cell r="D6086"/>
          <cell r="G6086" t="str">
            <v xml:space="preserve"> </v>
          </cell>
        </row>
        <row r="6087">
          <cell r="A6087"/>
          <cell r="B6087"/>
          <cell r="C6087"/>
          <cell r="D6087"/>
          <cell r="G6087" t="str">
            <v xml:space="preserve"> </v>
          </cell>
        </row>
        <row r="6088">
          <cell r="A6088"/>
          <cell r="B6088"/>
          <cell r="C6088"/>
          <cell r="D6088"/>
          <cell r="G6088" t="str">
            <v xml:space="preserve"> </v>
          </cell>
        </row>
        <row r="6089">
          <cell r="A6089"/>
          <cell r="B6089"/>
          <cell r="C6089"/>
          <cell r="D6089"/>
          <cell r="G6089" t="str">
            <v xml:space="preserve"> </v>
          </cell>
        </row>
        <row r="6090">
          <cell r="A6090"/>
          <cell r="B6090"/>
          <cell r="C6090"/>
          <cell r="D6090"/>
          <cell r="G6090" t="str">
            <v xml:space="preserve"> </v>
          </cell>
        </row>
        <row r="6091">
          <cell r="A6091"/>
          <cell r="B6091"/>
          <cell r="C6091"/>
          <cell r="D6091"/>
          <cell r="G6091" t="str">
            <v xml:space="preserve"> </v>
          </cell>
        </row>
        <row r="6092">
          <cell r="A6092"/>
          <cell r="B6092"/>
          <cell r="C6092"/>
          <cell r="D6092"/>
          <cell r="G6092" t="str">
            <v xml:space="preserve"> </v>
          </cell>
        </row>
        <row r="6093">
          <cell r="A6093"/>
          <cell r="B6093"/>
          <cell r="C6093"/>
          <cell r="D6093"/>
          <cell r="G6093" t="str">
            <v xml:space="preserve"> </v>
          </cell>
        </row>
        <row r="6094">
          <cell r="A6094"/>
          <cell r="B6094"/>
          <cell r="C6094"/>
          <cell r="D6094"/>
          <cell r="G6094" t="str">
            <v xml:space="preserve"> </v>
          </cell>
        </row>
        <row r="6095">
          <cell r="A6095"/>
          <cell r="B6095"/>
          <cell r="C6095"/>
          <cell r="D6095"/>
          <cell r="G6095" t="str">
            <v xml:space="preserve"> </v>
          </cell>
        </row>
        <row r="6096">
          <cell r="A6096"/>
          <cell r="B6096"/>
          <cell r="C6096"/>
          <cell r="D6096"/>
          <cell r="G6096" t="str">
            <v xml:space="preserve"> </v>
          </cell>
        </row>
        <row r="6097">
          <cell r="A6097"/>
          <cell r="B6097"/>
          <cell r="C6097"/>
          <cell r="D6097"/>
          <cell r="G6097" t="str">
            <v xml:space="preserve"> </v>
          </cell>
        </row>
        <row r="6098">
          <cell r="A6098"/>
          <cell r="B6098"/>
          <cell r="C6098"/>
          <cell r="D6098"/>
          <cell r="G6098" t="str">
            <v xml:space="preserve"> </v>
          </cell>
        </row>
        <row r="6099">
          <cell r="A6099"/>
          <cell r="B6099"/>
          <cell r="C6099"/>
          <cell r="D6099"/>
          <cell r="G6099" t="str">
            <v xml:space="preserve"> </v>
          </cell>
        </row>
        <row r="6100">
          <cell r="A6100"/>
          <cell r="B6100"/>
          <cell r="C6100"/>
          <cell r="D6100"/>
          <cell r="G6100" t="str">
            <v xml:space="preserve"> </v>
          </cell>
        </row>
        <row r="6101">
          <cell r="A6101"/>
          <cell r="B6101"/>
          <cell r="C6101"/>
          <cell r="D6101"/>
          <cell r="G6101" t="str">
            <v xml:space="preserve"> </v>
          </cell>
        </row>
        <row r="6102">
          <cell r="A6102"/>
          <cell r="B6102"/>
          <cell r="C6102"/>
          <cell r="D6102"/>
          <cell r="G6102" t="str">
            <v xml:space="preserve"> </v>
          </cell>
        </row>
        <row r="6103">
          <cell r="A6103"/>
          <cell r="B6103"/>
          <cell r="C6103"/>
          <cell r="D6103"/>
          <cell r="G6103" t="str">
            <v xml:space="preserve"> </v>
          </cell>
        </row>
        <row r="6104">
          <cell r="A6104"/>
          <cell r="B6104"/>
          <cell r="C6104"/>
          <cell r="D6104"/>
          <cell r="G6104" t="str">
            <v xml:space="preserve"> </v>
          </cell>
        </row>
        <row r="6105">
          <cell r="A6105"/>
          <cell r="B6105"/>
          <cell r="C6105"/>
          <cell r="D6105"/>
          <cell r="G6105" t="str">
            <v xml:space="preserve"> </v>
          </cell>
        </row>
        <row r="6106">
          <cell r="A6106"/>
          <cell r="B6106"/>
          <cell r="C6106"/>
          <cell r="D6106"/>
          <cell r="G6106" t="str">
            <v xml:space="preserve"> </v>
          </cell>
        </row>
        <row r="6107">
          <cell r="A6107"/>
          <cell r="B6107"/>
          <cell r="C6107"/>
          <cell r="D6107"/>
          <cell r="G6107" t="str">
            <v xml:space="preserve"> </v>
          </cell>
        </row>
        <row r="6108">
          <cell r="A6108"/>
          <cell r="B6108"/>
          <cell r="C6108"/>
          <cell r="D6108"/>
          <cell r="G6108" t="str">
            <v xml:space="preserve"> </v>
          </cell>
        </row>
        <row r="6109">
          <cell r="A6109"/>
          <cell r="B6109"/>
          <cell r="C6109"/>
          <cell r="D6109"/>
          <cell r="G6109" t="str">
            <v xml:space="preserve"> </v>
          </cell>
        </row>
        <row r="6110">
          <cell r="A6110"/>
          <cell r="B6110"/>
          <cell r="C6110"/>
          <cell r="D6110"/>
          <cell r="G6110" t="str">
            <v xml:space="preserve"> </v>
          </cell>
        </row>
        <row r="6111">
          <cell r="A6111"/>
          <cell r="B6111"/>
          <cell r="C6111"/>
          <cell r="D6111"/>
          <cell r="G6111" t="str">
            <v xml:space="preserve"> </v>
          </cell>
        </row>
        <row r="6112">
          <cell r="A6112"/>
          <cell r="B6112"/>
          <cell r="C6112"/>
          <cell r="D6112"/>
          <cell r="G6112" t="str">
            <v xml:space="preserve"> </v>
          </cell>
        </row>
        <row r="6113">
          <cell r="A6113"/>
          <cell r="B6113"/>
          <cell r="C6113"/>
          <cell r="D6113"/>
          <cell r="G6113" t="str">
            <v xml:space="preserve"> </v>
          </cell>
        </row>
        <row r="6114">
          <cell r="A6114"/>
          <cell r="B6114"/>
          <cell r="C6114"/>
          <cell r="D6114"/>
          <cell r="G6114" t="str">
            <v xml:space="preserve"> </v>
          </cell>
        </row>
        <row r="6115">
          <cell r="A6115"/>
          <cell r="B6115"/>
          <cell r="C6115"/>
          <cell r="D6115"/>
          <cell r="G6115" t="str">
            <v xml:space="preserve"> </v>
          </cell>
        </row>
        <row r="6116">
          <cell r="A6116"/>
          <cell r="B6116"/>
          <cell r="C6116"/>
          <cell r="D6116"/>
          <cell r="G6116" t="str">
            <v xml:space="preserve"> </v>
          </cell>
        </row>
        <row r="6117">
          <cell r="A6117"/>
          <cell r="B6117"/>
          <cell r="C6117"/>
          <cell r="D6117"/>
          <cell r="G6117" t="str">
            <v xml:space="preserve"> </v>
          </cell>
        </row>
        <row r="6118">
          <cell r="A6118"/>
          <cell r="B6118"/>
          <cell r="C6118"/>
          <cell r="D6118"/>
          <cell r="G6118" t="str">
            <v xml:space="preserve"> </v>
          </cell>
        </row>
        <row r="6119">
          <cell r="A6119"/>
          <cell r="B6119"/>
          <cell r="C6119"/>
          <cell r="D6119"/>
          <cell r="G6119" t="str">
            <v xml:space="preserve"> </v>
          </cell>
        </row>
        <row r="6120">
          <cell r="A6120"/>
          <cell r="B6120"/>
          <cell r="C6120"/>
          <cell r="D6120"/>
          <cell r="G6120" t="str">
            <v xml:space="preserve"> </v>
          </cell>
        </row>
        <row r="6121">
          <cell r="A6121"/>
          <cell r="B6121"/>
          <cell r="C6121"/>
          <cell r="D6121"/>
          <cell r="G6121" t="str">
            <v xml:space="preserve"> </v>
          </cell>
        </row>
        <row r="6122">
          <cell r="A6122"/>
          <cell r="B6122"/>
          <cell r="C6122"/>
          <cell r="D6122"/>
          <cell r="G6122" t="str">
            <v xml:space="preserve"> </v>
          </cell>
        </row>
        <row r="6123">
          <cell r="A6123"/>
          <cell r="B6123"/>
          <cell r="C6123"/>
          <cell r="D6123"/>
          <cell r="G6123" t="str">
            <v xml:space="preserve"> </v>
          </cell>
        </row>
        <row r="6124">
          <cell r="A6124"/>
          <cell r="B6124"/>
          <cell r="C6124"/>
          <cell r="D6124"/>
          <cell r="G6124" t="str">
            <v xml:space="preserve"> </v>
          </cell>
        </row>
        <row r="6125">
          <cell r="A6125"/>
          <cell r="B6125"/>
          <cell r="C6125"/>
          <cell r="D6125"/>
          <cell r="G6125" t="str">
            <v xml:space="preserve"> </v>
          </cell>
        </row>
        <row r="6126">
          <cell r="A6126"/>
          <cell r="B6126"/>
          <cell r="C6126"/>
          <cell r="D6126"/>
          <cell r="G6126" t="str">
            <v xml:space="preserve"> </v>
          </cell>
        </row>
        <row r="6127">
          <cell r="A6127"/>
          <cell r="B6127"/>
          <cell r="C6127"/>
          <cell r="D6127"/>
          <cell r="G6127" t="str">
            <v xml:space="preserve"> </v>
          </cell>
        </row>
        <row r="6128">
          <cell r="A6128"/>
          <cell r="B6128"/>
          <cell r="C6128"/>
          <cell r="D6128"/>
          <cell r="G6128" t="str">
            <v xml:space="preserve"> </v>
          </cell>
        </row>
        <row r="6129">
          <cell r="A6129"/>
          <cell r="B6129"/>
          <cell r="C6129"/>
          <cell r="D6129"/>
          <cell r="G6129" t="str">
            <v xml:space="preserve"> </v>
          </cell>
        </row>
        <row r="6130">
          <cell r="A6130"/>
          <cell r="B6130"/>
          <cell r="C6130"/>
          <cell r="D6130"/>
          <cell r="G6130" t="str">
            <v xml:space="preserve"> </v>
          </cell>
        </row>
        <row r="6131">
          <cell r="A6131"/>
          <cell r="B6131"/>
          <cell r="C6131"/>
          <cell r="D6131"/>
          <cell r="G6131" t="str">
            <v xml:space="preserve"> </v>
          </cell>
        </row>
        <row r="6132">
          <cell r="A6132"/>
          <cell r="B6132"/>
          <cell r="C6132"/>
          <cell r="D6132"/>
          <cell r="G6132" t="str">
            <v xml:space="preserve"> </v>
          </cell>
        </row>
        <row r="6133">
          <cell r="A6133"/>
          <cell r="B6133"/>
          <cell r="C6133"/>
          <cell r="D6133"/>
          <cell r="G6133" t="str">
            <v xml:space="preserve"> </v>
          </cell>
        </row>
        <row r="6134">
          <cell r="A6134"/>
          <cell r="B6134"/>
          <cell r="C6134"/>
          <cell r="D6134"/>
          <cell r="G6134" t="str">
            <v xml:space="preserve"> </v>
          </cell>
        </row>
        <row r="6135">
          <cell r="A6135"/>
          <cell r="B6135"/>
          <cell r="C6135"/>
          <cell r="D6135"/>
          <cell r="G6135" t="str">
            <v xml:space="preserve"> </v>
          </cell>
        </row>
        <row r="6136">
          <cell r="A6136"/>
          <cell r="B6136"/>
          <cell r="C6136"/>
          <cell r="D6136"/>
          <cell r="G6136" t="str">
            <v xml:space="preserve"> </v>
          </cell>
        </row>
        <row r="6137">
          <cell r="A6137"/>
          <cell r="B6137"/>
          <cell r="C6137"/>
          <cell r="D6137"/>
          <cell r="G6137" t="str">
            <v xml:space="preserve"> </v>
          </cell>
        </row>
        <row r="6138">
          <cell r="A6138"/>
          <cell r="B6138"/>
          <cell r="C6138"/>
          <cell r="D6138"/>
          <cell r="G6138" t="str">
            <v xml:space="preserve"> </v>
          </cell>
        </row>
        <row r="6139">
          <cell r="A6139"/>
          <cell r="B6139"/>
          <cell r="C6139"/>
          <cell r="D6139"/>
          <cell r="G6139" t="str">
            <v xml:space="preserve"> </v>
          </cell>
        </row>
        <row r="6140">
          <cell r="A6140"/>
          <cell r="B6140"/>
          <cell r="C6140"/>
          <cell r="D6140"/>
          <cell r="G6140" t="str">
            <v xml:space="preserve"> </v>
          </cell>
        </row>
        <row r="6141">
          <cell r="A6141"/>
          <cell r="B6141"/>
          <cell r="C6141"/>
          <cell r="D6141"/>
          <cell r="G6141" t="str">
            <v xml:space="preserve"> </v>
          </cell>
        </row>
        <row r="6142">
          <cell r="A6142"/>
          <cell r="B6142"/>
          <cell r="C6142"/>
          <cell r="D6142"/>
          <cell r="G6142" t="str">
            <v xml:space="preserve"> </v>
          </cell>
        </row>
        <row r="6143">
          <cell r="A6143"/>
          <cell r="B6143"/>
          <cell r="C6143"/>
          <cell r="D6143"/>
          <cell r="G6143" t="str">
            <v xml:space="preserve"> </v>
          </cell>
        </row>
        <row r="6144">
          <cell r="A6144"/>
          <cell r="B6144"/>
          <cell r="C6144"/>
          <cell r="D6144"/>
          <cell r="G6144" t="str">
            <v xml:space="preserve"> </v>
          </cell>
        </row>
        <row r="6145">
          <cell r="A6145"/>
          <cell r="B6145"/>
          <cell r="C6145"/>
          <cell r="D6145"/>
          <cell r="G6145" t="str">
            <v xml:space="preserve"> </v>
          </cell>
        </row>
        <row r="6146">
          <cell r="A6146"/>
          <cell r="B6146"/>
          <cell r="C6146"/>
          <cell r="D6146"/>
          <cell r="G6146" t="str">
            <v xml:space="preserve"> </v>
          </cell>
        </row>
        <row r="6147">
          <cell r="A6147"/>
          <cell r="B6147"/>
          <cell r="C6147"/>
          <cell r="D6147"/>
          <cell r="G6147" t="str">
            <v xml:space="preserve"> </v>
          </cell>
        </row>
        <row r="6148">
          <cell r="A6148"/>
          <cell r="B6148"/>
          <cell r="C6148"/>
          <cell r="D6148"/>
          <cell r="G6148" t="str">
            <v xml:space="preserve"> </v>
          </cell>
        </row>
        <row r="6149">
          <cell r="A6149"/>
          <cell r="B6149"/>
          <cell r="C6149"/>
          <cell r="D6149"/>
          <cell r="G6149" t="str">
            <v xml:space="preserve"> </v>
          </cell>
        </row>
        <row r="6150">
          <cell r="A6150"/>
          <cell r="B6150"/>
          <cell r="C6150"/>
          <cell r="D6150"/>
          <cell r="G6150" t="str">
            <v xml:space="preserve"> </v>
          </cell>
        </row>
        <row r="6151">
          <cell r="A6151"/>
          <cell r="B6151"/>
          <cell r="C6151"/>
          <cell r="D6151"/>
          <cell r="G6151" t="str">
            <v xml:space="preserve"> </v>
          </cell>
        </row>
        <row r="6152">
          <cell r="A6152"/>
          <cell r="B6152"/>
          <cell r="C6152"/>
          <cell r="D6152"/>
          <cell r="G6152" t="str">
            <v xml:space="preserve"> </v>
          </cell>
        </row>
        <row r="6153">
          <cell r="A6153"/>
          <cell r="B6153"/>
          <cell r="C6153"/>
          <cell r="D6153"/>
          <cell r="G6153" t="str">
            <v xml:space="preserve"> </v>
          </cell>
        </row>
        <row r="6154">
          <cell r="A6154"/>
          <cell r="B6154"/>
          <cell r="C6154"/>
          <cell r="D6154"/>
          <cell r="G6154" t="str">
            <v xml:space="preserve"> </v>
          </cell>
        </row>
        <row r="6155">
          <cell r="A6155"/>
          <cell r="B6155"/>
          <cell r="C6155"/>
          <cell r="D6155"/>
          <cell r="G6155" t="str">
            <v xml:space="preserve"> </v>
          </cell>
        </row>
        <row r="6156">
          <cell r="A6156"/>
          <cell r="B6156"/>
          <cell r="C6156"/>
          <cell r="D6156"/>
          <cell r="G6156" t="str">
            <v xml:space="preserve"> </v>
          </cell>
        </row>
        <row r="6157">
          <cell r="A6157"/>
          <cell r="B6157"/>
          <cell r="C6157"/>
          <cell r="D6157"/>
          <cell r="G6157" t="str">
            <v xml:space="preserve"> </v>
          </cell>
        </row>
        <row r="6158">
          <cell r="A6158"/>
          <cell r="B6158"/>
          <cell r="C6158"/>
          <cell r="D6158"/>
          <cell r="G6158" t="str">
            <v xml:space="preserve"> </v>
          </cell>
        </row>
        <row r="6159">
          <cell r="A6159"/>
          <cell r="B6159"/>
          <cell r="C6159"/>
          <cell r="D6159"/>
          <cell r="G6159" t="str">
            <v xml:space="preserve"> </v>
          </cell>
        </row>
        <row r="6160">
          <cell r="A6160"/>
          <cell r="B6160"/>
          <cell r="C6160"/>
          <cell r="D6160"/>
          <cell r="G6160" t="str">
            <v xml:space="preserve"> </v>
          </cell>
        </row>
        <row r="6161">
          <cell r="A6161"/>
          <cell r="B6161"/>
          <cell r="C6161"/>
          <cell r="D6161"/>
          <cell r="G6161" t="str">
            <v xml:space="preserve"> </v>
          </cell>
        </row>
        <row r="6162">
          <cell r="A6162"/>
          <cell r="B6162"/>
          <cell r="C6162"/>
          <cell r="D6162"/>
          <cell r="G6162" t="str">
            <v xml:space="preserve"> </v>
          </cell>
        </row>
        <row r="6163">
          <cell r="A6163"/>
          <cell r="B6163"/>
          <cell r="C6163"/>
          <cell r="D6163"/>
          <cell r="G6163" t="str">
            <v xml:space="preserve"> </v>
          </cell>
        </row>
        <row r="6164">
          <cell r="A6164"/>
          <cell r="B6164"/>
          <cell r="C6164"/>
          <cell r="D6164"/>
          <cell r="G6164" t="str">
            <v xml:space="preserve"> </v>
          </cell>
        </row>
        <row r="6165">
          <cell r="A6165"/>
          <cell r="B6165"/>
          <cell r="C6165"/>
          <cell r="D6165"/>
          <cell r="G6165" t="str">
            <v xml:space="preserve"> </v>
          </cell>
        </row>
        <row r="6166">
          <cell r="A6166"/>
          <cell r="B6166"/>
          <cell r="C6166"/>
          <cell r="D6166"/>
          <cell r="G6166" t="str">
            <v xml:space="preserve"> </v>
          </cell>
        </row>
        <row r="6167">
          <cell r="A6167"/>
          <cell r="B6167"/>
          <cell r="C6167"/>
          <cell r="D6167"/>
          <cell r="G6167" t="str">
            <v xml:space="preserve"> </v>
          </cell>
        </row>
        <row r="6168">
          <cell r="A6168"/>
          <cell r="B6168"/>
          <cell r="C6168"/>
          <cell r="D6168"/>
          <cell r="G6168" t="str">
            <v xml:space="preserve"> </v>
          </cell>
        </row>
        <row r="6169">
          <cell r="A6169"/>
          <cell r="B6169"/>
          <cell r="C6169"/>
          <cell r="D6169"/>
          <cell r="G6169" t="str">
            <v xml:space="preserve"> </v>
          </cell>
        </row>
        <row r="6170">
          <cell r="A6170"/>
          <cell r="B6170"/>
          <cell r="C6170"/>
          <cell r="D6170"/>
          <cell r="G6170" t="str">
            <v xml:space="preserve"> </v>
          </cell>
        </row>
        <row r="6171">
          <cell r="A6171"/>
          <cell r="B6171"/>
          <cell r="C6171"/>
          <cell r="D6171"/>
          <cell r="G6171" t="str">
            <v xml:space="preserve"> </v>
          </cell>
        </row>
        <row r="6172">
          <cell r="A6172"/>
          <cell r="B6172"/>
          <cell r="C6172"/>
          <cell r="D6172"/>
          <cell r="G6172" t="str">
            <v xml:space="preserve"> </v>
          </cell>
        </row>
        <row r="6173">
          <cell r="A6173"/>
          <cell r="B6173"/>
          <cell r="C6173"/>
          <cell r="D6173"/>
          <cell r="G6173" t="str">
            <v xml:space="preserve"> </v>
          </cell>
        </row>
        <row r="6174">
          <cell r="A6174"/>
          <cell r="B6174"/>
          <cell r="C6174"/>
          <cell r="D6174"/>
          <cell r="G6174" t="str">
            <v xml:space="preserve"> </v>
          </cell>
        </row>
        <row r="6175">
          <cell r="A6175"/>
          <cell r="B6175"/>
          <cell r="C6175"/>
          <cell r="D6175"/>
          <cell r="G6175" t="str">
            <v xml:space="preserve"> </v>
          </cell>
        </row>
        <row r="6176">
          <cell r="A6176"/>
          <cell r="B6176"/>
          <cell r="C6176"/>
          <cell r="D6176"/>
          <cell r="G6176" t="str">
            <v xml:space="preserve"> </v>
          </cell>
        </row>
        <row r="6177">
          <cell r="A6177"/>
          <cell r="B6177"/>
          <cell r="C6177"/>
          <cell r="D6177"/>
          <cell r="G6177" t="str">
            <v xml:space="preserve"> </v>
          </cell>
        </row>
        <row r="6178">
          <cell r="A6178"/>
          <cell r="B6178"/>
          <cell r="C6178"/>
          <cell r="D6178"/>
          <cell r="G6178" t="str">
            <v xml:space="preserve"> </v>
          </cell>
        </row>
        <row r="6179">
          <cell r="A6179"/>
          <cell r="B6179"/>
          <cell r="C6179"/>
          <cell r="D6179"/>
          <cell r="G6179" t="str">
            <v xml:space="preserve"> </v>
          </cell>
        </row>
        <row r="6180">
          <cell r="A6180"/>
          <cell r="B6180"/>
          <cell r="C6180"/>
          <cell r="D6180"/>
          <cell r="G6180" t="str">
            <v xml:space="preserve"> </v>
          </cell>
        </row>
        <row r="6181">
          <cell r="A6181"/>
          <cell r="B6181"/>
          <cell r="C6181"/>
          <cell r="D6181"/>
          <cell r="G6181" t="str">
            <v xml:space="preserve"> </v>
          </cell>
        </row>
        <row r="6182">
          <cell r="A6182"/>
          <cell r="B6182"/>
          <cell r="C6182"/>
          <cell r="D6182"/>
          <cell r="G6182" t="str">
            <v xml:space="preserve"> </v>
          </cell>
        </row>
        <row r="6183">
          <cell r="A6183"/>
          <cell r="B6183"/>
          <cell r="C6183"/>
          <cell r="D6183"/>
          <cell r="G6183" t="str">
            <v xml:space="preserve"> </v>
          </cell>
        </row>
        <row r="6184">
          <cell r="A6184"/>
          <cell r="B6184"/>
          <cell r="C6184"/>
          <cell r="D6184"/>
          <cell r="G6184" t="str">
            <v xml:space="preserve"> </v>
          </cell>
        </row>
        <row r="6185">
          <cell r="A6185"/>
          <cell r="B6185"/>
          <cell r="C6185"/>
          <cell r="D6185"/>
          <cell r="G6185" t="str">
            <v xml:space="preserve"> </v>
          </cell>
        </row>
        <row r="6186">
          <cell r="A6186"/>
          <cell r="B6186"/>
          <cell r="C6186"/>
          <cell r="D6186"/>
          <cell r="G6186" t="str">
            <v xml:space="preserve"> </v>
          </cell>
        </row>
        <row r="6187">
          <cell r="A6187"/>
          <cell r="B6187"/>
          <cell r="C6187"/>
          <cell r="D6187"/>
          <cell r="G6187" t="str">
            <v xml:space="preserve"> </v>
          </cell>
        </row>
        <row r="6188">
          <cell r="A6188"/>
          <cell r="B6188"/>
          <cell r="C6188"/>
          <cell r="D6188"/>
          <cell r="G6188" t="str">
            <v xml:space="preserve"> </v>
          </cell>
        </row>
        <row r="6189">
          <cell r="A6189"/>
          <cell r="B6189"/>
          <cell r="C6189"/>
          <cell r="D6189"/>
          <cell r="G6189" t="str">
            <v xml:space="preserve"> </v>
          </cell>
        </row>
        <row r="6190">
          <cell r="A6190"/>
          <cell r="B6190"/>
          <cell r="C6190"/>
          <cell r="D6190"/>
          <cell r="G6190" t="str">
            <v xml:space="preserve"> </v>
          </cell>
        </row>
        <row r="6191">
          <cell r="A6191"/>
          <cell r="B6191"/>
          <cell r="C6191"/>
          <cell r="D6191"/>
          <cell r="G6191" t="str">
            <v xml:space="preserve"> </v>
          </cell>
        </row>
        <row r="6192">
          <cell r="A6192"/>
          <cell r="B6192"/>
          <cell r="C6192"/>
          <cell r="D6192"/>
          <cell r="G6192" t="str">
            <v xml:space="preserve"> </v>
          </cell>
        </row>
        <row r="6193">
          <cell r="A6193"/>
          <cell r="B6193"/>
          <cell r="C6193"/>
          <cell r="D6193"/>
          <cell r="G6193" t="str">
            <v xml:space="preserve"> </v>
          </cell>
        </row>
        <row r="6194">
          <cell r="A6194"/>
          <cell r="B6194"/>
          <cell r="C6194"/>
          <cell r="D6194"/>
          <cell r="G6194" t="str">
            <v xml:space="preserve"> </v>
          </cell>
        </row>
        <row r="6195">
          <cell r="A6195"/>
          <cell r="B6195"/>
          <cell r="C6195"/>
          <cell r="D6195"/>
          <cell r="G6195" t="str">
            <v xml:space="preserve"> </v>
          </cell>
        </row>
        <row r="6196">
          <cell r="A6196"/>
          <cell r="B6196"/>
          <cell r="C6196"/>
          <cell r="D6196"/>
          <cell r="G6196" t="str">
            <v xml:space="preserve"> </v>
          </cell>
        </row>
        <row r="6197">
          <cell r="A6197"/>
          <cell r="B6197"/>
          <cell r="C6197"/>
          <cell r="D6197"/>
          <cell r="G6197" t="str">
            <v xml:space="preserve"> </v>
          </cell>
        </row>
        <row r="6198">
          <cell r="A6198"/>
          <cell r="B6198"/>
          <cell r="C6198"/>
          <cell r="D6198"/>
          <cell r="G6198" t="str">
            <v xml:space="preserve"> </v>
          </cell>
        </row>
        <row r="6199">
          <cell r="A6199"/>
          <cell r="B6199"/>
          <cell r="C6199"/>
          <cell r="D6199"/>
          <cell r="G6199" t="str">
            <v xml:space="preserve"> </v>
          </cell>
        </row>
        <row r="6200">
          <cell r="A6200"/>
          <cell r="B6200"/>
          <cell r="C6200"/>
          <cell r="D6200"/>
          <cell r="G6200" t="str">
            <v xml:space="preserve"> </v>
          </cell>
        </row>
        <row r="6201">
          <cell r="A6201"/>
          <cell r="B6201"/>
          <cell r="C6201"/>
          <cell r="D6201"/>
          <cell r="G6201" t="str">
            <v xml:space="preserve"> </v>
          </cell>
        </row>
        <row r="6202">
          <cell r="A6202"/>
          <cell r="B6202"/>
          <cell r="C6202"/>
          <cell r="D6202"/>
          <cell r="G6202" t="str">
            <v xml:space="preserve"> </v>
          </cell>
        </row>
        <row r="6203">
          <cell r="A6203"/>
          <cell r="B6203"/>
          <cell r="C6203"/>
          <cell r="D6203"/>
          <cell r="G6203" t="str">
            <v xml:space="preserve"> </v>
          </cell>
        </row>
        <row r="6204">
          <cell r="A6204"/>
          <cell r="B6204"/>
          <cell r="C6204"/>
          <cell r="D6204"/>
          <cell r="G6204" t="str">
            <v xml:space="preserve"> </v>
          </cell>
        </row>
        <row r="6205">
          <cell r="A6205"/>
          <cell r="B6205"/>
          <cell r="C6205"/>
          <cell r="D6205"/>
          <cell r="G6205" t="str">
            <v xml:space="preserve"> </v>
          </cell>
        </row>
        <row r="6206">
          <cell r="A6206"/>
          <cell r="B6206"/>
          <cell r="C6206"/>
          <cell r="D6206"/>
          <cell r="G6206" t="str">
            <v xml:space="preserve"> </v>
          </cell>
        </row>
        <row r="6207">
          <cell r="A6207"/>
          <cell r="B6207"/>
          <cell r="C6207"/>
          <cell r="D6207"/>
          <cell r="G6207" t="str">
            <v xml:space="preserve"> </v>
          </cell>
        </row>
        <row r="6208">
          <cell r="A6208"/>
          <cell r="B6208"/>
          <cell r="C6208"/>
          <cell r="D6208"/>
          <cell r="G6208" t="str">
            <v xml:space="preserve"> </v>
          </cell>
        </row>
        <row r="6209">
          <cell r="A6209"/>
          <cell r="B6209"/>
          <cell r="C6209"/>
          <cell r="D6209"/>
          <cell r="G6209" t="str">
            <v xml:space="preserve"> </v>
          </cell>
        </row>
        <row r="6210">
          <cell r="A6210"/>
          <cell r="B6210"/>
          <cell r="C6210"/>
          <cell r="D6210"/>
          <cell r="G6210" t="str">
            <v xml:space="preserve"> </v>
          </cell>
        </row>
        <row r="6211">
          <cell r="A6211"/>
          <cell r="B6211"/>
          <cell r="C6211"/>
          <cell r="D6211"/>
          <cell r="G6211" t="str">
            <v xml:space="preserve"> </v>
          </cell>
        </row>
        <row r="6212">
          <cell r="A6212"/>
          <cell r="B6212"/>
          <cell r="C6212"/>
          <cell r="D6212"/>
          <cell r="G6212" t="str">
            <v xml:space="preserve"> </v>
          </cell>
        </row>
        <row r="6213">
          <cell r="A6213"/>
          <cell r="B6213"/>
          <cell r="C6213"/>
          <cell r="D6213"/>
          <cell r="G6213" t="str">
            <v xml:space="preserve"> </v>
          </cell>
        </row>
        <row r="6214">
          <cell r="A6214"/>
          <cell r="B6214"/>
          <cell r="C6214"/>
          <cell r="D6214"/>
          <cell r="G6214" t="str">
            <v xml:space="preserve"> </v>
          </cell>
        </row>
        <row r="6215">
          <cell r="A6215"/>
          <cell r="B6215"/>
          <cell r="C6215"/>
          <cell r="D6215"/>
          <cell r="G6215" t="str">
            <v xml:space="preserve"> </v>
          </cell>
        </row>
        <row r="6216">
          <cell r="A6216"/>
          <cell r="B6216"/>
          <cell r="C6216"/>
          <cell r="D6216"/>
          <cell r="G6216" t="str">
            <v xml:space="preserve"> </v>
          </cell>
        </row>
        <row r="6217">
          <cell r="A6217"/>
          <cell r="B6217"/>
          <cell r="C6217"/>
          <cell r="D6217"/>
          <cell r="G6217" t="str">
            <v xml:space="preserve"> </v>
          </cell>
        </row>
        <row r="6218">
          <cell r="A6218"/>
          <cell r="B6218"/>
          <cell r="C6218"/>
          <cell r="D6218"/>
          <cell r="G6218" t="str">
            <v xml:space="preserve"> </v>
          </cell>
        </row>
        <row r="6219">
          <cell r="A6219"/>
          <cell r="B6219"/>
          <cell r="C6219"/>
          <cell r="D6219"/>
          <cell r="G6219" t="str">
            <v xml:space="preserve"> </v>
          </cell>
        </row>
        <row r="6220">
          <cell r="A6220"/>
          <cell r="B6220"/>
          <cell r="C6220"/>
          <cell r="D6220"/>
          <cell r="G6220" t="str">
            <v xml:space="preserve"> </v>
          </cell>
        </row>
        <row r="6221">
          <cell r="A6221"/>
          <cell r="B6221"/>
          <cell r="C6221"/>
          <cell r="D6221"/>
          <cell r="G6221" t="str">
            <v xml:space="preserve"> </v>
          </cell>
        </row>
        <row r="6222">
          <cell r="A6222"/>
          <cell r="B6222"/>
          <cell r="C6222"/>
          <cell r="D6222"/>
          <cell r="G6222" t="str">
            <v xml:space="preserve"> </v>
          </cell>
        </row>
        <row r="6223">
          <cell r="A6223"/>
          <cell r="B6223"/>
          <cell r="C6223"/>
          <cell r="D6223"/>
          <cell r="G6223" t="str">
            <v xml:space="preserve"> </v>
          </cell>
        </row>
        <row r="6224">
          <cell r="A6224"/>
          <cell r="B6224"/>
          <cell r="C6224"/>
          <cell r="D6224"/>
          <cell r="G6224" t="str">
            <v xml:space="preserve"> </v>
          </cell>
        </row>
        <row r="6225">
          <cell r="A6225"/>
          <cell r="B6225"/>
          <cell r="C6225"/>
          <cell r="D6225"/>
          <cell r="G6225" t="str">
            <v xml:space="preserve"> </v>
          </cell>
        </row>
        <row r="6226">
          <cell r="A6226"/>
          <cell r="B6226"/>
          <cell r="C6226"/>
          <cell r="D6226"/>
          <cell r="G6226" t="str">
            <v xml:space="preserve"> </v>
          </cell>
        </row>
        <row r="6227">
          <cell r="A6227"/>
          <cell r="B6227"/>
          <cell r="C6227"/>
          <cell r="D6227"/>
          <cell r="G6227" t="str">
            <v xml:space="preserve"> </v>
          </cell>
        </row>
        <row r="6228">
          <cell r="A6228"/>
          <cell r="B6228"/>
          <cell r="C6228"/>
          <cell r="D6228"/>
          <cell r="G6228" t="str">
            <v xml:space="preserve"> </v>
          </cell>
        </row>
        <row r="6229">
          <cell r="A6229"/>
          <cell r="B6229"/>
          <cell r="C6229"/>
          <cell r="D6229"/>
          <cell r="G6229" t="str">
            <v xml:space="preserve"> </v>
          </cell>
        </row>
        <row r="6230">
          <cell r="A6230"/>
          <cell r="B6230"/>
          <cell r="C6230"/>
          <cell r="D6230"/>
          <cell r="G6230" t="str">
            <v xml:space="preserve"> </v>
          </cell>
        </row>
        <row r="6231">
          <cell r="A6231"/>
          <cell r="B6231"/>
          <cell r="C6231"/>
          <cell r="D6231"/>
          <cell r="G6231" t="str">
            <v xml:space="preserve"> </v>
          </cell>
        </row>
        <row r="6232">
          <cell r="A6232"/>
          <cell r="B6232"/>
          <cell r="C6232"/>
          <cell r="D6232"/>
          <cell r="G6232" t="str">
            <v xml:space="preserve"> </v>
          </cell>
        </row>
        <row r="6233">
          <cell r="A6233"/>
          <cell r="B6233"/>
          <cell r="C6233"/>
          <cell r="D6233"/>
          <cell r="G6233" t="str">
            <v xml:space="preserve"> </v>
          </cell>
        </row>
        <row r="6234">
          <cell r="A6234"/>
          <cell r="B6234"/>
          <cell r="C6234"/>
          <cell r="D6234"/>
          <cell r="G6234" t="str">
            <v xml:space="preserve"> </v>
          </cell>
        </row>
        <row r="6235">
          <cell r="A6235"/>
          <cell r="B6235"/>
          <cell r="C6235"/>
          <cell r="D6235"/>
          <cell r="G6235" t="str">
            <v xml:space="preserve"> </v>
          </cell>
        </row>
        <row r="6236">
          <cell r="A6236"/>
          <cell r="B6236"/>
          <cell r="C6236"/>
          <cell r="D6236"/>
          <cell r="G6236" t="str">
            <v xml:space="preserve"> </v>
          </cell>
        </row>
        <row r="6237">
          <cell r="A6237"/>
          <cell r="B6237"/>
          <cell r="C6237"/>
          <cell r="D6237"/>
          <cell r="G6237" t="str">
            <v xml:space="preserve"> </v>
          </cell>
        </row>
        <row r="6238">
          <cell r="A6238"/>
          <cell r="B6238"/>
          <cell r="C6238"/>
          <cell r="D6238"/>
          <cell r="G6238" t="str">
            <v xml:space="preserve"> </v>
          </cell>
        </row>
        <row r="6239">
          <cell r="A6239"/>
          <cell r="B6239"/>
          <cell r="C6239"/>
          <cell r="D6239"/>
          <cell r="G6239" t="str">
            <v xml:space="preserve"> </v>
          </cell>
        </row>
        <row r="6240">
          <cell r="A6240"/>
          <cell r="B6240"/>
          <cell r="C6240"/>
          <cell r="D6240"/>
          <cell r="G6240" t="str">
            <v xml:space="preserve"> </v>
          </cell>
        </row>
        <row r="6241">
          <cell r="A6241"/>
          <cell r="B6241"/>
          <cell r="C6241"/>
          <cell r="D6241"/>
          <cell r="G6241" t="str">
            <v xml:space="preserve"> </v>
          </cell>
        </row>
        <row r="6242">
          <cell r="A6242"/>
          <cell r="B6242"/>
          <cell r="C6242"/>
          <cell r="D6242"/>
          <cell r="G6242" t="str">
            <v xml:space="preserve"> </v>
          </cell>
        </row>
        <row r="6243">
          <cell r="A6243"/>
          <cell r="B6243"/>
          <cell r="C6243"/>
          <cell r="D6243"/>
          <cell r="G6243" t="str">
            <v xml:space="preserve"> </v>
          </cell>
        </row>
        <row r="6244">
          <cell r="A6244"/>
          <cell r="B6244"/>
          <cell r="C6244"/>
          <cell r="D6244"/>
          <cell r="G6244" t="str">
            <v xml:space="preserve"> </v>
          </cell>
        </row>
        <row r="6245">
          <cell r="A6245"/>
          <cell r="B6245"/>
          <cell r="C6245"/>
          <cell r="D6245"/>
          <cell r="G6245" t="str">
            <v xml:space="preserve"> </v>
          </cell>
        </row>
        <row r="6246">
          <cell r="A6246"/>
          <cell r="B6246"/>
          <cell r="C6246"/>
          <cell r="D6246"/>
          <cell r="G6246" t="str">
            <v xml:space="preserve"> </v>
          </cell>
        </row>
        <row r="6247">
          <cell r="A6247"/>
          <cell r="B6247"/>
          <cell r="C6247"/>
          <cell r="D6247"/>
          <cell r="G6247" t="str">
            <v xml:space="preserve"> </v>
          </cell>
        </row>
        <row r="6248">
          <cell r="A6248"/>
          <cell r="B6248"/>
          <cell r="C6248"/>
          <cell r="D6248"/>
          <cell r="G6248" t="str">
            <v xml:space="preserve"> </v>
          </cell>
        </row>
        <row r="6249">
          <cell r="A6249"/>
          <cell r="B6249"/>
          <cell r="C6249"/>
          <cell r="D6249"/>
          <cell r="G6249" t="str">
            <v xml:space="preserve"> </v>
          </cell>
        </row>
        <row r="6250">
          <cell r="A6250"/>
          <cell r="B6250"/>
          <cell r="C6250"/>
          <cell r="D6250"/>
          <cell r="G6250" t="str">
            <v xml:space="preserve"> </v>
          </cell>
        </row>
        <row r="6251">
          <cell r="A6251"/>
          <cell r="B6251"/>
          <cell r="C6251"/>
          <cell r="D6251"/>
          <cell r="G6251" t="str">
            <v xml:space="preserve"> </v>
          </cell>
        </row>
        <row r="6252">
          <cell r="A6252"/>
          <cell r="B6252"/>
          <cell r="C6252"/>
          <cell r="D6252"/>
          <cell r="G6252" t="str">
            <v xml:space="preserve"> </v>
          </cell>
        </row>
        <row r="6253">
          <cell r="A6253"/>
          <cell r="B6253"/>
          <cell r="C6253"/>
          <cell r="D6253"/>
          <cell r="G6253" t="str">
            <v xml:space="preserve"> </v>
          </cell>
        </row>
        <row r="6254">
          <cell r="A6254"/>
          <cell r="B6254"/>
          <cell r="C6254"/>
          <cell r="D6254"/>
          <cell r="G6254" t="str">
            <v xml:space="preserve"> </v>
          </cell>
        </row>
        <row r="6255">
          <cell r="A6255"/>
          <cell r="B6255"/>
          <cell r="C6255"/>
          <cell r="D6255"/>
          <cell r="G6255" t="str">
            <v xml:space="preserve"> </v>
          </cell>
        </row>
        <row r="6256">
          <cell r="A6256"/>
          <cell r="B6256"/>
          <cell r="C6256"/>
          <cell r="D6256"/>
          <cell r="G6256" t="str">
            <v xml:space="preserve"> </v>
          </cell>
        </row>
        <row r="6257">
          <cell r="A6257"/>
          <cell r="B6257"/>
          <cell r="C6257"/>
          <cell r="D6257"/>
          <cell r="G6257" t="str">
            <v xml:space="preserve"> </v>
          </cell>
        </row>
        <row r="6258">
          <cell r="A6258"/>
          <cell r="B6258"/>
          <cell r="C6258"/>
          <cell r="D6258"/>
          <cell r="G6258" t="str">
            <v xml:space="preserve"> </v>
          </cell>
        </row>
        <row r="6259">
          <cell r="A6259"/>
          <cell r="B6259"/>
          <cell r="C6259"/>
          <cell r="D6259"/>
          <cell r="G6259" t="str">
            <v xml:space="preserve"> </v>
          </cell>
        </row>
        <row r="6260">
          <cell r="A6260"/>
          <cell r="B6260"/>
          <cell r="C6260"/>
          <cell r="D6260"/>
          <cell r="G6260" t="str">
            <v xml:space="preserve"> </v>
          </cell>
        </row>
        <row r="6261">
          <cell r="A6261"/>
          <cell r="B6261"/>
          <cell r="C6261"/>
          <cell r="D6261"/>
          <cell r="G6261" t="str">
            <v xml:space="preserve"> </v>
          </cell>
        </row>
        <row r="6262">
          <cell r="A6262"/>
          <cell r="B6262"/>
          <cell r="C6262"/>
          <cell r="D6262"/>
          <cell r="G6262" t="str">
            <v xml:space="preserve"> </v>
          </cell>
        </row>
        <row r="6263">
          <cell r="A6263"/>
          <cell r="B6263"/>
          <cell r="C6263"/>
          <cell r="D6263"/>
          <cell r="G6263" t="str">
            <v xml:space="preserve"> </v>
          </cell>
        </row>
        <row r="6264">
          <cell r="A6264"/>
          <cell r="B6264"/>
          <cell r="C6264"/>
          <cell r="D6264"/>
          <cell r="G6264" t="str">
            <v xml:space="preserve"> </v>
          </cell>
        </row>
        <row r="6265">
          <cell r="A6265"/>
          <cell r="B6265"/>
          <cell r="C6265"/>
          <cell r="D6265"/>
          <cell r="G6265" t="str">
            <v xml:space="preserve"> </v>
          </cell>
        </row>
        <row r="6266">
          <cell r="A6266"/>
          <cell r="B6266"/>
          <cell r="C6266"/>
          <cell r="D6266"/>
          <cell r="G6266" t="str">
            <v xml:space="preserve"> </v>
          </cell>
        </row>
        <row r="6267">
          <cell r="A6267"/>
          <cell r="B6267"/>
          <cell r="C6267"/>
          <cell r="D6267"/>
          <cell r="G6267" t="str">
            <v xml:space="preserve"> </v>
          </cell>
        </row>
        <row r="6268">
          <cell r="A6268"/>
          <cell r="B6268"/>
          <cell r="C6268"/>
          <cell r="D6268"/>
          <cell r="G6268" t="str">
            <v xml:space="preserve"> </v>
          </cell>
        </row>
        <row r="6269">
          <cell r="A6269"/>
          <cell r="B6269"/>
          <cell r="C6269"/>
          <cell r="D6269"/>
          <cell r="G6269" t="str">
            <v xml:space="preserve"> </v>
          </cell>
        </row>
        <row r="6270">
          <cell r="A6270"/>
          <cell r="B6270"/>
          <cell r="C6270"/>
          <cell r="D6270"/>
          <cell r="G6270" t="str">
            <v xml:space="preserve"> </v>
          </cell>
        </row>
        <row r="6271">
          <cell r="A6271"/>
          <cell r="B6271"/>
          <cell r="C6271"/>
          <cell r="D6271"/>
          <cell r="G6271" t="str">
            <v xml:space="preserve"> </v>
          </cell>
        </row>
        <row r="6272">
          <cell r="A6272"/>
          <cell r="B6272"/>
          <cell r="C6272"/>
          <cell r="D6272"/>
          <cell r="G6272" t="str">
            <v xml:space="preserve"> </v>
          </cell>
        </row>
        <row r="6273">
          <cell r="A6273"/>
          <cell r="B6273"/>
          <cell r="C6273"/>
          <cell r="D6273"/>
          <cell r="G6273" t="str">
            <v xml:space="preserve"> </v>
          </cell>
        </row>
        <row r="6274">
          <cell r="A6274"/>
          <cell r="B6274"/>
          <cell r="C6274"/>
          <cell r="D6274"/>
          <cell r="G6274" t="str">
            <v xml:space="preserve"> </v>
          </cell>
        </row>
        <row r="6275">
          <cell r="A6275"/>
          <cell r="B6275"/>
          <cell r="C6275"/>
          <cell r="D6275"/>
          <cell r="G6275" t="str">
            <v xml:space="preserve"> </v>
          </cell>
        </row>
        <row r="6276">
          <cell r="A6276"/>
          <cell r="B6276"/>
          <cell r="C6276"/>
          <cell r="D6276"/>
          <cell r="G6276" t="str">
            <v xml:space="preserve"> </v>
          </cell>
        </row>
        <row r="6277">
          <cell r="A6277"/>
          <cell r="B6277"/>
          <cell r="C6277"/>
          <cell r="D6277"/>
          <cell r="G6277" t="str">
            <v xml:space="preserve"> </v>
          </cell>
        </row>
        <row r="6278">
          <cell r="A6278"/>
          <cell r="B6278"/>
          <cell r="C6278"/>
          <cell r="D6278"/>
          <cell r="G6278" t="str">
            <v xml:space="preserve"> </v>
          </cell>
        </row>
        <row r="6279">
          <cell r="A6279"/>
          <cell r="B6279"/>
          <cell r="C6279"/>
          <cell r="D6279"/>
          <cell r="G6279" t="str">
            <v xml:space="preserve"> </v>
          </cell>
        </row>
        <row r="6280">
          <cell r="A6280"/>
          <cell r="B6280"/>
          <cell r="C6280"/>
          <cell r="D6280"/>
          <cell r="G6280" t="str">
            <v xml:space="preserve"> </v>
          </cell>
        </row>
        <row r="6281">
          <cell r="A6281"/>
          <cell r="B6281"/>
          <cell r="C6281"/>
          <cell r="D6281"/>
          <cell r="G6281" t="str">
            <v xml:space="preserve"> </v>
          </cell>
        </row>
        <row r="6282">
          <cell r="A6282"/>
          <cell r="B6282"/>
          <cell r="C6282"/>
          <cell r="D6282"/>
          <cell r="G6282" t="str">
            <v xml:space="preserve"> </v>
          </cell>
        </row>
        <row r="6283">
          <cell r="A6283"/>
          <cell r="B6283"/>
          <cell r="C6283"/>
          <cell r="D6283"/>
          <cell r="G6283" t="str">
            <v xml:space="preserve"> </v>
          </cell>
        </row>
        <row r="6284">
          <cell r="A6284"/>
          <cell r="B6284"/>
          <cell r="C6284"/>
          <cell r="D6284"/>
          <cell r="G6284" t="str">
            <v xml:space="preserve"> </v>
          </cell>
        </row>
        <row r="6285">
          <cell r="A6285"/>
          <cell r="B6285"/>
          <cell r="C6285"/>
          <cell r="D6285"/>
          <cell r="G6285" t="str">
            <v xml:space="preserve"> </v>
          </cell>
        </row>
        <row r="6286">
          <cell r="A6286"/>
          <cell r="B6286"/>
          <cell r="C6286"/>
          <cell r="D6286"/>
          <cell r="G6286" t="str">
            <v xml:space="preserve"> </v>
          </cell>
        </row>
        <row r="6287">
          <cell r="A6287"/>
          <cell r="B6287"/>
          <cell r="C6287"/>
          <cell r="D6287"/>
          <cell r="G6287" t="str">
            <v xml:space="preserve"> </v>
          </cell>
        </row>
        <row r="6288">
          <cell r="A6288"/>
          <cell r="B6288"/>
          <cell r="C6288"/>
          <cell r="D6288"/>
          <cell r="G6288" t="str">
            <v xml:space="preserve"> </v>
          </cell>
        </row>
        <row r="6289">
          <cell r="A6289"/>
          <cell r="B6289"/>
          <cell r="C6289"/>
          <cell r="D6289"/>
          <cell r="G6289" t="str">
            <v xml:space="preserve"> </v>
          </cell>
        </row>
        <row r="6290">
          <cell r="A6290"/>
          <cell r="B6290"/>
          <cell r="C6290"/>
          <cell r="D6290"/>
          <cell r="G6290" t="str">
            <v xml:space="preserve"> </v>
          </cell>
        </row>
        <row r="6291">
          <cell r="A6291"/>
          <cell r="B6291"/>
          <cell r="C6291"/>
          <cell r="D6291"/>
          <cell r="G6291" t="str">
            <v xml:space="preserve"> </v>
          </cell>
        </row>
        <row r="6292">
          <cell r="A6292"/>
          <cell r="B6292"/>
          <cell r="C6292"/>
          <cell r="D6292"/>
          <cell r="G6292" t="str">
            <v xml:space="preserve"> </v>
          </cell>
        </row>
        <row r="6293">
          <cell r="A6293"/>
          <cell r="B6293"/>
          <cell r="C6293"/>
          <cell r="D6293"/>
          <cell r="G6293" t="str">
            <v xml:space="preserve"> </v>
          </cell>
        </row>
        <row r="6294">
          <cell r="A6294"/>
          <cell r="B6294"/>
          <cell r="C6294"/>
          <cell r="D6294"/>
          <cell r="G6294" t="str">
            <v xml:space="preserve"> </v>
          </cell>
        </row>
        <row r="6295">
          <cell r="A6295"/>
          <cell r="B6295"/>
          <cell r="C6295"/>
          <cell r="D6295"/>
          <cell r="G6295" t="str">
            <v xml:space="preserve"> </v>
          </cell>
        </row>
        <row r="6296">
          <cell r="A6296"/>
          <cell r="B6296"/>
          <cell r="C6296"/>
          <cell r="D6296"/>
          <cell r="G6296" t="str">
            <v xml:space="preserve"> </v>
          </cell>
        </row>
        <row r="6297">
          <cell r="A6297"/>
          <cell r="B6297"/>
          <cell r="C6297"/>
          <cell r="D6297"/>
          <cell r="G6297" t="str">
            <v xml:space="preserve"> </v>
          </cell>
        </row>
        <row r="6298">
          <cell r="A6298"/>
          <cell r="B6298"/>
          <cell r="C6298"/>
          <cell r="D6298"/>
          <cell r="G6298" t="str">
            <v xml:space="preserve"> </v>
          </cell>
        </row>
        <row r="6299">
          <cell r="A6299"/>
          <cell r="B6299"/>
          <cell r="C6299"/>
          <cell r="D6299"/>
          <cell r="G6299" t="str">
            <v xml:space="preserve"> </v>
          </cell>
        </row>
        <row r="6300">
          <cell r="A6300"/>
          <cell r="B6300"/>
          <cell r="C6300"/>
          <cell r="D6300"/>
          <cell r="G6300" t="str">
            <v xml:space="preserve"> </v>
          </cell>
        </row>
        <row r="6301">
          <cell r="A6301"/>
          <cell r="B6301"/>
          <cell r="C6301"/>
          <cell r="D6301"/>
          <cell r="G6301" t="str">
            <v xml:space="preserve"> </v>
          </cell>
        </row>
        <row r="6302">
          <cell r="A6302"/>
          <cell r="B6302"/>
          <cell r="C6302"/>
          <cell r="D6302"/>
          <cell r="G6302" t="str">
            <v xml:space="preserve"> </v>
          </cell>
        </row>
        <row r="6303">
          <cell r="A6303"/>
          <cell r="B6303"/>
          <cell r="C6303"/>
          <cell r="D6303"/>
          <cell r="G6303" t="str">
            <v xml:space="preserve"> </v>
          </cell>
        </row>
        <row r="6304">
          <cell r="A6304"/>
          <cell r="B6304"/>
          <cell r="C6304"/>
          <cell r="D6304"/>
          <cell r="G6304" t="str">
            <v xml:space="preserve"> </v>
          </cell>
        </row>
        <row r="6305">
          <cell r="A6305"/>
          <cell r="B6305"/>
          <cell r="C6305"/>
          <cell r="D6305"/>
          <cell r="G6305" t="str">
            <v xml:space="preserve"> </v>
          </cell>
        </row>
        <row r="6306">
          <cell r="A6306"/>
          <cell r="B6306"/>
          <cell r="C6306"/>
          <cell r="D6306"/>
          <cell r="G6306" t="str">
            <v xml:space="preserve"> </v>
          </cell>
        </row>
        <row r="6307">
          <cell r="A6307"/>
          <cell r="B6307"/>
          <cell r="C6307"/>
          <cell r="D6307"/>
          <cell r="G6307" t="str">
            <v xml:space="preserve"> </v>
          </cell>
        </row>
        <row r="6308">
          <cell r="A6308"/>
          <cell r="B6308"/>
          <cell r="C6308"/>
          <cell r="D6308"/>
          <cell r="G6308" t="str">
            <v xml:space="preserve"> </v>
          </cell>
        </row>
        <row r="6309">
          <cell r="A6309"/>
          <cell r="B6309"/>
          <cell r="C6309"/>
          <cell r="D6309"/>
          <cell r="G6309" t="str">
            <v xml:space="preserve"> </v>
          </cell>
        </row>
        <row r="6310">
          <cell r="A6310"/>
          <cell r="B6310"/>
          <cell r="C6310"/>
          <cell r="D6310"/>
          <cell r="G6310" t="str">
            <v xml:space="preserve"> </v>
          </cell>
        </row>
        <row r="6311">
          <cell r="A6311"/>
          <cell r="B6311"/>
          <cell r="C6311"/>
          <cell r="D6311"/>
          <cell r="G6311" t="str">
            <v xml:space="preserve"> </v>
          </cell>
        </row>
        <row r="6312">
          <cell r="A6312"/>
          <cell r="B6312"/>
          <cell r="C6312"/>
          <cell r="D6312"/>
          <cell r="G6312" t="str">
            <v xml:space="preserve"> </v>
          </cell>
        </row>
        <row r="6313">
          <cell r="A6313"/>
          <cell r="B6313"/>
          <cell r="C6313"/>
          <cell r="D6313"/>
          <cell r="G6313" t="str">
            <v xml:space="preserve"> </v>
          </cell>
        </row>
        <row r="6314">
          <cell r="A6314"/>
          <cell r="B6314"/>
          <cell r="C6314"/>
          <cell r="D6314"/>
          <cell r="G6314" t="str">
            <v xml:space="preserve"> </v>
          </cell>
        </row>
        <row r="6315">
          <cell r="A6315"/>
          <cell r="B6315"/>
          <cell r="C6315"/>
          <cell r="D6315"/>
          <cell r="G6315" t="str">
            <v xml:space="preserve"> </v>
          </cell>
        </row>
        <row r="6316">
          <cell r="A6316"/>
          <cell r="B6316"/>
          <cell r="C6316"/>
          <cell r="D6316"/>
          <cell r="G6316" t="str">
            <v xml:space="preserve"> </v>
          </cell>
        </row>
        <row r="6317">
          <cell r="A6317"/>
          <cell r="B6317"/>
          <cell r="C6317"/>
          <cell r="D6317"/>
          <cell r="G6317" t="str">
            <v xml:space="preserve"> </v>
          </cell>
        </row>
        <row r="6318">
          <cell r="A6318"/>
          <cell r="B6318"/>
          <cell r="C6318"/>
          <cell r="D6318"/>
          <cell r="G6318" t="str">
            <v xml:space="preserve"> </v>
          </cell>
        </row>
        <row r="6319">
          <cell r="A6319"/>
          <cell r="B6319"/>
          <cell r="C6319"/>
          <cell r="D6319"/>
          <cell r="G6319" t="str">
            <v xml:space="preserve"> </v>
          </cell>
        </row>
        <row r="6320">
          <cell r="A6320"/>
          <cell r="B6320"/>
          <cell r="C6320"/>
          <cell r="D6320"/>
          <cell r="G6320" t="str">
            <v xml:space="preserve"> </v>
          </cell>
        </row>
        <row r="6321">
          <cell r="A6321"/>
          <cell r="B6321"/>
          <cell r="C6321"/>
          <cell r="D6321"/>
          <cell r="G6321" t="str">
            <v xml:space="preserve"> </v>
          </cell>
        </row>
        <row r="6322">
          <cell r="A6322"/>
          <cell r="B6322"/>
          <cell r="C6322"/>
          <cell r="D6322"/>
          <cell r="G6322" t="str">
            <v xml:space="preserve"> </v>
          </cell>
        </row>
        <row r="6323">
          <cell r="A6323"/>
          <cell r="B6323"/>
          <cell r="C6323"/>
          <cell r="D6323"/>
          <cell r="G6323" t="str">
            <v xml:space="preserve"> </v>
          </cell>
        </row>
        <row r="6324">
          <cell r="A6324"/>
          <cell r="B6324"/>
          <cell r="C6324"/>
          <cell r="D6324"/>
          <cell r="G6324" t="str">
            <v xml:space="preserve"> </v>
          </cell>
        </row>
        <row r="6325">
          <cell r="A6325"/>
          <cell r="B6325"/>
          <cell r="C6325"/>
          <cell r="D6325"/>
          <cell r="G6325" t="str">
            <v xml:space="preserve"> </v>
          </cell>
        </row>
        <row r="6326">
          <cell r="A6326"/>
          <cell r="B6326"/>
          <cell r="C6326"/>
          <cell r="D6326"/>
          <cell r="G6326" t="str">
            <v xml:space="preserve"> </v>
          </cell>
        </row>
        <row r="6327">
          <cell r="A6327"/>
          <cell r="B6327"/>
          <cell r="C6327"/>
          <cell r="D6327"/>
          <cell r="G6327" t="str">
            <v xml:space="preserve"> </v>
          </cell>
        </row>
        <row r="6328">
          <cell r="A6328"/>
          <cell r="B6328"/>
          <cell r="C6328"/>
          <cell r="D6328"/>
          <cell r="G6328" t="str">
            <v xml:space="preserve"> </v>
          </cell>
        </row>
        <row r="6329">
          <cell r="A6329"/>
          <cell r="B6329"/>
          <cell r="C6329"/>
          <cell r="D6329"/>
          <cell r="G6329" t="str">
            <v xml:space="preserve"> </v>
          </cell>
        </row>
        <row r="6330">
          <cell r="A6330"/>
          <cell r="B6330"/>
          <cell r="C6330"/>
          <cell r="D6330"/>
          <cell r="G6330" t="str">
            <v xml:space="preserve"> </v>
          </cell>
        </row>
        <row r="6331">
          <cell r="A6331"/>
          <cell r="B6331"/>
          <cell r="C6331"/>
          <cell r="D6331"/>
          <cell r="G6331" t="str">
            <v xml:space="preserve"> </v>
          </cell>
        </row>
        <row r="6332">
          <cell r="A6332"/>
          <cell r="B6332"/>
          <cell r="C6332"/>
          <cell r="D6332"/>
          <cell r="G6332" t="str">
            <v xml:space="preserve"> </v>
          </cell>
        </row>
        <row r="6333">
          <cell r="A6333"/>
          <cell r="B6333"/>
          <cell r="C6333"/>
          <cell r="D6333"/>
          <cell r="G6333" t="str">
            <v xml:space="preserve"> </v>
          </cell>
        </row>
        <row r="6334">
          <cell r="A6334"/>
          <cell r="B6334"/>
          <cell r="C6334"/>
          <cell r="D6334"/>
          <cell r="G6334" t="str">
            <v xml:space="preserve"> </v>
          </cell>
        </row>
        <row r="6335">
          <cell r="A6335"/>
          <cell r="B6335"/>
          <cell r="C6335"/>
          <cell r="D6335"/>
          <cell r="G6335" t="str">
            <v xml:space="preserve"> </v>
          </cell>
        </row>
        <row r="6336">
          <cell r="A6336"/>
          <cell r="B6336"/>
          <cell r="C6336"/>
          <cell r="D6336"/>
          <cell r="G6336" t="str">
            <v xml:space="preserve"> </v>
          </cell>
        </row>
        <row r="6337">
          <cell r="A6337"/>
          <cell r="B6337"/>
          <cell r="C6337"/>
          <cell r="D6337"/>
          <cell r="G6337" t="str">
            <v xml:space="preserve"> </v>
          </cell>
        </row>
        <row r="6338">
          <cell r="A6338"/>
          <cell r="B6338"/>
          <cell r="C6338"/>
          <cell r="D6338"/>
          <cell r="G6338" t="str">
            <v xml:space="preserve"> </v>
          </cell>
        </row>
        <row r="6339">
          <cell r="A6339"/>
          <cell r="B6339"/>
          <cell r="C6339"/>
          <cell r="D6339"/>
          <cell r="G6339" t="str">
            <v xml:space="preserve"> </v>
          </cell>
        </row>
        <row r="6340">
          <cell r="A6340"/>
          <cell r="B6340"/>
          <cell r="C6340"/>
          <cell r="D6340"/>
          <cell r="G6340" t="str">
            <v xml:space="preserve"> </v>
          </cell>
        </row>
        <row r="6341">
          <cell r="A6341"/>
          <cell r="B6341"/>
          <cell r="C6341"/>
          <cell r="D6341"/>
          <cell r="G6341" t="str">
            <v xml:space="preserve"> </v>
          </cell>
        </row>
        <row r="6342">
          <cell r="A6342"/>
          <cell r="B6342"/>
          <cell r="C6342"/>
          <cell r="D6342"/>
          <cell r="G6342" t="str">
            <v xml:space="preserve"> </v>
          </cell>
        </row>
        <row r="6343">
          <cell r="A6343"/>
          <cell r="B6343"/>
          <cell r="C6343"/>
          <cell r="D6343"/>
          <cell r="G6343" t="str">
            <v xml:space="preserve"> </v>
          </cell>
        </row>
        <row r="6344">
          <cell r="A6344"/>
          <cell r="B6344"/>
          <cell r="C6344"/>
          <cell r="D6344"/>
          <cell r="G6344" t="str">
            <v xml:space="preserve"> </v>
          </cell>
        </row>
        <row r="6345">
          <cell r="A6345"/>
          <cell r="B6345"/>
          <cell r="C6345"/>
          <cell r="D6345"/>
          <cell r="G6345" t="str">
            <v xml:space="preserve"> </v>
          </cell>
        </row>
        <row r="6346">
          <cell r="A6346"/>
          <cell r="B6346"/>
          <cell r="C6346"/>
          <cell r="D6346"/>
          <cell r="G6346" t="str">
            <v xml:space="preserve"> </v>
          </cell>
        </row>
        <row r="6347">
          <cell r="A6347"/>
          <cell r="B6347"/>
          <cell r="C6347"/>
          <cell r="D6347"/>
          <cell r="G6347" t="str">
            <v xml:space="preserve"> </v>
          </cell>
        </row>
        <row r="6348">
          <cell r="A6348"/>
          <cell r="B6348"/>
          <cell r="C6348"/>
          <cell r="D6348"/>
          <cell r="G6348" t="str">
            <v xml:space="preserve"> </v>
          </cell>
        </row>
        <row r="6349">
          <cell r="A6349"/>
          <cell r="B6349"/>
          <cell r="C6349"/>
          <cell r="D6349"/>
          <cell r="G6349" t="str">
            <v xml:space="preserve"> </v>
          </cell>
        </row>
        <row r="6350">
          <cell r="A6350"/>
          <cell r="B6350"/>
          <cell r="C6350"/>
          <cell r="D6350"/>
          <cell r="G6350" t="str">
            <v xml:space="preserve"> </v>
          </cell>
        </row>
        <row r="6351">
          <cell r="A6351"/>
          <cell r="B6351"/>
          <cell r="C6351"/>
          <cell r="D6351"/>
          <cell r="G6351" t="str">
            <v xml:space="preserve"> </v>
          </cell>
        </row>
        <row r="6352">
          <cell r="A6352"/>
          <cell r="B6352"/>
          <cell r="C6352"/>
          <cell r="D6352"/>
          <cell r="G6352" t="str">
            <v xml:space="preserve"> </v>
          </cell>
        </row>
        <row r="6353">
          <cell r="A6353"/>
          <cell r="B6353"/>
          <cell r="C6353"/>
          <cell r="D6353"/>
          <cell r="G6353" t="str">
            <v xml:space="preserve"> </v>
          </cell>
        </row>
        <row r="6354">
          <cell r="A6354"/>
          <cell r="B6354"/>
          <cell r="C6354"/>
          <cell r="D6354"/>
          <cell r="G6354" t="str">
            <v xml:space="preserve"> </v>
          </cell>
        </row>
        <row r="6355">
          <cell r="A6355"/>
          <cell r="B6355"/>
          <cell r="C6355"/>
          <cell r="D6355"/>
          <cell r="G6355" t="str">
            <v xml:space="preserve"> </v>
          </cell>
        </row>
        <row r="6356">
          <cell r="A6356"/>
          <cell r="B6356"/>
          <cell r="C6356"/>
          <cell r="D6356"/>
          <cell r="G6356" t="str">
            <v xml:space="preserve"> </v>
          </cell>
        </row>
        <row r="6357">
          <cell r="A6357"/>
          <cell r="B6357"/>
          <cell r="C6357"/>
          <cell r="D6357"/>
          <cell r="G6357" t="str">
            <v xml:space="preserve"> </v>
          </cell>
        </row>
        <row r="6358">
          <cell r="A6358"/>
          <cell r="B6358"/>
          <cell r="C6358"/>
          <cell r="D6358"/>
          <cell r="G6358" t="str">
            <v xml:space="preserve"> </v>
          </cell>
        </row>
        <row r="6359">
          <cell r="A6359"/>
          <cell r="B6359"/>
          <cell r="C6359"/>
          <cell r="D6359"/>
          <cell r="G6359" t="str">
            <v xml:space="preserve"> </v>
          </cell>
        </row>
        <row r="6360">
          <cell r="A6360"/>
          <cell r="B6360"/>
          <cell r="C6360"/>
          <cell r="D6360"/>
          <cell r="G6360" t="str">
            <v xml:space="preserve"> </v>
          </cell>
        </row>
        <row r="6361">
          <cell r="A6361"/>
          <cell r="B6361"/>
          <cell r="C6361"/>
          <cell r="D6361"/>
          <cell r="G6361" t="str">
            <v xml:space="preserve"> </v>
          </cell>
        </row>
        <row r="6362">
          <cell r="A6362"/>
          <cell r="B6362"/>
          <cell r="C6362"/>
          <cell r="D6362"/>
          <cell r="G6362" t="str">
            <v xml:space="preserve"> </v>
          </cell>
        </row>
        <row r="6363">
          <cell r="A6363"/>
          <cell r="B6363"/>
          <cell r="C6363"/>
          <cell r="D6363"/>
          <cell r="G6363" t="str">
            <v xml:space="preserve"> </v>
          </cell>
        </row>
        <row r="6364">
          <cell r="A6364"/>
          <cell r="B6364"/>
          <cell r="C6364"/>
          <cell r="D6364"/>
          <cell r="G6364" t="str">
            <v xml:space="preserve"> </v>
          </cell>
        </row>
        <row r="6365">
          <cell r="A6365"/>
          <cell r="B6365"/>
          <cell r="C6365"/>
          <cell r="D6365"/>
          <cell r="G6365" t="str">
            <v xml:space="preserve"> </v>
          </cell>
        </row>
        <row r="6366">
          <cell r="A6366"/>
          <cell r="B6366"/>
          <cell r="C6366"/>
          <cell r="D6366"/>
          <cell r="G6366" t="str">
            <v xml:space="preserve"> </v>
          </cell>
        </row>
        <row r="6367">
          <cell r="A6367"/>
          <cell r="B6367"/>
          <cell r="C6367"/>
          <cell r="D6367"/>
          <cell r="G6367" t="str">
            <v xml:space="preserve"> </v>
          </cell>
        </row>
        <row r="6368">
          <cell r="A6368"/>
          <cell r="B6368"/>
          <cell r="C6368"/>
          <cell r="D6368"/>
          <cell r="G6368" t="str">
            <v xml:space="preserve"> </v>
          </cell>
        </row>
        <row r="6369">
          <cell r="A6369"/>
          <cell r="B6369"/>
          <cell r="C6369"/>
          <cell r="D6369"/>
          <cell r="G6369" t="str">
            <v xml:space="preserve"> </v>
          </cell>
        </row>
        <row r="6370">
          <cell r="A6370"/>
          <cell r="B6370"/>
          <cell r="C6370"/>
          <cell r="D6370"/>
          <cell r="G6370" t="str">
            <v xml:space="preserve"> </v>
          </cell>
        </row>
        <row r="6371">
          <cell r="A6371"/>
          <cell r="B6371"/>
          <cell r="C6371"/>
          <cell r="D6371"/>
          <cell r="G6371" t="str">
            <v xml:space="preserve"> </v>
          </cell>
        </row>
        <row r="6372">
          <cell r="A6372"/>
          <cell r="B6372"/>
          <cell r="C6372"/>
          <cell r="D6372"/>
          <cell r="G6372" t="str">
            <v xml:space="preserve"> </v>
          </cell>
        </row>
        <row r="6373">
          <cell r="A6373"/>
          <cell r="B6373"/>
          <cell r="C6373"/>
          <cell r="D6373"/>
          <cell r="G6373" t="str">
            <v xml:space="preserve"> </v>
          </cell>
        </row>
        <row r="6374">
          <cell r="A6374"/>
          <cell r="B6374"/>
          <cell r="C6374"/>
          <cell r="D6374"/>
          <cell r="G6374" t="str">
            <v xml:space="preserve"> </v>
          </cell>
        </row>
        <row r="6375">
          <cell r="A6375"/>
          <cell r="B6375"/>
          <cell r="C6375"/>
          <cell r="D6375"/>
          <cell r="G6375" t="str">
            <v xml:space="preserve"> </v>
          </cell>
        </row>
        <row r="6376">
          <cell r="A6376"/>
          <cell r="B6376"/>
          <cell r="C6376"/>
          <cell r="D6376"/>
          <cell r="G6376" t="str">
            <v xml:space="preserve"> </v>
          </cell>
        </row>
        <row r="6377">
          <cell r="A6377"/>
          <cell r="B6377"/>
          <cell r="C6377"/>
          <cell r="D6377"/>
          <cell r="G6377" t="str">
            <v xml:space="preserve"> </v>
          </cell>
        </row>
        <row r="6378">
          <cell r="A6378"/>
          <cell r="B6378"/>
          <cell r="C6378"/>
          <cell r="D6378"/>
          <cell r="G6378" t="str">
            <v xml:space="preserve"> </v>
          </cell>
        </row>
        <row r="6379">
          <cell r="A6379"/>
          <cell r="B6379"/>
          <cell r="C6379"/>
          <cell r="D6379"/>
          <cell r="G6379" t="str">
            <v xml:space="preserve"> </v>
          </cell>
        </row>
        <row r="6380">
          <cell r="A6380"/>
          <cell r="B6380"/>
          <cell r="C6380"/>
          <cell r="D6380"/>
          <cell r="G6380" t="str">
            <v xml:space="preserve"> </v>
          </cell>
        </row>
        <row r="6381">
          <cell r="A6381"/>
          <cell r="B6381"/>
          <cell r="C6381"/>
          <cell r="D6381"/>
          <cell r="G6381" t="str">
            <v xml:space="preserve"> </v>
          </cell>
        </row>
        <row r="6382">
          <cell r="A6382"/>
          <cell r="B6382"/>
          <cell r="C6382"/>
          <cell r="D6382"/>
          <cell r="G6382" t="str">
            <v xml:space="preserve"> </v>
          </cell>
        </row>
        <row r="6383">
          <cell r="A6383"/>
          <cell r="B6383"/>
          <cell r="C6383"/>
          <cell r="D6383"/>
          <cell r="G6383" t="str">
            <v xml:space="preserve"> </v>
          </cell>
        </row>
        <row r="6384">
          <cell r="A6384"/>
          <cell r="B6384"/>
          <cell r="C6384"/>
          <cell r="D6384"/>
          <cell r="G6384" t="str">
            <v xml:space="preserve"> </v>
          </cell>
        </row>
        <row r="6385">
          <cell r="A6385"/>
          <cell r="B6385"/>
          <cell r="C6385"/>
          <cell r="D6385"/>
          <cell r="G6385" t="str">
            <v xml:space="preserve"> </v>
          </cell>
        </row>
        <row r="6386">
          <cell r="A6386"/>
          <cell r="B6386"/>
          <cell r="C6386"/>
          <cell r="D6386"/>
          <cell r="G6386" t="str">
            <v xml:space="preserve"> </v>
          </cell>
        </row>
        <row r="6387">
          <cell r="A6387"/>
          <cell r="B6387"/>
          <cell r="C6387"/>
          <cell r="D6387"/>
          <cell r="G6387" t="str">
            <v xml:space="preserve"> </v>
          </cell>
        </row>
        <row r="6388">
          <cell r="A6388"/>
          <cell r="B6388"/>
          <cell r="C6388"/>
          <cell r="D6388"/>
          <cell r="G6388" t="str">
            <v xml:space="preserve"> </v>
          </cell>
        </row>
        <row r="6389">
          <cell r="A6389"/>
          <cell r="B6389"/>
          <cell r="C6389"/>
          <cell r="D6389"/>
          <cell r="G6389" t="str">
            <v xml:space="preserve"> </v>
          </cell>
        </row>
        <row r="6390">
          <cell r="A6390"/>
          <cell r="B6390"/>
          <cell r="C6390"/>
          <cell r="D6390"/>
          <cell r="G6390" t="str">
            <v xml:space="preserve"> </v>
          </cell>
        </row>
        <row r="6391">
          <cell r="A6391"/>
          <cell r="B6391"/>
          <cell r="C6391"/>
          <cell r="D6391"/>
          <cell r="G6391" t="str">
            <v xml:space="preserve"> </v>
          </cell>
        </row>
        <row r="6392">
          <cell r="A6392"/>
          <cell r="B6392"/>
          <cell r="C6392"/>
          <cell r="D6392"/>
          <cell r="G6392" t="str">
            <v xml:space="preserve"> </v>
          </cell>
        </row>
        <row r="6393">
          <cell r="A6393"/>
          <cell r="B6393"/>
          <cell r="C6393"/>
          <cell r="D6393"/>
          <cell r="G6393" t="str">
            <v xml:space="preserve"> </v>
          </cell>
        </row>
        <row r="6394">
          <cell r="A6394"/>
          <cell r="B6394"/>
          <cell r="C6394"/>
          <cell r="D6394"/>
          <cell r="G6394" t="str">
            <v xml:space="preserve"> </v>
          </cell>
        </row>
        <row r="6395">
          <cell r="A6395"/>
          <cell r="B6395"/>
          <cell r="C6395"/>
          <cell r="D6395"/>
          <cell r="G6395" t="str">
            <v xml:space="preserve"> </v>
          </cell>
        </row>
        <row r="6396">
          <cell r="A6396"/>
          <cell r="B6396"/>
          <cell r="C6396"/>
          <cell r="D6396"/>
          <cell r="G6396" t="str">
            <v xml:space="preserve"> </v>
          </cell>
        </row>
        <row r="6397">
          <cell r="A6397"/>
          <cell r="B6397"/>
          <cell r="C6397"/>
          <cell r="D6397"/>
          <cell r="G6397" t="str">
            <v xml:space="preserve"> </v>
          </cell>
        </row>
        <row r="6398">
          <cell r="A6398"/>
          <cell r="B6398"/>
          <cell r="C6398"/>
          <cell r="D6398"/>
          <cell r="G6398" t="str">
            <v xml:space="preserve"> </v>
          </cell>
        </row>
        <row r="6399">
          <cell r="A6399"/>
          <cell r="B6399"/>
          <cell r="C6399"/>
          <cell r="D6399"/>
          <cell r="G6399" t="str">
            <v xml:space="preserve"> </v>
          </cell>
        </row>
        <row r="6400">
          <cell r="A6400"/>
          <cell r="B6400"/>
          <cell r="C6400"/>
          <cell r="D6400"/>
          <cell r="G6400" t="str">
            <v xml:space="preserve"> </v>
          </cell>
        </row>
        <row r="6401">
          <cell r="A6401"/>
          <cell r="B6401"/>
          <cell r="C6401"/>
          <cell r="D6401"/>
          <cell r="G6401" t="str">
            <v xml:space="preserve"> </v>
          </cell>
        </row>
        <row r="6402">
          <cell r="A6402"/>
          <cell r="B6402"/>
          <cell r="C6402"/>
          <cell r="D6402"/>
          <cell r="G6402" t="str">
            <v xml:space="preserve"> </v>
          </cell>
        </row>
        <row r="6403">
          <cell r="A6403"/>
          <cell r="B6403"/>
          <cell r="C6403"/>
          <cell r="D6403"/>
          <cell r="G6403" t="str">
            <v xml:space="preserve"> </v>
          </cell>
        </row>
        <row r="6404">
          <cell r="A6404"/>
          <cell r="B6404"/>
          <cell r="C6404"/>
          <cell r="D6404"/>
          <cell r="G6404" t="str">
            <v xml:space="preserve"> </v>
          </cell>
        </row>
        <row r="6405">
          <cell r="A6405"/>
          <cell r="B6405"/>
          <cell r="C6405"/>
          <cell r="D6405"/>
          <cell r="G6405" t="str">
            <v xml:space="preserve"> </v>
          </cell>
        </row>
        <row r="6406">
          <cell r="A6406"/>
          <cell r="B6406"/>
          <cell r="C6406"/>
          <cell r="D6406"/>
          <cell r="G6406" t="str">
            <v xml:space="preserve"> </v>
          </cell>
        </row>
        <row r="6407">
          <cell r="A6407"/>
          <cell r="B6407"/>
          <cell r="C6407"/>
          <cell r="D6407"/>
          <cell r="G6407" t="str">
            <v xml:space="preserve"> </v>
          </cell>
        </row>
        <row r="6408">
          <cell r="A6408"/>
          <cell r="B6408"/>
          <cell r="C6408"/>
          <cell r="D6408"/>
          <cell r="G6408" t="str">
            <v xml:space="preserve"> </v>
          </cell>
        </row>
        <row r="6409">
          <cell r="A6409"/>
          <cell r="B6409"/>
          <cell r="C6409"/>
          <cell r="D6409"/>
          <cell r="G6409" t="str">
            <v xml:space="preserve"> </v>
          </cell>
        </row>
        <row r="6410">
          <cell r="A6410"/>
          <cell r="B6410"/>
          <cell r="C6410"/>
          <cell r="D6410"/>
          <cell r="G6410" t="str">
            <v xml:space="preserve"> </v>
          </cell>
        </row>
        <row r="6411">
          <cell r="A6411"/>
          <cell r="B6411"/>
          <cell r="C6411"/>
          <cell r="D6411"/>
          <cell r="G6411" t="str">
            <v xml:space="preserve"> </v>
          </cell>
        </row>
        <row r="6412">
          <cell r="A6412"/>
          <cell r="B6412"/>
          <cell r="C6412"/>
          <cell r="D6412"/>
          <cell r="G6412" t="str">
            <v xml:space="preserve"> </v>
          </cell>
        </row>
        <row r="6413">
          <cell r="A6413"/>
          <cell r="B6413"/>
          <cell r="C6413"/>
          <cell r="D6413"/>
          <cell r="G6413" t="str">
            <v xml:space="preserve"> </v>
          </cell>
        </row>
        <row r="6414">
          <cell r="A6414"/>
          <cell r="B6414"/>
          <cell r="C6414"/>
          <cell r="D6414"/>
          <cell r="G6414" t="str">
            <v xml:space="preserve"> </v>
          </cell>
        </row>
        <row r="6415">
          <cell r="A6415"/>
          <cell r="B6415"/>
          <cell r="C6415"/>
          <cell r="D6415"/>
          <cell r="G6415" t="str">
            <v xml:space="preserve"> </v>
          </cell>
        </row>
        <row r="6416">
          <cell r="A6416"/>
          <cell r="B6416"/>
          <cell r="C6416"/>
          <cell r="D6416"/>
          <cell r="G6416" t="str">
            <v xml:space="preserve"> </v>
          </cell>
        </row>
        <row r="6417">
          <cell r="A6417"/>
          <cell r="B6417"/>
          <cell r="C6417"/>
          <cell r="D6417"/>
          <cell r="G6417" t="str">
            <v xml:space="preserve"> </v>
          </cell>
        </row>
        <row r="6418">
          <cell r="A6418"/>
          <cell r="B6418"/>
          <cell r="C6418"/>
          <cell r="D6418"/>
          <cell r="G6418" t="str">
            <v xml:space="preserve"> </v>
          </cell>
        </row>
        <row r="6419">
          <cell r="A6419"/>
          <cell r="B6419"/>
          <cell r="C6419"/>
          <cell r="D6419"/>
          <cell r="G6419" t="str">
            <v xml:space="preserve"> </v>
          </cell>
        </row>
        <row r="6420">
          <cell r="A6420"/>
          <cell r="B6420"/>
          <cell r="C6420"/>
          <cell r="D6420"/>
          <cell r="G6420" t="str">
            <v xml:space="preserve"> </v>
          </cell>
        </row>
        <row r="6421">
          <cell r="A6421"/>
          <cell r="B6421"/>
          <cell r="C6421"/>
          <cell r="D6421"/>
          <cell r="G6421" t="str">
            <v xml:space="preserve"> </v>
          </cell>
        </row>
        <row r="6422">
          <cell r="A6422"/>
          <cell r="B6422"/>
          <cell r="C6422"/>
          <cell r="D6422"/>
          <cell r="G6422" t="str">
            <v xml:space="preserve"> </v>
          </cell>
        </row>
        <row r="6423">
          <cell r="A6423"/>
          <cell r="B6423"/>
          <cell r="C6423"/>
          <cell r="D6423"/>
          <cell r="G6423" t="str">
            <v xml:space="preserve"> </v>
          </cell>
        </row>
        <row r="6424">
          <cell r="A6424"/>
          <cell r="B6424"/>
          <cell r="C6424"/>
          <cell r="D6424"/>
          <cell r="G6424" t="str">
            <v xml:space="preserve"> </v>
          </cell>
        </row>
        <row r="6425">
          <cell r="A6425"/>
          <cell r="B6425"/>
          <cell r="C6425"/>
          <cell r="D6425"/>
          <cell r="G6425" t="str">
            <v xml:space="preserve"> </v>
          </cell>
        </row>
        <row r="6426">
          <cell r="A6426"/>
          <cell r="B6426"/>
          <cell r="C6426"/>
          <cell r="D6426"/>
          <cell r="G6426" t="str">
            <v xml:space="preserve"> </v>
          </cell>
        </row>
        <row r="6427">
          <cell r="A6427"/>
          <cell r="B6427"/>
          <cell r="C6427"/>
          <cell r="D6427"/>
          <cell r="G6427" t="str">
            <v xml:space="preserve"> </v>
          </cell>
        </row>
        <row r="6428">
          <cell r="A6428"/>
          <cell r="B6428"/>
          <cell r="C6428"/>
          <cell r="D6428"/>
          <cell r="G6428" t="str">
            <v xml:space="preserve"> </v>
          </cell>
        </row>
        <row r="6429">
          <cell r="A6429"/>
          <cell r="B6429"/>
          <cell r="C6429"/>
          <cell r="D6429"/>
          <cell r="G6429" t="str">
            <v xml:space="preserve"> </v>
          </cell>
        </row>
        <row r="6430">
          <cell r="A6430"/>
          <cell r="B6430"/>
          <cell r="C6430"/>
          <cell r="D6430"/>
          <cell r="G6430" t="str">
            <v xml:space="preserve"> </v>
          </cell>
        </row>
        <row r="6431">
          <cell r="A6431"/>
          <cell r="B6431"/>
          <cell r="C6431"/>
          <cell r="D6431"/>
          <cell r="G6431" t="str">
            <v xml:space="preserve"> </v>
          </cell>
        </row>
        <row r="6432">
          <cell r="A6432"/>
          <cell r="B6432"/>
          <cell r="C6432"/>
          <cell r="D6432"/>
          <cell r="G6432" t="str">
            <v xml:space="preserve"> </v>
          </cell>
        </row>
        <row r="6433">
          <cell r="A6433"/>
          <cell r="B6433"/>
          <cell r="C6433"/>
          <cell r="D6433"/>
          <cell r="G6433" t="str">
            <v xml:space="preserve"> </v>
          </cell>
        </row>
        <row r="6434">
          <cell r="A6434"/>
          <cell r="B6434"/>
          <cell r="C6434"/>
          <cell r="D6434"/>
          <cell r="G6434" t="str">
            <v xml:space="preserve"> </v>
          </cell>
        </row>
        <row r="6435">
          <cell r="A6435"/>
          <cell r="B6435"/>
          <cell r="C6435"/>
          <cell r="D6435"/>
          <cell r="G6435" t="str">
            <v xml:space="preserve"> </v>
          </cell>
        </row>
        <row r="6436">
          <cell r="A6436"/>
          <cell r="B6436"/>
          <cell r="C6436"/>
          <cell r="D6436"/>
          <cell r="G6436" t="str">
            <v xml:space="preserve"> </v>
          </cell>
        </row>
        <row r="6437">
          <cell r="A6437"/>
          <cell r="B6437"/>
          <cell r="C6437"/>
          <cell r="D6437"/>
          <cell r="G6437" t="str">
            <v xml:space="preserve"> </v>
          </cell>
        </row>
        <row r="6438">
          <cell r="A6438"/>
          <cell r="B6438"/>
          <cell r="C6438"/>
          <cell r="D6438"/>
          <cell r="G6438" t="str">
            <v xml:space="preserve"> </v>
          </cell>
        </row>
        <row r="6439">
          <cell r="A6439"/>
          <cell r="B6439"/>
          <cell r="C6439"/>
          <cell r="D6439"/>
          <cell r="G6439" t="str">
            <v xml:space="preserve"> </v>
          </cell>
        </row>
        <row r="6440">
          <cell r="A6440"/>
          <cell r="B6440"/>
          <cell r="C6440"/>
          <cell r="D6440"/>
          <cell r="G6440" t="str">
            <v xml:space="preserve"> </v>
          </cell>
        </row>
        <row r="6441">
          <cell r="A6441"/>
          <cell r="B6441"/>
          <cell r="C6441"/>
          <cell r="D6441"/>
          <cell r="G6441" t="str">
            <v xml:space="preserve"> </v>
          </cell>
        </row>
        <row r="6442">
          <cell r="A6442"/>
          <cell r="B6442"/>
          <cell r="C6442"/>
          <cell r="D6442"/>
          <cell r="G6442" t="str">
            <v xml:space="preserve"> </v>
          </cell>
        </row>
        <row r="6443">
          <cell r="A6443"/>
          <cell r="B6443"/>
          <cell r="C6443"/>
          <cell r="D6443"/>
          <cell r="G6443" t="str">
            <v xml:space="preserve"> </v>
          </cell>
        </row>
        <row r="6444">
          <cell r="A6444"/>
          <cell r="B6444"/>
          <cell r="C6444"/>
          <cell r="D6444"/>
          <cell r="G6444" t="str">
            <v xml:space="preserve"> </v>
          </cell>
        </row>
        <row r="6445">
          <cell r="A6445"/>
          <cell r="B6445"/>
          <cell r="C6445"/>
          <cell r="D6445"/>
          <cell r="G6445" t="str">
            <v xml:space="preserve"> </v>
          </cell>
        </row>
        <row r="6446">
          <cell r="A6446"/>
          <cell r="B6446"/>
          <cell r="C6446"/>
          <cell r="D6446"/>
          <cell r="G6446" t="str">
            <v xml:space="preserve"> </v>
          </cell>
        </row>
        <row r="6447">
          <cell r="A6447"/>
          <cell r="B6447"/>
          <cell r="C6447"/>
          <cell r="D6447"/>
          <cell r="G6447" t="str">
            <v xml:space="preserve"> </v>
          </cell>
        </row>
        <row r="6448">
          <cell r="A6448"/>
          <cell r="B6448"/>
          <cell r="C6448"/>
          <cell r="D6448"/>
          <cell r="G6448" t="str">
            <v xml:space="preserve"> </v>
          </cell>
        </row>
        <row r="6449">
          <cell r="A6449"/>
          <cell r="B6449"/>
          <cell r="C6449"/>
          <cell r="D6449"/>
          <cell r="G6449" t="str">
            <v xml:space="preserve"> </v>
          </cell>
        </row>
        <row r="6450">
          <cell r="A6450"/>
          <cell r="B6450"/>
          <cell r="C6450"/>
          <cell r="D6450"/>
          <cell r="G6450" t="str">
            <v xml:space="preserve"> </v>
          </cell>
        </row>
        <row r="6451">
          <cell r="A6451"/>
          <cell r="B6451"/>
          <cell r="C6451"/>
          <cell r="D6451"/>
          <cell r="G6451" t="str">
            <v xml:space="preserve"> </v>
          </cell>
        </row>
        <row r="6452">
          <cell r="A6452"/>
          <cell r="B6452"/>
          <cell r="C6452"/>
          <cell r="D6452"/>
          <cell r="G6452" t="str">
            <v xml:space="preserve"> </v>
          </cell>
        </row>
        <row r="6453">
          <cell r="A6453"/>
          <cell r="B6453"/>
          <cell r="C6453"/>
          <cell r="D6453"/>
          <cell r="G6453" t="str">
            <v xml:space="preserve"> </v>
          </cell>
        </row>
        <row r="6454">
          <cell r="A6454"/>
          <cell r="B6454"/>
          <cell r="C6454"/>
          <cell r="D6454"/>
          <cell r="G6454" t="str">
            <v xml:space="preserve"> </v>
          </cell>
        </row>
        <row r="6455">
          <cell r="A6455"/>
          <cell r="B6455"/>
          <cell r="C6455"/>
          <cell r="D6455"/>
          <cell r="G6455" t="str">
            <v xml:space="preserve"> </v>
          </cell>
        </row>
        <row r="6456">
          <cell r="A6456"/>
          <cell r="B6456"/>
          <cell r="C6456"/>
          <cell r="D6456"/>
          <cell r="G6456" t="str">
            <v xml:space="preserve"> </v>
          </cell>
        </row>
        <row r="6457">
          <cell r="A6457"/>
          <cell r="B6457"/>
          <cell r="C6457"/>
          <cell r="D6457"/>
          <cell r="G6457" t="str">
            <v xml:space="preserve"> </v>
          </cell>
        </row>
        <row r="6458">
          <cell r="A6458"/>
          <cell r="B6458"/>
          <cell r="C6458"/>
          <cell r="D6458"/>
          <cell r="G6458" t="str">
            <v xml:space="preserve"> </v>
          </cell>
        </row>
        <row r="6459">
          <cell r="A6459"/>
          <cell r="B6459"/>
          <cell r="C6459"/>
          <cell r="D6459"/>
          <cell r="G6459" t="str">
            <v xml:space="preserve"> </v>
          </cell>
        </row>
        <row r="6460">
          <cell r="A6460"/>
          <cell r="B6460"/>
          <cell r="C6460"/>
          <cell r="D6460"/>
          <cell r="G6460" t="str">
            <v xml:space="preserve"> </v>
          </cell>
        </row>
        <row r="6461">
          <cell r="A6461"/>
          <cell r="B6461"/>
          <cell r="C6461"/>
          <cell r="D6461"/>
          <cell r="G6461" t="str">
            <v xml:space="preserve"> </v>
          </cell>
        </row>
        <row r="6462">
          <cell r="A6462"/>
          <cell r="B6462"/>
          <cell r="C6462"/>
          <cell r="D6462"/>
          <cell r="G6462" t="str">
            <v xml:space="preserve"> </v>
          </cell>
        </row>
        <row r="6463">
          <cell r="A6463"/>
          <cell r="B6463"/>
          <cell r="C6463"/>
          <cell r="D6463"/>
          <cell r="G6463" t="str">
            <v xml:space="preserve"> </v>
          </cell>
        </row>
        <row r="6464">
          <cell r="A6464"/>
          <cell r="B6464"/>
          <cell r="C6464"/>
          <cell r="D6464"/>
          <cell r="G6464" t="str">
            <v xml:space="preserve"> </v>
          </cell>
        </row>
        <row r="6465">
          <cell r="A6465"/>
          <cell r="B6465"/>
          <cell r="C6465"/>
          <cell r="D6465"/>
          <cell r="G6465" t="str">
            <v xml:space="preserve"> </v>
          </cell>
        </row>
        <row r="6466">
          <cell r="A6466"/>
          <cell r="B6466"/>
          <cell r="C6466"/>
          <cell r="D6466"/>
          <cell r="G6466" t="str">
            <v xml:space="preserve"> </v>
          </cell>
        </row>
        <row r="6467">
          <cell r="A6467"/>
          <cell r="B6467"/>
          <cell r="C6467"/>
          <cell r="D6467"/>
          <cell r="G6467" t="str">
            <v xml:space="preserve"> </v>
          </cell>
        </row>
        <row r="6468">
          <cell r="A6468"/>
          <cell r="B6468"/>
          <cell r="C6468"/>
          <cell r="D6468"/>
          <cell r="G6468" t="str">
            <v xml:space="preserve"> </v>
          </cell>
        </row>
        <row r="6469">
          <cell r="A6469"/>
          <cell r="B6469"/>
          <cell r="C6469"/>
          <cell r="D6469"/>
          <cell r="G6469" t="str">
            <v xml:space="preserve"> </v>
          </cell>
        </row>
        <row r="6470">
          <cell r="A6470"/>
          <cell r="B6470"/>
          <cell r="C6470"/>
          <cell r="D6470"/>
          <cell r="G6470" t="str">
            <v xml:space="preserve"> </v>
          </cell>
        </row>
        <row r="6471">
          <cell r="A6471"/>
          <cell r="B6471"/>
          <cell r="C6471"/>
          <cell r="D6471"/>
          <cell r="G6471" t="str">
            <v xml:space="preserve"> </v>
          </cell>
        </row>
        <row r="6472">
          <cell r="A6472"/>
          <cell r="B6472"/>
          <cell r="C6472"/>
          <cell r="D6472"/>
          <cell r="G6472" t="str">
            <v xml:space="preserve"> </v>
          </cell>
        </row>
        <row r="6473">
          <cell r="A6473"/>
          <cell r="B6473"/>
          <cell r="C6473"/>
          <cell r="D6473"/>
          <cell r="G6473" t="str">
            <v xml:space="preserve"> </v>
          </cell>
        </row>
        <row r="6474">
          <cell r="A6474"/>
          <cell r="B6474"/>
          <cell r="C6474"/>
          <cell r="D6474"/>
          <cell r="G6474" t="str">
            <v xml:space="preserve"> </v>
          </cell>
        </row>
        <row r="6475">
          <cell r="A6475"/>
          <cell r="B6475"/>
          <cell r="C6475"/>
          <cell r="D6475"/>
          <cell r="G6475" t="str">
            <v xml:space="preserve"> </v>
          </cell>
        </row>
        <row r="6476">
          <cell r="A6476"/>
          <cell r="B6476"/>
          <cell r="C6476"/>
          <cell r="D6476"/>
          <cell r="G6476" t="str">
            <v xml:space="preserve"> </v>
          </cell>
        </row>
        <row r="6477">
          <cell r="A6477"/>
          <cell r="B6477"/>
          <cell r="C6477"/>
          <cell r="D6477"/>
          <cell r="G6477" t="str">
            <v xml:space="preserve"> </v>
          </cell>
        </row>
        <row r="6478">
          <cell r="A6478"/>
          <cell r="B6478"/>
          <cell r="C6478"/>
          <cell r="D6478"/>
          <cell r="G6478" t="str">
            <v xml:space="preserve"> </v>
          </cell>
        </row>
        <row r="6479">
          <cell r="A6479"/>
          <cell r="B6479"/>
          <cell r="C6479"/>
          <cell r="D6479"/>
          <cell r="G6479" t="str">
            <v xml:space="preserve"> </v>
          </cell>
        </row>
        <row r="6480">
          <cell r="A6480"/>
          <cell r="B6480"/>
          <cell r="C6480"/>
          <cell r="D6480"/>
          <cell r="G6480" t="str">
            <v xml:space="preserve"> </v>
          </cell>
        </row>
        <row r="6481">
          <cell r="A6481"/>
          <cell r="B6481"/>
          <cell r="C6481"/>
          <cell r="D6481"/>
          <cell r="G6481" t="str">
            <v xml:space="preserve"> </v>
          </cell>
        </row>
        <row r="6482">
          <cell r="A6482"/>
          <cell r="B6482"/>
          <cell r="C6482"/>
          <cell r="D6482"/>
          <cell r="G6482" t="str">
            <v xml:space="preserve"> </v>
          </cell>
        </row>
        <row r="6483">
          <cell r="A6483"/>
          <cell r="B6483"/>
          <cell r="C6483"/>
          <cell r="D6483"/>
          <cell r="G6483" t="str">
            <v xml:space="preserve"> </v>
          </cell>
        </row>
        <row r="6484">
          <cell r="A6484"/>
          <cell r="B6484"/>
          <cell r="C6484"/>
          <cell r="D6484"/>
          <cell r="G6484" t="str">
            <v xml:space="preserve"> </v>
          </cell>
        </row>
        <row r="6485">
          <cell r="A6485"/>
          <cell r="B6485"/>
          <cell r="C6485"/>
          <cell r="D6485"/>
          <cell r="G6485" t="str">
            <v xml:space="preserve"> </v>
          </cell>
        </row>
        <row r="6486">
          <cell r="A6486"/>
          <cell r="B6486"/>
          <cell r="C6486"/>
          <cell r="D6486"/>
          <cell r="G6486" t="str">
            <v xml:space="preserve"> </v>
          </cell>
        </row>
        <row r="6487">
          <cell r="A6487"/>
          <cell r="B6487"/>
          <cell r="C6487"/>
          <cell r="D6487"/>
          <cell r="G6487" t="str">
            <v xml:space="preserve"> </v>
          </cell>
        </row>
        <row r="6488">
          <cell r="A6488"/>
          <cell r="B6488"/>
          <cell r="C6488"/>
          <cell r="D6488"/>
          <cell r="G6488" t="str">
            <v xml:space="preserve"> </v>
          </cell>
        </row>
        <row r="6489">
          <cell r="A6489"/>
          <cell r="B6489"/>
          <cell r="C6489"/>
          <cell r="D6489"/>
          <cell r="G6489" t="str">
            <v xml:space="preserve"> </v>
          </cell>
        </row>
        <row r="6490">
          <cell r="A6490"/>
          <cell r="B6490"/>
          <cell r="C6490"/>
          <cell r="D6490"/>
          <cell r="G6490" t="str">
            <v xml:space="preserve"> </v>
          </cell>
        </row>
        <row r="6491">
          <cell r="A6491"/>
          <cell r="B6491"/>
          <cell r="C6491"/>
          <cell r="D6491"/>
          <cell r="G6491" t="str">
            <v xml:space="preserve"> </v>
          </cell>
        </row>
        <row r="6492">
          <cell r="A6492"/>
          <cell r="B6492"/>
          <cell r="C6492"/>
          <cell r="D6492"/>
          <cell r="G6492" t="str">
            <v xml:space="preserve"> </v>
          </cell>
        </row>
        <row r="6493">
          <cell r="A6493"/>
          <cell r="B6493"/>
          <cell r="C6493"/>
          <cell r="D6493"/>
          <cell r="G6493" t="str">
            <v xml:space="preserve"> </v>
          </cell>
        </row>
        <row r="6494">
          <cell r="A6494"/>
          <cell r="B6494"/>
          <cell r="C6494"/>
          <cell r="D6494"/>
          <cell r="G6494" t="str">
            <v xml:space="preserve"> </v>
          </cell>
        </row>
        <row r="6495">
          <cell r="A6495"/>
          <cell r="B6495"/>
          <cell r="C6495"/>
          <cell r="D6495"/>
          <cell r="G6495" t="str">
            <v xml:space="preserve"> </v>
          </cell>
        </row>
        <row r="6496">
          <cell r="A6496"/>
          <cell r="B6496"/>
          <cell r="C6496"/>
          <cell r="D6496"/>
          <cell r="G6496" t="str">
            <v xml:space="preserve"> </v>
          </cell>
        </row>
        <row r="6497">
          <cell r="A6497"/>
          <cell r="B6497"/>
          <cell r="C6497"/>
          <cell r="D6497"/>
          <cell r="G6497" t="str">
            <v xml:space="preserve"> </v>
          </cell>
        </row>
        <row r="6498">
          <cell r="A6498"/>
          <cell r="B6498"/>
          <cell r="C6498"/>
          <cell r="D6498"/>
          <cell r="G6498" t="str">
            <v xml:space="preserve"> </v>
          </cell>
        </row>
        <row r="6499">
          <cell r="A6499"/>
          <cell r="B6499"/>
          <cell r="C6499"/>
          <cell r="D6499"/>
          <cell r="G6499" t="str">
            <v xml:space="preserve"> </v>
          </cell>
        </row>
        <row r="6500">
          <cell r="A6500"/>
          <cell r="B6500"/>
          <cell r="C6500"/>
          <cell r="D6500"/>
          <cell r="G6500" t="str">
            <v xml:space="preserve"> </v>
          </cell>
        </row>
        <row r="6501">
          <cell r="A6501"/>
          <cell r="B6501"/>
          <cell r="C6501"/>
          <cell r="D6501"/>
          <cell r="G6501" t="str">
            <v xml:space="preserve"> </v>
          </cell>
        </row>
        <row r="6502">
          <cell r="A6502"/>
          <cell r="B6502"/>
          <cell r="C6502"/>
          <cell r="D6502"/>
          <cell r="G6502" t="str">
            <v xml:space="preserve"> </v>
          </cell>
        </row>
        <row r="6503">
          <cell r="A6503"/>
          <cell r="B6503"/>
          <cell r="C6503"/>
          <cell r="D6503"/>
          <cell r="G6503" t="str">
            <v xml:space="preserve"> </v>
          </cell>
        </row>
        <row r="6504">
          <cell r="A6504"/>
          <cell r="B6504"/>
          <cell r="C6504"/>
          <cell r="D6504"/>
          <cell r="G6504" t="str">
            <v xml:space="preserve"> </v>
          </cell>
        </row>
        <row r="6505">
          <cell r="A6505"/>
          <cell r="B6505"/>
          <cell r="C6505"/>
          <cell r="D6505"/>
          <cell r="G6505" t="str">
            <v xml:space="preserve"> </v>
          </cell>
        </row>
        <row r="6506">
          <cell r="A6506"/>
          <cell r="B6506"/>
          <cell r="C6506"/>
          <cell r="D6506"/>
          <cell r="G6506" t="str">
            <v xml:space="preserve"> </v>
          </cell>
        </row>
        <row r="6507">
          <cell r="A6507"/>
          <cell r="B6507"/>
          <cell r="C6507"/>
          <cell r="D6507"/>
          <cell r="G6507" t="str">
            <v xml:space="preserve"> </v>
          </cell>
        </row>
        <row r="6508">
          <cell r="A6508"/>
          <cell r="B6508"/>
          <cell r="C6508"/>
          <cell r="D6508"/>
          <cell r="G6508" t="str">
            <v xml:space="preserve"> </v>
          </cell>
        </row>
        <row r="6509">
          <cell r="A6509"/>
          <cell r="B6509"/>
          <cell r="C6509"/>
          <cell r="D6509"/>
          <cell r="G6509" t="str">
            <v xml:space="preserve"> </v>
          </cell>
        </row>
        <row r="6510">
          <cell r="A6510"/>
          <cell r="B6510"/>
          <cell r="C6510"/>
          <cell r="D6510"/>
          <cell r="G6510" t="str">
            <v xml:space="preserve"> </v>
          </cell>
        </row>
        <row r="6511">
          <cell r="A6511"/>
          <cell r="B6511"/>
          <cell r="C6511"/>
          <cell r="D6511"/>
          <cell r="G6511" t="str">
            <v xml:space="preserve"> </v>
          </cell>
        </row>
        <row r="6512">
          <cell r="A6512"/>
          <cell r="B6512"/>
          <cell r="C6512"/>
          <cell r="D6512"/>
          <cell r="G6512" t="str">
            <v xml:space="preserve"> </v>
          </cell>
        </row>
        <row r="6513">
          <cell r="A6513"/>
          <cell r="B6513"/>
          <cell r="C6513"/>
          <cell r="D6513"/>
          <cell r="G6513" t="str">
            <v xml:space="preserve"> </v>
          </cell>
        </row>
        <row r="6514">
          <cell r="A6514"/>
          <cell r="B6514"/>
          <cell r="C6514"/>
          <cell r="D6514"/>
          <cell r="G6514" t="str">
            <v xml:space="preserve"> </v>
          </cell>
        </row>
        <row r="6515">
          <cell r="A6515"/>
          <cell r="B6515"/>
          <cell r="C6515"/>
          <cell r="D6515"/>
          <cell r="G6515" t="str">
            <v xml:space="preserve"> </v>
          </cell>
        </row>
        <row r="6516">
          <cell r="A6516"/>
          <cell r="B6516"/>
          <cell r="C6516"/>
          <cell r="D6516"/>
          <cell r="G6516" t="str">
            <v xml:space="preserve"> </v>
          </cell>
        </row>
        <row r="6517">
          <cell r="A6517"/>
          <cell r="B6517"/>
          <cell r="C6517"/>
          <cell r="D6517"/>
          <cell r="G6517" t="str">
            <v xml:space="preserve"> </v>
          </cell>
        </row>
        <row r="6518">
          <cell r="A6518"/>
          <cell r="B6518"/>
          <cell r="C6518"/>
          <cell r="D6518"/>
          <cell r="G6518" t="str">
            <v xml:space="preserve"> </v>
          </cell>
        </row>
        <row r="6519">
          <cell r="A6519"/>
          <cell r="B6519"/>
          <cell r="C6519"/>
          <cell r="D6519"/>
          <cell r="G6519" t="str">
            <v xml:space="preserve"> </v>
          </cell>
        </row>
        <row r="6520">
          <cell r="A6520"/>
          <cell r="B6520"/>
          <cell r="C6520"/>
          <cell r="D6520"/>
          <cell r="G6520" t="str">
            <v xml:space="preserve"> </v>
          </cell>
        </row>
        <row r="6521">
          <cell r="A6521"/>
          <cell r="B6521"/>
          <cell r="C6521"/>
          <cell r="D6521"/>
          <cell r="G6521" t="str">
            <v xml:space="preserve"> </v>
          </cell>
        </row>
        <row r="6522">
          <cell r="A6522"/>
          <cell r="B6522"/>
          <cell r="C6522"/>
          <cell r="D6522"/>
          <cell r="G6522" t="str">
            <v xml:space="preserve"> </v>
          </cell>
        </row>
        <row r="6523">
          <cell r="A6523"/>
          <cell r="B6523"/>
          <cell r="C6523"/>
          <cell r="D6523"/>
          <cell r="G6523" t="str">
            <v xml:space="preserve"> </v>
          </cell>
        </row>
        <row r="6524">
          <cell r="A6524"/>
          <cell r="B6524"/>
          <cell r="C6524"/>
          <cell r="D6524"/>
          <cell r="G6524" t="str">
            <v xml:space="preserve"> </v>
          </cell>
        </row>
        <row r="6525">
          <cell r="A6525"/>
          <cell r="B6525"/>
          <cell r="C6525"/>
          <cell r="D6525"/>
          <cell r="G6525" t="str">
            <v xml:space="preserve"> </v>
          </cell>
        </row>
        <row r="6526">
          <cell r="A6526"/>
          <cell r="B6526"/>
          <cell r="C6526"/>
          <cell r="D6526"/>
          <cell r="G6526" t="str">
            <v xml:space="preserve"> </v>
          </cell>
        </row>
        <row r="6527">
          <cell r="A6527"/>
          <cell r="B6527"/>
          <cell r="C6527"/>
          <cell r="D6527"/>
          <cell r="G6527" t="str">
            <v xml:space="preserve"> </v>
          </cell>
        </row>
        <row r="6528">
          <cell r="A6528"/>
          <cell r="B6528"/>
          <cell r="C6528"/>
          <cell r="D6528"/>
          <cell r="G6528" t="str">
            <v xml:space="preserve"> </v>
          </cell>
        </row>
        <row r="6529">
          <cell r="A6529"/>
          <cell r="B6529"/>
          <cell r="C6529"/>
          <cell r="D6529"/>
          <cell r="G6529" t="str">
            <v xml:space="preserve"> </v>
          </cell>
        </row>
        <row r="6530">
          <cell r="A6530"/>
          <cell r="B6530"/>
          <cell r="C6530"/>
          <cell r="D6530"/>
          <cell r="G6530" t="str">
            <v xml:space="preserve"> </v>
          </cell>
        </row>
        <row r="6531">
          <cell r="A6531"/>
          <cell r="B6531"/>
          <cell r="C6531"/>
          <cell r="D6531"/>
          <cell r="G6531" t="str">
            <v xml:space="preserve"> </v>
          </cell>
        </row>
        <row r="6532">
          <cell r="A6532"/>
          <cell r="B6532"/>
          <cell r="C6532"/>
          <cell r="D6532"/>
          <cell r="G6532" t="str">
            <v xml:space="preserve"> </v>
          </cell>
        </row>
        <row r="6533">
          <cell r="A6533"/>
          <cell r="B6533"/>
          <cell r="C6533"/>
          <cell r="D6533"/>
          <cell r="G6533" t="str">
            <v xml:space="preserve"> </v>
          </cell>
        </row>
        <row r="6534">
          <cell r="A6534"/>
          <cell r="B6534"/>
          <cell r="C6534"/>
          <cell r="D6534"/>
          <cell r="G6534" t="str">
            <v xml:space="preserve"> </v>
          </cell>
        </row>
        <row r="6535">
          <cell r="A6535"/>
          <cell r="B6535"/>
          <cell r="C6535"/>
          <cell r="D6535"/>
          <cell r="G6535" t="str">
            <v xml:space="preserve"> </v>
          </cell>
        </row>
        <row r="6536">
          <cell r="A6536"/>
          <cell r="B6536"/>
          <cell r="C6536"/>
          <cell r="D6536"/>
          <cell r="G6536" t="str">
            <v xml:space="preserve"> </v>
          </cell>
        </row>
        <row r="6537">
          <cell r="A6537"/>
          <cell r="B6537"/>
          <cell r="C6537"/>
          <cell r="D6537"/>
          <cell r="G6537" t="str">
            <v xml:space="preserve"> </v>
          </cell>
        </row>
        <row r="6538">
          <cell r="A6538"/>
          <cell r="B6538"/>
          <cell r="C6538"/>
          <cell r="D6538"/>
          <cell r="G6538" t="str">
            <v xml:space="preserve"> </v>
          </cell>
        </row>
        <row r="6539">
          <cell r="A6539"/>
          <cell r="B6539"/>
          <cell r="C6539"/>
          <cell r="D6539"/>
          <cell r="G6539" t="str">
            <v xml:space="preserve"> </v>
          </cell>
        </row>
        <row r="6540">
          <cell r="A6540"/>
          <cell r="B6540"/>
          <cell r="C6540"/>
          <cell r="D6540"/>
          <cell r="G6540" t="str">
            <v xml:space="preserve"> </v>
          </cell>
        </row>
        <row r="6541">
          <cell r="A6541"/>
          <cell r="B6541"/>
          <cell r="C6541"/>
          <cell r="D6541"/>
          <cell r="G6541" t="str">
            <v xml:space="preserve"> </v>
          </cell>
        </row>
        <row r="6542">
          <cell r="A6542"/>
          <cell r="B6542"/>
          <cell r="C6542"/>
          <cell r="D6542"/>
          <cell r="G6542" t="str">
            <v xml:space="preserve"> </v>
          </cell>
        </row>
        <row r="6543">
          <cell r="A6543"/>
          <cell r="B6543"/>
          <cell r="C6543"/>
          <cell r="D6543"/>
          <cell r="G6543" t="str">
            <v xml:space="preserve"> </v>
          </cell>
        </row>
        <row r="6544">
          <cell r="A6544"/>
          <cell r="B6544"/>
          <cell r="C6544"/>
          <cell r="D6544"/>
          <cell r="G6544" t="str">
            <v xml:space="preserve"> </v>
          </cell>
        </row>
        <row r="6545">
          <cell r="A6545"/>
          <cell r="B6545"/>
          <cell r="C6545"/>
          <cell r="D6545"/>
          <cell r="G6545" t="str">
            <v xml:space="preserve"> </v>
          </cell>
        </row>
        <row r="6546">
          <cell r="A6546"/>
          <cell r="B6546"/>
          <cell r="C6546"/>
          <cell r="D6546"/>
          <cell r="G6546" t="str">
            <v xml:space="preserve"> </v>
          </cell>
        </row>
        <row r="6547">
          <cell r="A6547"/>
          <cell r="B6547"/>
          <cell r="C6547"/>
          <cell r="D6547"/>
          <cell r="G6547" t="str">
            <v xml:space="preserve"> </v>
          </cell>
        </row>
        <row r="6548">
          <cell r="A6548"/>
          <cell r="B6548"/>
          <cell r="C6548"/>
          <cell r="D6548"/>
          <cell r="G6548" t="str">
            <v xml:space="preserve"> </v>
          </cell>
        </row>
        <row r="6549">
          <cell r="A6549"/>
          <cell r="B6549"/>
          <cell r="C6549"/>
          <cell r="D6549"/>
          <cell r="G6549" t="str">
            <v xml:space="preserve"> </v>
          </cell>
        </row>
        <row r="6550">
          <cell r="A6550"/>
          <cell r="B6550"/>
          <cell r="C6550"/>
          <cell r="D6550"/>
          <cell r="G6550" t="str">
            <v xml:space="preserve"> </v>
          </cell>
        </row>
        <row r="6551">
          <cell r="A6551"/>
          <cell r="B6551"/>
          <cell r="C6551"/>
          <cell r="D6551"/>
          <cell r="G6551" t="str">
            <v xml:space="preserve"> </v>
          </cell>
        </row>
        <row r="6552">
          <cell r="A6552"/>
          <cell r="B6552"/>
          <cell r="C6552"/>
          <cell r="D6552"/>
          <cell r="G6552" t="str">
            <v xml:space="preserve"> </v>
          </cell>
        </row>
        <row r="6553">
          <cell r="A6553"/>
          <cell r="B6553"/>
          <cell r="C6553"/>
          <cell r="D6553"/>
          <cell r="G6553" t="str">
            <v xml:space="preserve"> </v>
          </cell>
        </row>
        <row r="6554">
          <cell r="A6554"/>
          <cell r="B6554"/>
          <cell r="C6554"/>
          <cell r="D6554"/>
          <cell r="G6554" t="str">
            <v xml:space="preserve"> </v>
          </cell>
        </row>
        <row r="6555">
          <cell r="A6555"/>
          <cell r="B6555"/>
          <cell r="C6555"/>
          <cell r="D6555"/>
          <cell r="G6555" t="str">
            <v xml:space="preserve"> </v>
          </cell>
        </row>
        <row r="6556">
          <cell r="A6556"/>
          <cell r="B6556"/>
          <cell r="C6556"/>
          <cell r="D6556"/>
          <cell r="G6556" t="str">
            <v xml:space="preserve"> </v>
          </cell>
        </row>
        <row r="6557">
          <cell r="A6557"/>
          <cell r="B6557"/>
          <cell r="C6557"/>
          <cell r="D6557"/>
          <cell r="G6557" t="str">
            <v xml:space="preserve"> </v>
          </cell>
        </row>
        <row r="6558">
          <cell r="A6558"/>
          <cell r="B6558"/>
          <cell r="C6558"/>
          <cell r="D6558"/>
          <cell r="G6558" t="str">
            <v xml:space="preserve"> </v>
          </cell>
        </row>
        <row r="6559">
          <cell r="A6559"/>
          <cell r="B6559"/>
          <cell r="C6559"/>
          <cell r="D6559"/>
          <cell r="G6559" t="str">
            <v xml:space="preserve"> </v>
          </cell>
        </row>
        <row r="6560">
          <cell r="A6560"/>
          <cell r="B6560"/>
          <cell r="C6560"/>
          <cell r="D6560"/>
          <cell r="G6560" t="str">
            <v xml:space="preserve"> </v>
          </cell>
        </row>
        <row r="6561">
          <cell r="A6561"/>
          <cell r="B6561"/>
          <cell r="C6561"/>
          <cell r="D6561"/>
          <cell r="G6561" t="str">
            <v xml:space="preserve"> </v>
          </cell>
        </row>
        <row r="6562">
          <cell r="A6562"/>
          <cell r="B6562"/>
          <cell r="C6562"/>
          <cell r="D6562"/>
          <cell r="G6562" t="str">
            <v xml:space="preserve"> </v>
          </cell>
        </row>
        <row r="6563">
          <cell r="A6563"/>
          <cell r="B6563"/>
          <cell r="C6563"/>
          <cell r="D6563"/>
          <cell r="G6563" t="str">
            <v xml:space="preserve"> </v>
          </cell>
        </row>
        <row r="6564">
          <cell r="A6564"/>
          <cell r="B6564"/>
          <cell r="C6564"/>
          <cell r="D6564"/>
          <cell r="G6564" t="str">
            <v xml:space="preserve"> </v>
          </cell>
        </row>
        <row r="6565">
          <cell r="A6565"/>
          <cell r="B6565"/>
          <cell r="C6565"/>
          <cell r="D6565"/>
          <cell r="G6565" t="str">
            <v xml:space="preserve"> </v>
          </cell>
        </row>
        <row r="6566">
          <cell r="A6566"/>
          <cell r="B6566"/>
          <cell r="C6566"/>
          <cell r="D6566"/>
          <cell r="G6566" t="str">
            <v xml:space="preserve"> </v>
          </cell>
        </row>
        <row r="6567">
          <cell r="A6567"/>
          <cell r="B6567"/>
          <cell r="C6567"/>
          <cell r="D6567"/>
          <cell r="G6567" t="str">
            <v xml:space="preserve"> </v>
          </cell>
        </row>
        <row r="6568">
          <cell r="A6568"/>
          <cell r="B6568"/>
          <cell r="C6568"/>
          <cell r="D6568"/>
          <cell r="G6568" t="str">
            <v xml:space="preserve"> </v>
          </cell>
        </row>
        <row r="6569">
          <cell r="A6569"/>
          <cell r="B6569"/>
          <cell r="C6569"/>
          <cell r="D6569"/>
          <cell r="G6569" t="str">
            <v xml:space="preserve"> </v>
          </cell>
        </row>
        <row r="6570">
          <cell r="A6570"/>
          <cell r="B6570"/>
          <cell r="C6570"/>
          <cell r="D6570"/>
          <cell r="G6570" t="str">
            <v xml:space="preserve"> </v>
          </cell>
        </row>
        <row r="6571">
          <cell r="A6571"/>
          <cell r="B6571"/>
          <cell r="C6571"/>
          <cell r="D6571"/>
          <cell r="G6571" t="str">
            <v xml:space="preserve"> </v>
          </cell>
        </row>
        <row r="6572">
          <cell r="A6572"/>
          <cell r="B6572"/>
          <cell r="C6572"/>
          <cell r="D6572"/>
          <cell r="G6572" t="str">
            <v xml:space="preserve"> </v>
          </cell>
        </row>
        <row r="6573">
          <cell r="A6573"/>
          <cell r="B6573"/>
          <cell r="C6573"/>
          <cell r="D6573"/>
          <cell r="G6573" t="str">
            <v xml:space="preserve"> </v>
          </cell>
        </row>
        <row r="6574">
          <cell r="A6574"/>
          <cell r="B6574"/>
          <cell r="C6574"/>
          <cell r="D6574"/>
          <cell r="G6574" t="str">
            <v xml:space="preserve"> </v>
          </cell>
        </row>
        <row r="6575">
          <cell r="A6575"/>
          <cell r="B6575"/>
          <cell r="C6575"/>
          <cell r="D6575"/>
          <cell r="G6575" t="str">
            <v xml:space="preserve"> </v>
          </cell>
        </row>
        <row r="6576">
          <cell r="A6576"/>
          <cell r="B6576"/>
          <cell r="C6576"/>
          <cell r="D6576"/>
          <cell r="G6576" t="str">
            <v xml:space="preserve"> </v>
          </cell>
        </row>
        <row r="6577">
          <cell r="A6577"/>
          <cell r="B6577"/>
          <cell r="C6577"/>
          <cell r="D6577"/>
          <cell r="G6577" t="str">
            <v xml:space="preserve"> </v>
          </cell>
        </row>
        <row r="6578">
          <cell r="A6578"/>
          <cell r="B6578"/>
          <cell r="C6578"/>
          <cell r="D6578"/>
          <cell r="G6578" t="str">
            <v xml:space="preserve"> </v>
          </cell>
        </row>
        <row r="6579">
          <cell r="A6579"/>
          <cell r="B6579"/>
          <cell r="C6579"/>
          <cell r="D6579"/>
          <cell r="G6579" t="str">
            <v xml:space="preserve"> </v>
          </cell>
        </row>
        <row r="6580">
          <cell r="A6580"/>
          <cell r="B6580"/>
          <cell r="C6580"/>
          <cell r="D6580"/>
          <cell r="G6580" t="str">
            <v xml:space="preserve"> </v>
          </cell>
        </row>
        <row r="6581">
          <cell r="A6581"/>
          <cell r="B6581"/>
          <cell r="C6581"/>
          <cell r="D6581"/>
          <cell r="G6581" t="str">
            <v xml:space="preserve"> </v>
          </cell>
        </row>
        <row r="6582">
          <cell r="A6582"/>
          <cell r="B6582"/>
          <cell r="C6582"/>
          <cell r="D6582"/>
          <cell r="G6582" t="str">
            <v xml:space="preserve"> </v>
          </cell>
        </row>
        <row r="6583">
          <cell r="A6583"/>
          <cell r="B6583"/>
          <cell r="C6583"/>
          <cell r="D6583"/>
          <cell r="G6583" t="str">
            <v xml:space="preserve"> </v>
          </cell>
        </row>
        <row r="6584">
          <cell r="A6584"/>
          <cell r="B6584"/>
          <cell r="C6584"/>
          <cell r="D6584"/>
          <cell r="G6584" t="str">
            <v xml:space="preserve"> </v>
          </cell>
        </row>
        <row r="6585">
          <cell r="A6585"/>
          <cell r="B6585"/>
          <cell r="C6585"/>
          <cell r="D6585"/>
          <cell r="G6585" t="str">
            <v xml:space="preserve"> </v>
          </cell>
        </row>
        <row r="6586">
          <cell r="A6586"/>
          <cell r="B6586"/>
          <cell r="C6586"/>
          <cell r="D6586"/>
          <cell r="G6586" t="str">
            <v xml:space="preserve"> </v>
          </cell>
        </row>
        <row r="6587">
          <cell r="A6587"/>
          <cell r="B6587"/>
          <cell r="C6587"/>
          <cell r="D6587"/>
          <cell r="G6587" t="str">
            <v xml:space="preserve"> </v>
          </cell>
        </row>
        <row r="6588">
          <cell r="A6588"/>
          <cell r="B6588"/>
          <cell r="C6588"/>
          <cell r="D6588"/>
          <cell r="G6588" t="str">
            <v xml:space="preserve"> </v>
          </cell>
        </row>
        <row r="6589">
          <cell r="A6589"/>
          <cell r="B6589"/>
          <cell r="C6589"/>
          <cell r="D6589"/>
          <cell r="G6589" t="str">
            <v xml:space="preserve"> </v>
          </cell>
        </row>
        <row r="6590">
          <cell r="A6590"/>
          <cell r="B6590"/>
          <cell r="C6590"/>
          <cell r="D6590"/>
          <cell r="G6590" t="str">
            <v xml:space="preserve"> </v>
          </cell>
        </row>
        <row r="6591">
          <cell r="A6591"/>
          <cell r="B6591"/>
          <cell r="C6591"/>
          <cell r="D6591"/>
          <cell r="G6591" t="str">
            <v xml:space="preserve"> </v>
          </cell>
        </row>
        <row r="6592">
          <cell r="A6592"/>
          <cell r="B6592"/>
          <cell r="C6592"/>
          <cell r="D6592"/>
          <cell r="G6592" t="str">
            <v xml:space="preserve"> </v>
          </cell>
        </row>
        <row r="6593">
          <cell r="A6593"/>
          <cell r="B6593"/>
          <cell r="C6593"/>
          <cell r="D6593"/>
          <cell r="G6593" t="str">
            <v xml:space="preserve"> </v>
          </cell>
        </row>
        <row r="6594">
          <cell r="A6594"/>
          <cell r="B6594"/>
          <cell r="C6594"/>
          <cell r="D6594"/>
          <cell r="G6594" t="str">
            <v xml:space="preserve"> </v>
          </cell>
        </row>
        <row r="6595">
          <cell r="A6595"/>
          <cell r="B6595"/>
          <cell r="C6595"/>
          <cell r="D6595"/>
          <cell r="G6595" t="str">
            <v xml:space="preserve"> </v>
          </cell>
        </row>
        <row r="6596">
          <cell r="A6596"/>
          <cell r="B6596"/>
          <cell r="C6596"/>
          <cell r="D6596"/>
          <cell r="G6596" t="str">
            <v xml:space="preserve"> </v>
          </cell>
        </row>
        <row r="6597">
          <cell r="A6597"/>
          <cell r="B6597"/>
          <cell r="C6597"/>
          <cell r="D6597"/>
          <cell r="G6597" t="str">
            <v xml:space="preserve"> </v>
          </cell>
        </row>
        <row r="6598">
          <cell r="A6598"/>
          <cell r="B6598"/>
          <cell r="C6598"/>
          <cell r="D6598"/>
          <cell r="G6598" t="str">
            <v xml:space="preserve"> </v>
          </cell>
        </row>
        <row r="6599">
          <cell r="A6599"/>
          <cell r="B6599"/>
          <cell r="C6599"/>
          <cell r="D6599"/>
          <cell r="G6599" t="str">
            <v xml:space="preserve"> </v>
          </cell>
        </row>
        <row r="6600">
          <cell r="A6600"/>
          <cell r="B6600"/>
          <cell r="C6600"/>
          <cell r="D6600"/>
          <cell r="G6600" t="str">
            <v xml:space="preserve"> </v>
          </cell>
        </row>
        <row r="6601">
          <cell r="A6601"/>
          <cell r="B6601"/>
          <cell r="C6601"/>
          <cell r="D6601"/>
          <cell r="G6601" t="str">
            <v xml:space="preserve"> </v>
          </cell>
        </row>
        <row r="6602">
          <cell r="A6602"/>
          <cell r="B6602"/>
          <cell r="C6602"/>
          <cell r="D6602"/>
          <cell r="G6602" t="str">
            <v xml:space="preserve"> </v>
          </cell>
        </row>
        <row r="6603">
          <cell r="A6603"/>
          <cell r="B6603"/>
          <cell r="C6603"/>
          <cell r="D6603"/>
          <cell r="G6603" t="str">
            <v xml:space="preserve"> </v>
          </cell>
        </row>
        <row r="6604">
          <cell r="A6604"/>
          <cell r="B6604"/>
          <cell r="C6604"/>
          <cell r="D6604"/>
          <cell r="G6604" t="str">
            <v xml:space="preserve"> </v>
          </cell>
        </row>
        <row r="6605">
          <cell r="A6605"/>
          <cell r="B6605"/>
          <cell r="C6605"/>
          <cell r="D6605"/>
          <cell r="G6605" t="str">
            <v xml:space="preserve"> </v>
          </cell>
        </row>
        <row r="6606">
          <cell r="A6606"/>
          <cell r="B6606"/>
          <cell r="C6606"/>
          <cell r="D6606"/>
          <cell r="G6606" t="str">
            <v xml:space="preserve"> </v>
          </cell>
        </row>
        <row r="6607">
          <cell r="A6607"/>
          <cell r="B6607"/>
          <cell r="C6607"/>
          <cell r="D6607"/>
          <cell r="G6607" t="str">
            <v xml:space="preserve"> </v>
          </cell>
        </row>
        <row r="6608">
          <cell r="A6608"/>
          <cell r="B6608"/>
          <cell r="C6608"/>
          <cell r="D6608"/>
          <cell r="G6608" t="str">
            <v xml:space="preserve"> </v>
          </cell>
        </row>
        <row r="6609">
          <cell r="A6609"/>
          <cell r="B6609"/>
          <cell r="C6609"/>
          <cell r="D6609"/>
          <cell r="G6609" t="str">
            <v xml:space="preserve"> </v>
          </cell>
        </row>
        <row r="6610">
          <cell r="A6610"/>
          <cell r="B6610"/>
          <cell r="C6610"/>
          <cell r="D6610"/>
          <cell r="G6610" t="str">
            <v xml:space="preserve"> </v>
          </cell>
        </row>
        <row r="6611">
          <cell r="A6611"/>
          <cell r="B6611"/>
          <cell r="C6611"/>
          <cell r="D6611"/>
          <cell r="G6611" t="str">
            <v xml:space="preserve"> </v>
          </cell>
        </row>
        <row r="6612">
          <cell r="A6612"/>
          <cell r="B6612"/>
          <cell r="C6612"/>
          <cell r="D6612"/>
          <cell r="G6612" t="str">
            <v xml:space="preserve"> </v>
          </cell>
        </row>
        <row r="6613">
          <cell r="A6613"/>
          <cell r="B6613"/>
          <cell r="C6613"/>
          <cell r="D6613"/>
          <cell r="G6613" t="str">
            <v xml:space="preserve"> </v>
          </cell>
        </row>
        <row r="6614">
          <cell r="A6614"/>
          <cell r="B6614"/>
          <cell r="C6614"/>
          <cell r="D6614"/>
          <cell r="G6614" t="str">
            <v xml:space="preserve"> </v>
          </cell>
        </row>
        <row r="6615">
          <cell r="A6615"/>
          <cell r="B6615"/>
          <cell r="C6615"/>
          <cell r="D6615"/>
          <cell r="G6615" t="str">
            <v xml:space="preserve"> </v>
          </cell>
        </row>
        <row r="6616">
          <cell r="A6616"/>
          <cell r="B6616"/>
          <cell r="C6616"/>
          <cell r="D6616"/>
          <cell r="G6616" t="str">
            <v xml:space="preserve"> </v>
          </cell>
        </row>
        <row r="6617">
          <cell r="A6617"/>
          <cell r="B6617"/>
          <cell r="C6617"/>
          <cell r="D6617"/>
          <cell r="G6617" t="str">
            <v xml:space="preserve"> </v>
          </cell>
        </row>
        <row r="6618">
          <cell r="A6618"/>
          <cell r="B6618"/>
          <cell r="C6618"/>
          <cell r="D6618"/>
          <cell r="G6618" t="str">
            <v xml:space="preserve"> </v>
          </cell>
        </row>
        <row r="6619">
          <cell r="A6619"/>
          <cell r="B6619"/>
          <cell r="C6619"/>
          <cell r="D6619"/>
          <cell r="G6619" t="str">
            <v xml:space="preserve"> </v>
          </cell>
        </row>
        <row r="6620">
          <cell r="A6620"/>
          <cell r="B6620"/>
          <cell r="C6620"/>
          <cell r="D6620"/>
          <cell r="G6620" t="str">
            <v xml:space="preserve"> </v>
          </cell>
        </row>
        <row r="6621">
          <cell r="A6621"/>
          <cell r="B6621"/>
          <cell r="C6621"/>
          <cell r="D6621"/>
          <cell r="G6621" t="str">
            <v xml:space="preserve"> </v>
          </cell>
        </row>
        <row r="6622">
          <cell r="A6622"/>
          <cell r="B6622"/>
          <cell r="C6622"/>
          <cell r="D6622"/>
          <cell r="G6622" t="str">
            <v xml:space="preserve"> </v>
          </cell>
        </row>
        <row r="6623">
          <cell r="A6623"/>
          <cell r="B6623"/>
          <cell r="C6623"/>
          <cell r="D6623"/>
          <cell r="G6623" t="str">
            <v xml:space="preserve"> </v>
          </cell>
        </row>
        <row r="6624">
          <cell r="A6624"/>
          <cell r="B6624"/>
          <cell r="C6624"/>
          <cell r="D6624"/>
          <cell r="G6624" t="str">
            <v xml:space="preserve"> </v>
          </cell>
        </row>
        <row r="6625">
          <cell r="A6625"/>
          <cell r="B6625"/>
          <cell r="C6625"/>
          <cell r="D6625"/>
          <cell r="G6625" t="str">
            <v xml:space="preserve"> </v>
          </cell>
        </row>
        <row r="6626">
          <cell r="A6626"/>
          <cell r="B6626"/>
          <cell r="C6626"/>
          <cell r="D6626"/>
          <cell r="G6626" t="str">
            <v xml:space="preserve"> </v>
          </cell>
        </row>
        <row r="6627">
          <cell r="A6627"/>
          <cell r="B6627"/>
          <cell r="C6627"/>
          <cell r="D6627"/>
          <cell r="G6627" t="str">
            <v xml:space="preserve"> </v>
          </cell>
        </row>
        <row r="6628">
          <cell r="A6628"/>
          <cell r="B6628"/>
          <cell r="C6628"/>
          <cell r="D6628"/>
          <cell r="G6628" t="str">
            <v xml:space="preserve"> </v>
          </cell>
        </row>
        <row r="6629">
          <cell r="A6629"/>
          <cell r="B6629"/>
          <cell r="C6629"/>
          <cell r="D6629"/>
          <cell r="G6629" t="str">
            <v xml:space="preserve"> </v>
          </cell>
        </row>
        <row r="6630">
          <cell r="A6630"/>
          <cell r="B6630"/>
          <cell r="C6630"/>
          <cell r="D6630"/>
          <cell r="G6630" t="str">
            <v xml:space="preserve"> </v>
          </cell>
        </row>
        <row r="6631">
          <cell r="A6631"/>
          <cell r="B6631"/>
          <cell r="C6631"/>
          <cell r="D6631"/>
          <cell r="G6631" t="str">
            <v xml:space="preserve"> </v>
          </cell>
        </row>
        <row r="6632">
          <cell r="A6632"/>
          <cell r="B6632"/>
          <cell r="C6632"/>
          <cell r="D6632"/>
          <cell r="G6632" t="str">
            <v xml:space="preserve"> </v>
          </cell>
        </row>
        <row r="6633">
          <cell r="A6633"/>
          <cell r="B6633"/>
          <cell r="C6633"/>
          <cell r="D6633"/>
          <cell r="G6633" t="str">
            <v xml:space="preserve"> </v>
          </cell>
        </row>
        <row r="6634">
          <cell r="A6634"/>
          <cell r="B6634"/>
          <cell r="C6634"/>
          <cell r="D6634"/>
          <cell r="G6634" t="str">
            <v xml:space="preserve"> </v>
          </cell>
        </row>
        <row r="6635">
          <cell r="A6635"/>
          <cell r="B6635"/>
          <cell r="C6635"/>
          <cell r="D6635"/>
          <cell r="G6635" t="str">
            <v xml:space="preserve"> </v>
          </cell>
        </row>
        <row r="6636">
          <cell r="A6636"/>
          <cell r="B6636"/>
          <cell r="C6636"/>
          <cell r="D6636"/>
          <cell r="G6636" t="str">
            <v xml:space="preserve"> </v>
          </cell>
        </row>
        <row r="6637">
          <cell r="A6637"/>
          <cell r="B6637"/>
          <cell r="C6637"/>
          <cell r="D6637"/>
          <cell r="G6637" t="str">
            <v xml:space="preserve"> </v>
          </cell>
        </row>
        <row r="6638">
          <cell r="A6638"/>
          <cell r="B6638"/>
          <cell r="C6638"/>
          <cell r="D6638"/>
          <cell r="G6638" t="str">
            <v xml:space="preserve"> </v>
          </cell>
        </row>
        <row r="6639">
          <cell r="A6639"/>
          <cell r="B6639"/>
          <cell r="C6639"/>
          <cell r="D6639"/>
          <cell r="G6639" t="str">
            <v xml:space="preserve"> </v>
          </cell>
        </row>
        <row r="6640">
          <cell r="A6640"/>
          <cell r="B6640"/>
          <cell r="C6640"/>
          <cell r="D6640"/>
          <cell r="G6640" t="str">
            <v xml:space="preserve"> </v>
          </cell>
        </row>
        <row r="6641">
          <cell r="A6641"/>
          <cell r="B6641"/>
          <cell r="C6641"/>
          <cell r="D6641"/>
          <cell r="G6641" t="str">
            <v xml:space="preserve"> </v>
          </cell>
        </row>
        <row r="6642">
          <cell r="A6642"/>
          <cell r="B6642"/>
          <cell r="C6642"/>
          <cell r="D6642"/>
          <cell r="G6642" t="str">
            <v xml:space="preserve"> </v>
          </cell>
        </row>
        <row r="6643">
          <cell r="A6643"/>
          <cell r="B6643"/>
          <cell r="C6643"/>
          <cell r="D6643"/>
          <cell r="G6643" t="str">
            <v xml:space="preserve"> </v>
          </cell>
        </row>
        <row r="6644">
          <cell r="A6644"/>
          <cell r="B6644"/>
          <cell r="C6644"/>
          <cell r="D6644"/>
          <cell r="G6644" t="str">
            <v xml:space="preserve"> </v>
          </cell>
        </row>
        <row r="6645">
          <cell r="A6645"/>
          <cell r="B6645"/>
          <cell r="C6645"/>
          <cell r="D6645"/>
          <cell r="G6645" t="str">
            <v xml:space="preserve"> </v>
          </cell>
        </row>
        <row r="6646">
          <cell r="A6646"/>
          <cell r="B6646"/>
          <cell r="C6646"/>
          <cell r="D6646"/>
          <cell r="G6646" t="str">
            <v xml:space="preserve"> </v>
          </cell>
        </row>
        <row r="6647">
          <cell r="A6647"/>
          <cell r="B6647"/>
          <cell r="C6647"/>
          <cell r="D6647"/>
          <cell r="G6647" t="str">
            <v xml:space="preserve"> </v>
          </cell>
        </row>
        <row r="6648">
          <cell r="A6648"/>
          <cell r="B6648"/>
          <cell r="C6648"/>
          <cell r="D6648"/>
          <cell r="G6648" t="str">
            <v xml:space="preserve"> </v>
          </cell>
        </row>
        <row r="6649">
          <cell r="A6649"/>
          <cell r="B6649"/>
          <cell r="C6649"/>
          <cell r="D6649"/>
          <cell r="G6649" t="str">
            <v xml:space="preserve"> </v>
          </cell>
        </row>
        <row r="6650">
          <cell r="A6650"/>
          <cell r="B6650"/>
          <cell r="C6650"/>
          <cell r="D6650"/>
          <cell r="G6650" t="str">
            <v xml:space="preserve"> </v>
          </cell>
        </row>
        <row r="6651">
          <cell r="A6651"/>
          <cell r="B6651"/>
          <cell r="C6651"/>
          <cell r="D6651"/>
          <cell r="G6651" t="str">
            <v xml:space="preserve"> </v>
          </cell>
        </row>
        <row r="6652">
          <cell r="A6652"/>
          <cell r="B6652"/>
          <cell r="C6652"/>
          <cell r="D6652"/>
          <cell r="G6652" t="str">
            <v xml:space="preserve"> </v>
          </cell>
        </row>
        <row r="6653">
          <cell r="A6653"/>
          <cell r="B6653"/>
          <cell r="C6653"/>
          <cell r="D6653"/>
          <cell r="G6653" t="str">
            <v xml:space="preserve"> </v>
          </cell>
        </row>
        <row r="6654">
          <cell r="A6654"/>
          <cell r="B6654"/>
          <cell r="C6654"/>
          <cell r="D6654"/>
          <cell r="G6654" t="str">
            <v xml:space="preserve"> </v>
          </cell>
        </row>
        <row r="6655">
          <cell r="A6655"/>
          <cell r="B6655"/>
          <cell r="C6655"/>
          <cell r="D6655"/>
          <cell r="G6655" t="str">
            <v xml:space="preserve"> </v>
          </cell>
        </row>
        <row r="6656">
          <cell r="A6656"/>
          <cell r="B6656"/>
          <cell r="C6656"/>
          <cell r="D6656"/>
          <cell r="G6656" t="str">
            <v xml:space="preserve"> </v>
          </cell>
        </row>
        <row r="6657">
          <cell r="A6657"/>
          <cell r="B6657"/>
          <cell r="C6657"/>
          <cell r="D6657"/>
          <cell r="G6657" t="str">
            <v xml:space="preserve"> </v>
          </cell>
        </row>
        <row r="6658">
          <cell r="A6658"/>
          <cell r="B6658"/>
          <cell r="C6658"/>
          <cell r="D6658"/>
          <cell r="G6658" t="str">
            <v xml:space="preserve"> </v>
          </cell>
        </row>
        <row r="6659">
          <cell r="A6659"/>
          <cell r="B6659"/>
          <cell r="C6659"/>
          <cell r="D6659"/>
          <cell r="G6659" t="str">
            <v xml:space="preserve"> </v>
          </cell>
        </row>
        <row r="6660">
          <cell r="A6660"/>
          <cell r="B6660"/>
          <cell r="C6660"/>
          <cell r="D6660"/>
          <cell r="G6660" t="str">
            <v xml:space="preserve"> </v>
          </cell>
        </row>
        <row r="6661">
          <cell r="A6661"/>
          <cell r="B6661"/>
          <cell r="C6661"/>
          <cell r="D6661"/>
          <cell r="G6661" t="str">
            <v xml:space="preserve"> </v>
          </cell>
        </row>
        <row r="6662">
          <cell r="A6662"/>
          <cell r="B6662"/>
          <cell r="C6662"/>
          <cell r="D6662"/>
          <cell r="G6662" t="str">
            <v xml:space="preserve"> </v>
          </cell>
        </row>
        <row r="6663">
          <cell r="A6663"/>
          <cell r="B6663"/>
          <cell r="C6663"/>
          <cell r="D6663"/>
          <cell r="G6663" t="str">
            <v xml:space="preserve"> </v>
          </cell>
        </row>
        <row r="6664">
          <cell r="A6664"/>
          <cell r="B6664"/>
          <cell r="C6664"/>
          <cell r="D6664"/>
          <cell r="G6664" t="str">
            <v xml:space="preserve"> </v>
          </cell>
        </row>
        <row r="6665">
          <cell r="A6665"/>
          <cell r="B6665"/>
          <cell r="C6665"/>
          <cell r="D6665"/>
          <cell r="G6665" t="str">
            <v xml:space="preserve"> </v>
          </cell>
        </row>
        <row r="6666">
          <cell r="A6666"/>
          <cell r="B6666"/>
          <cell r="C6666"/>
          <cell r="D6666"/>
          <cell r="G6666" t="str">
            <v xml:space="preserve"> </v>
          </cell>
        </row>
        <row r="6667">
          <cell r="A6667"/>
          <cell r="B6667"/>
          <cell r="C6667"/>
          <cell r="D6667"/>
          <cell r="G6667" t="str">
            <v xml:space="preserve"> </v>
          </cell>
        </row>
        <row r="6668">
          <cell r="A6668"/>
          <cell r="B6668"/>
          <cell r="C6668"/>
          <cell r="D6668"/>
          <cell r="G6668" t="str">
            <v xml:space="preserve"> </v>
          </cell>
        </row>
        <row r="6669">
          <cell r="A6669"/>
          <cell r="B6669"/>
          <cell r="C6669"/>
          <cell r="D6669"/>
          <cell r="G6669" t="str">
            <v xml:space="preserve"> </v>
          </cell>
        </row>
        <row r="6670">
          <cell r="A6670"/>
          <cell r="B6670"/>
          <cell r="C6670"/>
          <cell r="D6670"/>
          <cell r="G6670" t="str">
            <v xml:space="preserve"> </v>
          </cell>
        </row>
        <row r="6671">
          <cell r="A6671"/>
          <cell r="B6671"/>
          <cell r="C6671"/>
          <cell r="D6671"/>
          <cell r="G6671" t="str">
            <v xml:space="preserve"> </v>
          </cell>
        </row>
        <row r="6672">
          <cell r="A6672"/>
          <cell r="B6672"/>
          <cell r="C6672"/>
          <cell r="D6672"/>
          <cell r="G6672" t="str">
            <v xml:space="preserve"> </v>
          </cell>
        </row>
        <row r="6673">
          <cell r="A6673"/>
          <cell r="B6673"/>
          <cell r="C6673"/>
          <cell r="D6673"/>
          <cell r="G6673" t="str">
            <v xml:space="preserve"> </v>
          </cell>
        </row>
        <row r="6674">
          <cell r="A6674"/>
          <cell r="B6674"/>
          <cell r="C6674"/>
          <cell r="D6674"/>
          <cell r="G6674" t="str">
            <v xml:space="preserve"> </v>
          </cell>
        </row>
        <row r="6675">
          <cell r="A6675"/>
          <cell r="B6675"/>
          <cell r="C6675"/>
          <cell r="D6675"/>
          <cell r="G6675" t="str">
            <v xml:space="preserve"> </v>
          </cell>
        </row>
        <row r="6676">
          <cell r="A6676"/>
          <cell r="B6676"/>
          <cell r="C6676"/>
          <cell r="D6676"/>
          <cell r="G6676" t="str">
            <v xml:space="preserve"> </v>
          </cell>
        </row>
        <row r="6677">
          <cell r="A6677"/>
          <cell r="B6677"/>
          <cell r="C6677"/>
          <cell r="D6677"/>
          <cell r="G6677" t="str">
            <v xml:space="preserve"> </v>
          </cell>
        </row>
        <row r="6678">
          <cell r="A6678"/>
          <cell r="B6678"/>
          <cell r="C6678"/>
          <cell r="D6678"/>
          <cell r="G6678" t="str">
            <v xml:space="preserve"> </v>
          </cell>
        </row>
        <row r="6679">
          <cell r="A6679"/>
          <cell r="B6679"/>
          <cell r="C6679"/>
          <cell r="D6679"/>
          <cell r="G6679" t="str">
            <v xml:space="preserve"> </v>
          </cell>
        </row>
        <row r="6680">
          <cell r="A6680"/>
          <cell r="B6680"/>
          <cell r="C6680"/>
          <cell r="D6680"/>
          <cell r="G6680" t="str">
            <v xml:space="preserve"> </v>
          </cell>
        </row>
        <row r="6681">
          <cell r="A6681"/>
          <cell r="B6681"/>
          <cell r="C6681"/>
          <cell r="D6681"/>
          <cell r="G6681" t="str">
            <v xml:space="preserve"> </v>
          </cell>
        </row>
        <row r="6682">
          <cell r="A6682"/>
          <cell r="B6682"/>
          <cell r="C6682"/>
          <cell r="D6682"/>
          <cell r="G6682" t="str">
            <v xml:space="preserve"> </v>
          </cell>
        </row>
        <row r="6683">
          <cell r="A6683"/>
          <cell r="B6683"/>
          <cell r="C6683"/>
          <cell r="D6683"/>
          <cell r="G6683" t="str">
            <v xml:space="preserve"> </v>
          </cell>
        </row>
        <row r="6684">
          <cell r="A6684"/>
          <cell r="B6684"/>
          <cell r="C6684"/>
          <cell r="D6684"/>
          <cell r="G6684" t="str">
            <v xml:space="preserve"> </v>
          </cell>
        </row>
        <row r="6685">
          <cell r="A6685"/>
          <cell r="B6685"/>
          <cell r="C6685"/>
          <cell r="D6685"/>
          <cell r="G6685" t="str">
            <v xml:space="preserve"> </v>
          </cell>
        </row>
        <row r="6686">
          <cell r="A6686"/>
          <cell r="B6686"/>
          <cell r="C6686"/>
          <cell r="D6686"/>
          <cell r="G6686" t="str">
            <v xml:space="preserve"> </v>
          </cell>
        </row>
        <row r="6687">
          <cell r="A6687"/>
          <cell r="B6687"/>
          <cell r="C6687"/>
          <cell r="D6687"/>
          <cell r="G6687" t="str">
            <v xml:space="preserve"> </v>
          </cell>
        </row>
        <row r="6688">
          <cell r="A6688"/>
          <cell r="B6688"/>
          <cell r="C6688"/>
          <cell r="D6688"/>
          <cell r="G6688" t="str">
            <v xml:space="preserve"> </v>
          </cell>
        </row>
        <row r="6689">
          <cell r="A6689"/>
          <cell r="B6689"/>
          <cell r="C6689"/>
          <cell r="D6689"/>
          <cell r="G6689" t="str">
            <v xml:space="preserve"> </v>
          </cell>
        </row>
        <row r="6690">
          <cell r="A6690"/>
          <cell r="B6690"/>
          <cell r="C6690"/>
          <cell r="D6690"/>
          <cell r="G6690" t="str">
            <v xml:space="preserve"> </v>
          </cell>
        </row>
        <row r="6691">
          <cell r="A6691"/>
          <cell r="B6691"/>
          <cell r="C6691"/>
          <cell r="D6691"/>
          <cell r="G6691" t="str">
            <v xml:space="preserve"> </v>
          </cell>
        </row>
        <row r="6692">
          <cell r="A6692"/>
          <cell r="B6692"/>
          <cell r="C6692"/>
          <cell r="D6692"/>
          <cell r="G6692" t="str">
            <v xml:space="preserve"> </v>
          </cell>
        </row>
        <row r="6693">
          <cell r="A6693"/>
          <cell r="B6693"/>
          <cell r="C6693"/>
          <cell r="D6693"/>
          <cell r="G6693" t="str">
            <v xml:space="preserve"> </v>
          </cell>
        </row>
        <row r="6694">
          <cell r="A6694"/>
          <cell r="B6694"/>
          <cell r="C6694"/>
          <cell r="D6694"/>
          <cell r="G6694" t="str">
            <v xml:space="preserve"> </v>
          </cell>
        </row>
        <row r="6695">
          <cell r="A6695"/>
          <cell r="B6695"/>
          <cell r="C6695"/>
          <cell r="D6695"/>
          <cell r="G6695" t="str">
            <v xml:space="preserve"> </v>
          </cell>
        </row>
        <row r="6696">
          <cell r="A6696"/>
          <cell r="B6696"/>
          <cell r="C6696"/>
          <cell r="D6696"/>
          <cell r="G6696" t="str">
            <v xml:space="preserve"> </v>
          </cell>
        </row>
        <row r="6697">
          <cell r="A6697"/>
          <cell r="B6697"/>
          <cell r="C6697"/>
          <cell r="D6697"/>
          <cell r="G6697" t="str">
            <v xml:space="preserve"> </v>
          </cell>
        </row>
        <row r="6698">
          <cell r="A6698"/>
          <cell r="B6698"/>
          <cell r="C6698"/>
          <cell r="D6698"/>
          <cell r="G6698" t="str">
            <v xml:space="preserve"> </v>
          </cell>
        </row>
        <row r="6699">
          <cell r="A6699"/>
          <cell r="B6699"/>
          <cell r="C6699"/>
          <cell r="D6699"/>
          <cell r="G6699" t="str">
            <v xml:space="preserve"> </v>
          </cell>
        </row>
        <row r="6700">
          <cell r="A6700"/>
          <cell r="B6700"/>
          <cell r="C6700"/>
          <cell r="D6700"/>
          <cell r="G6700" t="str">
            <v xml:space="preserve"> </v>
          </cell>
        </row>
        <row r="6701">
          <cell r="A6701"/>
          <cell r="B6701"/>
          <cell r="C6701"/>
          <cell r="D6701"/>
          <cell r="G6701" t="str">
            <v xml:space="preserve"> </v>
          </cell>
        </row>
        <row r="6702">
          <cell r="A6702"/>
          <cell r="B6702"/>
          <cell r="C6702"/>
          <cell r="D6702"/>
          <cell r="G6702" t="str">
            <v xml:space="preserve"> </v>
          </cell>
        </row>
        <row r="6703">
          <cell r="A6703"/>
          <cell r="B6703"/>
          <cell r="C6703"/>
          <cell r="D6703"/>
          <cell r="G6703" t="str">
            <v xml:space="preserve"> </v>
          </cell>
        </row>
        <row r="6704">
          <cell r="A6704"/>
          <cell r="B6704"/>
          <cell r="C6704"/>
          <cell r="D6704"/>
          <cell r="G6704" t="str">
            <v xml:space="preserve"> </v>
          </cell>
        </row>
        <row r="6705">
          <cell r="A6705"/>
          <cell r="B6705"/>
          <cell r="C6705"/>
          <cell r="D6705"/>
          <cell r="G6705" t="str">
            <v xml:space="preserve"> </v>
          </cell>
        </row>
        <row r="6706">
          <cell r="A6706"/>
          <cell r="B6706"/>
          <cell r="C6706"/>
          <cell r="D6706"/>
          <cell r="G6706" t="str">
            <v xml:space="preserve"> </v>
          </cell>
        </row>
        <row r="6707">
          <cell r="A6707"/>
          <cell r="B6707"/>
          <cell r="C6707"/>
          <cell r="D6707"/>
          <cell r="G6707" t="str">
            <v xml:space="preserve"> </v>
          </cell>
        </row>
        <row r="6708">
          <cell r="A6708"/>
          <cell r="B6708"/>
          <cell r="C6708"/>
          <cell r="D6708"/>
          <cell r="G6708" t="str">
            <v xml:space="preserve"> </v>
          </cell>
        </row>
        <row r="6709">
          <cell r="A6709"/>
          <cell r="B6709"/>
          <cell r="C6709"/>
          <cell r="D6709"/>
          <cell r="G6709" t="str">
            <v xml:space="preserve"> </v>
          </cell>
        </row>
        <row r="6710">
          <cell r="A6710"/>
          <cell r="B6710"/>
          <cell r="C6710"/>
          <cell r="D6710"/>
          <cell r="G6710" t="str">
            <v xml:space="preserve"> </v>
          </cell>
        </row>
        <row r="6711">
          <cell r="A6711"/>
          <cell r="B6711"/>
          <cell r="C6711"/>
          <cell r="D6711"/>
          <cell r="G6711" t="str">
            <v xml:space="preserve"> </v>
          </cell>
        </row>
        <row r="6712">
          <cell r="A6712"/>
          <cell r="B6712"/>
          <cell r="C6712"/>
          <cell r="D6712"/>
          <cell r="G6712" t="str">
            <v xml:space="preserve"> </v>
          </cell>
        </row>
        <row r="6713">
          <cell r="A6713"/>
          <cell r="B6713"/>
          <cell r="C6713"/>
          <cell r="D6713"/>
          <cell r="G6713" t="str">
            <v xml:space="preserve"> </v>
          </cell>
        </row>
        <row r="6714">
          <cell r="A6714"/>
          <cell r="B6714"/>
          <cell r="C6714"/>
          <cell r="D6714"/>
          <cell r="G6714" t="str">
            <v xml:space="preserve"> </v>
          </cell>
        </row>
        <row r="6715">
          <cell r="A6715"/>
          <cell r="B6715"/>
          <cell r="C6715"/>
          <cell r="D6715"/>
          <cell r="G6715" t="str">
            <v xml:space="preserve"> </v>
          </cell>
        </row>
        <row r="6716">
          <cell r="A6716"/>
          <cell r="B6716"/>
          <cell r="C6716"/>
          <cell r="D6716"/>
          <cell r="G6716" t="str">
            <v xml:space="preserve"> </v>
          </cell>
        </row>
        <row r="6717">
          <cell r="A6717"/>
          <cell r="B6717"/>
          <cell r="C6717"/>
          <cell r="D6717"/>
          <cell r="G6717" t="str">
            <v xml:space="preserve"> </v>
          </cell>
        </row>
        <row r="6718">
          <cell r="A6718"/>
          <cell r="B6718"/>
          <cell r="C6718"/>
          <cell r="D6718"/>
          <cell r="G6718" t="str">
            <v xml:space="preserve"> </v>
          </cell>
        </row>
        <row r="6719">
          <cell r="A6719"/>
          <cell r="B6719"/>
          <cell r="C6719"/>
          <cell r="D6719"/>
          <cell r="G6719" t="str">
            <v xml:space="preserve"> </v>
          </cell>
        </row>
        <row r="6720">
          <cell r="A6720"/>
          <cell r="B6720"/>
          <cell r="C6720"/>
          <cell r="D6720"/>
          <cell r="G6720" t="str">
            <v xml:space="preserve"> </v>
          </cell>
        </row>
        <row r="6721">
          <cell r="A6721"/>
          <cell r="B6721"/>
          <cell r="C6721"/>
          <cell r="D6721"/>
          <cell r="G6721" t="str">
            <v xml:space="preserve"> </v>
          </cell>
        </row>
        <row r="6722">
          <cell r="A6722"/>
          <cell r="B6722"/>
          <cell r="C6722"/>
          <cell r="D6722"/>
          <cell r="G6722" t="str">
            <v xml:space="preserve"> </v>
          </cell>
        </row>
        <row r="6723">
          <cell r="A6723"/>
          <cell r="B6723"/>
          <cell r="C6723"/>
          <cell r="D6723"/>
          <cell r="G6723" t="str">
            <v xml:space="preserve"> </v>
          </cell>
        </row>
        <row r="6724">
          <cell r="A6724"/>
          <cell r="B6724"/>
          <cell r="C6724"/>
          <cell r="D6724"/>
          <cell r="G6724" t="str">
            <v xml:space="preserve"> </v>
          </cell>
        </row>
        <row r="6725">
          <cell r="A6725"/>
          <cell r="B6725"/>
          <cell r="C6725"/>
          <cell r="D6725"/>
          <cell r="G6725" t="str">
            <v xml:space="preserve"> </v>
          </cell>
        </row>
        <row r="6726">
          <cell r="A6726"/>
          <cell r="B6726"/>
          <cell r="C6726"/>
          <cell r="D6726"/>
          <cell r="G6726" t="str">
            <v xml:space="preserve"> </v>
          </cell>
        </row>
        <row r="6727">
          <cell r="A6727"/>
          <cell r="B6727"/>
          <cell r="C6727"/>
          <cell r="D6727"/>
          <cell r="G6727" t="str">
            <v xml:space="preserve"> </v>
          </cell>
        </row>
        <row r="6728">
          <cell r="A6728"/>
          <cell r="B6728"/>
          <cell r="C6728"/>
          <cell r="D6728"/>
          <cell r="G6728" t="str">
            <v xml:space="preserve"> </v>
          </cell>
        </row>
        <row r="6729">
          <cell r="A6729"/>
          <cell r="B6729"/>
          <cell r="C6729"/>
          <cell r="D6729"/>
          <cell r="G6729" t="str">
            <v xml:space="preserve"> </v>
          </cell>
        </row>
        <row r="6730">
          <cell r="A6730"/>
          <cell r="B6730"/>
          <cell r="C6730"/>
          <cell r="D6730"/>
          <cell r="G6730" t="str">
            <v xml:space="preserve"> </v>
          </cell>
        </row>
        <row r="6731">
          <cell r="A6731"/>
          <cell r="B6731"/>
          <cell r="C6731"/>
          <cell r="D6731"/>
          <cell r="G6731" t="str">
            <v xml:space="preserve"> </v>
          </cell>
        </row>
        <row r="6732">
          <cell r="A6732"/>
          <cell r="B6732"/>
          <cell r="C6732"/>
          <cell r="D6732"/>
          <cell r="G6732" t="str">
            <v xml:space="preserve"> </v>
          </cell>
        </row>
        <row r="6733">
          <cell r="A6733"/>
          <cell r="B6733"/>
          <cell r="C6733"/>
          <cell r="D6733"/>
          <cell r="G6733" t="str">
            <v xml:space="preserve"> </v>
          </cell>
        </row>
        <row r="6734">
          <cell r="A6734"/>
          <cell r="B6734"/>
          <cell r="C6734"/>
          <cell r="D6734"/>
          <cell r="G6734" t="str">
            <v xml:space="preserve"> </v>
          </cell>
        </row>
        <row r="6735">
          <cell r="A6735"/>
          <cell r="B6735"/>
          <cell r="C6735"/>
          <cell r="D6735"/>
          <cell r="G6735" t="str">
            <v xml:space="preserve"> </v>
          </cell>
        </row>
        <row r="6736">
          <cell r="A6736"/>
          <cell r="B6736"/>
          <cell r="C6736"/>
          <cell r="D6736"/>
          <cell r="G6736" t="str">
            <v xml:space="preserve"> </v>
          </cell>
        </row>
        <row r="6737">
          <cell r="A6737"/>
          <cell r="B6737"/>
          <cell r="C6737"/>
          <cell r="D6737"/>
          <cell r="G6737" t="str">
            <v xml:space="preserve"> </v>
          </cell>
        </row>
        <row r="6738">
          <cell r="A6738"/>
          <cell r="B6738"/>
          <cell r="C6738"/>
          <cell r="D6738"/>
          <cell r="G6738" t="str">
            <v xml:space="preserve"> </v>
          </cell>
        </row>
        <row r="6739">
          <cell r="A6739"/>
          <cell r="B6739"/>
          <cell r="C6739"/>
          <cell r="D6739"/>
          <cell r="G6739" t="str">
            <v xml:space="preserve"> </v>
          </cell>
        </row>
        <row r="6740">
          <cell r="A6740"/>
          <cell r="B6740"/>
          <cell r="C6740"/>
          <cell r="D6740"/>
          <cell r="G6740" t="str">
            <v xml:space="preserve"> </v>
          </cell>
        </row>
        <row r="6741">
          <cell r="A6741"/>
          <cell r="B6741"/>
          <cell r="C6741"/>
          <cell r="D6741"/>
          <cell r="G6741" t="str">
            <v xml:space="preserve"> </v>
          </cell>
        </row>
        <row r="6742">
          <cell r="A6742"/>
          <cell r="B6742"/>
          <cell r="C6742"/>
          <cell r="D6742"/>
          <cell r="G6742" t="str">
            <v xml:space="preserve"> </v>
          </cell>
        </row>
        <row r="6743">
          <cell r="A6743"/>
          <cell r="B6743"/>
          <cell r="C6743"/>
          <cell r="D6743"/>
          <cell r="G6743" t="str">
            <v xml:space="preserve"> </v>
          </cell>
        </row>
        <row r="6744">
          <cell r="A6744"/>
          <cell r="B6744"/>
          <cell r="C6744"/>
          <cell r="D6744"/>
          <cell r="G6744" t="str">
            <v xml:space="preserve"> </v>
          </cell>
        </row>
        <row r="6745">
          <cell r="A6745"/>
          <cell r="B6745"/>
          <cell r="C6745"/>
          <cell r="D6745"/>
          <cell r="G6745" t="str">
            <v xml:space="preserve"> </v>
          </cell>
        </row>
        <row r="6746">
          <cell r="A6746"/>
          <cell r="B6746"/>
          <cell r="C6746"/>
          <cell r="D6746"/>
          <cell r="G6746" t="str">
            <v xml:space="preserve"> </v>
          </cell>
        </row>
        <row r="6747">
          <cell r="A6747"/>
          <cell r="B6747"/>
          <cell r="C6747"/>
          <cell r="D6747"/>
          <cell r="G6747" t="str">
            <v xml:space="preserve"> </v>
          </cell>
        </row>
        <row r="6748">
          <cell r="A6748"/>
          <cell r="B6748"/>
          <cell r="C6748"/>
          <cell r="D6748"/>
          <cell r="G6748" t="str">
            <v xml:space="preserve"> </v>
          </cell>
        </row>
        <row r="6749">
          <cell r="A6749"/>
          <cell r="B6749"/>
          <cell r="C6749"/>
          <cell r="D6749"/>
          <cell r="G6749" t="str">
            <v xml:space="preserve"> </v>
          </cell>
        </row>
        <row r="6750">
          <cell r="A6750"/>
          <cell r="B6750"/>
          <cell r="C6750"/>
          <cell r="D6750"/>
          <cell r="G6750" t="str">
            <v xml:space="preserve"> </v>
          </cell>
        </row>
        <row r="6751">
          <cell r="A6751"/>
          <cell r="B6751"/>
          <cell r="C6751"/>
          <cell r="D6751"/>
          <cell r="G6751" t="str">
            <v xml:space="preserve"> </v>
          </cell>
        </row>
        <row r="6752">
          <cell r="A6752"/>
          <cell r="B6752"/>
          <cell r="C6752"/>
          <cell r="D6752"/>
          <cell r="G6752" t="str">
            <v xml:space="preserve"> </v>
          </cell>
        </row>
        <row r="6753">
          <cell r="A6753"/>
          <cell r="B6753"/>
          <cell r="C6753"/>
          <cell r="D6753"/>
          <cell r="G6753" t="str">
            <v xml:space="preserve"> </v>
          </cell>
        </row>
        <row r="6754">
          <cell r="A6754"/>
          <cell r="B6754"/>
          <cell r="C6754"/>
          <cell r="D6754"/>
          <cell r="G6754" t="str">
            <v xml:space="preserve"> </v>
          </cell>
        </row>
        <row r="6755">
          <cell r="A6755"/>
          <cell r="B6755"/>
          <cell r="C6755"/>
          <cell r="D6755"/>
          <cell r="G6755" t="str">
            <v xml:space="preserve"> </v>
          </cell>
        </row>
        <row r="6756">
          <cell r="A6756"/>
          <cell r="B6756"/>
          <cell r="C6756"/>
          <cell r="D6756"/>
          <cell r="G6756" t="str">
            <v xml:space="preserve"> </v>
          </cell>
        </row>
        <row r="6757">
          <cell r="A6757"/>
          <cell r="B6757"/>
          <cell r="C6757"/>
          <cell r="D6757"/>
          <cell r="G6757" t="str">
            <v xml:space="preserve"> </v>
          </cell>
        </row>
        <row r="6758">
          <cell r="A6758"/>
          <cell r="B6758"/>
          <cell r="C6758"/>
          <cell r="D6758"/>
          <cell r="G6758" t="str">
            <v xml:space="preserve"> </v>
          </cell>
        </row>
        <row r="6759">
          <cell r="A6759"/>
          <cell r="B6759"/>
          <cell r="C6759"/>
          <cell r="D6759"/>
          <cell r="G6759" t="str">
            <v xml:space="preserve"> </v>
          </cell>
        </row>
        <row r="6760">
          <cell r="A6760"/>
          <cell r="B6760"/>
          <cell r="C6760"/>
          <cell r="D6760"/>
          <cell r="G6760" t="str">
            <v xml:space="preserve"> </v>
          </cell>
        </row>
        <row r="6761">
          <cell r="A6761"/>
          <cell r="B6761"/>
          <cell r="C6761"/>
          <cell r="D6761"/>
          <cell r="G6761" t="str">
            <v xml:space="preserve"> </v>
          </cell>
        </row>
        <row r="6762">
          <cell r="A6762"/>
          <cell r="B6762"/>
          <cell r="C6762"/>
          <cell r="D6762"/>
          <cell r="G6762" t="str">
            <v xml:space="preserve"> </v>
          </cell>
        </row>
        <row r="6763">
          <cell r="A6763"/>
          <cell r="B6763"/>
          <cell r="C6763"/>
          <cell r="D6763"/>
          <cell r="G6763" t="str">
            <v xml:space="preserve"> </v>
          </cell>
        </row>
        <row r="6764">
          <cell r="A6764"/>
          <cell r="B6764"/>
          <cell r="C6764"/>
          <cell r="D6764"/>
          <cell r="G6764" t="str">
            <v xml:space="preserve"> </v>
          </cell>
        </row>
        <row r="6765">
          <cell r="A6765"/>
          <cell r="B6765"/>
          <cell r="C6765"/>
          <cell r="D6765"/>
          <cell r="G6765" t="str">
            <v xml:space="preserve"> </v>
          </cell>
        </row>
        <row r="6766">
          <cell r="A6766"/>
          <cell r="B6766"/>
          <cell r="C6766"/>
          <cell r="D6766"/>
          <cell r="G6766" t="str">
            <v xml:space="preserve"> </v>
          </cell>
        </row>
        <row r="6767">
          <cell r="A6767"/>
          <cell r="B6767"/>
          <cell r="C6767"/>
          <cell r="D6767"/>
          <cell r="G6767" t="str">
            <v xml:space="preserve"> </v>
          </cell>
        </row>
        <row r="6768">
          <cell r="A6768"/>
          <cell r="B6768"/>
          <cell r="C6768"/>
          <cell r="D6768"/>
          <cell r="G6768" t="str">
            <v xml:space="preserve"> </v>
          </cell>
        </row>
        <row r="6769">
          <cell r="A6769"/>
          <cell r="B6769"/>
          <cell r="C6769"/>
          <cell r="D6769"/>
          <cell r="G6769" t="str">
            <v xml:space="preserve"> </v>
          </cell>
        </row>
        <row r="6770">
          <cell r="A6770"/>
          <cell r="B6770"/>
          <cell r="C6770"/>
          <cell r="D6770"/>
          <cell r="G6770" t="str">
            <v xml:space="preserve"> </v>
          </cell>
        </row>
        <row r="6771">
          <cell r="A6771"/>
          <cell r="B6771"/>
          <cell r="C6771"/>
          <cell r="D6771"/>
          <cell r="G6771" t="str">
            <v xml:space="preserve"> </v>
          </cell>
        </row>
        <row r="6772">
          <cell r="A6772"/>
          <cell r="B6772"/>
          <cell r="C6772"/>
          <cell r="D6772"/>
          <cell r="G6772" t="str">
            <v xml:space="preserve"> </v>
          </cell>
        </row>
        <row r="6773">
          <cell r="A6773"/>
          <cell r="B6773"/>
          <cell r="C6773"/>
          <cell r="D6773"/>
          <cell r="G6773" t="str">
            <v xml:space="preserve"> </v>
          </cell>
        </row>
        <row r="6774">
          <cell r="A6774"/>
          <cell r="B6774"/>
          <cell r="C6774"/>
          <cell r="D6774"/>
          <cell r="G6774" t="str">
            <v xml:space="preserve"> </v>
          </cell>
        </row>
        <row r="6775">
          <cell r="A6775"/>
          <cell r="B6775"/>
          <cell r="C6775"/>
          <cell r="D6775"/>
          <cell r="G6775" t="str">
            <v xml:space="preserve"> </v>
          </cell>
        </row>
        <row r="6776">
          <cell r="A6776"/>
          <cell r="B6776"/>
          <cell r="C6776"/>
          <cell r="D6776"/>
          <cell r="G6776" t="str">
            <v xml:space="preserve"> </v>
          </cell>
        </row>
        <row r="6777">
          <cell r="A6777"/>
          <cell r="B6777"/>
          <cell r="C6777"/>
          <cell r="D6777"/>
          <cell r="G6777" t="str">
            <v xml:space="preserve"> </v>
          </cell>
        </row>
        <row r="6778">
          <cell r="A6778"/>
          <cell r="B6778"/>
          <cell r="C6778"/>
          <cell r="D6778"/>
          <cell r="G6778" t="str">
            <v xml:space="preserve"> </v>
          </cell>
        </row>
        <row r="6779">
          <cell r="A6779"/>
          <cell r="B6779"/>
          <cell r="C6779"/>
          <cell r="D6779"/>
          <cell r="G6779" t="str">
            <v xml:space="preserve"> </v>
          </cell>
        </row>
        <row r="6780">
          <cell r="A6780"/>
          <cell r="B6780"/>
          <cell r="C6780"/>
          <cell r="D6780"/>
          <cell r="G6780" t="str">
            <v xml:space="preserve"> </v>
          </cell>
        </row>
        <row r="6781">
          <cell r="A6781"/>
          <cell r="B6781"/>
          <cell r="C6781"/>
          <cell r="D6781"/>
          <cell r="G6781" t="str">
            <v xml:space="preserve"> </v>
          </cell>
        </row>
        <row r="6782">
          <cell r="A6782"/>
          <cell r="B6782"/>
          <cell r="C6782"/>
          <cell r="D6782"/>
          <cell r="G6782" t="str">
            <v xml:space="preserve"> </v>
          </cell>
        </row>
        <row r="6783">
          <cell r="A6783"/>
          <cell r="B6783"/>
          <cell r="C6783"/>
          <cell r="D6783"/>
          <cell r="G6783" t="str">
            <v xml:space="preserve"> </v>
          </cell>
        </row>
        <row r="6784">
          <cell r="A6784"/>
          <cell r="B6784"/>
          <cell r="C6784"/>
          <cell r="D6784"/>
          <cell r="G6784" t="str">
            <v xml:space="preserve"> </v>
          </cell>
        </row>
        <row r="6785">
          <cell r="A6785"/>
          <cell r="B6785"/>
          <cell r="C6785"/>
          <cell r="D6785"/>
          <cell r="G6785" t="str">
            <v xml:space="preserve"> </v>
          </cell>
        </row>
        <row r="6786">
          <cell r="A6786"/>
          <cell r="B6786"/>
          <cell r="C6786"/>
          <cell r="D6786"/>
          <cell r="G6786" t="str">
            <v xml:space="preserve"> </v>
          </cell>
        </row>
        <row r="6787">
          <cell r="A6787"/>
          <cell r="B6787"/>
          <cell r="C6787"/>
          <cell r="D6787"/>
          <cell r="G6787" t="str">
            <v xml:space="preserve"> </v>
          </cell>
        </row>
        <row r="6788">
          <cell r="A6788"/>
          <cell r="B6788"/>
          <cell r="C6788"/>
          <cell r="D6788"/>
          <cell r="G6788" t="str">
            <v xml:space="preserve"> </v>
          </cell>
        </row>
        <row r="6789">
          <cell r="A6789"/>
          <cell r="B6789"/>
          <cell r="C6789"/>
          <cell r="D6789"/>
          <cell r="G6789" t="str">
            <v xml:space="preserve"> </v>
          </cell>
        </row>
        <row r="6790">
          <cell r="A6790"/>
          <cell r="B6790"/>
          <cell r="C6790"/>
          <cell r="D6790"/>
          <cell r="G6790" t="str">
            <v xml:space="preserve"> </v>
          </cell>
        </row>
        <row r="6791">
          <cell r="A6791"/>
          <cell r="B6791"/>
          <cell r="C6791"/>
          <cell r="D6791"/>
          <cell r="G6791" t="str">
            <v xml:space="preserve"> </v>
          </cell>
        </row>
        <row r="6792">
          <cell r="A6792"/>
          <cell r="B6792"/>
          <cell r="C6792"/>
          <cell r="D6792"/>
          <cell r="G6792" t="str">
            <v xml:space="preserve"> </v>
          </cell>
        </row>
        <row r="6793">
          <cell r="A6793"/>
          <cell r="B6793"/>
          <cell r="C6793"/>
          <cell r="D6793"/>
          <cell r="G6793" t="str">
            <v xml:space="preserve"> </v>
          </cell>
        </row>
        <row r="6794">
          <cell r="A6794"/>
          <cell r="B6794"/>
          <cell r="C6794"/>
          <cell r="D6794"/>
          <cell r="G6794" t="str">
            <v xml:space="preserve"> </v>
          </cell>
        </row>
        <row r="6795">
          <cell r="A6795"/>
          <cell r="B6795"/>
          <cell r="C6795"/>
          <cell r="D6795"/>
          <cell r="G6795" t="str">
            <v xml:space="preserve"> </v>
          </cell>
        </row>
        <row r="6796">
          <cell r="A6796"/>
          <cell r="B6796"/>
          <cell r="C6796"/>
          <cell r="D6796"/>
          <cell r="G6796" t="str">
            <v xml:space="preserve"> </v>
          </cell>
        </row>
        <row r="6797">
          <cell r="A6797"/>
          <cell r="B6797"/>
          <cell r="C6797"/>
          <cell r="D6797"/>
          <cell r="G6797" t="str">
            <v xml:space="preserve"> </v>
          </cell>
        </row>
        <row r="6798">
          <cell r="A6798"/>
          <cell r="B6798"/>
          <cell r="C6798"/>
          <cell r="D6798"/>
          <cell r="G6798" t="str">
            <v xml:space="preserve"> </v>
          </cell>
        </row>
        <row r="6799">
          <cell r="A6799"/>
          <cell r="B6799"/>
          <cell r="C6799"/>
          <cell r="D6799"/>
          <cell r="G6799" t="str">
            <v xml:space="preserve"> </v>
          </cell>
        </row>
        <row r="6800">
          <cell r="A6800"/>
          <cell r="B6800"/>
          <cell r="C6800"/>
          <cell r="D6800"/>
          <cell r="G6800" t="str">
            <v xml:space="preserve"> </v>
          </cell>
        </row>
        <row r="6801">
          <cell r="A6801"/>
          <cell r="B6801"/>
          <cell r="C6801"/>
          <cell r="D6801"/>
          <cell r="G6801" t="str">
            <v xml:space="preserve"> </v>
          </cell>
        </row>
        <row r="6802">
          <cell r="A6802"/>
          <cell r="B6802"/>
          <cell r="C6802"/>
          <cell r="D6802"/>
          <cell r="G6802" t="str">
            <v xml:space="preserve"> </v>
          </cell>
        </row>
        <row r="6803">
          <cell r="A6803"/>
          <cell r="B6803"/>
          <cell r="C6803"/>
          <cell r="D6803"/>
          <cell r="G6803" t="str">
            <v xml:space="preserve"> </v>
          </cell>
        </row>
        <row r="6804">
          <cell r="A6804"/>
          <cell r="B6804"/>
          <cell r="C6804"/>
          <cell r="D6804"/>
          <cell r="G6804" t="str">
            <v xml:space="preserve"> </v>
          </cell>
        </row>
        <row r="6805">
          <cell r="A6805"/>
          <cell r="B6805"/>
          <cell r="C6805"/>
          <cell r="D6805"/>
          <cell r="G6805" t="str">
            <v xml:space="preserve"> </v>
          </cell>
        </row>
        <row r="6806">
          <cell r="A6806"/>
          <cell r="B6806"/>
          <cell r="C6806"/>
          <cell r="D6806"/>
          <cell r="G6806" t="str">
            <v xml:space="preserve"> </v>
          </cell>
        </row>
        <row r="6807">
          <cell r="A6807"/>
          <cell r="B6807"/>
          <cell r="C6807"/>
          <cell r="D6807"/>
          <cell r="G6807" t="str">
            <v xml:space="preserve"> </v>
          </cell>
        </row>
        <row r="6808">
          <cell r="A6808"/>
          <cell r="B6808"/>
          <cell r="C6808"/>
          <cell r="D6808"/>
          <cell r="G6808" t="str">
            <v xml:space="preserve"> </v>
          </cell>
        </row>
        <row r="6809">
          <cell r="A6809"/>
          <cell r="B6809"/>
          <cell r="C6809"/>
          <cell r="D6809"/>
          <cell r="G6809" t="str">
            <v xml:space="preserve"> </v>
          </cell>
        </row>
        <row r="6810">
          <cell r="A6810"/>
          <cell r="B6810"/>
          <cell r="C6810"/>
          <cell r="D6810"/>
          <cell r="G6810" t="str">
            <v xml:space="preserve"> </v>
          </cell>
        </row>
        <row r="6811">
          <cell r="A6811"/>
          <cell r="B6811"/>
          <cell r="C6811"/>
          <cell r="D6811"/>
          <cell r="G6811" t="str">
            <v xml:space="preserve"> </v>
          </cell>
        </row>
        <row r="6812">
          <cell r="A6812"/>
          <cell r="B6812"/>
          <cell r="C6812"/>
          <cell r="D6812"/>
          <cell r="G6812" t="str">
            <v xml:space="preserve"> </v>
          </cell>
        </row>
        <row r="6813">
          <cell r="A6813"/>
          <cell r="B6813"/>
          <cell r="C6813"/>
          <cell r="D6813"/>
          <cell r="G6813" t="str">
            <v xml:space="preserve"> </v>
          </cell>
        </row>
        <row r="6814">
          <cell r="A6814"/>
          <cell r="B6814"/>
          <cell r="C6814"/>
          <cell r="D6814"/>
          <cell r="G6814" t="str">
            <v xml:space="preserve"> </v>
          </cell>
        </row>
        <row r="6815">
          <cell r="A6815"/>
          <cell r="B6815"/>
          <cell r="C6815"/>
          <cell r="D6815"/>
          <cell r="G6815" t="str">
            <v xml:space="preserve"> </v>
          </cell>
        </row>
        <row r="6816">
          <cell r="A6816"/>
          <cell r="B6816"/>
          <cell r="C6816"/>
          <cell r="D6816"/>
          <cell r="G6816" t="str">
            <v xml:space="preserve"> </v>
          </cell>
        </row>
        <row r="6817">
          <cell r="A6817"/>
          <cell r="B6817"/>
          <cell r="C6817"/>
          <cell r="D6817"/>
          <cell r="G6817" t="str">
            <v xml:space="preserve"> </v>
          </cell>
        </row>
        <row r="6818">
          <cell r="A6818"/>
          <cell r="B6818"/>
          <cell r="C6818"/>
          <cell r="D6818"/>
          <cell r="G6818" t="str">
            <v xml:space="preserve"> </v>
          </cell>
        </row>
        <row r="6819">
          <cell r="A6819"/>
          <cell r="B6819"/>
          <cell r="C6819"/>
          <cell r="D6819"/>
          <cell r="G6819" t="str">
            <v xml:space="preserve"> </v>
          </cell>
        </row>
        <row r="6820">
          <cell r="A6820"/>
          <cell r="B6820"/>
          <cell r="C6820"/>
          <cell r="D6820"/>
          <cell r="G6820" t="str">
            <v xml:space="preserve"> </v>
          </cell>
        </row>
        <row r="6821">
          <cell r="A6821"/>
          <cell r="B6821"/>
          <cell r="C6821"/>
          <cell r="D6821"/>
          <cell r="G6821" t="str">
            <v xml:space="preserve"> </v>
          </cell>
        </row>
        <row r="6822">
          <cell r="A6822"/>
          <cell r="B6822"/>
          <cell r="C6822"/>
          <cell r="D6822"/>
          <cell r="G6822" t="str">
            <v xml:space="preserve"> </v>
          </cell>
        </row>
        <row r="6823">
          <cell r="A6823"/>
          <cell r="B6823"/>
          <cell r="C6823"/>
          <cell r="D6823"/>
          <cell r="G6823" t="str">
            <v xml:space="preserve"> </v>
          </cell>
        </row>
        <row r="6824">
          <cell r="A6824"/>
          <cell r="B6824"/>
          <cell r="C6824"/>
          <cell r="D6824"/>
          <cell r="G6824" t="str">
            <v xml:space="preserve"> </v>
          </cell>
        </row>
        <row r="6825">
          <cell r="A6825"/>
          <cell r="B6825"/>
          <cell r="C6825"/>
          <cell r="D6825"/>
          <cell r="G6825" t="str">
            <v xml:space="preserve"> </v>
          </cell>
        </row>
        <row r="6826">
          <cell r="A6826"/>
          <cell r="B6826"/>
          <cell r="C6826"/>
          <cell r="D6826"/>
          <cell r="G6826" t="str">
            <v xml:space="preserve"> </v>
          </cell>
        </row>
        <row r="6827">
          <cell r="A6827"/>
          <cell r="B6827"/>
          <cell r="C6827"/>
          <cell r="D6827"/>
          <cell r="G6827" t="str">
            <v xml:space="preserve"> </v>
          </cell>
        </row>
        <row r="6828">
          <cell r="A6828"/>
          <cell r="B6828"/>
          <cell r="C6828"/>
          <cell r="D6828"/>
          <cell r="G6828" t="str">
            <v xml:space="preserve"> </v>
          </cell>
        </row>
        <row r="6829">
          <cell r="A6829"/>
          <cell r="B6829"/>
          <cell r="C6829"/>
          <cell r="D6829"/>
          <cell r="G6829" t="str">
            <v xml:space="preserve"> </v>
          </cell>
        </row>
        <row r="6830">
          <cell r="A6830"/>
          <cell r="B6830"/>
          <cell r="C6830"/>
          <cell r="D6830"/>
          <cell r="G6830" t="str">
            <v xml:space="preserve"> </v>
          </cell>
        </row>
        <row r="6831">
          <cell r="A6831"/>
          <cell r="B6831"/>
          <cell r="C6831"/>
          <cell r="D6831"/>
          <cell r="G6831" t="str">
            <v xml:space="preserve"> </v>
          </cell>
        </row>
        <row r="6832">
          <cell r="A6832"/>
          <cell r="B6832"/>
          <cell r="C6832"/>
          <cell r="D6832"/>
          <cell r="G6832" t="str">
            <v xml:space="preserve"> </v>
          </cell>
        </row>
        <row r="6833">
          <cell r="A6833"/>
          <cell r="B6833"/>
          <cell r="C6833"/>
          <cell r="D6833"/>
          <cell r="G6833" t="str">
            <v xml:space="preserve"> </v>
          </cell>
        </row>
        <row r="6834">
          <cell r="A6834"/>
          <cell r="B6834"/>
          <cell r="C6834"/>
          <cell r="D6834"/>
          <cell r="G6834" t="str">
            <v xml:space="preserve"> </v>
          </cell>
        </row>
        <row r="6835">
          <cell r="A6835"/>
          <cell r="B6835"/>
          <cell r="C6835"/>
          <cell r="D6835"/>
          <cell r="G6835" t="str">
            <v xml:space="preserve"> </v>
          </cell>
        </row>
        <row r="6836">
          <cell r="A6836"/>
          <cell r="B6836"/>
          <cell r="C6836"/>
          <cell r="D6836"/>
          <cell r="G6836" t="str">
            <v xml:space="preserve"> </v>
          </cell>
        </row>
        <row r="6837">
          <cell r="A6837"/>
          <cell r="B6837"/>
          <cell r="C6837"/>
          <cell r="D6837"/>
          <cell r="G6837" t="str">
            <v xml:space="preserve"> </v>
          </cell>
        </row>
        <row r="6838">
          <cell r="A6838"/>
          <cell r="B6838"/>
          <cell r="C6838"/>
          <cell r="D6838"/>
          <cell r="G6838" t="str">
            <v xml:space="preserve"> </v>
          </cell>
        </row>
        <row r="6839">
          <cell r="A6839"/>
          <cell r="B6839"/>
          <cell r="C6839"/>
          <cell r="D6839"/>
          <cell r="G6839" t="str">
            <v xml:space="preserve"> </v>
          </cell>
        </row>
        <row r="6840">
          <cell r="A6840"/>
          <cell r="B6840"/>
          <cell r="C6840"/>
          <cell r="D6840"/>
          <cell r="G6840" t="str">
            <v xml:space="preserve"> </v>
          </cell>
        </row>
        <row r="6841">
          <cell r="A6841"/>
          <cell r="B6841"/>
          <cell r="C6841"/>
          <cell r="D6841"/>
          <cell r="G6841" t="str">
            <v xml:space="preserve"> </v>
          </cell>
        </row>
        <row r="6842">
          <cell r="A6842"/>
          <cell r="B6842"/>
          <cell r="C6842"/>
          <cell r="D6842"/>
          <cell r="G6842" t="str">
            <v xml:space="preserve"> </v>
          </cell>
        </row>
        <row r="6843">
          <cell r="A6843"/>
          <cell r="B6843"/>
          <cell r="C6843"/>
          <cell r="D6843"/>
          <cell r="G6843" t="str">
            <v xml:space="preserve"> </v>
          </cell>
        </row>
        <row r="6844">
          <cell r="A6844"/>
          <cell r="B6844"/>
          <cell r="C6844"/>
          <cell r="D6844"/>
          <cell r="G6844" t="str">
            <v xml:space="preserve"> </v>
          </cell>
        </row>
        <row r="6845">
          <cell r="A6845"/>
          <cell r="B6845"/>
          <cell r="C6845"/>
          <cell r="D6845"/>
          <cell r="G6845" t="str">
            <v xml:space="preserve"> </v>
          </cell>
        </row>
        <row r="6846">
          <cell r="A6846"/>
          <cell r="B6846"/>
          <cell r="C6846"/>
          <cell r="D6846"/>
          <cell r="G6846" t="str">
            <v xml:space="preserve"> </v>
          </cell>
        </row>
        <row r="6847">
          <cell r="A6847"/>
          <cell r="B6847"/>
          <cell r="C6847"/>
          <cell r="D6847"/>
          <cell r="G6847" t="str">
            <v xml:space="preserve"> </v>
          </cell>
        </row>
        <row r="6848">
          <cell r="A6848"/>
          <cell r="B6848"/>
          <cell r="C6848"/>
          <cell r="D6848"/>
          <cell r="G6848" t="str">
            <v xml:space="preserve"> </v>
          </cell>
        </row>
        <row r="6849">
          <cell r="A6849"/>
          <cell r="B6849"/>
          <cell r="C6849"/>
          <cell r="D6849"/>
          <cell r="G6849" t="str">
            <v xml:space="preserve"> </v>
          </cell>
        </row>
        <row r="6850">
          <cell r="A6850"/>
          <cell r="B6850"/>
          <cell r="C6850"/>
          <cell r="D6850"/>
          <cell r="G6850" t="str">
            <v xml:space="preserve"> </v>
          </cell>
        </row>
        <row r="6851">
          <cell r="A6851"/>
          <cell r="B6851"/>
          <cell r="C6851"/>
          <cell r="D6851"/>
          <cell r="G6851" t="str">
            <v xml:space="preserve"> </v>
          </cell>
        </row>
        <row r="6852">
          <cell r="A6852"/>
          <cell r="B6852"/>
          <cell r="C6852"/>
          <cell r="D6852"/>
          <cell r="G6852" t="str">
            <v xml:space="preserve"> </v>
          </cell>
        </row>
        <row r="6853">
          <cell r="A6853"/>
          <cell r="B6853"/>
          <cell r="C6853"/>
          <cell r="D6853"/>
          <cell r="G6853" t="str">
            <v xml:space="preserve"> </v>
          </cell>
        </row>
        <row r="6854">
          <cell r="A6854"/>
          <cell r="B6854"/>
          <cell r="C6854"/>
          <cell r="D6854"/>
          <cell r="G6854" t="str">
            <v xml:space="preserve"> </v>
          </cell>
        </row>
        <row r="6855">
          <cell r="A6855"/>
          <cell r="B6855"/>
          <cell r="C6855"/>
          <cell r="D6855"/>
          <cell r="G6855" t="str">
            <v xml:space="preserve"> </v>
          </cell>
        </row>
        <row r="6856">
          <cell r="A6856"/>
          <cell r="B6856"/>
          <cell r="C6856"/>
          <cell r="D6856"/>
          <cell r="G6856" t="str">
            <v xml:space="preserve"> </v>
          </cell>
        </row>
        <row r="6857">
          <cell r="A6857"/>
          <cell r="B6857"/>
          <cell r="C6857"/>
          <cell r="D6857"/>
          <cell r="G6857" t="str">
            <v xml:space="preserve"> </v>
          </cell>
        </row>
        <row r="6858">
          <cell r="A6858"/>
          <cell r="B6858"/>
          <cell r="C6858"/>
          <cell r="D6858"/>
          <cell r="G6858" t="str">
            <v xml:space="preserve"> </v>
          </cell>
        </row>
        <row r="6859">
          <cell r="A6859"/>
          <cell r="B6859"/>
          <cell r="C6859"/>
          <cell r="D6859"/>
          <cell r="G6859" t="str">
            <v xml:space="preserve"> </v>
          </cell>
        </row>
        <row r="6860">
          <cell r="A6860"/>
          <cell r="B6860"/>
          <cell r="C6860"/>
          <cell r="D6860"/>
          <cell r="G6860" t="str">
            <v xml:space="preserve"> </v>
          </cell>
        </row>
        <row r="6861">
          <cell r="A6861"/>
          <cell r="B6861"/>
          <cell r="C6861"/>
          <cell r="D6861"/>
          <cell r="G6861" t="str">
            <v xml:space="preserve"> </v>
          </cell>
        </row>
        <row r="6862">
          <cell r="A6862"/>
          <cell r="B6862"/>
          <cell r="C6862"/>
          <cell r="D6862"/>
          <cell r="G6862" t="str">
            <v xml:space="preserve"> </v>
          </cell>
        </row>
        <row r="6863">
          <cell r="A6863"/>
          <cell r="B6863"/>
          <cell r="C6863"/>
          <cell r="D6863"/>
          <cell r="G6863" t="str">
            <v xml:space="preserve"> </v>
          </cell>
        </row>
        <row r="6864">
          <cell r="A6864"/>
          <cell r="B6864"/>
          <cell r="C6864"/>
          <cell r="D6864"/>
          <cell r="G6864" t="str">
            <v xml:space="preserve"> </v>
          </cell>
        </row>
        <row r="6865">
          <cell r="A6865"/>
          <cell r="B6865"/>
          <cell r="C6865"/>
          <cell r="D6865"/>
          <cell r="G6865" t="str">
            <v xml:space="preserve"> </v>
          </cell>
        </row>
        <row r="6866">
          <cell r="A6866"/>
          <cell r="B6866"/>
          <cell r="C6866"/>
          <cell r="D6866"/>
          <cell r="G6866" t="str">
            <v xml:space="preserve"> </v>
          </cell>
        </row>
        <row r="6867">
          <cell r="A6867"/>
          <cell r="B6867"/>
          <cell r="C6867"/>
          <cell r="D6867"/>
          <cell r="G6867" t="str">
            <v xml:space="preserve"> </v>
          </cell>
        </row>
        <row r="6868">
          <cell r="A6868"/>
          <cell r="B6868"/>
          <cell r="C6868"/>
          <cell r="D6868"/>
          <cell r="G6868" t="str">
            <v xml:space="preserve"> </v>
          </cell>
        </row>
        <row r="6869">
          <cell r="A6869"/>
          <cell r="B6869"/>
          <cell r="C6869"/>
          <cell r="D6869"/>
          <cell r="G6869" t="str">
            <v xml:space="preserve"> </v>
          </cell>
        </row>
        <row r="6870">
          <cell r="A6870"/>
          <cell r="B6870"/>
          <cell r="C6870"/>
          <cell r="D6870"/>
          <cell r="G6870" t="str">
            <v xml:space="preserve"> </v>
          </cell>
        </row>
        <row r="6871">
          <cell r="A6871"/>
          <cell r="B6871"/>
          <cell r="C6871"/>
          <cell r="D6871"/>
          <cell r="G6871" t="str">
            <v xml:space="preserve"> </v>
          </cell>
        </row>
        <row r="6872">
          <cell r="A6872"/>
          <cell r="B6872"/>
          <cell r="C6872"/>
          <cell r="D6872"/>
          <cell r="G6872" t="str">
            <v xml:space="preserve"> </v>
          </cell>
        </row>
        <row r="6873">
          <cell r="A6873"/>
          <cell r="B6873"/>
          <cell r="C6873"/>
          <cell r="D6873"/>
          <cell r="G6873" t="str">
            <v xml:space="preserve"> </v>
          </cell>
        </row>
        <row r="6874">
          <cell r="A6874"/>
          <cell r="B6874"/>
          <cell r="C6874"/>
          <cell r="D6874"/>
          <cell r="G6874" t="str">
            <v xml:space="preserve"> </v>
          </cell>
        </row>
        <row r="6875">
          <cell r="A6875"/>
          <cell r="B6875"/>
          <cell r="C6875"/>
          <cell r="D6875"/>
          <cell r="G6875" t="str">
            <v xml:space="preserve"> </v>
          </cell>
        </row>
        <row r="6876">
          <cell r="A6876"/>
          <cell r="B6876"/>
          <cell r="C6876"/>
          <cell r="D6876"/>
          <cell r="G6876" t="str">
            <v xml:space="preserve"> </v>
          </cell>
        </row>
        <row r="6877">
          <cell r="A6877"/>
          <cell r="B6877"/>
          <cell r="C6877"/>
          <cell r="D6877"/>
          <cell r="G6877" t="str">
            <v xml:space="preserve"> </v>
          </cell>
        </row>
        <row r="6878">
          <cell r="A6878"/>
          <cell r="B6878"/>
          <cell r="C6878"/>
          <cell r="D6878"/>
          <cell r="G6878" t="str">
            <v xml:space="preserve"> </v>
          </cell>
        </row>
        <row r="6879">
          <cell r="A6879"/>
          <cell r="B6879"/>
          <cell r="C6879"/>
          <cell r="D6879"/>
          <cell r="G6879" t="str">
            <v xml:space="preserve"> </v>
          </cell>
        </row>
        <row r="6880">
          <cell r="A6880"/>
          <cell r="B6880"/>
          <cell r="C6880"/>
          <cell r="D6880"/>
          <cell r="G6880" t="str">
            <v xml:space="preserve"> </v>
          </cell>
        </row>
        <row r="6881">
          <cell r="A6881"/>
          <cell r="B6881"/>
          <cell r="C6881"/>
          <cell r="D6881"/>
          <cell r="G6881" t="str">
            <v xml:space="preserve"> </v>
          </cell>
        </row>
        <row r="6882">
          <cell r="A6882"/>
          <cell r="B6882"/>
          <cell r="C6882"/>
          <cell r="D6882"/>
          <cell r="G6882" t="str">
            <v xml:space="preserve"> </v>
          </cell>
        </row>
        <row r="6883">
          <cell r="A6883"/>
          <cell r="B6883"/>
          <cell r="C6883"/>
          <cell r="D6883"/>
          <cell r="G6883" t="str">
            <v xml:space="preserve"> </v>
          </cell>
        </row>
        <row r="6884">
          <cell r="A6884"/>
          <cell r="B6884"/>
          <cell r="C6884"/>
          <cell r="D6884"/>
          <cell r="G6884" t="str">
            <v xml:space="preserve"> </v>
          </cell>
        </row>
        <row r="6885">
          <cell r="A6885"/>
          <cell r="B6885"/>
          <cell r="C6885"/>
          <cell r="D6885"/>
          <cell r="G6885" t="str">
            <v xml:space="preserve"> </v>
          </cell>
        </row>
        <row r="6886">
          <cell r="A6886"/>
          <cell r="B6886"/>
          <cell r="C6886"/>
          <cell r="D6886"/>
          <cell r="G6886" t="str">
            <v xml:space="preserve"> </v>
          </cell>
        </row>
        <row r="6887">
          <cell r="A6887"/>
          <cell r="B6887"/>
          <cell r="C6887"/>
          <cell r="D6887"/>
          <cell r="G6887" t="str">
            <v xml:space="preserve"> </v>
          </cell>
        </row>
        <row r="6888">
          <cell r="A6888"/>
          <cell r="B6888"/>
          <cell r="C6888"/>
          <cell r="D6888"/>
          <cell r="G6888" t="str">
            <v xml:space="preserve"> </v>
          </cell>
        </row>
        <row r="6889">
          <cell r="A6889"/>
          <cell r="B6889"/>
          <cell r="C6889"/>
          <cell r="D6889"/>
          <cell r="G6889" t="str">
            <v xml:space="preserve"> </v>
          </cell>
        </row>
        <row r="6890">
          <cell r="A6890"/>
          <cell r="B6890"/>
          <cell r="C6890"/>
          <cell r="D6890"/>
          <cell r="G6890" t="str">
            <v xml:space="preserve"> </v>
          </cell>
        </row>
        <row r="6891">
          <cell r="A6891"/>
          <cell r="B6891"/>
          <cell r="C6891"/>
          <cell r="D6891"/>
          <cell r="G6891" t="str">
            <v xml:space="preserve"> </v>
          </cell>
        </row>
        <row r="6892">
          <cell r="A6892"/>
          <cell r="B6892"/>
          <cell r="C6892"/>
          <cell r="D6892"/>
          <cell r="G6892" t="str">
            <v xml:space="preserve"> </v>
          </cell>
        </row>
        <row r="6893">
          <cell r="A6893"/>
          <cell r="B6893"/>
          <cell r="C6893"/>
          <cell r="D6893"/>
          <cell r="G6893" t="str">
            <v xml:space="preserve"> </v>
          </cell>
        </row>
        <row r="6894">
          <cell r="A6894"/>
          <cell r="B6894"/>
          <cell r="C6894"/>
          <cell r="D6894"/>
          <cell r="G6894" t="str">
            <v xml:space="preserve"> </v>
          </cell>
        </row>
        <row r="6895">
          <cell r="A6895"/>
          <cell r="B6895"/>
          <cell r="C6895"/>
          <cell r="D6895"/>
          <cell r="G6895" t="str">
            <v xml:space="preserve"> </v>
          </cell>
        </row>
        <row r="6896">
          <cell r="A6896"/>
          <cell r="B6896"/>
          <cell r="C6896"/>
          <cell r="D6896"/>
          <cell r="G6896" t="str">
            <v xml:space="preserve"> </v>
          </cell>
        </row>
        <row r="6897">
          <cell r="A6897"/>
          <cell r="B6897"/>
          <cell r="C6897"/>
          <cell r="D6897"/>
          <cell r="G6897" t="str">
            <v xml:space="preserve"> </v>
          </cell>
        </row>
        <row r="6898">
          <cell r="A6898"/>
          <cell r="B6898"/>
          <cell r="C6898"/>
          <cell r="D6898"/>
          <cell r="G6898" t="str">
            <v xml:space="preserve"> </v>
          </cell>
        </row>
        <row r="6899">
          <cell r="A6899"/>
          <cell r="B6899"/>
          <cell r="C6899"/>
          <cell r="D6899"/>
          <cell r="G6899" t="str">
            <v xml:space="preserve"> </v>
          </cell>
        </row>
        <row r="6900">
          <cell r="A6900"/>
          <cell r="B6900"/>
          <cell r="C6900"/>
          <cell r="D6900"/>
          <cell r="G6900" t="str">
            <v xml:space="preserve"> </v>
          </cell>
        </row>
        <row r="6901">
          <cell r="A6901"/>
          <cell r="B6901"/>
          <cell r="C6901"/>
          <cell r="D6901"/>
          <cell r="G6901" t="str">
            <v xml:space="preserve"> </v>
          </cell>
        </row>
        <row r="6902">
          <cell r="A6902"/>
          <cell r="B6902"/>
          <cell r="C6902"/>
          <cell r="D6902"/>
          <cell r="G6902" t="str">
            <v xml:space="preserve"> </v>
          </cell>
        </row>
        <row r="6903">
          <cell r="A6903"/>
          <cell r="B6903"/>
          <cell r="C6903"/>
          <cell r="D6903"/>
          <cell r="G6903" t="str">
            <v xml:space="preserve"> </v>
          </cell>
        </row>
        <row r="6904">
          <cell r="A6904"/>
          <cell r="B6904"/>
          <cell r="C6904"/>
          <cell r="D6904"/>
          <cell r="G6904" t="str">
            <v xml:space="preserve"> </v>
          </cell>
        </row>
        <row r="6905">
          <cell r="A6905"/>
          <cell r="B6905"/>
          <cell r="C6905"/>
          <cell r="D6905"/>
          <cell r="G6905" t="str">
            <v xml:space="preserve"> </v>
          </cell>
        </row>
        <row r="6906">
          <cell r="A6906"/>
          <cell r="B6906"/>
          <cell r="C6906"/>
          <cell r="D6906"/>
          <cell r="G6906" t="str">
            <v xml:space="preserve"> </v>
          </cell>
        </row>
        <row r="6907">
          <cell r="A6907"/>
          <cell r="B6907"/>
          <cell r="C6907"/>
          <cell r="D6907"/>
          <cell r="G6907" t="str">
            <v xml:space="preserve"> </v>
          </cell>
        </row>
        <row r="6908">
          <cell r="A6908"/>
          <cell r="B6908"/>
          <cell r="C6908"/>
          <cell r="D6908"/>
          <cell r="G6908" t="str">
            <v xml:space="preserve"> </v>
          </cell>
        </row>
        <row r="6909">
          <cell r="A6909"/>
          <cell r="B6909"/>
          <cell r="C6909"/>
          <cell r="D6909"/>
          <cell r="G6909" t="str">
            <v xml:space="preserve"> </v>
          </cell>
        </row>
        <row r="6910">
          <cell r="A6910"/>
          <cell r="B6910"/>
          <cell r="C6910"/>
          <cell r="D6910"/>
          <cell r="G6910" t="str">
            <v xml:space="preserve"> </v>
          </cell>
        </row>
        <row r="6911">
          <cell r="A6911"/>
          <cell r="B6911"/>
          <cell r="C6911"/>
          <cell r="D6911"/>
          <cell r="G6911" t="str">
            <v xml:space="preserve"> </v>
          </cell>
        </row>
        <row r="6912">
          <cell r="A6912"/>
          <cell r="B6912"/>
          <cell r="C6912"/>
          <cell r="D6912"/>
          <cell r="G6912" t="str">
            <v xml:space="preserve"> </v>
          </cell>
        </row>
        <row r="6913">
          <cell r="A6913"/>
          <cell r="B6913"/>
          <cell r="C6913"/>
          <cell r="D6913"/>
          <cell r="G6913" t="str">
            <v xml:space="preserve"> </v>
          </cell>
        </row>
        <row r="6914">
          <cell r="A6914"/>
          <cell r="B6914"/>
          <cell r="C6914"/>
          <cell r="D6914"/>
          <cell r="G6914" t="str">
            <v xml:space="preserve"> </v>
          </cell>
        </row>
        <row r="6915">
          <cell r="A6915"/>
          <cell r="B6915"/>
          <cell r="C6915"/>
          <cell r="D6915"/>
          <cell r="G6915" t="str">
            <v xml:space="preserve"> </v>
          </cell>
        </row>
        <row r="6916">
          <cell r="A6916"/>
          <cell r="B6916"/>
          <cell r="C6916"/>
          <cell r="D6916"/>
          <cell r="G6916" t="str">
            <v xml:space="preserve"> </v>
          </cell>
        </row>
        <row r="6917">
          <cell r="A6917"/>
          <cell r="B6917"/>
          <cell r="C6917"/>
          <cell r="D6917"/>
          <cell r="G6917" t="str">
            <v xml:space="preserve"> </v>
          </cell>
        </row>
        <row r="6918">
          <cell r="A6918"/>
          <cell r="B6918"/>
          <cell r="C6918"/>
          <cell r="D6918"/>
          <cell r="G6918" t="str">
            <v xml:space="preserve"> </v>
          </cell>
        </row>
        <row r="6919">
          <cell r="A6919"/>
          <cell r="B6919"/>
          <cell r="C6919"/>
          <cell r="D6919"/>
          <cell r="G6919" t="str">
            <v xml:space="preserve"> </v>
          </cell>
        </row>
        <row r="6920">
          <cell r="A6920"/>
          <cell r="B6920"/>
          <cell r="C6920"/>
          <cell r="D6920"/>
          <cell r="G6920" t="str">
            <v xml:space="preserve"> </v>
          </cell>
        </row>
        <row r="6921">
          <cell r="A6921"/>
          <cell r="B6921"/>
          <cell r="C6921"/>
          <cell r="D6921"/>
          <cell r="G6921" t="str">
            <v xml:space="preserve"> </v>
          </cell>
        </row>
        <row r="6922">
          <cell r="A6922"/>
          <cell r="B6922"/>
          <cell r="C6922"/>
          <cell r="D6922"/>
          <cell r="G6922" t="str">
            <v xml:space="preserve"> </v>
          </cell>
        </row>
        <row r="6923">
          <cell r="A6923"/>
          <cell r="B6923"/>
          <cell r="C6923"/>
          <cell r="D6923"/>
          <cell r="G6923" t="str">
            <v xml:space="preserve"> </v>
          </cell>
        </row>
        <row r="6924">
          <cell r="A6924"/>
          <cell r="B6924"/>
          <cell r="C6924"/>
          <cell r="D6924"/>
          <cell r="G6924" t="str">
            <v xml:space="preserve"> </v>
          </cell>
        </row>
        <row r="6925">
          <cell r="A6925"/>
          <cell r="B6925"/>
          <cell r="C6925"/>
          <cell r="D6925"/>
          <cell r="G6925" t="str">
            <v xml:space="preserve"> </v>
          </cell>
        </row>
        <row r="6926">
          <cell r="A6926"/>
          <cell r="B6926"/>
          <cell r="C6926"/>
          <cell r="D6926"/>
          <cell r="G6926" t="str">
            <v xml:space="preserve"> </v>
          </cell>
        </row>
        <row r="6927">
          <cell r="A6927"/>
          <cell r="B6927"/>
          <cell r="C6927"/>
          <cell r="D6927"/>
          <cell r="G6927" t="str">
            <v xml:space="preserve"> </v>
          </cell>
        </row>
        <row r="6928">
          <cell r="A6928"/>
          <cell r="B6928"/>
          <cell r="C6928"/>
          <cell r="D6928"/>
          <cell r="G6928" t="str">
            <v xml:space="preserve"> </v>
          </cell>
        </row>
        <row r="6929">
          <cell r="A6929"/>
          <cell r="B6929"/>
          <cell r="C6929"/>
          <cell r="D6929"/>
          <cell r="G6929" t="str">
            <v xml:space="preserve"> </v>
          </cell>
        </row>
        <row r="6930">
          <cell r="A6930"/>
          <cell r="B6930"/>
          <cell r="C6930"/>
          <cell r="D6930"/>
          <cell r="G6930" t="str">
            <v xml:space="preserve"> </v>
          </cell>
        </row>
        <row r="6931">
          <cell r="A6931"/>
          <cell r="B6931"/>
          <cell r="C6931"/>
          <cell r="D6931"/>
          <cell r="G6931" t="str">
            <v xml:space="preserve"> </v>
          </cell>
        </row>
        <row r="6932">
          <cell r="A6932"/>
          <cell r="B6932"/>
          <cell r="C6932"/>
          <cell r="D6932"/>
          <cell r="G6932" t="str">
            <v xml:space="preserve"> </v>
          </cell>
        </row>
        <row r="6933">
          <cell r="A6933"/>
          <cell r="B6933"/>
          <cell r="C6933"/>
          <cell r="D6933"/>
          <cell r="G6933" t="str">
            <v xml:space="preserve"> </v>
          </cell>
        </row>
        <row r="6934">
          <cell r="A6934"/>
          <cell r="B6934"/>
          <cell r="C6934"/>
          <cell r="D6934"/>
          <cell r="G6934" t="str">
            <v xml:space="preserve"> </v>
          </cell>
        </row>
        <row r="6935">
          <cell r="A6935"/>
          <cell r="B6935"/>
          <cell r="C6935"/>
          <cell r="D6935"/>
          <cell r="G6935" t="str">
            <v xml:space="preserve"> </v>
          </cell>
        </row>
        <row r="6936">
          <cell r="A6936"/>
          <cell r="B6936"/>
          <cell r="C6936"/>
          <cell r="D6936"/>
          <cell r="G6936" t="str">
            <v xml:space="preserve"> </v>
          </cell>
        </row>
        <row r="6937">
          <cell r="A6937"/>
          <cell r="B6937"/>
          <cell r="C6937"/>
          <cell r="D6937"/>
          <cell r="G6937" t="str">
            <v xml:space="preserve"> </v>
          </cell>
        </row>
        <row r="6938">
          <cell r="A6938"/>
          <cell r="B6938"/>
          <cell r="C6938"/>
          <cell r="D6938"/>
          <cell r="G6938" t="str">
            <v xml:space="preserve"> </v>
          </cell>
        </row>
        <row r="6939">
          <cell r="A6939"/>
          <cell r="B6939"/>
          <cell r="C6939"/>
          <cell r="D6939"/>
          <cell r="G6939" t="str">
            <v xml:space="preserve"> </v>
          </cell>
        </row>
        <row r="6940">
          <cell r="A6940"/>
          <cell r="B6940"/>
          <cell r="C6940"/>
          <cell r="D6940"/>
          <cell r="G6940" t="str">
            <v xml:space="preserve"> </v>
          </cell>
        </row>
        <row r="6941">
          <cell r="A6941"/>
          <cell r="B6941"/>
          <cell r="C6941"/>
          <cell r="D6941"/>
          <cell r="G6941" t="str">
            <v xml:space="preserve"> </v>
          </cell>
        </row>
        <row r="6942">
          <cell r="A6942"/>
          <cell r="B6942"/>
          <cell r="C6942"/>
          <cell r="D6942"/>
          <cell r="G6942" t="str">
            <v xml:space="preserve"> </v>
          </cell>
        </row>
        <row r="6943">
          <cell r="A6943"/>
          <cell r="B6943"/>
          <cell r="C6943"/>
          <cell r="D6943"/>
          <cell r="G6943" t="str">
            <v xml:space="preserve"> </v>
          </cell>
        </row>
        <row r="6944">
          <cell r="A6944"/>
          <cell r="B6944"/>
          <cell r="C6944"/>
          <cell r="D6944"/>
          <cell r="G6944" t="str">
            <v xml:space="preserve"> </v>
          </cell>
        </row>
        <row r="6945">
          <cell r="A6945"/>
          <cell r="B6945"/>
          <cell r="C6945"/>
          <cell r="D6945"/>
          <cell r="G6945" t="str">
            <v xml:space="preserve"> </v>
          </cell>
        </row>
        <row r="6946">
          <cell r="A6946"/>
          <cell r="B6946"/>
          <cell r="C6946"/>
          <cell r="D6946"/>
          <cell r="G6946" t="str">
            <v xml:space="preserve"> </v>
          </cell>
        </row>
        <row r="6947">
          <cell r="A6947"/>
          <cell r="B6947"/>
          <cell r="C6947"/>
          <cell r="D6947"/>
          <cell r="G6947" t="str">
            <v xml:space="preserve"> </v>
          </cell>
        </row>
        <row r="6948">
          <cell r="A6948"/>
          <cell r="B6948"/>
          <cell r="C6948"/>
          <cell r="D6948"/>
          <cell r="G6948" t="str">
            <v xml:space="preserve"> </v>
          </cell>
        </row>
        <row r="6949">
          <cell r="A6949"/>
          <cell r="B6949"/>
          <cell r="C6949"/>
          <cell r="D6949"/>
          <cell r="G6949" t="str">
            <v xml:space="preserve"> </v>
          </cell>
        </row>
        <row r="6950">
          <cell r="A6950"/>
          <cell r="B6950"/>
          <cell r="C6950"/>
          <cell r="D6950"/>
          <cell r="G6950" t="str">
            <v xml:space="preserve"> </v>
          </cell>
        </row>
        <row r="6951">
          <cell r="A6951"/>
          <cell r="B6951"/>
          <cell r="C6951"/>
          <cell r="D6951"/>
          <cell r="G6951" t="str">
            <v xml:space="preserve"> </v>
          </cell>
        </row>
        <row r="6952">
          <cell r="A6952"/>
          <cell r="B6952"/>
          <cell r="C6952"/>
          <cell r="D6952"/>
          <cell r="G6952" t="str">
            <v xml:space="preserve"> </v>
          </cell>
        </row>
        <row r="6953">
          <cell r="A6953"/>
          <cell r="B6953"/>
          <cell r="C6953"/>
          <cell r="D6953"/>
          <cell r="G6953" t="str">
            <v xml:space="preserve"> </v>
          </cell>
        </row>
        <row r="6954">
          <cell r="A6954"/>
          <cell r="B6954"/>
          <cell r="C6954"/>
          <cell r="D6954"/>
          <cell r="G6954" t="str">
            <v xml:space="preserve"> </v>
          </cell>
        </row>
        <row r="6955">
          <cell r="A6955"/>
          <cell r="B6955"/>
          <cell r="C6955"/>
          <cell r="D6955"/>
          <cell r="G6955" t="str">
            <v xml:space="preserve"> </v>
          </cell>
        </row>
        <row r="6956">
          <cell r="A6956"/>
          <cell r="B6956"/>
          <cell r="C6956"/>
          <cell r="D6956"/>
          <cell r="G6956" t="str">
            <v xml:space="preserve"> </v>
          </cell>
        </row>
        <row r="6957">
          <cell r="A6957"/>
          <cell r="B6957"/>
          <cell r="C6957"/>
          <cell r="D6957"/>
          <cell r="G6957" t="str">
            <v xml:space="preserve"> </v>
          </cell>
        </row>
        <row r="6958">
          <cell r="A6958"/>
          <cell r="B6958"/>
          <cell r="C6958"/>
          <cell r="D6958"/>
          <cell r="G6958" t="str">
            <v xml:space="preserve"> </v>
          </cell>
        </row>
        <row r="6959">
          <cell r="A6959"/>
          <cell r="B6959"/>
          <cell r="C6959"/>
          <cell r="D6959"/>
          <cell r="G6959" t="str">
            <v xml:space="preserve"> </v>
          </cell>
        </row>
        <row r="6960">
          <cell r="A6960"/>
          <cell r="B6960"/>
          <cell r="C6960"/>
          <cell r="D6960"/>
          <cell r="G6960" t="str">
            <v xml:space="preserve"> </v>
          </cell>
        </row>
        <row r="6961">
          <cell r="A6961"/>
          <cell r="B6961"/>
          <cell r="C6961"/>
          <cell r="D6961"/>
          <cell r="G6961" t="str">
            <v xml:space="preserve"> </v>
          </cell>
        </row>
        <row r="6962">
          <cell r="A6962"/>
          <cell r="B6962"/>
          <cell r="C6962"/>
          <cell r="D6962"/>
          <cell r="G6962" t="str">
            <v xml:space="preserve"> </v>
          </cell>
        </row>
        <row r="6963">
          <cell r="A6963"/>
          <cell r="B6963"/>
          <cell r="C6963"/>
          <cell r="D6963"/>
          <cell r="G6963" t="str">
            <v xml:space="preserve"> </v>
          </cell>
        </row>
        <row r="6964">
          <cell r="A6964"/>
          <cell r="B6964"/>
          <cell r="C6964"/>
          <cell r="D6964"/>
          <cell r="G6964" t="str">
            <v xml:space="preserve"> </v>
          </cell>
        </row>
        <row r="6965">
          <cell r="A6965"/>
          <cell r="B6965"/>
          <cell r="C6965"/>
          <cell r="D6965"/>
          <cell r="G6965" t="str">
            <v xml:space="preserve"> </v>
          </cell>
        </row>
        <row r="6966">
          <cell r="A6966"/>
          <cell r="B6966"/>
          <cell r="C6966"/>
          <cell r="D6966"/>
          <cell r="G6966" t="str">
            <v xml:space="preserve"> </v>
          </cell>
        </row>
        <row r="6967">
          <cell r="A6967"/>
          <cell r="B6967"/>
          <cell r="C6967"/>
          <cell r="D6967"/>
          <cell r="G6967" t="str">
            <v xml:space="preserve"> </v>
          </cell>
        </row>
        <row r="6968">
          <cell r="A6968"/>
          <cell r="B6968"/>
          <cell r="C6968"/>
          <cell r="D6968"/>
          <cell r="G6968" t="str">
            <v xml:space="preserve"> </v>
          </cell>
        </row>
        <row r="6969">
          <cell r="A6969"/>
          <cell r="B6969"/>
          <cell r="C6969"/>
          <cell r="D6969"/>
          <cell r="G6969" t="str">
            <v xml:space="preserve"> </v>
          </cell>
        </row>
        <row r="6970">
          <cell r="A6970"/>
          <cell r="B6970"/>
          <cell r="C6970"/>
          <cell r="D6970"/>
          <cell r="G6970" t="str">
            <v xml:space="preserve"> </v>
          </cell>
        </row>
        <row r="6971">
          <cell r="A6971"/>
          <cell r="B6971"/>
          <cell r="C6971"/>
          <cell r="D6971"/>
          <cell r="G6971" t="str">
            <v xml:space="preserve"> </v>
          </cell>
        </row>
        <row r="6972">
          <cell r="A6972"/>
          <cell r="B6972"/>
          <cell r="C6972"/>
          <cell r="D6972"/>
          <cell r="G6972" t="str">
            <v xml:space="preserve"> </v>
          </cell>
        </row>
        <row r="6973">
          <cell r="A6973"/>
          <cell r="B6973"/>
          <cell r="C6973"/>
          <cell r="D6973"/>
          <cell r="G6973" t="str">
            <v xml:space="preserve"> </v>
          </cell>
        </row>
        <row r="6974">
          <cell r="A6974"/>
          <cell r="B6974"/>
          <cell r="C6974"/>
          <cell r="D6974"/>
          <cell r="G6974" t="str">
            <v xml:space="preserve"> </v>
          </cell>
        </row>
        <row r="6975">
          <cell r="A6975"/>
          <cell r="B6975"/>
          <cell r="C6975"/>
          <cell r="D6975"/>
          <cell r="G6975" t="str">
            <v xml:space="preserve"> </v>
          </cell>
        </row>
        <row r="6976">
          <cell r="A6976"/>
          <cell r="B6976"/>
          <cell r="C6976"/>
          <cell r="D6976"/>
          <cell r="G6976" t="str">
            <v xml:space="preserve"> </v>
          </cell>
        </row>
        <row r="6977">
          <cell r="A6977"/>
          <cell r="B6977"/>
          <cell r="C6977"/>
          <cell r="D6977"/>
          <cell r="G6977" t="str">
            <v xml:space="preserve"> </v>
          </cell>
        </row>
        <row r="6978">
          <cell r="A6978"/>
          <cell r="B6978"/>
          <cell r="C6978"/>
          <cell r="D6978"/>
          <cell r="G6978" t="str">
            <v xml:space="preserve"> </v>
          </cell>
        </row>
        <row r="6979">
          <cell r="A6979"/>
          <cell r="B6979"/>
          <cell r="C6979"/>
          <cell r="D6979"/>
          <cell r="G6979" t="str">
            <v xml:space="preserve"> </v>
          </cell>
        </row>
        <row r="6980">
          <cell r="A6980"/>
          <cell r="B6980"/>
          <cell r="C6980"/>
          <cell r="D6980"/>
          <cell r="G6980" t="str">
            <v xml:space="preserve"> </v>
          </cell>
        </row>
        <row r="6981">
          <cell r="A6981"/>
          <cell r="B6981"/>
          <cell r="C6981"/>
          <cell r="D6981"/>
          <cell r="G6981" t="str">
            <v xml:space="preserve"> </v>
          </cell>
        </row>
        <row r="6982">
          <cell r="A6982"/>
          <cell r="B6982"/>
          <cell r="C6982"/>
          <cell r="D6982"/>
          <cell r="G6982" t="str">
            <v xml:space="preserve"> </v>
          </cell>
        </row>
        <row r="6983">
          <cell r="A6983"/>
          <cell r="B6983"/>
          <cell r="C6983"/>
          <cell r="D6983"/>
          <cell r="G6983" t="str">
            <v xml:space="preserve"> </v>
          </cell>
        </row>
        <row r="6984">
          <cell r="A6984"/>
          <cell r="B6984"/>
          <cell r="C6984"/>
          <cell r="D6984"/>
          <cell r="G6984" t="str">
            <v xml:space="preserve"> </v>
          </cell>
        </row>
        <row r="6985">
          <cell r="A6985"/>
          <cell r="B6985"/>
          <cell r="C6985"/>
          <cell r="D6985"/>
          <cell r="G6985" t="str">
            <v xml:space="preserve"> </v>
          </cell>
        </row>
        <row r="6986">
          <cell r="A6986"/>
          <cell r="B6986"/>
          <cell r="C6986"/>
          <cell r="D6986"/>
          <cell r="G6986" t="str">
            <v xml:space="preserve"> </v>
          </cell>
        </row>
        <row r="6987">
          <cell r="A6987"/>
          <cell r="B6987"/>
          <cell r="C6987"/>
          <cell r="D6987"/>
          <cell r="G6987" t="str">
            <v xml:space="preserve"> </v>
          </cell>
        </row>
        <row r="6988">
          <cell r="A6988"/>
          <cell r="B6988"/>
          <cell r="C6988"/>
          <cell r="D6988"/>
          <cell r="G6988" t="str">
            <v xml:space="preserve"> </v>
          </cell>
        </row>
        <row r="6989">
          <cell r="A6989"/>
          <cell r="B6989"/>
          <cell r="C6989"/>
          <cell r="D6989"/>
          <cell r="G6989" t="str">
            <v xml:space="preserve"> </v>
          </cell>
        </row>
        <row r="6990">
          <cell r="A6990"/>
          <cell r="B6990"/>
          <cell r="C6990"/>
          <cell r="D6990"/>
          <cell r="G6990" t="str">
            <v xml:space="preserve"> </v>
          </cell>
        </row>
        <row r="6991">
          <cell r="A6991"/>
          <cell r="B6991"/>
          <cell r="C6991"/>
          <cell r="D6991"/>
          <cell r="G6991" t="str">
            <v xml:space="preserve"> </v>
          </cell>
        </row>
        <row r="6992">
          <cell r="A6992"/>
          <cell r="B6992"/>
          <cell r="C6992"/>
          <cell r="D6992"/>
          <cell r="G6992" t="str">
            <v xml:space="preserve"> </v>
          </cell>
        </row>
        <row r="6993">
          <cell r="A6993"/>
          <cell r="B6993"/>
          <cell r="C6993"/>
          <cell r="D6993"/>
          <cell r="G6993" t="str">
            <v xml:space="preserve"> </v>
          </cell>
        </row>
        <row r="6994">
          <cell r="A6994"/>
          <cell r="B6994"/>
          <cell r="C6994"/>
          <cell r="D6994"/>
          <cell r="G6994" t="str">
            <v xml:space="preserve"> </v>
          </cell>
        </row>
        <row r="6995">
          <cell r="A6995"/>
          <cell r="B6995"/>
          <cell r="C6995"/>
          <cell r="D6995"/>
          <cell r="G6995" t="str">
            <v xml:space="preserve"> </v>
          </cell>
        </row>
        <row r="6996">
          <cell r="A6996"/>
          <cell r="B6996"/>
          <cell r="C6996"/>
          <cell r="D6996"/>
          <cell r="G6996" t="str">
            <v xml:space="preserve"> </v>
          </cell>
        </row>
        <row r="6997">
          <cell r="A6997"/>
          <cell r="B6997"/>
          <cell r="C6997"/>
          <cell r="D6997"/>
          <cell r="G6997" t="str">
            <v xml:space="preserve"> </v>
          </cell>
        </row>
        <row r="6998">
          <cell r="A6998"/>
          <cell r="B6998"/>
          <cell r="C6998"/>
          <cell r="D6998"/>
          <cell r="G6998" t="str">
            <v xml:space="preserve"> </v>
          </cell>
        </row>
        <row r="6999">
          <cell r="A6999"/>
          <cell r="B6999"/>
          <cell r="C6999"/>
          <cell r="D6999"/>
          <cell r="G6999" t="str">
            <v xml:space="preserve"> </v>
          </cell>
        </row>
        <row r="7000">
          <cell r="A7000"/>
          <cell r="B7000"/>
          <cell r="C7000"/>
          <cell r="D7000"/>
          <cell r="G7000" t="str">
            <v xml:space="preserve"> </v>
          </cell>
        </row>
        <row r="7001">
          <cell r="A7001"/>
          <cell r="B7001"/>
          <cell r="C7001"/>
          <cell r="D7001"/>
          <cell r="G7001" t="str">
            <v xml:space="preserve"> </v>
          </cell>
        </row>
        <row r="7002">
          <cell r="A7002"/>
          <cell r="B7002"/>
          <cell r="C7002"/>
          <cell r="D7002"/>
          <cell r="G7002" t="str">
            <v xml:space="preserve"> </v>
          </cell>
        </row>
        <row r="7003">
          <cell r="A7003"/>
          <cell r="B7003"/>
          <cell r="C7003"/>
          <cell r="D7003"/>
          <cell r="G7003" t="str">
            <v xml:space="preserve"> </v>
          </cell>
        </row>
        <row r="7004">
          <cell r="A7004"/>
          <cell r="B7004"/>
          <cell r="C7004"/>
          <cell r="D7004"/>
          <cell r="G7004" t="str">
            <v xml:space="preserve"> </v>
          </cell>
        </row>
        <row r="7005">
          <cell r="A7005"/>
          <cell r="B7005"/>
          <cell r="C7005"/>
          <cell r="D7005"/>
          <cell r="G7005" t="str">
            <v xml:space="preserve"> </v>
          </cell>
        </row>
        <row r="7006">
          <cell r="A7006"/>
          <cell r="B7006"/>
          <cell r="C7006"/>
          <cell r="D7006"/>
          <cell r="G7006" t="str">
            <v xml:space="preserve"> </v>
          </cell>
        </row>
        <row r="7007">
          <cell r="A7007"/>
          <cell r="B7007"/>
          <cell r="C7007"/>
          <cell r="D7007"/>
          <cell r="G7007" t="str">
            <v xml:space="preserve"> </v>
          </cell>
        </row>
        <row r="7008">
          <cell r="A7008"/>
          <cell r="B7008"/>
          <cell r="C7008"/>
          <cell r="D7008"/>
          <cell r="G7008" t="str">
            <v xml:space="preserve"> </v>
          </cell>
        </row>
        <row r="7009">
          <cell r="A7009"/>
          <cell r="B7009"/>
          <cell r="C7009"/>
          <cell r="D7009"/>
          <cell r="G7009" t="str">
            <v xml:space="preserve"> </v>
          </cell>
        </row>
        <row r="7010">
          <cell r="A7010"/>
          <cell r="B7010"/>
          <cell r="C7010"/>
          <cell r="D7010"/>
          <cell r="G7010" t="str">
            <v xml:space="preserve"> </v>
          </cell>
        </row>
        <row r="7011">
          <cell r="A7011"/>
          <cell r="B7011"/>
          <cell r="C7011"/>
          <cell r="D7011"/>
          <cell r="G7011" t="str">
            <v xml:space="preserve"> </v>
          </cell>
        </row>
        <row r="7012">
          <cell r="A7012"/>
          <cell r="B7012"/>
          <cell r="C7012"/>
          <cell r="D7012"/>
          <cell r="G7012" t="str">
            <v xml:space="preserve"> </v>
          </cell>
        </row>
        <row r="7013">
          <cell r="A7013"/>
          <cell r="B7013"/>
          <cell r="C7013"/>
          <cell r="D7013"/>
          <cell r="G7013" t="str">
            <v xml:space="preserve"> </v>
          </cell>
        </row>
        <row r="7014">
          <cell r="A7014"/>
          <cell r="B7014"/>
          <cell r="C7014"/>
          <cell r="D7014"/>
          <cell r="G7014" t="str">
            <v xml:space="preserve"> </v>
          </cell>
        </row>
        <row r="7015">
          <cell r="A7015"/>
          <cell r="B7015"/>
          <cell r="C7015"/>
          <cell r="D7015"/>
          <cell r="G7015" t="str">
            <v xml:space="preserve"> </v>
          </cell>
        </row>
        <row r="7016">
          <cell r="A7016"/>
          <cell r="B7016"/>
          <cell r="C7016"/>
          <cell r="D7016"/>
          <cell r="G7016" t="str">
            <v xml:space="preserve"> </v>
          </cell>
        </row>
        <row r="7017">
          <cell r="A7017"/>
          <cell r="B7017"/>
          <cell r="C7017"/>
          <cell r="D7017"/>
          <cell r="G7017" t="str">
            <v xml:space="preserve"> </v>
          </cell>
        </row>
        <row r="7018">
          <cell r="A7018"/>
          <cell r="B7018"/>
          <cell r="C7018"/>
          <cell r="D7018"/>
          <cell r="G7018" t="str">
            <v xml:space="preserve"> </v>
          </cell>
        </row>
        <row r="7019">
          <cell r="A7019"/>
          <cell r="B7019"/>
          <cell r="C7019"/>
          <cell r="D7019"/>
          <cell r="G7019" t="str">
            <v xml:space="preserve"> </v>
          </cell>
        </row>
        <row r="7020">
          <cell r="A7020"/>
          <cell r="B7020"/>
          <cell r="C7020"/>
          <cell r="D7020"/>
          <cell r="G7020" t="str">
            <v xml:space="preserve"> </v>
          </cell>
        </row>
        <row r="7021">
          <cell r="A7021"/>
          <cell r="B7021"/>
          <cell r="C7021"/>
          <cell r="D7021"/>
          <cell r="G7021" t="str">
            <v xml:space="preserve"> </v>
          </cell>
        </row>
        <row r="7022">
          <cell r="A7022"/>
          <cell r="B7022"/>
          <cell r="C7022"/>
          <cell r="D7022"/>
          <cell r="G7022" t="str">
            <v xml:space="preserve"> </v>
          </cell>
        </row>
        <row r="7023">
          <cell r="A7023"/>
          <cell r="B7023"/>
          <cell r="C7023"/>
          <cell r="D7023"/>
          <cell r="G7023" t="str">
            <v xml:space="preserve"> </v>
          </cell>
        </row>
        <row r="7024">
          <cell r="A7024"/>
          <cell r="B7024"/>
          <cell r="C7024"/>
          <cell r="D7024"/>
          <cell r="G7024" t="str">
            <v xml:space="preserve"> </v>
          </cell>
        </row>
        <row r="7025">
          <cell r="A7025"/>
          <cell r="B7025"/>
          <cell r="C7025"/>
          <cell r="D7025"/>
          <cell r="G7025" t="str">
            <v xml:space="preserve"> </v>
          </cell>
        </row>
        <row r="7026">
          <cell r="A7026"/>
          <cell r="B7026"/>
          <cell r="C7026"/>
          <cell r="D7026"/>
          <cell r="G7026" t="str">
            <v xml:space="preserve"> </v>
          </cell>
        </row>
        <row r="7027">
          <cell r="A7027"/>
          <cell r="B7027"/>
          <cell r="C7027"/>
          <cell r="D7027"/>
          <cell r="G7027" t="str">
            <v xml:space="preserve"> </v>
          </cell>
        </row>
        <row r="7028">
          <cell r="A7028"/>
          <cell r="B7028"/>
          <cell r="C7028"/>
          <cell r="D7028"/>
          <cell r="G7028" t="str">
            <v xml:space="preserve"> </v>
          </cell>
        </row>
        <row r="7029">
          <cell r="A7029"/>
          <cell r="B7029"/>
          <cell r="C7029"/>
          <cell r="D7029"/>
          <cell r="G7029" t="str">
            <v xml:space="preserve"> </v>
          </cell>
        </row>
        <row r="7030">
          <cell r="A7030"/>
          <cell r="B7030"/>
          <cell r="C7030"/>
          <cell r="D7030"/>
          <cell r="G7030" t="str">
            <v xml:space="preserve"> </v>
          </cell>
        </row>
        <row r="7031">
          <cell r="A7031"/>
          <cell r="B7031"/>
          <cell r="C7031"/>
          <cell r="D7031"/>
          <cell r="G7031" t="str">
            <v xml:space="preserve"> </v>
          </cell>
        </row>
        <row r="7032">
          <cell r="A7032"/>
          <cell r="B7032"/>
          <cell r="C7032"/>
          <cell r="D7032"/>
          <cell r="G7032" t="str">
            <v xml:space="preserve"> </v>
          </cell>
        </row>
        <row r="7033">
          <cell r="A7033"/>
          <cell r="B7033"/>
          <cell r="C7033"/>
          <cell r="D7033"/>
          <cell r="G7033" t="str">
            <v xml:space="preserve"> </v>
          </cell>
        </row>
        <row r="7034">
          <cell r="A7034"/>
          <cell r="B7034"/>
          <cell r="C7034"/>
          <cell r="D7034"/>
          <cell r="G7034" t="str">
            <v xml:space="preserve"> </v>
          </cell>
        </row>
        <row r="7035">
          <cell r="A7035"/>
          <cell r="B7035"/>
          <cell r="C7035"/>
          <cell r="D7035"/>
          <cell r="G7035" t="str">
            <v xml:space="preserve"> </v>
          </cell>
        </row>
        <row r="7036">
          <cell r="A7036"/>
          <cell r="B7036"/>
          <cell r="C7036"/>
          <cell r="D7036"/>
          <cell r="G7036" t="str">
            <v xml:space="preserve"> </v>
          </cell>
        </row>
        <row r="7037">
          <cell r="A7037"/>
          <cell r="B7037"/>
          <cell r="C7037"/>
          <cell r="D7037"/>
          <cell r="G7037" t="str">
            <v xml:space="preserve"> </v>
          </cell>
        </row>
        <row r="7038">
          <cell r="A7038"/>
          <cell r="B7038"/>
          <cell r="C7038"/>
          <cell r="D7038"/>
          <cell r="G7038" t="str">
            <v xml:space="preserve"> </v>
          </cell>
        </row>
        <row r="7039">
          <cell r="A7039"/>
          <cell r="B7039"/>
          <cell r="C7039"/>
          <cell r="D7039"/>
          <cell r="G7039" t="str">
            <v xml:space="preserve"> </v>
          </cell>
        </row>
        <row r="7040">
          <cell r="A7040"/>
          <cell r="B7040"/>
          <cell r="C7040"/>
          <cell r="D7040"/>
          <cell r="G7040" t="str">
            <v xml:space="preserve"> </v>
          </cell>
        </row>
        <row r="7041">
          <cell r="A7041"/>
          <cell r="B7041"/>
          <cell r="C7041"/>
          <cell r="D7041"/>
          <cell r="G7041" t="str">
            <v xml:space="preserve"> </v>
          </cell>
        </row>
        <row r="7042">
          <cell r="A7042"/>
          <cell r="B7042"/>
          <cell r="C7042"/>
          <cell r="D7042"/>
          <cell r="G7042" t="str">
            <v xml:space="preserve"> </v>
          </cell>
        </row>
        <row r="7043">
          <cell r="A7043"/>
          <cell r="B7043"/>
          <cell r="C7043"/>
          <cell r="D7043"/>
          <cell r="G7043" t="str">
            <v xml:space="preserve"> </v>
          </cell>
        </row>
        <row r="7044">
          <cell r="A7044"/>
          <cell r="B7044"/>
          <cell r="C7044"/>
          <cell r="D7044"/>
          <cell r="G7044" t="str">
            <v xml:space="preserve"> </v>
          </cell>
        </row>
        <row r="7045">
          <cell r="A7045"/>
          <cell r="B7045"/>
          <cell r="C7045"/>
          <cell r="D7045"/>
          <cell r="G7045" t="str">
            <v xml:space="preserve"> </v>
          </cell>
        </row>
        <row r="7046">
          <cell r="A7046"/>
          <cell r="B7046"/>
          <cell r="C7046"/>
          <cell r="D7046"/>
          <cell r="G7046" t="str">
            <v xml:space="preserve"> </v>
          </cell>
        </row>
        <row r="7047">
          <cell r="A7047"/>
          <cell r="B7047"/>
          <cell r="C7047"/>
          <cell r="D7047"/>
          <cell r="G7047" t="str">
            <v xml:space="preserve"> </v>
          </cell>
        </row>
        <row r="7048">
          <cell r="A7048"/>
          <cell r="B7048"/>
          <cell r="C7048"/>
          <cell r="D7048"/>
          <cell r="G7048" t="str">
            <v xml:space="preserve"> </v>
          </cell>
        </row>
        <row r="7049">
          <cell r="A7049"/>
          <cell r="B7049"/>
          <cell r="C7049"/>
          <cell r="D7049"/>
          <cell r="G7049" t="str">
            <v xml:space="preserve"> </v>
          </cell>
        </row>
        <row r="7050">
          <cell r="A7050"/>
          <cell r="B7050"/>
          <cell r="C7050"/>
          <cell r="D7050"/>
          <cell r="G7050" t="str">
            <v xml:space="preserve"> </v>
          </cell>
        </row>
        <row r="7051">
          <cell r="A7051"/>
          <cell r="B7051"/>
          <cell r="C7051"/>
          <cell r="D7051"/>
          <cell r="G7051" t="str">
            <v xml:space="preserve"> </v>
          </cell>
        </row>
        <row r="7052">
          <cell r="A7052"/>
          <cell r="B7052"/>
          <cell r="C7052"/>
          <cell r="D7052"/>
          <cell r="G7052" t="str">
            <v xml:space="preserve"> </v>
          </cell>
        </row>
        <row r="7053">
          <cell r="A7053"/>
          <cell r="B7053"/>
          <cell r="C7053"/>
          <cell r="D7053"/>
          <cell r="G7053" t="str">
            <v xml:space="preserve"> </v>
          </cell>
        </row>
        <row r="7054">
          <cell r="A7054"/>
          <cell r="B7054"/>
          <cell r="C7054"/>
          <cell r="D7054"/>
          <cell r="G7054" t="str">
            <v xml:space="preserve"> </v>
          </cell>
        </row>
        <row r="7055">
          <cell r="A7055"/>
          <cell r="B7055"/>
          <cell r="C7055"/>
          <cell r="D7055"/>
          <cell r="G7055" t="str">
            <v xml:space="preserve"> </v>
          </cell>
        </row>
        <row r="7056">
          <cell r="A7056"/>
          <cell r="B7056"/>
          <cell r="C7056"/>
          <cell r="D7056"/>
          <cell r="G7056" t="str">
            <v xml:space="preserve"> </v>
          </cell>
        </row>
        <row r="7057">
          <cell r="A7057"/>
          <cell r="B7057"/>
          <cell r="C7057"/>
          <cell r="D7057"/>
          <cell r="G7057" t="str">
            <v xml:space="preserve"> </v>
          </cell>
        </row>
        <row r="7058">
          <cell r="A7058"/>
          <cell r="B7058"/>
          <cell r="C7058"/>
          <cell r="D7058"/>
          <cell r="G7058" t="str">
            <v xml:space="preserve"> </v>
          </cell>
        </row>
        <row r="7059">
          <cell r="A7059"/>
          <cell r="B7059"/>
          <cell r="C7059"/>
          <cell r="D7059"/>
          <cell r="G7059" t="str">
            <v xml:space="preserve"> </v>
          </cell>
        </row>
        <row r="7060">
          <cell r="A7060"/>
          <cell r="B7060"/>
          <cell r="C7060"/>
          <cell r="D7060"/>
          <cell r="G7060" t="str">
            <v xml:space="preserve"> </v>
          </cell>
        </row>
        <row r="7061">
          <cell r="A7061"/>
          <cell r="B7061"/>
          <cell r="C7061"/>
          <cell r="D7061"/>
          <cell r="G7061" t="str">
            <v xml:space="preserve"> </v>
          </cell>
        </row>
        <row r="7062">
          <cell r="A7062"/>
          <cell r="B7062"/>
          <cell r="C7062"/>
          <cell r="D7062"/>
          <cell r="G7062" t="str">
            <v xml:space="preserve"> </v>
          </cell>
        </row>
        <row r="7063">
          <cell r="A7063"/>
          <cell r="B7063"/>
          <cell r="C7063"/>
          <cell r="D7063"/>
          <cell r="G7063" t="str">
            <v xml:space="preserve"> </v>
          </cell>
        </row>
        <row r="7064">
          <cell r="A7064"/>
          <cell r="B7064"/>
          <cell r="C7064"/>
          <cell r="D7064"/>
          <cell r="G7064" t="str">
            <v xml:space="preserve"> </v>
          </cell>
        </row>
        <row r="7065">
          <cell r="A7065"/>
          <cell r="B7065"/>
          <cell r="C7065"/>
          <cell r="D7065"/>
          <cell r="G7065" t="str">
            <v xml:space="preserve"> </v>
          </cell>
        </row>
        <row r="7066">
          <cell r="A7066"/>
          <cell r="B7066"/>
          <cell r="C7066"/>
          <cell r="D7066"/>
          <cell r="G7066" t="str">
            <v xml:space="preserve"> </v>
          </cell>
        </row>
        <row r="7067">
          <cell r="A7067"/>
          <cell r="B7067"/>
          <cell r="C7067"/>
          <cell r="D7067"/>
          <cell r="G7067" t="str">
            <v xml:space="preserve"> </v>
          </cell>
        </row>
        <row r="7068">
          <cell r="A7068"/>
          <cell r="B7068"/>
          <cell r="C7068"/>
          <cell r="D7068"/>
          <cell r="G7068" t="str">
            <v xml:space="preserve"> </v>
          </cell>
        </row>
        <row r="7069">
          <cell r="A7069"/>
          <cell r="B7069"/>
          <cell r="C7069"/>
          <cell r="D7069"/>
          <cell r="G7069" t="str">
            <v xml:space="preserve"> </v>
          </cell>
        </row>
        <row r="7070">
          <cell r="A7070"/>
          <cell r="B7070"/>
          <cell r="C7070"/>
          <cell r="D7070"/>
          <cell r="G7070" t="str">
            <v xml:space="preserve"> </v>
          </cell>
        </row>
        <row r="7071">
          <cell r="A7071"/>
          <cell r="B7071"/>
          <cell r="C7071"/>
          <cell r="D7071"/>
          <cell r="G7071" t="str">
            <v xml:space="preserve"> </v>
          </cell>
        </row>
        <row r="7072">
          <cell r="A7072"/>
          <cell r="B7072"/>
          <cell r="C7072"/>
          <cell r="D7072"/>
          <cell r="G7072" t="str">
            <v xml:space="preserve"> </v>
          </cell>
        </row>
        <row r="7073">
          <cell r="A7073"/>
          <cell r="B7073"/>
          <cell r="C7073"/>
          <cell r="D7073"/>
          <cell r="G7073" t="str">
            <v xml:space="preserve"> </v>
          </cell>
        </row>
        <row r="7074">
          <cell r="A7074"/>
          <cell r="B7074"/>
          <cell r="C7074"/>
          <cell r="D7074"/>
          <cell r="G7074" t="str">
            <v xml:space="preserve"> </v>
          </cell>
        </row>
        <row r="7075">
          <cell r="A7075"/>
          <cell r="B7075"/>
          <cell r="C7075"/>
          <cell r="D7075"/>
          <cell r="G7075" t="str">
            <v xml:space="preserve"> </v>
          </cell>
        </row>
        <row r="7076">
          <cell r="A7076"/>
          <cell r="B7076"/>
          <cell r="C7076"/>
          <cell r="D7076"/>
          <cell r="G7076" t="str">
            <v xml:space="preserve"> </v>
          </cell>
        </row>
        <row r="7077">
          <cell r="A7077"/>
          <cell r="B7077"/>
          <cell r="C7077"/>
          <cell r="D7077"/>
          <cell r="G7077" t="str">
            <v xml:space="preserve"> </v>
          </cell>
        </row>
        <row r="7078">
          <cell r="A7078"/>
          <cell r="B7078"/>
          <cell r="C7078"/>
          <cell r="D7078"/>
          <cell r="G7078" t="str">
            <v xml:space="preserve"> </v>
          </cell>
        </row>
        <row r="7079">
          <cell r="A7079"/>
          <cell r="B7079"/>
          <cell r="C7079"/>
          <cell r="D7079"/>
          <cell r="G7079" t="str">
            <v xml:space="preserve"> </v>
          </cell>
        </row>
        <row r="7080">
          <cell r="A7080"/>
          <cell r="B7080"/>
          <cell r="C7080"/>
          <cell r="D7080"/>
          <cell r="G7080" t="str">
            <v xml:space="preserve"> </v>
          </cell>
        </row>
        <row r="7081">
          <cell r="A7081"/>
          <cell r="B7081"/>
          <cell r="C7081"/>
          <cell r="D7081"/>
          <cell r="G7081" t="str">
            <v xml:space="preserve"> </v>
          </cell>
        </row>
        <row r="7082">
          <cell r="A7082"/>
          <cell r="B7082"/>
          <cell r="C7082"/>
          <cell r="D7082"/>
          <cell r="G7082" t="str">
            <v xml:space="preserve"> </v>
          </cell>
        </row>
        <row r="7083">
          <cell r="A7083"/>
          <cell r="B7083"/>
          <cell r="C7083"/>
          <cell r="D7083"/>
          <cell r="G7083" t="str">
            <v xml:space="preserve"> </v>
          </cell>
        </row>
        <row r="7084">
          <cell r="A7084"/>
          <cell r="B7084"/>
          <cell r="C7084"/>
          <cell r="D7084"/>
          <cell r="G7084" t="str">
            <v xml:space="preserve"> </v>
          </cell>
        </row>
        <row r="7085">
          <cell r="A7085"/>
          <cell r="B7085"/>
          <cell r="C7085"/>
          <cell r="D7085"/>
          <cell r="G7085" t="str">
            <v xml:space="preserve"> </v>
          </cell>
        </row>
        <row r="7086">
          <cell r="A7086"/>
          <cell r="B7086"/>
          <cell r="C7086"/>
          <cell r="D7086"/>
          <cell r="G7086" t="str">
            <v xml:space="preserve"> </v>
          </cell>
        </row>
        <row r="7087">
          <cell r="A7087"/>
          <cell r="B7087"/>
          <cell r="C7087"/>
          <cell r="D7087"/>
          <cell r="G7087" t="str">
            <v xml:space="preserve"> </v>
          </cell>
        </row>
        <row r="7088">
          <cell r="A7088"/>
          <cell r="B7088"/>
          <cell r="C7088"/>
          <cell r="D7088"/>
          <cell r="G7088" t="str">
            <v xml:space="preserve"> </v>
          </cell>
        </row>
        <row r="7089">
          <cell r="A7089"/>
          <cell r="B7089"/>
          <cell r="C7089"/>
          <cell r="D7089"/>
          <cell r="G7089" t="str">
            <v xml:space="preserve"> </v>
          </cell>
        </row>
        <row r="7090">
          <cell r="A7090"/>
          <cell r="B7090"/>
          <cell r="C7090"/>
          <cell r="D7090"/>
          <cell r="G7090" t="str">
            <v xml:space="preserve"> </v>
          </cell>
        </row>
        <row r="7091">
          <cell r="A7091"/>
          <cell r="B7091"/>
          <cell r="C7091"/>
          <cell r="D7091"/>
          <cell r="G7091" t="str">
            <v xml:space="preserve"> </v>
          </cell>
        </row>
        <row r="7092">
          <cell r="A7092"/>
          <cell r="B7092"/>
          <cell r="C7092"/>
          <cell r="D7092"/>
          <cell r="G7092" t="str">
            <v xml:space="preserve"> </v>
          </cell>
        </row>
        <row r="7093">
          <cell r="A7093"/>
          <cell r="B7093"/>
          <cell r="C7093"/>
          <cell r="D7093"/>
          <cell r="G7093" t="str">
            <v xml:space="preserve"> </v>
          </cell>
        </row>
        <row r="7094">
          <cell r="A7094"/>
          <cell r="B7094"/>
          <cell r="C7094"/>
          <cell r="D7094"/>
          <cell r="G7094" t="str">
            <v xml:space="preserve"> </v>
          </cell>
        </row>
        <row r="7095">
          <cell r="A7095"/>
          <cell r="B7095"/>
          <cell r="C7095"/>
          <cell r="D7095"/>
          <cell r="G7095" t="str">
            <v xml:space="preserve"> </v>
          </cell>
        </row>
        <row r="7096">
          <cell r="A7096"/>
          <cell r="B7096"/>
          <cell r="C7096"/>
          <cell r="D7096"/>
          <cell r="G7096" t="str">
            <v xml:space="preserve"> </v>
          </cell>
        </row>
        <row r="7097">
          <cell r="A7097"/>
          <cell r="B7097"/>
          <cell r="C7097"/>
          <cell r="D7097"/>
          <cell r="G7097" t="str">
            <v xml:space="preserve"> </v>
          </cell>
        </row>
        <row r="7098">
          <cell r="A7098"/>
          <cell r="B7098"/>
          <cell r="C7098"/>
          <cell r="D7098"/>
          <cell r="G7098" t="str">
            <v xml:space="preserve"> </v>
          </cell>
        </row>
        <row r="7099">
          <cell r="A7099"/>
          <cell r="B7099"/>
          <cell r="C7099"/>
          <cell r="D7099"/>
          <cell r="G7099" t="str">
            <v xml:space="preserve"> </v>
          </cell>
        </row>
        <row r="7100">
          <cell r="A7100"/>
          <cell r="B7100"/>
          <cell r="C7100"/>
          <cell r="D7100"/>
          <cell r="G7100" t="str">
            <v xml:space="preserve"> </v>
          </cell>
        </row>
        <row r="7101">
          <cell r="A7101"/>
          <cell r="B7101"/>
          <cell r="C7101"/>
          <cell r="D7101"/>
          <cell r="G7101" t="str">
            <v xml:space="preserve"> </v>
          </cell>
        </row>
        <row r="7102">
          <cell r="A7102"/>
          <cell r="B7102"/>
          <cell r="C7102"/>
          <cell r="D7102"/>
          <cell r="G7102" t="str">
            <v xml:space="preserve"> </v>
          </cell>
        </row>
        <row r="7103">
          <cell r="A7103"/>
          <cell r="B7103"/>
          <cell r="C7103"/>
          <cell r="D7103"/>
          <cell r="G7103" t="str">
            <v xml:space="preserve"> </v>
          </cell>
        </row>
        <row r="7104">
          <cell r="A7104"/>
          <cell r="B7104"/>
          <cell r="C7104"/>
          <cell r="D7104"/>
          <cell r="G7104" t="str">
            <v xml:space="preserve"> </v>
          </cell>
        </row>
        <row r="7105">
          <cell r="A7105"/>
          <cell r="B7105"/>
          <cell r="C7105"/>
          <cell r="D7105"/>
          <cell r="G7105" t="str">
            <v xml:space="preserve"> </v>
          </cell>
        </row>
        <row r="7106">
          <cell r="A7106"/>
          <cell r="B7106"/>
          <cell r="C7106"/>
          <cell r="D7106"/>
          <cell r="G7106" t="str">
            <v xml:space="preserve"> </v>
          </cell>
        </row>
        <row r="7107">
          <cell r="A7107"/>
          <cell r="B7107"/>
          <cell r="C7107"/>
          <cell r="D7107"/>
          <cell r="G7107" t="str">
            <v xml:space="preserve"> </v>
          </cell>
        </row>
        <row r="7108">
          <cell r="A7108"/>
          <cell r="B7108"/>
          <cell r="C7108"/>
          <cell r="D7108"/>
          <cell r="G7108" t="str">
            <v xml:space="preserve"> </v>
          </cell>
        </row>
        <row r="7109">
          <cell r="A7109"/>
          <cell r="B7109"/>
          <cell r="C7109"/>
          <cell r="D7109"/>
          <cell r="G7109" t="str">
            <v xml:space="preserve"> </v>
          </cell>
        </row>
        <row r="7110">
          <cell r="A7110"/>
          <cell r="B7110"/>
          <cell r="C7110"/>
          <cell r="D7110"/>
          <cell r="G7110" t="str">
            <v xml:space="preserve"> </v>
          </cell>
        </row>
        <row r="7111">
          <cell r="A7111"/>
          <cell r="B7111"/>
          <cell r="C7111"/>
          <cell r="D7111"/>
          <cell r="G7111" t="str">
            <v xml:space="preserve"> </v>
          </cell>
        </row>
        <row r="7112">
          <cell r="A7112"/>
          <cell r="B7112"/>
          <cell r="C7112"/>
          <cell r="D7112"/>
          <cell r="G7112" t="str">
            <v xml:space="preserve"> </v>
          </cell>
        </row>
        <row r="7113">
          <cell r="A7113"/>
          <cell r="B7113"/>
          <cell r="C7113"/>
          <cell r="D7113"/>
          <cell r="G7113" t="str">
            <v xml:space="preserve"> </v>
          </cell>
        </row>
        <row r="7114">
          <cell r="A7114"/>
          <cell r="B7114"/>
          <cell r="C7114"/>
          <cell r="D7114"/>
          <cell r="G7114" t="str">
            <v xml:space="preserve"> </v>
          </cell>
        </row>
        <row r="7115">
          <cell r="A7115"/>
          <cell r="B7115"/>
          <cell r="C7115"/>
          <cell r="D7115"/>
          <cell r="G7115" t="str">
            <v xml:space="preserve"> </v>
          </cell>
        </row>
        <row r="7116">
          <cell r="A7116"/>
          <cell r="B7116"/>
          <cell r="C7116"/>
          <cell r="D7116"/>
          <cell r="G7116" t="str">
            <v xml:space="preserve"> </v>
          </cell>
        </row>
        <row r="7117">
          <cell r="A7117"/>
          <cell r="B7117"/>
          <cell r="C7117"/>
          <cell r="D7117"/>
          <cell r="G7117" t="str">
            <v xml:space="preserve"> </v>
          </cell>
        </row>
        <row r="7118">
          <cell r="A7118"/>
          <cell r="B7118"/>
          <cell r="C7118"/>
          <cell r="D7118"/>
          <cell r="G7118" t="str">
            <v xml:space="preserve"> </v>
          </cell>
        </row>
        <row r="7119">
          <cell r="A7119"/>
          <cell r="B7119"/>
          <cell r="C7119"/>
          <cell r="D7119"/>
          <cell r="G7119" t="str">
            <v xml:space="preserve"> </v>
          </cell>
        </row>
        <row r="7120">
          <cell r="A7120"/>
          <cell r="B7120"/>
          <cell r="C7120"/>
          <cell r="D7120"/>
          <cell r="G7120" t="str">
            <v xml:space="preserve"> </v>
          </cell>
        </row>
        <row r="7121">
          <cell r="A7121"/>
          <cell r="B7121"/>
          <cell r="C7121"/>
          <cell r="D7121"/>
          <cell r="G7121" t="str">
            <v xml:space="preserve"> </v>
          </cell>
        </row>
        <row r="7122">
          <cell r="A7122"/>
          <cell r="B7122"/>
          <cell r="C7122"/>
          <cell r="D7122"/>
          <cell r="G7122" t="str">
            <v xml:space="preserve"> </v>
          </cell>
        </row>
        <row r="7123">
          <cell r="A7123"/>
          <cell r="B7123"/>
          <cell r="C7123"/>
          <cell r="D7123"/>
          <cell r="G7123" t="str">
            <v xml:space="preserve"> </v>
          </cell>
        </row>
        <row r="7124">
          <cell r="A7124"/>
          <cell r="B7124"/>
          <cell r="C7124"/>
          <cell r="D7124"/>
          <cell r="G7124" t="str">
            <v xml:space="preserve"> </v>
          </cell>
        </row>
        <row r="7125">
          <cell r="A7125"/>
          <cell r="B7125"/>
          <cell r="C7125"/>
          <cell r="D7125"/>
          <cell r="G7125" t="str">
            <v xml:space="preserve"> </v>
          </cell>
        </row>
        <row r="7126">
          <cell r="A7126"/>
          <cell r="B7126"/>
          <cell r="C7126"/>
          <cell r="D7126"/>
          <cell r="G7126" t="str">
            <v xml:space="preserve"> </v>
          </cell>
        </row>
        <row r="7127">
          <cell r="A7127"/>
          <cell r="B7127"/>
          <cell r="C7127"/>
          <cell r="D7127"/>
          <cell r="G7127" t="str">
            <v xml:space="preserve"> </v>
          </cell>
        </row>
        <row r="7128">
          <cell r="A7128"/>
          <cell r="B7128"/>
          <cell r="C7128"/>
          <cell r="D7128"/>
          <cell r="G7128" t="str">
            <v xml:space="preserve"> </v>
          </cell>
        </row>
        <row r="7129">
          <cell r="A7129"/>
          <cell r="B7129"/>
          <cell r="C7129"/>
          <cell r="D7129"/>
          <cell r="G7129" t="str">
            <v xml:space="preserve"> </v>
          </cell>
        </row>
        <row r="7130">
          <cell r="A7130"/>
          <cell r="B7130"/>
          <cell r="C7130"/>
          <cell r="D7130"/>
          <cell r="G7130" t="str">
            <v xml:space="preserve"> </v>
          </cell>
        </row>
        <row r="7131">
          <cell r="A7131"/>
          <cell r="B7131"/>
          <cell r="C7131"/>
          <cell r="D7131"/>
          <cell r="G7131" t="str">
            <v xml:space="preserve"> </v>
          </cell>
        </row>
        <row r="7132">
          <cell r="A7132"/>
          <cell r="B7132"/>
          <cell r="C7132"/>
          <cell r="D7132"/>
          <cell r="G7132" t="str">
            <v xml:space="preserve"> </v>
          </cell>
        </row>
        <row r="7133">
          <cell r="A7133"/>
          <cell r="B7133"/>
          <cell r="C7133"/>
          <cell r="D7133"/>
          <cell r="G7133" t="str">
            <v xml:space="preserve"> </v>
          </cell>
        </row>
        <row r="7134">
          <cell r="A7134"/>
          <cell r="B7134"/>
          <cell r="C7134"/>
          <cell r="D7134"/>
          <cell r="G7134" t="str">
            <v xml:space="preserve"> </v>
          </cell>
        </row>
        <row r="7135">
          <cell r="A7135"/>
          <cell r="B7135"/>
          <cell r="C7135"/>
          <cell r="D7135"/>
          <cell r="G7135" t="str">
            <v xml:space="preserve"> </v>
          </cell>
        </row>
        <row r="7136">
          <cell r="A7136"/>
          <cell r="B7136"/>
          <cell r="C7136"/>
          <cell r="D7136"/>
          <cell r="G7136" t="str">
            <v xml:space="preserve"> </v>
          </cell>
        </row>
        <row r="7137">
          <cell r="A7137"/>
          <cell r="B7137"/>
          <cell r="C7137"/>
          <cell r="D7137"/>
          <cell r="G7137" t="str">
            <v xml:space="preserve"> </v>
          </cell>
        </row>
        <row r="7138">
          <cell r="A7138"/>
          <cell r="B7138"/>
          <cell r="C7138"/>
          <cell r="D7138"/>
          <cell r="G7138" t="str">
            <v xml:space="preserve"> </v>
          </cell>
        </row>
        <row r="7139">
          <cell r="A7139"/>
          <cell r="B7139"/>
          <cell r="C7139"/>
          <cell r="D7139"/>
          <cell r="G7139" t="str">
            <v xml:space="preserve"> </v>
          </cell>
        </row>
        <row r="7140">
          <cell r="A7140"/>
          <cell r="B7140"/>
          <cell r="C7140"/>
          <cell r="D7140"/>
          <cell r="G7140" t="str">
            <v xml:space="preserve"> </v>
          </cell>
        </row>
        <row r="7141">
          <cell r="A7141"/>
          <cell r="B7141"/>
          <cell r="C7141"/>
          <cell r="D7141"/>
          <cell r="G7141" t="str">
            <v xml:space="preserve"> </v>
          </cell>
        </row>
        <row r="7142">
          <cell r="A7142"/>
          <cell r="B7142"/>
          <cell r="C7142"/>
          <cell r="D7142"/>
          <cell r="G7142" t="str">
            <v xml:space="preserve"> </v>
          </cell>
        </row>
        <row r="7143">
          <cell r="A7143"/>
          <cell r="B7143"/>
          <cell r="C7143"/>
          <cell r="D7143"/>
          <cell r="G7143" t="str">
            <v xml:space="preserve"> </v>
          </cell>
        </row>
        <row r="7144">
          <cell r="A7144"/>
          <cell r="B7144"/>
          <cell r="C7144"/>
          <cell r="D7144"/>
          <cell r="G7144" t="str">
            <v xml:space="preserve"> </v>
          </cell>
        </row>
        <row r="7145">
          <cell r="A7145"/>
          <cell r="B7145"/>
          <cell r="C7145"/>
          <cell r="D7145"/>
          <cell r="G7145" t="str">
            <v xml:space="preserve"> </v>
          </cell>
        </row>
        <row r="7146">
          <cell r="A7146"/>
          <cell r="B7146"/>
          <cell r="C7146"/>
          <cell r="D7146"/>
          <cell r="G7146" t="str">
            <v xml:space="preserve"> </v>
          </cell>
        </row>
        <row r="7147">
          <cell r="A7147"/>
          <cell r="B7147"/>
          <cell r="C7147"/>
          <cell r="D7147"/>
          <cell r="G7147" t="str">
            <v xml:space="preserve"> </v>
          </cell>
        </row>
        <row r="7148">
          <cell r="A7148"/>
          <cell r="B7148"/>
          <cell r="C7148"/>
          <cell r="D7148"/>
          <cell r="G7148" t="str">
            <v xml:space="preserve"> </v>
          </cell>
        </row>
        <row r="7149">
          <cell r="A7149"/>
          <cell r="B7149"/>
          <cell r="C7149"/>
          <cell r="D7149"/>
          <cell r="G7149" t="str">
            <v xml:space="preserve"> </v>
          </cell>
        </row>
        <row r="7150">
          <cell r="A7150"/>
          <cell r="B7150"/>
          <cell r="C7150"/>
          <cell r="D7150"/>
          <cell r="G7150" t="str">
            <v xml:space="preserve"> </v>
          </cell>
        </row>
        <row r="7151">
          <cell r="A7151"/>
          <cell r="B7151"/>
          <cell r="C7151"/>
          <cell r="D7151"/>
          <cell r="G7151" t="str">
            <v xml:space="preserve"> </v>
          </cell>
        </row>
        <row r="7152">
          <cell r="A7152"/>
          <cell r="B7152"/>
          <cell r="C7152"/>
          <cell r="D7152"/>
          <cell r="G7152" t="str">
            <v xml:space="preserve"> </v>
          </cell>
        </row>
        <row r="7153">
          <cell r="A7153"/>
          <cell r="B7153"/>
          <cell r="C7153"/>
          <cell r="D7153"/>
          <cell r="G7153" t="str">
            <v xml:space="preserve"> </v>
          </cell>
        </row>
        <row r="7154">
          <cell r="A7154"/>
          <cell r="B7154"/>
          <cell r="C7154"/>
          <cell r="D7154"/>
          <cell r="G7154" t="str">
            <v xml:space="preserve"> </v>
          </cell>
        </row>
        <row r="7155">
          <cell r="A7155"/>
          <cell r="B7155"/>
          <cell r="C7155"/>
          <cell r="D7155"/>
          <cell r="G7155" t="str">
            <v xml:space="preserve"> </v>
          </cell>
        </row>
        <row r="7156">
          <cell r="A7156"/>
          <cell r="B7156"/>
          <cell r="C7156"/>
          <cell r="D7156"/>
          <cell r="G7156" t="str">
            <v xml:space="preserve"> </v>
          </cell>
        </row>
        <row r="7157">
          <cell r="A7157"/>
          <cell r="B7157"/>
          <cell r="C7157"/>
          <cell r="D7157"/>
          <cell r="G7157" t="str">
            <v xml:space="preserve"> </v>
          </cell>
        </row>
        <row r="7158">
          <cell r="A7158"/>
          <cell r="B7158"/>
          <cell r="C7158"/>
          <cell r="D7158"/>
          <cell r="G7158" t="str">
            <v xml:space="preserve"> </v>
          </cell>
        </row>
        <row r="7159">
          <cell r="A7159"/>
          <cell r="B7159"/>
          <cell r="C7159"/>
          <cell r="D7159"/>
          <cell r="G7159" t="str">
            <v xml:space="preserve"> </v>
          </cell>
        </row>
        <row r="7160">
          <cell r="A7160"/>
          <cell r="B7160"/>
          <cell r="C7160"/>
          <cell r="D7160"/>
          <cell r="G7160" t="str">
            <v xml:space="preserve"> </v>
          </cell>
        </row>
        <row r="7161">
          <cell r="A7161"/>
          <cell r="B7161"/>
          <cell r="C7161"/>
          <cell r="D7161"/>
          <cell r="G7161" t="str">
            <v xml:space="preserve"> </v>
          </cell>
        </row>
        <row r="7162">
          <cell r="A7162"/>
          <cell r="B7162"/>
          <cell r="C7162"/>
          <cell r="D7162"/>
          <cell r="G7162" t="str">
            <v xml:space="preserve"> </v>
          </cell>
        </row>
        <row r="7163">
          <cell r="A7163"/>
          <cell r="B7163"/>
          <cell r="C7163"/>
          <cell r="D7163"/>
          <cell r="G7163" t="str">
            <v xml:space="preserve"> </v>
          </cell>
        </row>
        <row r="7164">
          <cell r="A7164"/>
          <cell r="B7164"/>
          <cell r="C7164"/>
          <cell r="D7164"/>
          <cell r="G7164" t="str">
            <v xml:space="preserve"> </v>
          </cell>
        </row>
        <row r="7165">
          <cell r="A7165"/>
          <cell r="B7165"/>
          <cell r="C7165"/>
          <cell r="D7165"/>
          <cell r="G7165" t="str">
            <v xml:space="preserve"> </v>
          </cell>
        </row>
        <row r="7166">
          <cell r="A7166"/>
          <cell r="B7166"/>
          <cell r="C7166"/>
          <cell r="D7166"/>
          <cell r="G7166" t="str">
            <v xml:space="preserve"> </v>
          </cell>
        </row>
        <row r="7167">
          <cell r="A7167"/>
          <cell r="B7167"/>
          <cell r="C7167"/>
          <cell r="D7167"/>
          <cell r="G7167" t="str">
            <v xml:space="preserve"> </v>
          </cell>
        </row>
        <row r="7168">
          <cell r="A7168"/>
          <cell r="B7168"/>
          <cell r="C7168"/>
          <cell r="D7168"/>
          <cell r="G7168" t="str">
            <v xml:space="preserve"> </v>
          </cell>
        </row>
        <row r="7169">
          <cell r="A7169"/>
          <cell r="B7169"/>
          <cell r="C7169"/>
          <cell r="D7169"/>
          <cell r="G7169" t="str">
            <v xml:space="preserve"> </v>
          </cell>
        </row>
        <row r="7170">
          <cell r="A7170"/>
          <cell r="B7170"/>
          <cell r="C7170"/>
          <cell r="D7170"/>
          <cell r="G7170" t="str">
            <v xml:space="preserve"> </v>
          </cell>
        </row>
        <row r="7171">
          <cell r="A7171"/>
          <cell r="B7171"/>
          <cell r="C7171"/>
          <cell r="D7171"/>
          <cell r="G7171" t="str">
            <v xml:space="preserve"> </v>
          </cell>
        </row>
        <row r="7172">
          <cell r="A7172"/>
          <cell r="B7172"/>
          <cell r="C7172"/>
          <cell r="D7172"/>
          <cell r="G7172" t="str">
            <v xml:space="preserve"> </v>
          </cell>
        </row>
        <row r="7173">
          <cell r="A7173"/>
          <cell r="B7173"/>
          <cell r="C7173"/>
          <cell r="D7173"/>
          <cell r="G7173" t="str">
            <v xml:space="preserve"> </v>
          </cell>
        </row>
        <row r="7174">
          <cell r="A7174"/>
          <cell r="B7174"/>
          <cell r="C7174"/>
          <cell r="D7174"/>
          <cell r="G7174" t="str">
            <v xml:space="preserve"> </v>
          </cell>
        </row>
        <row r="7175">
          <cell r="A7175"/>
          <cell r="B7175"/>
          <cell r="C7175"/>
          <cell r="D7175"/>
          <cell r="G7175" t="str">
            <v xml:space="preserve"> </v>
          </cell>
        </row>
        <row r="7176">
          <cell r="A7176"/>
          <cell r="B7176"/>
          <cell r="C7176"/>
          <cell r="D7176"/>
          <cell r="G7176" t="str">
            <v xml:space="preserve"> </v>
          </cell>
        </row>
        <row r="7177">
          <cell r="A7177"/>
          <cell r="B7177"/>
          <cell r="C7177"/>
          <cell r="D7177"/>
          <cell r="G7177" t="str">
            <v xml:space="preserve"> </v>
          </cell>
        </row>
        <row r="7178">
          <cell r="A7178"/>
          <cell r="B7178"/>
          <cell r="C7178"/>
          <cell r="D7178"/>
          <cell r="G7178" t="str">
            <v xml:space="preserve"> </v>
          </cell>
        </row>
        <row r="7179">
          <cell r="A7179"/>
          <cell r="B7179"/>
          <cell r="C7179"/>
          <cell r="D7179"/>
          <cell r="G7179" t="str">
            <v xml:space="preserve"> </v>
          </cell>
        </row>
        <row r="7180">
          <cell r="A7180"/>
          <cell r="B7180"/>
          <cell r="C7180"/>
          <cell r="D7180"/>
          <cell r="G7180" t="str">
            <v xml:space="preserve"> </v>
          </cell>
        </row>
        <row r="7181">
          <cell r="A7181"/>
          <cell r="B7181"/>
          <cell r="C7181"/>
          <cell r="D7181"/>
          <cell r="G7181" t="str">
            <v xml:space="preserve"> </v>
          </cell>
        </row>
        <row r="7182">
          <cell r="A7182"/>
          <cell r="B7182"/>
          <cell r="C7182"/>
          <cell r="D7182"/>
          <cell r="G7182" t="str">
            <v xml:space="preserve"> </v>
          </cell>
        </row>
        <row r="7183">
          <cell r="A7183"/>
          <cell r="B7183"/>
          <cell r="C7183"/>
          <cell r="D7183"/>
          <cell r="G7183" t="str">
            <v xml:space="preserve"> </v>
          </cell>
        </row>
        <row r="7184">
          <cell r="A7184"/>
          <cell r="B7184"/>
          <cell r="C7184"/>
          <cell r="D7184"/>
          <cell r="G7184" t="str">
            <v xml:space="preserve"> </v>
          </cell>
        </row>
        <row r="7185">
          <cell r="A7185"/>
          <cell r="B7185"/>
          <cell r="C7185"/>
          <cell r="D7185"/>
          <cell r="G7185" t="str">
            <v xml:space="preserve"> </v>
          </cell>
        </row>
        <row r="7186">
          <cell r="A7186"/>
          <cell r="B7186"/>
          <cell r="C7186"/>
          <cell r="D7186"/>
          <cell r="G7186" t="str">
            <v xml:space="preserve"> </v>
          </cell>
        </row>
        <row r="7187">
          <cell r="A7187"/>
          <cell r="B7187"/>
          <cell r="C7187"/>
          <cell r="D7187"/>
          <cell r="G7187" t="str">
            <v xml:space="preserve"> </v>
          </cell>
        </row>
        <row r="7188">
          <cell r="A7188"/>
          <cell r="B7188"/>
          <cell r="C7188"/>
          <cell r="D7188"/>
          <cell r="G7188" t="str">
            <v xml:space="preserve"> </v>
          </cell>
        </row>
        <row r="7189">
          <cell r="A7189"/>
          <cell r="B7189"/>
          <cell r="C7189"/>
          <cell r="D7189"/>
          <cell r="G7189" t="str">
            <v xml:space="preserve"> </v>
          </cell>
        </row>
        <row r="7190">
          <cell r="A7190"/>
          <cell r="B7190"/>
          <cell r="C7190"/>
          <cell r="D7190"/>
          <cell r="G7190" t="str">
            <v xml:space="preserve"> </v>
          </cell>
        </row>
        <row r="7191">
          <cell r="A7191"/>
          <cell r="B7191"/>
          <cell r="C7191"/>
          <cell r="D7191"/>
          <cell r="G7191" t="str">
            <v xml:space="preserve"> </v>
          </cell>
        </row>
        <row r="7192">
          <cell r="A7192"/>
          <cell r="B7192"/>
          <cell r="C7192"/>
          <cell r="D7192"/>
          <cell r="G7192" t="str">
            <v xml:space="preserve"> </v>
          </cell>
        </row>
        <row r="7193">
          <cell r="A7193"/>
          <cell r="B7193"/>
          <cell r="C7193"/>
          <cell r="D7193"/>
          <cell r="G7193" t="str">
            <v xml:space="preserve"> </v>
          </cell>
        </row>
        <row r="7194">
          <cell r="A7194"/>
          <cell r="B7194"/>
          <cell r="C7194"/>
          <cell r="D7194"/>
          <cell r="G7194" t="str">
            <v xml:space="preserve"> </v>
          </cell>
        </row>
        <row r="7195">
          <cell r="A7195"/>
          <cell r="B7195"/>
          <cell r="C7195"/>
          <cell r="D7195"/>
          <cell r="G7195" t="str">
            <v xml:space="preserve"> </v>
          </cell>
        </row>
        <row r="7196">
          <cell r="A7196"/>
          <cell r="B7196"/>
          <cell r="C7196"/>
          <cell r="D7196"/>
          <cell r="G7196" t="str">
            <v xml:space="preserve"> </v>
          </cell>
        </row>
        <row r="7197">
          <cell r="A7197"/>
          <cell r="B7197"/>
          <cell r="C7197"/>
          <cell r="D7197"/>
          <cell r="G7197" t="str">
            <v xml:space="preserve"> </v>
          </cell>
        </row>
        <row r="7198">
          <cell r="A7198"/>
          <cell r="B7198"/>
          <cell r="C7198"/>
          <cell r="D7198"/>
          <cell r="G7198" t="str">
            <v xml:space="preserve"> </v>
          </cell>
        </row>
        <row r="7199">
          <cell r="A7199"/>
          <cell r="B7199"/>
          <cell r="C7199"/>
          <cell r="D7199"/>
          <cell r="G7199" t="str">
            <v xml:space="preserve"> </v>
          </cell>
        </row>
        <row r="7200">
          <cell r="A7200"/>
          <cell r="B7200"/>
          <cell r="C7200"/>
          <cell r="D7200"/>
          <cell r="G7200" t="str">
            <v xml:space="preserve"> </v>
          </cell>
        </row>
        <row r="7201">
          <cell r="A7201"/>
          <cell r="B7201"/>
          <cell r="C7201"/>
          <cell r="D7201"/>
          <cell r="G7201" t="str">
            <v xml:space="preserve"> </v>
          </cell>
        </row>
        <row r="7202">
          <cell r="A7202"/>
          <cell r="B7202"/>
          <cell r="C7202"/>
          <cell r="D7202"/>
          <cell r="G7202" t="str">
            <v xml:space="preserve"> </v>
          </cell>
        </row>
        <row r="7203">
          <cell r="A7203"/>
          <cell r="B7203"/>
          <cell r="C7203"/>
          <cell r="D7203"/>
          <cell r="G7203" t="str">
            <v xml:space="preserve"> </v>
          </cell>
        </row>
        <row r="7204">
          <cell r="A7204"/>
          <cell r="B7204"/>
          <cell r="C7204"/>
          <cell r="D7204"/>
          <cell r="G7204" t="str">
            <v xml:space="preserve"> </v>
          </cell>
        </row>
        <row r="7205">
          <cell r="A7205"/>
          <cell r="B7205"/>
          <cell r="C7205"/>
          <cell r="D7205"/>
          <cell r="G7205" t="str">
            <v xml:space="preserve"> </v>
          </cell>
        </row>
        <row r="7206">
          <cell r="A7206"/>
          <cell r="B7206"/>
          <cell r="C7206"/>
          <cell r="D7206"/>
          <cell r="G7206" t="str">
            <v xml:space="preserve"> </v>
          </cell>
        </row>
        <row r="7207">
          <cell r="A7207"/>
          <cell r="B7207"/>
          <cell r="C7207"/>
          <cell r="D7207"/>
          <cell r="G7207" t="str">
            <v xml:space="preserve"> </v>
          </cell>
        </row>
        <row r="7208">
          <cell r="A7208"/>
          <cell r="B7208"/>
          <cell r="C7208"/>
          <cell r="D7208"/>
          <cell r="G7208" t="str">
            <v xml:space="preserve"> </v>
          </cell>
        </row>
        <row r="7209">
          <cell r="A7209"/>
          <cell r="B7209"/>
          <cell r="C7209"/>
          <cell r="D7209"/>
          <cell r="G7209" t="str">
            <v xml:space="preserve"> </v>
          </cell>
        </row>
        <row r="7210">
          <cell r="A7210"/>
          <cell r="B7210"/>
          <cell r="C7210"/>
          <cell r="D7210"/>
          <cell r="G7210" t="str">
            <v xml:space="preserve"> </v>
          </cell>
        </row>
        <row r="7211">
          <cell r="A7211"/>
          <cell r="B7211"/>
          <cell r="C7211"/>
          <cell r="D7211"/>
          <cell r="G7211" t="str">
            <v xml:space="preserve"> </v>
          </cell>
        </row>
        <row r="7212">
          <cell r="A7212"/>
          <cell r="B7212"/>
          <cell r="C7212"/>
          <cell r="D7212"/>
          <cell r="G7212" t="str">
            <v xml:space="preserve"> </v>
          </cell>
        </row>
        <row r="7213">
          <cell r="A7213"/>
          <cell r="B7213"/>
          <cell r="C7213"/>
          <cell r="D7213"/>
          <cell r="G7213" t="str">
            <v xml:space="preserve"> </v>
          </cell>
        </row>
        <row r="7214">
          <cell r="A7214"/>
          <cell r="B7214"/>
          <cell r="C7214"/>
          <cell r="D7214"/>
          <cell r="G7214" t="str">
            <v xml:space="preserve"> </v>
          </cell>
        </row>
        <row r="7215">
          <cell r="A7215"/>
          <cell r="B7215"/>
          <cell r="C7215"/>
          <cell r="D7215"/>
          <cell r="G7215" t="str">
            <v xml:space="preserve"> </v>
          </cell>
        </row>
        <row r="7216">
          <cell r="A7216"/>
          <cell r="B7216"/>
          <cell r="C7216"/>
          <cell r="D7216"/>
          <cell r="G7216" t="str">
            <v xml:space="preserve"> </v>
          </cell>
        </row>
        <row r="7217">
          <cell r="A7217"/>
          <cell r="B7217"/>
          <cell r="C7217"/>
          <cell r="D7217"/>
          <cell r="G7217" t="str">
            <v xml:space="preserve"> </v>
          </cell>
        </row>
        <row r="7218">
          <cell r="A7218"/>
          <cell r="B7218"/>
          <cell r="C7218"/>
          <cell r="D7218"/>
          <cell r="G7218" t="str">
            <v xml:space="preserve"> </v>
          </cell>
        </row>
        <row r="7219">
          <cell r="A7219"/>
          <cell r="B7219"/>
          <cell r="C7219"/>
          <cell r="D7219"/>
          <cell r="G7219" t="str">
            <v xml:space="preserve"> </v>
          </cell>
        </row>
        <row r="7220">
          <cell r="A7220"/>
          <cell r="B7220"/>
          <cell r="C7220"/>
          <cell r="D7220"/>
          <cell r="G7220" t="str">
            <v xml:space="preserve"> </v>
          </cell>
        </row>
        <row r="7221">
          <cell r="A7221"/>
          <cell r="B7221"/>
          <cell r="C7221"/>
          <cell r="D7221"/>
          <cell r="G7221" t="str">
            <v xml:space="preserve"> </v>
          </cell>
        </row>
        <row r="7222">
          <cell r="A7222"/>
          <cell r="B7222"/>
          <cell r="C7222"/>
          <cell r="D7222"/>
          <cell r="G7222" t="str">
            <v xml:space="preserve"> </v>
          </cell>
        </row>
        <row r="7223">
          <cell r="A7223"/>
          <cell r="B7223"/>
          <cell r="C7223"/>
          <cell r="D7223"/>
          <cell r="G7223" t="str">
            <v xml:space="preserve"> </v>
          </cell>
        </row>
        <row r="7224">
          <cell r="A7224"/>
          <cell r="B7224"/>
          <cell r="C7224"/>
          <cell r="D7224"/>
          <cell r="G7224" t="str">
            <v xml:space="preserve"> </v>
          </cell>
        </row>
        <row r="7225">
          <cell r="A7225"/>
          <cell r="B7225"/>
          <cell r="C7225"/>
          <cell r="D7225"/>
          <cell r="G7225" t="str">
            <v xml:space="preserve"> </v>
          </cell>
        </row>
        <row r="7226">
          <cell r="A7226"/>
          <cell r="B7226"/>
          <cell r="C7226"/>
          <cell r="D7226"/>
          <cell r="G7226" t="str">
            <v xml:space="preserve"> </v>
          </cell>
        </row>
        <row r="7227">
          <cell r="A7227"/>
          <cell r="B7227"/>
          <cell r="C7227"/>
          <cell r="D7227"/>
          <cell r="G7227" t="str">
            <v xml:space="preserve"> </v>
          </cell>
        </row>
        <row r="7228">
          <cell r="A7228"/>
          <cell r="B7228"/>
          <cell r="C7228"/>
          <cell r="D7228"/>
          <cell r="G7228" t="str">
            <v xml:space="preserve"> </v>
          </cell>
        </row>
        <row r="7229">
          <cell r="A7229"/>
          <cell r="B7229"/>
          <cell r="C7229"/>
          <cell r="D7229"/>
          <cell r="G7229" t="str">
            <v xml:space="preserve"> </v>
          </cell>
        </row>
        <row r="7230">
          <cell r="A7230"/>
          <cell r="B7230"/>
          <cell r="C7230"/>
          <cell r="D7230"/>
          <cell r="G7230" t="str">
            <v xml:space="preserve"> </v>
          </cell>
        </row>
        <row r="7231">
          <cell r="A7231"/>
          <cell r="B7231"/>
          <cell r="C7231"/>
          <cell r="D7231"/>
          <cell r="G7231" t="str">
            <v xml:space="preserve"> </v>
          </cell>
        </row>
        <row r="7232">
          <cell r="A7232"/>
          <cell r="B7232"/>
          <cell r="C7232"/>
          <cell r="D7232"/>
          <cell r="G7232" t="str">
            <v xml:space="preserve"> </v>
          </cell>
        </row>
        <row r="7233">
          <cell r="A7233"/>
          <cell r="B7233"/>
          <cell r="C7233"/>
          <cell r="D7233"/>
          <cell r="G7233" t="str">
            <v xml:space="preserve"> </v>
          </cell>
        </row>
        <row r="7234">
          <cell r="A7234"/>
          <cell r="B7234"/>
          <cell r="C7234"/>
          <cell r="D7234"/>
          <cell r="G7234" t="str">
            <v xml:space="preserve"> </v>
          </cell>
        </row>
        <row r="7235">
          <cell r="A7235"/>
          <cell r="B7235"/>
          <cell r="C7235"/>
          <cell r="D7235"/>
          <cell r="G7235" t="str">
            <v xml:space="preserve"> </v>
          </cell>
        </row>
        <row r="7236">
          <cell r="A7236"/>
          <cell r="B7236"/>
          <cell r="C7236"/>
          <cell r="D7236"/>
          <cell r="G7236" t="str">
            <v xml:space="preserve"> </v>
          </cell>
        </row>
        <row r="7237">
          <cell r="A7237"/>
          <cell r="B7237"/>
          <cell r="C7237"/>
          <cell r="D7237"/>
          <cell r="G7237" t="str">
            <v xml:space="preserve"> </v>
          </cell>
        </row>
        <row r="7238">
          <cell r="A7238"/>
          <cell r="B7238"/>
          <cell r="C7238"/>
          <cell r="D7238"/>
          <cell r="G7238" t="str">
            <v xml:space="preserve"> </v>
          </cell>
        </row>
        <row r="7239">
          <cell r="A7239"/>
          <cell r="B7239"/>
          <cell r="C7239"/>
          <cell r="D7239"/>
          <cell r="G7239" t="str">
            <v xml:space="preserve"> </v>
          </cell>
        </row>
        <row r="7240">
          <cell r="A7240"/>
          <cell r="B7240"/>
          <cell r="C7240"/>
          <cell r="D7240"/>
          <cell r="G7240" t="str">
            <v xml:space="preserve"> </v>
          </cell>
        </row>
        <row r="7241">
          <cell r="A7241"/>
          <cell r="B7241"/>
          <cell r="C7241"/>
          <cell r="D7241"/>
          <cell r="G7241" t="str">
            <v xml:space="preserve"> </v>
          </cell>
        </row>
        <row r="7242">
          <cell r="A7242"/>
          <cell r="B7242"/>
          <cell r="C7242"/>
          <cell r="D7242"/>
          <cell r="G7242" t="str">
            <v xml:space="preserve"> </v>
          </cell>
        </row>
        <row r="7243">
          <cell r="A7243"/>
          <cell r="B7243"/>
          <cell r="C7243"/>
          <cell r="D7243"/>
          <cell r="G7243" t="str">
            <v xml:space="preserve"> </v>
          </cell>
        </row>
        <row r="7244">
          <cell r="A7244"/>
          <cell r="B7244"/>
          <cell r="C7244"/>
          <cell r="D7244"/>
          <cell r="G7244" t="str">
            <v xml:space="preserve"> </v>
          </cell>
        </row>
        <row r="7245">
          <cell r="A7245"/>
          <cell r="B7245"/>
          <cell r="C7245"/>
          <cell r="D7245"/>
          <cell r="G7245" t="str">
            <v xml:space="preserve"> </v>
          </cell>
        </row>
        <row r="7246">
          <cell r="A7246"/>
          <cell r="B7246"/>
          <cell r="C7246"/>
          <cell r="D7246"/>
          <cell r="G7246" t="str">
            <v xml:space="preserve"> </v>
          </cell>
        </row>
        <row r="7247">
          <cell r="A7247"/>
          <cell r="B7247"/>
          <cell r="C7247"/>
          <cell r="D7247"/>
          <cell r="G7247" t="str">
            <v xml:space="preserve"> </v>
          </cell>
        </row>
        <row r="7248">
          <cell r="A7248"/>
          <cell r="B7248"/>
          <cell r="C7248"/>
          <cell r="D7248"/>
          <cell r="G7248" t="str">
            <v xml:space="preserve"> </v>
          </cell>
        </row>
        <row r="7249">
          <cell r="A7249"/>
          <cell r="B7249"/>
          <cell r="C7249"/>
          <cell r="D7249"/>
          <cell r="G7249" t="str">
            <v xml:space="preserve"> </v>
          </cell>
        </row>
        <row r="7250">
          <cell r="A7250"/>
          <cell r="B7250"/>
          <cell r="C7250"/>
          <cell r="D7250"/>
          <cell r="G7250" t="str">
            <v xml:space="preserve"> </v>
          </cell>
        </row>
        <row r="7251">
          <cell r="A7251"/>
          <cell r="B7251"/>
          <cell r="C7251"/>
          <cell r="D7251"/>
          <cell r="G7251" t="str">
            <v xml:space="preserve"> </v>
          </cell>
        </row>
        <row r="7252">
          <cell r="A7252"/>
          <cell r="B7252"/>
          <cell r="C7252"/>
          <cell r="D7252"/>
          <cell r="G7252" t="str">
            <v xml:space="preserve"> </v>
          </cell>
        </row>
        <row r="7253">
          <cell r="A7253"/>
          <cell r="B7253"/>
          <cell r="C7253"/>
          <cell r="D7253"/>
          <cell r="G7253" t="str">
            <v xml:space="preserve"> </v>
          </cell>
        </row>
        <row r="7254">
          <cell r="A7254"/>
          <cell r="B7254"/>
          <cell r="C7254"/>
          <cell r="D7254"/>
          <cell r="G7254" t="str">
            <v xml:space="preserve"> </v>
          </cell>
        </row>
        <row r="7255">
          <cell r="A7255"/>
          <cell r="B7255"/>
          <cell r="C7255"/>
          <cell r="D7255"/>
          <cell r="G7255" t="str">
            <v xml:space="preserve"> </v>
          </cell>
        </row>
        <row r="7256">
          <cell r="A7256"/>
          <cell r="B7256"/>
          <cell r="C7256"/>
          <cell r="D7256"/>
          <cell r="G7256" t="str">
            <v xml:space="preserve"> </v>
          </cell>
        </row>
        <row r="7257">
          <cell r="A7257"/>
          <cell r="B7257"/>
          <cell r="C7257"/>
          <cell r="D7257"/>
          <cell r="G7257" t="str">
            <v xml:space="preserve"> </v>
          </cell>
        </row>
        <row r="7258">
          <cell r="A7258"/>
          <cell r="B7258"/>
          <cell r="C7258"/>
          <cell r="D7258"/>
          <cell r="G7258" t="str">
            <v xml:space="preserve"> </v>
          </cell>
        </row>
        <row r="7259">
          <cell r="A7259"/>
          <cell r="B7259"/>
          <cell r="C7259"/>
          <cell r="D7259"/>
          <cell r="G7259" t="str">
            <v xml:space="preserve"> </v>
          </cell>
        </row>
        <row r="7260">
          <cell r="A7260"/>
          <cell r="B7260"/>
          <cell r="C7260"/>
          <cell r="D7260"/>
          <cell r="G7260" t="str">
            <v xml:space="preserve"> </v>
          </cell>
        </row>
        <row r="7261">
          <cell r="A7261"/>
          <cell r="B7261"/>
          <cell r="C7261"/>
          <cell r="D7261"/>
          <cell r="G7261" t="str">
            <v xml:space="preserve"> </v>
          </cell>
        </row>
        <row r="7262">
          <cell r="A7262"/>
          <cell r="B7262"/>
          <cell r="C7262"/>
          <cell r="D7262"/>
          <cell r="G7262" t="str">
            <v xml:space="preserve"> </v>
          </cell>
        </row>
        <row r="7263">
          <cell r="A7263"/>
          <cell r="B7263"/>
          <cell r="C7263"/>
          <cell r="D7263"/>
          <cell r="G7263" t="str">
            <v xml:space="preserve"> </v>
          </cell>
        </row>
        <row r="7264">
          <cell r="A7264"/>
          <cell r="B7264"/>
          <cell r="C7264"/>
          <cell r="D7264"/>
          <cell r="G7264" t="str">
            <v xml:space="preserve"> </v>
          </cell>
        </row>
        <row r="7265">
          <cell r="A7265"/>
          <cell r="B7265"/>
          <cell r="C7265"/>
          <cell r="D7265"/>
          <cell r="G7265" t="str">
            <v xml:space="preserve"> </v>
          </cell>
        </row>
        <row r="7266">
          <cell r="A7266"/>
          <cell r="B7266"/>
          <cell r="C7266"/>
          <cell r="D7266"/>
          <cell r="G7266" t="str">
            <v xml:space="preserve"> </v>
          </cell>
        </row>
        <row r="7267">
          <cell r="A7267"/>
          <cell r="B7267"/>
          <cell r="C7267"/>
          <cell r="D7267"/>
          <cell r="G7267" t="str">
            <v xml:space="preserve"> </v>
          </cell>
        </row>
        <row r="7268">
          <cell r="A7268"/>
          <cell r="B7268"/>
          <cell r="C7268"/>
          <cell r="D7268"/>
          <cell r="G7268" t="str">
            <v xml:space="preserve"> </v>
          </cell>
        </row>
        <row r="7269">
          <cell r="A7269"/>
          <cell r="B7269"/>
          <cell r="C7269"/>
          <cell r="D7269"/>
          <cell r="G7269" t="str">
            <v xml:space="preserve"> </v>
          </cell>
        </row>
        <row r="7270">
          <cell r="A7270"/>
          <cell r="B7270"/>
          <cell r="C7270"/>
          <cell r="D7270"/>
          <cell r="G7270" t="str">
            <v xml:space="preserve"> </v>
          </cell>
        </row>
        <row r="7271">
          <cell r="A7271"/>
          <cell r="B7271"/>
          <cell r="C7271"/>
          <cell r="D7271"/>
          <cell r="G7271" t="str">
            <v xml:space="preserve"> </v>
          </cell>
        </row>
        <row r="7272">
          <cell r="A7272"/>
          <cell r="B7272"/>
          <cell r="C7272"/>
          <cell r="D7272"/>
          <cell r="G7272" t="str">
            <v xml:space="preserve"> </v>
          </cell>
        </row>
        <row r="7273">
          <cell r="A7273"/>
          <cell r="B7273"/>
          <cell r="C7273"/>
          <cell r="D7273"/>
          <cell r="G7273" t="str">
            <v xml:space="preserve"> </v>
          </cell>
        </row>
        <row r="7274">
          <cell r="A7274"/>
          <cell r="B7274"/>
          <cell r="C7274"/>
          <cell r="D7274"/>
          <cell r="G7274" t="str">
            <v xml:space="preserve"> </v>
          </cell>
        </row>
        <row r="7275">
          <cell r="A7275"/>
          <cell r="B7275"/>
          <cell r="C7275"/>
          <cell r="D7275"/>
          <cell r="G7275" t="str">
            <v xml:space="preserve"> </v>
          </cell>
        </row>
        <row r="7276">
          <cell r="A7276"/>
          <cell r="B7276"/>
          <cell r="C7276"/>
          <cell r="D7276"/>
          <cell r="G7276" t="str">
            <v xml:space="preserve"> </v>
          </cell>
        </row>
        <row r="7277">
          <cell r="A7277"/>
          <cell r="B7277"/>
          <cell r="C7277"/>
          <cell r="D7277"/>
          <cell r="G7277" t="str">
            <v xml:space="preserve"> </v>
          </cell>
        </row>
        <row r="7278">
          <cell r="A7278"/>
          <cell r="B7278"/>
          <cell r="C7278"/>
          <cell r="D7278"/>
          <cell r="G7278" t="str">
            <v xml:space="preserve"> </v>
          </cell>
        </row>
        <row r="7279">
          <cell r="A7279"/>
          <cell r="B7279"/>
          <cell r="C7279"/>
          <cell r="D7279"/>
          <cell r="G7279" t="str">
            <v xml:space="preserve"> </v>
          </cell>
        </row>
        <row r="7280">
          <cell r="A7280"/>
          <cell r="B7280"/>
          <cell r="C7280"/>
          <cell r="D7280"/>
          <cell r="G7280" t="str">
            <v xml:space="preserve"> </v>
          </cell>
        </row>
        <row r="7281">
          <cell r="A7281"/>
          <cell r="B7281"/>
          <cell r="C7281"/>
          <cell r="D7281"/>
          <cell r="G7281" t="str">
            <v xml:space="preserve"> </v>
          </cell>
        </row>
        <row r="7282">
          <cell r="A7282"/>
          <cell r="B7282"/>
          <cell r="C7282"/>
          <cell r="D7282"/>
          <cell r="G7282" t="str">
            <v xml:space="preserve"> </v>
          </cell>
        </row>
        <row r="7283">
          <cell r="A7283"/>
          <cell r="B7283"/>
          <cell r="C7283"/>
          <cell r="D7283"/>
          <cell r="G7283" t="str">
            <v xml:space="preserve"> </v>
          </cell>
        </row>
        <row r="7284">
          <cell r="A7284"/>
          <cell r="B7284"/>
          <cell r="C7284"/>
          <cell r="D7284"/>
          <cell r="G7284" t="str">
            <v xml:space="preserve"> </v>
          </cell>
        </row>
        <row r="7285">
          <cell r="A7285"/>
          <cell r="B7285"/>
          <cell r="C7285"/>
          <cell r="D7285"/>
          <cell r="G7285" t="str">
            <v xml:space="preserve"> </v>
          </cell>
        </row>
        <row r="7286">
          <cell r="A7286"/>
          <cell r="B7286"/>
          <cell r="C7286"/>
          <cell r="D7286"/>
          <cell r="G7286" t="str">
            <v xml:space="preserve"> </v>
          </cell>
        </row>
        <row r="7287">
          <cell r="A7287"/>
          <cell r="B7287"/>
          <cell r="C7287"/>
          <cell r="D7287"/>
          <cell r="G7287" t="str">
            <v xml:space="preserve"> </v>
          </cell>
        </row>
        <row r="7288">
          <cell r="A7288"/>
          <cell r="B7288"/>
          <cell r="C7288"/>
          <cell r="D7288"/>
          <cell r="G7288" t="str">
            <v xml:space="preserve"> </v>
          </cell>
        </row>
        <row r="7289">
          <cell r="A7289"/>
          <cell r="B7289"/>
          <cell r="C7289"/>
          <cell r="D7289"/>
          <cell r="G7289" t="str">
            <v xml:space="preserve"> </v>
          </cell>
        </row>
        <row r="7290">
          <cell r="A7290"/>
          <cell r="B7290"/>
          <cell r="C7290"/>
          <cell r="D7290"/>
          <cell r="G7290" t="str">
            <v xml:space="preserve"> </v>
          </cell>
        </row>
        <row r="7291">
          <cell r="A7291"/>
          <cell r="B7291"/>
          <cell r="C7291"/>
          <cell r="D7291"/>
          <cell r="G7291" t="str">
            <v xml:space="preserve"> </v>
          </cell>
        </row>
        <row r="7292">
          <cell r="A7292"/>
          <cell r="B7292"/>
          <cell r="C7292"/>
          <cell r="D7292"/>
          <cell r="G7292" t="str">
            <v xml:space="preserve"> </v>
          </cell>
        </row>
        <row r="7293">
          <cell r="A7293"/>
          <cell r="B7293"/>
          <cell r="C7293"/>
          <cell r="D7293"/>
          <cell r="G7293" t="str">
            <v xml:space="preserve"> </v>
          </cell>
        </row>
        <row r="7294">
          <cell r="A7294"/>
          <cell r="B7294"/>
          <cell r="C7294"/>
          <cell r="D7294"/>
          <cell r="G7294" t="str">
            <v xml:space="preserve"> </v>
          </cell>
        </row>
        <row r="7295">
          <cell r="A7295"/>
          <cell r="B7295"/>
          <cell r="C7295"/>
          <cell r="D7295"/>
          <cell r="G7295" t="str">
            <v xml:space="preserve"> </v>
          </cell>
        </row>
        <row r="7296">
          <cell r="A7296"/>
          <cell r="B7296"/>
          <cell r="C7296"/>
          <cell r="D7296"/>
          <cell r="G7296" t="str">
            <v xml:space="preserve"> </v>
          </cell>
        </row>
        <row r="7297">
          <cell r="A7297"/>
          <cell r="B7297"/>
          <cell r="C7297"/>
          <cell r="D7297"/>
          <cell r="G7297" t="str">
            <v xml:space="preserve"> </v>
          </cell>
        </row>
        <row r="7298">
          <cell r="A7298"/>
          <cell r="B7298"/>
          <cell r="C7298"/>
          <cell r="D7298"/>
          <cell r="G7298" t="str">
            <v xml:space="preserve"> </v>
          </cell>
        </row>
        <row r="7299">
          <cell r="A7299"/>
          <cell r="B7299"/>
          <cell r="C7299"/>
          <cell r="D7299"/>
          <cell r="G7299" t="str">
            <v xml:space="preserve"> </v>
          </cell>
        </row>
        <row r="7300">
          <cell r="A7300"/>
          <cell r="B7300"/>
          <cell r="C7300"/>
          <cell r="D7300"/>
          <cell r="G7300" t="str">
            <v xml:space="preserve"> </v>
          </cell>
        </row>
        <row r="7301">
          <cell r="A7301"/>
          <cell r="B7301"/>
          <cell r="C7301"/>
          <cell r="D7301"/>
          <cell r="G7301" t="str">
            <v xml:space="preserve"> </v>
          </cell>
        </row>
        <row r="7302">
          <cell r="A7302"/>
          <cell r="B7302"/>
          <cell r="C7302"/>
          <cell r="D7302"/>
          <cell r="G7302" t="str">
            <v xml:space="preserve"> </v>
          </cell>
        </row>
        <row r="7303">
          <cell r="A7303"/>
          <cell r="B7303"/>
          <cell r="C7303"/>
          <cell r="D7303"/>
          <cell r="G7303" t="str">
            <v xml:space="preserve"> </v>
          </cell>
        </row>
        <row r="7304">
          <cell r="A7304"/>
          <cell r="B7304"/>
          <cell r="C7304"/>
          <cell r="D7304"/>
          <cell r="G7304" t="str">
            <v xml:space="preserve"> </v>
          </cell>
        </row>
        <row r="7305">
          <cell r="A7305"/>
          <cell r="B7305"/>
          <cell r="C7305"/>
          <cell r="D7305"/>
          <cell r="G7305" t="str">
            <v xml:space="preserve"> </v>
          </cell>
        </row>
        <row r="7306">
          <cell r="A7306"/>
          <cell r="B7306"/>
          <cell r="C7306"/>
          <cell r="D7306"/>
          <cell r="G7306" t="str">
            <v xml:space="preserve"> </v>
          </cell>
        </row>
        <row r="7307">
          <cell r="A7307"/>
          <cell r="B7307"/>
          <cell r="C7307"/>
          <cell r="D7307"/>
          <cell r="G7307" t="str">
            <v xml:space="preserve"> </v>
          </cell>
        </row>
        <row r="7308">
          <cell r="A7308"/>
          <cell r="B7308"/>
          <cell r="C7308"/>
          <cell r="D7308"/>
          <cell r="G7308" t="str">
            <v xml:space="preserve"> </v>
          </cell>
        </row>
        <row r="7309">
          <cell r="A7309"/>
          <cell r="B7309"/>
          <cell r="C7309"/>
          <cell r="D7309"/>
          <cell r="G7309" t="str">
            <v xml:space="preserve"> </v>
          </cell>
        </row>
        <row r="7310">
          <cell r="A7310"/>
          <cell r="B7310"/>
          <cell r="C7310"/>
          <cell r="D7310"/>
          <cell r="G7310" t="str">
            <v xml:space="preserve"> </v>
          </cell>
        </row>
        <row r="7311">
          <cell r="A7311"/>
          <cell r="B7311"/>
          <cell r="C7311"/>
          <cell r="D7311"/>
          <cell r="G7311" t="str">
            <v xml:space="preserve"> </v>
          </cell>
        </row>
        <row r="7312">
          <cell r="A7312"/>
          <cell r="B7312"/>
          <cell r="C7312"/>
          <cell r="D7312"/>
          <cell r="G7312" t="str">
            <v xml:space="preserve"> </v>
          </cell>
        </row>
        <row r="7313">
          <cell r="A7313"/>
          <cell r="B7313"/>
          <cell r="C7313"/>
          <cell r="D7313"/>
          <cell r="G7313" t="str">
            <v xml:space="preserve"> </v>
          </cell>
        </row>
        <row r="7314">
          <cell r="A7314"/>
          <cell r="B7314"/>
          <cell r="C7314"/>
          <cell r="D7314"/>
          <cell r="G7314" t="str">
            <v xml:space="preserve"> </v>
          </cell>
        </row>
        <row r="7315">
          <cell r="A7315"/>
          <cell r="B7315"/>
          <cell r="C7315"/>
          <cell r="D7315"/>
          <cell r="G7315" t="str">
            <v xml:space="preserve"> </v>
          </cell>
        </row>
        <row r="7316">
          <cell r="A7316"/>
          <cell r="B7316"/>
          <cell r="C7316"/>
          <cell r="D7316"/>
          <cell r="G7316" t="str">
            <v xml:space="preserve"> </v>
          </cell>
        </row>
        <row r="7317">
          <cell r="A7317"/>
          <cell r="B7317"/>
          <cell r="C7317"/>
          <cell r="D7317"/>
          <cell r="G7317" t="str">
            <v xml:space="preserve"> </v>
          </cell>
        </row>
        <row r="7318">
          <cell r="A7318"/>
          <cell r="B7318"/>
          <cell r="C7318"/>
          <cell r="D7318"/>
          <cell r="G7318" t="str">
            <v xml:space="preserve"> </v>
          </cell>
        </row>
        <row r="7319">
          <cell r="A7319"/>
          <cell r="B7319"/>
          <cell r="C7319"/>
          <cell r="D7319"/>
          <cell r="G7319" t="str">
            <v xml:space="preserve"> </v>
          </cell>
        </row>
        <row r="7320">
          <cell r="A7320"/>
          <cell r="B7320"/>
          <cell r="C7320"/>
          <cell r="D7320"/>
          <cell r="G7320" t="str">
            <v xml:space="preserve"> </v>
          </cell>
        </row>
        <row r="7321">
          <cell r="A7321"/>
          <cell r="B7321"/>
          <cell r="C7321"/>
          <cell r="D7321"/>
          <cell r="G7321" t="str">
            <v xml:space="preserve"> </v>
          </cell>
        </row>
        <row r="7322">
          <cell r="A7322"/>
          <cell r="B7322"/>
          <cell r="C7322"/>
          <cell r="D7322"/>
          <cell r="G7322" t="str">
            <v xml:space="preserve"> </v>
          </cell>
        </row>
        <row r="7323">
          <cell r="A7323"/>
          <cell r="B7323"/>
          <cell r="C7323"/>
          <cell r="D7323"/>
          <cell r="G7323" t="str">
            <v xml:space="preserve"> </v>
          </cell>
        </row>
        <row r="7324">
          <cell r="A7324"/>
          <cell r="B7324"/>
          <cell r="C7324"/>
          <cell r="D7324"/>
          <cell r="G7324" t="str">
            <v xml:space="preserve"> </v>
          </cell>
        </row>
        <row r="7325">
          <cell r="A7325"/>
          <cell r="B7325"/>
          <cell r="C7325"/>
          <cell r="D7325"/>
          <cell r="G7325" t="str">
            <v xml:space="preserve"> </v>
          </cell>
        </row>
        <row r="7326">
          <cell r="A7326"/>
          <cell r="B7326"/>
          <cell r="C7326"/>
          <cell r="D7326"/>
          <cell r="G7326" t="str">
            <v xml:space="preserve"> </v>
          </cell>
        </row>
        <row r="7327">
          <cell r="A7327"/>
          <cell r="B7327"/>
          <cell r="C7327"/>
          <cell r="D7327"/>
          <cell r="G7327" t="str">
            <v xml:space="preserve"> </v>
          </cell>
        </row>
        <row r="7328">
          <cell r="A7328"/>
          <cell r="B7328"/>
          <cell r="C7328"/>
          <cell r="D7328"/>
          <cell r="G7328" t="str">
            <v xml:space="preserve"> </v>
          </cell>
        </row>
        <row r="7329">
          <cell r="A7329"/>
          <cell r="B7329"/>
          <cell r="C7329"/>
          <cell r="D7329"/>
          <cell r="G7329" t="str">
            <v xml:space="preserve"> </v>
          </cell>
        </row>
        <row r="7330">
          <cell r="A7330"/>
          <cell r="B7330"/>
          <cell r="C7330"/>
          <cell r="D7330"/>
          <cell r="G7330" t="str">
            <v xml:space="preserve"> </v>
          </cell>
        </row>
        <row r="7331">
          <cell r="A7331"/>
          <cell r="B7331"/>
          <cell r="C7331"/>
          <cell r="D7331"/>
          <cell r="G7331" t="str">
            <v xml:space="preserve"> </v>
          </cell>
        </row>
        <row r="7332">
          <cell r="A7332"/>
          <cell r="B7332"/>
          <cell r="C7332"/>
          <cell r="D7332"/>
          <cell r="G7332" t="str">
            <v xml:space="preserve"> </v>
          </cell>
        </row>
        <row r="7333">
          <cell r="A7333"/>
          <cell r="B7333"/>
          <cell r="C7333"/>
          <cell r="D7333"/>
          <cell r="G7333" t="str">
            <v xml:space="preserve"> </v>
          </cell>
        </row>
        <row r="7334">
          <cell r="A7334"/>
          <cell r="B7334"/>
          <cell r="C7334"/>
          <cell r="D7334"/>
          <cell r="G7334" t="str">
            <v xml:space="preserve"> </v>
          </cell>
        </row>
        <row r="7335">
          <cell r="A7335"/>
          <cell r="B7335"/>
          <cell r="C7335"/>
          <cell r="D7335"/>
          <cell r="G7335" t="str">
            <v xml:space="preserve"> </v>
          </cell>
        </row>
        <row r="7336">
          <cell r="A7336"/>
          <cell r="B7336"/>
          <cell r="C7336"/>
          <cell r="D7336"/>
          <cell r="G7336" t="str">
            <v xml:space="preserve"> </v>
          </cell>
        </row>
        <row r="7337">
          <cell r="A7337"/>
          <cell r="B7337"/>
          <cell r="C7337"/>
          <cell r="D7337"/>
          <cell r="G7337" t="str">
            <v xml:space="preserve"> </v>
          </cell>
        </row>
        <row r="7338">
          <cell r="A7338"/>
          <cell r="B7338"/>
          <cell r="C7338"/>
          <cell r="D7338"/>
          <cell r="G7338" t="str">
            <v xml:space="preserve"> </v>
          </cell>
        </row>
        <row r="7339">
          <cell r="A7339"/>
          <cell r="B7339"/>
          <cell r="C7339"/>
          <cell r="D7339"/>
          <cell r="G7339" t="str">
            <v xml:space="preserve"> </v>
          </cell>
        </row>
        <row r="7340">
          <cell r="A7340"/>
          <cell r="B7340"/>
          <cell r="C7340"/>
          <cell r="D7340"/>
          <cell r="G7340" t="str">
            <v xml:space="preserve"> </v>
          </cell>
        </row>
        <row r="7341">
          <cell r="A7341"/>
          <cell r="B7341"/>
          <cell r="C7341"/>
          <cell r="D7341"/>
          <cell r="G7341" t="str">
            <v xml:space="preserve"> </v>
          </cell>
        </row>
        <row r="7342">
          <cell r="A7342"/>
          <cell r="B7342"/>
          <cell r="C7342"/>
          <cell r="D7342"/>
          <cell r="G7342" t="str">
            <v xml:space="preserve"> </v>
          </cell>
        </row>
        <row r="7343">
          <cell r="A7343"/>
          <cell r="B7343"/>
          <cell r="C7343"/>
          <cell r="D7343"/>
          <cell r="G7343" t="str">
            <v xml:space="preserve"> </v>
          </cell>
        </row>
        <row r="7344">
          <cell r="A7344"/>
          <cell r="B7344"/>
          <cell r="C7344"/>
          <cell r="D7344"/>
          <cell r="G7344" t="str">
            <v xml:space="preserve"> </v>
          </cell>
        </row>
        <row r="7345">
          <cell r="A7345"/>
          <cell r="B7345"/>
          <cell r="C7345"/>
          <cell r="D7345"/>
          <cell r="G7345" t="str">
            <v xml:space="preserve"> </v>
          </cell>
        </row>
        <row r="7346">
          <cell r="A7346"/>
          <cell r="B7346"/>
          <cell r="C7346"/>
          <cell r="D7346"/>
          <cell r="G7346" t="str">
            <v xml:space="preserve"> </v>
          </cell>
        </row>
        <row r="7347">
          <cell r="A7347"/>
          <cell r="B7347"/>
          <cell r="C7347"/>
          <cell r="D7347"/>
          <cell r="G7347" t="str">
            <v xml:space="preserve"> </v>
          </cell>
        </row>
        <row r="7348">
          <cell r="A7348"/>
          <cell r="B7348"/>
          <cell r="C7348"/>
          <cell r="D7348"/>
          <cell r="G7348" t="str">
            <v xml:space="preserve"> </v>
          </cell>
        </row>
        <row r="7349">
          <cell r="A7349"/>
          <cell r="B7349"/>
          <cell r="C7349"/>
          <cell r="D7349"/>
          <cell r="G7349" t="str">
            <v xml:space="preserve"> </v>
          </cell>
        </row>
        <row r="7350">
          <cell r="A7350"/>
          <cell r="B7350"/>
          <cell r="C7350"/>
          <cell r="D7350"/>
          <cell r="G7350" t="str">
            <v xml:space="preserve"> </v>
          </cell>
        </row>
        <row r="7351">
          <cell r="A7351"/>
          <cell r="B7351"/>
          <cell r="C7351"/>
          <cell r="D7351"/>
          <cell r="G7351" t="str">
            <v xml:space="preserve"> </v>
          </cell>
        </row>
        <row r="7352">
          <cell r="A7352"/>
          <cell r="B7352"/>
          <cell r="C7352"/>
          <cell r="D7352"/>
          <cell r="G7352" t="str">
            <v xml:space="preserve"> </v>
          </cell>
        </row>
        <row r="7353">
          <cell r="A7353"/>
          <cell r="B7353"/>
          <cell r="C7353"/>
          <cell r="D7353"/>
          <cell r="G7353" t="str">
            <v xml:space="preserve"> </v>
          </cell>
        </row>
        <row r="7354">
          <cell r="A7354"/>
          <cell r="B7354"/>
          <cell r="C7354"/>
          <cell r="D7354"/>
          <cell r="G7354" t="str">
            <v xml:space="preserve"> </v>
          </cell>
        </row>
        <row r="7355">
          <cell r="A7355"/>
          <cell r="B7355"/>
          <cell r="C7355"/>
          <cell r="D7355"/>
          <cell r="G7355" t="str">
            <v xml:space="preserve"> </v>
          </cell>
        </row>
        <row r="7356">
          <cell r="A7356"/>
          <cell r="B7356"/>
          <cell r="C7356"/>
          <cell r="D7356"/>
          <cell r="G7356" t="str">
            <v xml:space="preserve"> </v>
          </cell>
        </row>
        <row r="7357">
          <cell r="A7357"/>
          <cell r="B7357"/>
          <cell r="C7357"/>
          <cell r="D7357"/>
          <cell r="G7357" t="str">
            <v xml:space="preserve"> </v>
          </cell>
        </row>
        <row r="7358">
          <cell r="A7358"/>
          <cell r="B7358"/>
          <cell r="C7358"/>
          <cell r="D7358"/>
          <cell r="G7358" t="str">
            <v xml:space="preserve"> </v>
          </cell>
        </row>
        <row r="7359">
          <cell r="A7359"/>
          <cell r="B7359"/>
          <cell r="C7359"/>
          <cell r="D7359"/>
          <cell r="G7359" t="str">
            <v xml:space="preserve"> </v>
          </cell>
        </row>
        <row r="7360">
          <cell r="A7360"/>
          <cell r="B7360"/>
          <cell r="C7360"/>
          <cell r="D7360"/>
          <cell r="G7360" t="str">
            <v xml:space="preserve"> </v>
          </cell>
        </row>
        <row r="7361">
          <cell r="A7361"/>
          <cell r="B7361"/>
          <cell r="C7361"/>
          <cell r="D7361"/>
          <cell r="G7361" t="str">
            <v xml:space="preserve"> </v>
          </cell>
        </row>
        <row r="7362">
          <cell r="A7362"/>
          <cell r="B7362"/>
          <cell r="C7362"/>
          <cell r="D7362"/>
          <cell r="G7362" t="str">
            <v xml:space="preserve"> </v>
          </cell>
        </row>
        <row r="7363">
          <cell r="A7363"/>
          <cell r="B7363"/>
          <cell r="C7363"/>
          <cell r="D7363"/>
          <cell r="G7363" t="str">
            <v xml:space="preserve"> </v>
          </cell>
        </row>
        <row r="7364">
          <cell r="A7364"/>
          <cell r="B7364"/>
          <cell r="C7364"/>
          <cell r="D7364"/>
          <cell r="G7364" t="str">
            <v xml:space="preserve"> </v>
          </cell>
        </row>
        <row r="7365">
          <cell r="A7365"/>
          <cell r="B7365"/>
          <cell r="C7365"/>
          <cell r="D7365"/>
          <cell r="G7365" t="str">
            <v xml:space="preserve"> </v>
          </cell>
        </row>
        <row r="7366">
          <cell r="A7366"/>
          <cell r="B7366"/>
          <cell r="C7366"/>
          <cell r="D7366"/>
          <cell r="G7366" t="str">
            <v xml:space="preserve"> </v>
          </cell>
        </row>
        <row r="7367">
          <cell r="A7367"/>
          <cell r="B7367"/>
          <cell r="C7367"/>
          <cell r="D7367"/>
          <cell r="G7367" t="str">
            <v xml:space="preserve"> </v>
          </cell>
        </row>
        <row r="7368">
          <cell r="A7368"/>
          <cell r="B7368"/>
          <cell r="C7368"/>
          <cell r="D7368"/>
          <cell r="G7368" t="str">
            <v xml:space="preserve"> </v>
          </cell>
        </row>
        <row r="7369">
          <cell r="A7369"/>
          <cell r="B7369"/>
          <cell r="C7369"/>
          <cell r="D7369"/>
          <cell r="G7369" t="str">
            <v xml:space="preserve"> </v>
          </cell>
        </row>
        <row r="7370">
          <cell r="A7370"/>
          <cell r="B7370"/>
          <cell r="C7370"/>
          <cell r="D7370"/>
          <cell r="G7370" t="str">
            <v xml:space="preserve"> </v>
          </cell>
        </row>
        <row r="7371">
          <cell r="A7371"/>
          <cell r="B7371"/>
          <cell r="C7371"/>
          <cell r="D7371"/>
          <cell r="G7371" t="str">
            <v xml:space="preserve"> </v>
          </cell>
        </row>
        <row r="7372">
          <cell r="A7372"/>
          <cell r="B7372"/>
          <cell r="C7372"/>
          <cell r="D7372"/>
          <cell r="G7372" t="str">
            <v xml:space="preserve"> </v>
          </cell>
        </row>
        <row r="7373">
          <cell r="A7373"/>
          <cell r="B7373"/>
          <cell r="C7373"/>
          <cell r="D7373"/>
          <cell r="G7373" t="str">
            <v xml:space="preserve"> </v>
          </cell>
        </row>
        <row r="7374">
          <cell r="A7374"/>
          <cell r="B7374"/>
          <cell r="C7374"/>
          <cell r="D7374"/>
          <cell r="G7374" t="str">
            <v xml:space="preserve"> </v>
          </cell>
        </row>
        <row r="7375">
          <cell r="A7375"/>
          <cell r="B7375"/>
          <cell r="C7375"/>
          <cell r="D7375"/>
          <cell r="G7375" t="str">
            <v xml:space="preserve"> </v>
          </cell>
        </row>
        <row r="7376">
          <cell r="A7376"/>
          <cell r="B7376"/>
          <cell r="C7376"/>
          <cell r="D7376"/>
          <cell r="G7376" t="str">
            <v xml:space="preserve"> </v>
          </cell>
        </row>
        <row r="7377">
          <cell r="A7377"/>
          <cell r="B7377"/>
          <cell r="C7377"/>
          <cell r="D7377"/>
          <cell r="G7377" t="str">
            <v xml:space="preserve"> </v>
          </cell>
        </row>
        <row r="7378">
          <cell r="A7378"/>
          <cell r="B7378"/>
          <cell r="C7378"/>
          <cell r="D7378"/>
          <cell r="G7378" t="str">
            <v xml:space="preserve"> </v>
          </cell>
        </row>
        <row r="7379">
          <cell r="A7379"/>
          <cell r="B7379"/>
          <cell r="C7379"/>
          <cell r="D7379"/>
          <cell r="G7379" t="str">
            <v xml:space="preserve"> </v>
          </cell>
        </row>
        <row r="7380">
          <cell r="A7380"/>
          <cell r="B7380"/>
          <cell r="C7380"/>
          <cell r="D7380"/>
          <cell r="G7380" t="str">
            <v xml:space="preserve"> </v>
          </cell>
        </row>
        <row r="7381">
          <cell r="A7381"/>
          <cell r="B7381"/>
          <cell r="C7381"/>
          <cell r="D7381"/>
          <cell r="G7381" t="str">
            <v xml:space="preserve"> </v>
          </cell>
        </row>
        <row r="7382">
          <cell r="A7382"/>
          <cell r="B7382"/>
          <cell r="C7382"/>
          <cell r="D7382"/>
          <cell r="G7382" t="str">
            <v xml:space="preserve"> </v>
          </cell>
        </row>
        <row r="7383">
          <cell r="A7383"/>
          <cell r="B7383"/>
          <cell r="C7383"/>
          <cell r="D7383"/>
          <cell r="G7383" t="str">
            <v xml:space="preserve"> </v>
          </cell>
        </row>
        <row r="7384">
          <cell r="A7384"/>
          <cell r="B7384"/>
          <cell r="C7384"/>
          <cell r="D7384"/>
          <cell r="G7384" t="str">
            <v xml:space="preserve"> </v>
          </cell>
        </row>
        <row r="7385">
          <cell r="A7385"/>
          <cell r="B7385"/>
          <cell r="C7385"/>
          <cell r="D7385"/>
          <cell r="G7385" t="str">
            <v xml:space="preserve"> </v>
          </cell>
        </row>
        <row r="7386">
          <cell r="A7386"/>
          <cell r="B7386"/>
          <cell r="C7386"/>
          <cell r="D7386"/>
          <cell r="G7386" t="str">
            <v xml:space="preserve"> </v>
          </cell>
        </row>
        <row r="7387">
          <cell r="A7387"/>
          <cell r="B7387"/>
          <cell r="C7387"/>
          <cell r="D7387"/>
          <cell r="G7387" t="str">
            <v xml:space="preserve"> </v>
          </cell>
        </row>
        <row r="7388">
          <cell r="A7388"/>
          <cell r="B7388"/>
          <cell r="C7388"/>
          <cell r="D7388"/>
          <cell r="G7388" t="str">
            <v xml:space="preserve"> </v>
          </cell>
        </row>
        <row r="7389">
          <cell r="A7389"/>
          <cell r="B7389"/>
          <cell r="C7389"/>
          <cell r="D7389"/>
          <cell r="G7389" t="str">
            <v xml:space="preserve"> </v>
          </cell>
        </row>
        <row r="7390">
          <cell r="A7390"/>
          <cell r="B7390"/>
          <cell r="C7390"/>
          <cell r="D7390"/>
          <cell r="G7390" t="str">
            <v xml:space="preserve"> </v>
          </cell>
        </row>
        <row r="7391">
          <cell r="A7391"/>
          <cell r="B7391"/>
          <cell r="C7391"/>
          <cell r="D7391"/>
          <cell r="G7391" t="str">
            <v xml:space="preserve"> </v>
          </cell>
        </row>
        <row r="7392">
          <cell r="A7392"/>
          <cell r="B7392"/>
          <cell r="C7392"/>
          <cell r="D7392"/>
          <cell r="G7392" t="str">
            <v xml:space="preserve"> </v>
          </cell>
        </row>
        <row r="7393">
          <cell r="A7393"/>
          <cell r="B7393"/>
          <cell r="C7393"/>
          <cell r="D7393"/>
          <cell r="G7393" t="str">
            <v xml:space="preserve"> </v>
          </cell>
        </row>
        <row r="7394">
          <cell r="A7394"/>
          <cell r="B7394"/>
          <cell r="C7394"/>
          <cell r="D7394"/>
          <cell r="G7394" t="str">
            <v xml:space="preserve"> </v>
          </cell>
        </row>
        <row r="7395">
          <cell r="A7395"/>
          <cell r="B7395"/>
          <cell r="C7395"/>
          <cell r="D7395"/>
          <cell r="G7395" t="str">
            <v xml:space="preserve"> </v>
          </cell>
        </row>
        <row r="7396">
          <cell r="A7396"/>
          <cell r="B7396"/>
          <cell r="C7396"/>
          <cell r="D7396"/>
          <cell r="G7396" t="str">
            <v xml:space="preserve"> </v>
          </cell>
        </row>
        <row r="7397">
          <cell r="A7397"/>
          <cell r="B7397"/>
          <cell r="C7397"/>
          <cell r="D7397"/>
          <cell r="G7397" t="str">
            <v xml:space="preserve"> </v>
          </cell>
        </row>
        <row r="7398">
          <cell r="A7398"/>
          <cell r="B7398"/>
          <cell r="C7398"/>
          <cell r="D7398"/>
          <cell r="G7398" t="str">
            <v xml:space="preserve"> </v>
          </cell>
        </row>
        <row r="7399">
          <cell r="A7399"/>
          <cell r="B7399"/>
          <cell r="C7399"/>
          <cell r="D7399"/>
          <cell r="G7399" t="str">
            <v xml:space="preserve"> </v>
          </cell>
        </row>
        <row r="7400">
          <cell r="A7400"/>
          <cell r="B7400"/>
          <cell r="C7400"/>
          <cell r="D7400"/>
          <cell r="G7400" t="str">
            <v xml:space="preserve"> </v>
          </cell>
        </row>
        <row r="7401">
          <cell r="A7401"/>
          <cell r="B7401"/>
          <cell r="C7401"/>
          <cell r="D7401"/>
          <cell r="G7401" t="str">
            <v xml:space="preserve"> </v>
          </cell>
        </row>
        <row r="7402">
          <cell r="A7402"/>
          <cell r="B7402"/>
          <cell r="C7402"/>
          <cell r="D7402"/>
          <cell r="G7402" t="str">
            <v xml:space="preserve"> </v>
          </cell>
        </row>
        <row r="7403">
          <cell r="A7403"/>
          <cell r="B7403"/>
          <cell r="C7403"/>
          <cell r="D7403"/>
          <cell r="G7403" t="str">
            <v xml:space="preserve"> </v>
          </cell>
        </row>
        <row r="7404">
          <cell r="A7404"/>
          <cell r="B7404"/>
          <cell r="C7404"/>
          <cell r="D7404"/>
          <cell r="G7404" t="str">
            <v xml:space="preserve"> </v>
          </cell>
        </row>
        <row r="7405">
          <cell r="A7405"/>
          <cell r="B7405"/>
          <cell r="C7405"/>
          <cell r="D7405"/>
          <cell r="G7405" t="str">
            <v xml:space="preserve"> </v>
          </cell>
        </row>
        <row r="7406">
          <cell r="A7406"/>
          <cell r="B7406"/>
          <cell r="C7406"/>
          <cell r="D7406"/>
          <cell r="G7406" t="str">
            <v xml:space="preserve"> </v>
          </cell>
        </row>
        <row r="7407">
          <cell r="A7407"/>
          <cell r="B7407"/>
          <cell r="C7407"/>
          <cell r="D7407"/>
          <cell r="G7407" t="str">
            <v xml:space="preserve"> </v>
          </cell>
        </row>
        <row r="7408">
          <cell r="A7408"/>
          <cell r="B7408"/>
          <cell r="C7408"/>
          <cell r="D7408"/>
          <cell r="G7408" t="str">
            <v xml:space="preserve"> </v>
          </cell>
        </row>
        <row r="7409">
          <cell r="A7409"/>
          <cell r="B7409"/>
          <cell r="C7409"/>
          <cell r="D7409"/>
          <cell r="G7409" t="str">
            <v xml:space="preserve"> </v>
          </cell>
        </row>
        <row r="7410">
          <cell r="A7410"/>
          <cell r="B7410"/>
          <cell r="C7410"/>
          <cell r="D7410"/>
          <cell r="G7410" t="str">
            <v xml:space="preserve"> </v>
          </cell>
        </row>
        <row r="7411">
          <cell r="A7411"/>
          <cell r="B7411"/>
          <cell r="C7411"/>
          <cell r="D7411"/>
          <cell r="G7411" t="str">
            <v xml:space="preserve"> </v>
          </cell>
        </row>
        <row r="7412">
          <cell r="A7412"/>
          <cell r="B7412"/>
          <cell r="C7412"/>
          <cell r="D7412"/>
          <cell r="G7412" t="str">
            <v xml:space="preserve"> </v>
          </cell>
        </row>
        <row r="7413">
          <cell r="A7413"/>
          <cell r="B7413"/>
          <cell r="C7413"/>
          <cell r="D7413"/>
          <cell r="G7413" t="str">
            <v xml:space="preserve"> </v>
          </cell>
        </row>
        <row r="7414">
          <cell r="A7414"/>
          <cell r="B7414"/>
          <cell r="C7414"/>
          <cell r="D7414"/>
          <cell r="G7414" t="str">
            <v xml:space="preserve"> </v>
          </cell>
        </row>
        <row r="7415">
          <cell r="A7415"/>
          <cell r="B7415"/>
          <cell r="C7415"/>
          <cell r="D7415"/>
          <cell r="G7415" t="str">
            <v xml:space="preserve"> </v>
          </cell>
        </row>
        <row r="7416">
          <cell r="A7416"/>
          <cell r="B7416"/>
          <cell r="C7416"/>
          <cell r="D7416"/>
          <cell r="G7416" t="str">
            <v xml:space="preserve"> </v>
          </cell>
        </row>
        <row r="7417">
          <cell r="A7417"/>
          <cell r="B7417"/>
          <cell r="C7417"/>
          <cell r="D7417"/>
          <cell r="G7417" t="str">
            <v xml:space="preserve"> </v>
          </cell>
        </row>
        <row r="7418">
          <cell r="A7418"/>
          <cell r="B7418"/>
          <cell r="C7418"/>
          <cell r="D7418"/>
          <cell r="G7418" t="str">
            <v xml:space="preserve"> </v>
          </cell>
        </row>
        <row r="7419">
          <cell r="A7419"/>
          <cell r="B7419"/>
          <cell r="C7419"/>
          <cell r="D7419"/>
          <cell r="G7419" t="str">
            <v xml:space="preserve"> </v>
          </cell>
        </row>
        <row r="7420">
          <cell r="A7420"/>
          <cell r="B7420"/>
          <cell r="C7420"/>
          <cell r="D7420"/>
          <cell r="G7420" t="str">
            <v xml:space="preserve"> </v>
          </cell>
        </row>
        <row r="7421">
          <cell r="A7421"/>
          <cell r="B7421"/>
          <cell r="C7421"/>
          <cell r="D7421"/>
          <cell r="G7421" t="str">
            <v xml:space="preserve"> </v>
          </cell>
        </row>
        <row r="7422">
          <cell r="A7422"/>
          <cell r="B7422"/>
          <cell r="C7422"/>
          <cell r="D7422"/>
          <cell r="G7422" t="str">
            <v xml:space="preserve"> </v>
          </cell>
        </row>
        <row r="7423">
          <cell r="A7423"/>
          <cell r="B7423"/>
          <cell r="C7423"/>
          <cell r="D7423"/>
          <cell r="G7423" t="str">
            <v xml:space="preserve"> </v>
          </cell>
        </row>
        <row r="7424">
          <cell r="A7424"/>
          <cell r="B7424"/>
          <cell r="C7424"/>
          <cell r="D7424"/>
          <cell r="G7424" t="str">
            <v xml:space="preserve"> </v>
          </cell>
        </row>
        <row r="7425">
          <cell r="A7425"/>
          <cell r="B7425"/>
          <cell r="C7425"/>
          <cell r="D7425"/>
          <cell r="G7425" t="str">
            <v xml:space="preserve"> </v>
          </cell>
        </row>
        <row r="7426">
          <cell r="A7426"/>
          <cell r="B7426"/>
          <cell r="C7426"/>
          <cell r="D7426"/>
          <cell r="G7426" t="str">
            <v xml:space="preserve"> </v>
          </cell>
        </row>
        <row r="7427">
          <cell r="A7427"/>
          <cell r="B7427"/>
          <cell r="C7427"/>
          <cell r="D7427"/>
          <cell r="G7427" t="str">
            <v xml:space="preserve"> </v>
          </cell>
        </row>
        <row r="7428">
          <cell r="A7428"/>
          <cell r="B7428"/>
          <cell r="C7428"/>
          <cell r="D7428"/>
          <cell r="G7428" t="str">
            <v xml:space="preserve"> </v>
          </cell>
        </row>
        <row r="7429">
          <cell r="A7429"/>
          <cell r="B7429"/>
          <cell r="C7429"/>
          <cell r="D7429"/>
          <cell r="G7429" t="str">
            <v xml:space="preserve"> </v>
          </cell>
        </row>
        <row r="7430">
          <cell r="A7430"/>
          <cell r="B7430"/>
          <cell r="C7430"/>
          <cell r="D7430"/>
          <cell r="G7430" t="str">
            <v xml:space="preserve"> </v>
          </cell>
        </row>
        <row r="7431">
          <cell r="A7431"/>
          <cell r="B7431"/>
          <cell r="C7431"/>
          <cell r="D7431"/>
          <cell r="G7431" t="str">
            <v xml:space="preserve"> </v>
          </cell>
        </row>
        <row r="7432">
          <cell r="A7432"/>
          <cell r="B7432"/>
          <cell r="C7432"/>
          <cell r="D7432"/>
          <cell r="G7432" t="str">
            <v xml:space="preserve"> </v>
          </cell>
        </row>
        <row r="7433">
          <cell r="A7433"/>
          <cell r="B7433"/>
          <cell r="C7433"/>
          <cell r="D7433"/>
          <cell r="G7433" t="str">
            <v xml:space="preserve"> </v>
          </cell>
        </row>
        <row r="7434">
          <cell r="A7434"/>
          <cell r="B7434"/>
          <cell r="C7434"/>
          <cell r="D7434"/>
          <cell r="G7434" t="str">
            <v xml:space="preserve"> </v>
          </cell>
        </row>
        <row r="7435">
          <cell r="A7435"/>
          <cell r="B7435"/>
          <cell r="C7435"/>
          <cell r="D7435"/>
          <cell r="G7435" t="str">
            <v xml:space="preserve"> </v>
          </cell>
        </row>
        <row r="7436">
          <cell r="A7436"/>
          <cell r="B7436"/>
          <cell r="C7436"/>
          <cell r="D7436"/>
          <cell r="G7436" t="str">
            <v xml:space="preserve"> </v>
          </cell>
        </row>
        <row r="7437">
          <cell r="A7437"/>
          <cell r="B7437"/>
          <cell r="C7437"/>
          <cell r="D7437"/>
          <cell r="G7437" t="str">
            <v xml:space="preserve"> </v>
          </cell>
        </row>
        <row r="7438">
          <cell r="A7438"/>
          <cell r="B7438"/>
          <cell r="C7438"/>
          <cell r="D7438"/>
          <cell r="G7438" t="str">
            <v xml:space="preserve"> </v>
          </cell>
        </row>
        <row r="7439">
          <cell r="A7439"/>
          <cell r="B7439"/>
          <cell r="C7439"/>
          <cell r="D7439"/>
          <cell r="G7439" t="str">
            <v xml:space="preserve"> </v>
          </cell>
        </row>
        <row r="7440">
          <cell r="A7440"/>
          <cell r="B7440"/>
          <cell r="C7440"/>
          <cell r="D7440"/>
          <cell r="G7440" t="str">
            <v xml:space="preserve"> </v>
          </cell>
        </row>
        <row r="7441">
          <cell r="A7441"/>
          <cell r="B7441"/>
          <cell r="C7441"/>
          <cell r="D7441"/>
          <cell r="G7441" t="str">
            <v xml:space="preserve"> </v>
          </cell>
        </row>
        <row r="7442">
          <cell r="A7442"/>
          <cell r="B7442"/>
          <cell r="C7442"/>
          <cell r="D7442"/>
          <cell r="G7442" t="str">
            <v xml:space="preserve"> </v>
          </cell>
        </row>
        <row r="7443">
          <cell r="A7443"/>
          <cell r="B7443"/>
          <cell r="C7443"/>
          <cell r="D7443"/>
          <cell r="G7443" t="str">
            <v xml:space="preserve"> </v>
          </cell>
        </row>
        <row r="7444">
          <cell r="A7444"/>
          <cell r="B7444"/>
          <cell r="C7444"/>
          <cell r="D7444"/>
          <cell r="G7444" t="str">
            <v xml:space="preserve"> </v>
          </cell>
        </row>
        <row r="7445">
          <cell r="A7445"/>
          <cell r="B7445"/>
          <cell r="C7445"/>
          <cell r="D7445"/>
          <cell r="G7445" t="str">
            <v xml:space="preserve"> </v>
          </cell>
        </row>
        <row r="7446">
          <cell r="A7446"/>
          <cell r="B7446"/>
          <cell r="C7446"/>
          <cell r="D7446"/>
          <cell r="G7446" t="str">
            <v xml:space="preserve"> </v>
          </cell>
        </row>
        <row r="7447">
          <cell r="A7447"/>
          <cell r="B7447"/>
          <cell r="C7447"/>
          <cell r="D7447"/>
          <cell r="G7447" t="str">
            <v xml:space="preserve"> </v>
          </cell>
        </row>
        <row r="7448">
          <cell r="A7448"/>
          <cell r="B7448"/>
          <cell r="C7448"/>
          <cell r="D7448"/>
          <cell r="G7448" t="str">
            <v xml:space="preserve"> </v>
          </cell>
        </row>
        <row r="7449">
          <cell r="A7449"/>
          <cell r="B7449"/>
          <cell r="C7449"/>
          <cell r="D7449"/>
          <cell r="G7449" t="str">
            <v xml:space="preserve"> </v>
          </cell>
        </row>
        <row r="7450">
          <cell r="A7450"/>
          <cell r="B7450"/>
          <cell r="C7450"/>
          <cell r="D7450"/>
          <cell r="G7450" t="str">
            <v xml:space="preserve"> </v>
          </cell>
        </row>
        <row r="7451">
          <cell r="A7451"/>
          <cell r="B7451"/>
          <cell r="C7451"/>
          <cell r="D7451"/>
          <cell r="G7451" t="str">
            <v xml:space="preserve"> </v>
          </cell>
        </row>
        <row r="7452">
          <cell r="A7452"/>
          <cell r="B7452"/>
          <cell r="C7452"/>
          <cell r="D7452"/>
          <cell r="G7452" t="str">
            <v xml:space="preserve"> </v>
          </cell>
        </row>
        <row r="7453">
          <cell r="A7453"/>
          <cell r="B7453"/>
          <cell r="C7453"/>
          <cell r="D7453"/>
          <cell r="G7453" t="str">
            <v xml:space="preserve"> </v>
          </cell>
        </row>
        <row r="7454">
          <cell r="A7454"/>
          <cell r="B7454"/>
          <cell r="C7454"/>
          <cell r="D7454"/>
          <cell r="G7454" t="str">
            <v xml:space="preserve"> </v>
          </cell>
        </row>
        <row r="7455">
          <cell r="A7455"/>
          <cell r="B7455"/>
          <cell r="C7455"/>
          <cell r="D7455"/>
          <cell r="G7455" t="str">
            <v xml:space="preserve"> </v>
          </cell>
        </row>
        <row r="7456">
          <cell r="A7456"/>
          <cell r="B7456"/>
          <cell r="C7456"/>
          <cell r="D7456"/>
          <cell r="G7456" t="str">
            <v xml:space="preserve"> </v>
          </cell>
        </row>
        <row r="7457">
          <cell r="A7457"/>
          <cell r="B7457"/>
          <cell r="C7457"/>
          <cell r="D7457"/>
          <cell r="G7457" t="str">
            <v xml:space="preserve"> </v>
          </cell>
        </row>
        <row r="7458">
          <cell r="A7458"/>
          <cell r="B7458"/>
          <cell r="C7458"/>
          <cell r="D7458"/>
          <cell r="G7458" t="str">
            <v xml:space="preserve"> </v>
          </cell>
        </row>
        <row r="7459">
          <cell r="A7459"/>
          <cell r="B7459"/>
          <cell r="C7459"/>
          <cell r="D7459"/>
          <cell r="G7459" t="str">
            <v xml:space="preserve"> </v>
          </cell>
        </row>
        <row r="7460">
          <cell r="A7460"/>
          <cell r="B7460"/>
          <cell r="C7460"/>
          <cell r="D7460"/>
          <cell r="G7460" t="str">
            <v xml:space="preserve"> </v>
          </cell>
        </row>
        <row r="7461">
          <cell r="A7461"/>
          <cell r="B7461"/>
          <cell r="C7461"/>
          <cell r="D7461"/>
          <cell r="G7461" t="str">
            <v xml:space="preserve"> </v>
          </cell>
        </row>
        <row r="7462">
          <cell r="A7462"/>
          <cell r="B7462"/>
          <cell r="C7462"/>
          <cell r="D7462"/>
          <cell r="G7462" t="str">
            <v xml:space="preserve"> </v>
          </cell>
        </row>
        <row r="7463">
          <cell r="A7463"/>
          <cell r="B7463"/>
          <cell r="C7463"/>
          <cell r="D7463"/>
          <cell r="G7463" t="str">
            <v xml:space="preserve"> </v>
          </cell>
        </row>
        <row r="7464">
          <cell r="A7464"/>
          <cell r="B7464"/>
          <cell r="C7464"/>
          <cell r="D7464"/>
          <cell r="G7464" t="str">
            <v xml:space="preserve"> </v>
          </cell>
        </row>
        <row r="7465">
          <cell r="A7465"/>
          <cell r="B7465"/>
          <cell r="C7465"/>
          <cell r="D7465"/>
          <cell r="G7465" t="str">
            <v xml:space="preserve"> </v>
          </cell>
        </row>
        <row r="7466">
          <cell r="A7466"/>
          <cell r="B7466"/>
          <cell r="C7466"/>
          <cell r="D7466"/>
          <cell r="G7466" t="str">
            <v xml:space="preserve"> </v>
          </cell>
        </row>
        <row r="7467">
          <cell r="A7467"/>
          <cell r="B7467"/>
          <cell r="C7467"/>
          <cell r="D7467"/>
          <cell r="G7467" t="str">
            <v xml:space="preserve"> </v>
          </cell>
        </row>
        <row r="7468">
          <cell r="A7468"/>
          <cell r="B7468"/>
          <cell r="C7468"/>
          <cell r="D7468"/>
          <cell r="G7468" t="str">
            <v xml:space="preserve"> </v>
          </cell>
        </row>
        <row r="7469">
          <cell r="A7469"/>
          <cell r="B7469"/>
          <cell r="C7469"/>
          <cell r="D7469"/>
          <cell r="G7469" t="str">
            <v xml:space="preserve"> </v>
          </cell>
        </row>
        <row r="7470">
          <cell r="A7470"/>
          <cell r="B7470"/>
          <cell r="C7470"/>
          <cell r="D7470"/>
          <cell r="G7470" t="str">
            <v xml:space="preserve"> </v>
          </cell>
        </row>
        <row r="7471">
          <cell r="A7471"/>
          <cell r="B7471"/>
          <cell r="C7471"/>
          <cell r="D7471"/>
          <cell r="G7471" t="str">
            <v xml:space="preserve"> </v>
          </cell>
        </row>
        <row r="7472">
          <cell r="A7472"/>
          <cell r="B7472"/>
          <cell r="C7472"/>
          <cell r="D7472"/>
          <cell r="G7472" t="str">
            <v xml:space="preserve"> </v>
          </cell>
        </row>
        <row r="7473">
          <cell r="A7473"/>
          <cell r="B7473"/>
          <cell r="C7473"/>
          <cell r="D7473"/>
          <cell r="G7473" t="str">
            <v xml:space="preserve"> </v>
          </cell>
        </row>
        <row r="7474">
          <cell r="A7474"/>
          <cell r="B7474"/>
          <cell r="C7474"/>
          <cell r="D7474"/>
          <cell r="G7474" t="str">
            <v xml:space="preserve"> </v>
          </cell>
        </row>
        <row r="7475">
          <cell r="A7475"/>
          <cell r="B7475"/>
          <cell r="C7475"/>
          <cell r="D7475"/>
          <cell r="G7475" t="str">
            <v xml:space="preserve"> </v>
          </cell>
        </row>
        <row r="7476">
          <cell r="A7476"/>
          <cell r="B7476"/>
          <cell r="C7476"/>
          <cell r="D7476"/>
          <cell r="G7476" t="str">
            <v xml:space="preserve"> </v>
          </cell>
        </row>
        <row r="7477">
          <cell r="A7477"/>
          <cell r="B7477"/>
          <cell r="C7477"/>
          <cell r="D7477"/>
          <cell r="G7477" t="str">
            <v xml:space="preserve"> </v>
          </cell>
        </row>
        <row r="7478">
          <cell r="A7478"/>
          <cell r="B7478"/>
          <cell r="C7478"/>
          <cell r="D7478"/>
          <cell r="G7478" t="str">
            <v xml:space="preserve"> </v>
          </cell>
        </row>
        <row r="7479">
          <cell r="A7479"/>
          <cell r="B7479"/>
          <cell r="C7479"/>
          <cell r="D7479"/>
          <cell r="G7479" t="str">
            <v xml:space="preserve"> </v>
          </cell>
        </row>
        <row r="7480">
          <cell r="A7480"/>
          <cell r="B7480"/>
          <cell r="C7480"/>
          <cell r="D7480"/>
          <cell r="G7480" t="str">
            <v xml:space="preserve"> </v>
          </cell>
        </row>
        <row r="7481">
          <cell r="A7481"/>
          <cell r="B7481"/>
          <cell r="C7481"/>
          <cell r="D7481"/>
          <cell r="G7481" t="str">
            <v xml:space="preserve"> </v>
          </cell>
        </row>
        <row r="7482">
          <cell r="A7482"/>
          <cell r="B7482"/>
          <cell r="C7482"/>
          <cell r="D7482"/>
          <cell r="G7482" t="str">
            <v xml:space="preserve"> </v>
          </cell>
        </row>
        <row r="7483">
          <cell r="A7483"/>
          <cell r="B7483"/>
          <cell r="C7483"/>
          <cell r="D7483"/>
          <cell r="G7483" t="str">
            <v xml:space="preserve"> </v>
          </cell>
        </row>
        <row r="7484">
          <cell r="A7484"/>
          <cell r="B7484"/>
          <cell r="C7484"/>
          <cell r="D7484"/>
          <cell r="G7484" t="str">
            <v xml:space="preserve"> </v>
          </cell>
        </row>
        <row r="7485">
          <cell r="A7485"/>
          <cell r="B7485"/>
          <cell r="C7485"/>
          <cell r="D7485"/>
          <cell r="G7485" t="str">
            <v xml:space="preserve"> </v>
          </cell>
        </row>
        <row r="7486">
          <cell r="A7486"/>
          <cell r="B7486"/>
          <cell r="C7486"/>
          <cell r="D7486"/>
          <cell r="G7486" t="str">
            <v xml:space="preserve"> </v>
          </cell>
        </row>
        <row r="7487">
          <cell r="A7487"/>
          <cell r="B7487"/>
          <cell r="C7487"/>
          <cell r="D7487"/>
          <cell r="G7487" t="str">
            <v xml:space="preserve"> </v>
          </cell>
        </row>
        <row r="7488">
          <cell r="A7488"/>
          <cell r="B7488"/>
          <cell r="C7488"/>
          <cell r="D7488"/>
          <cell r="G7488" t="str">
            <v xml:space="preserve"> </v>
          </cell>
        </row>
        <row r="7489">
          <cell r="A7489"/>
          <cell r="B7489"/>
          <cell r="C7489"/>
          <cell r="D7489"/>
          <cell r="G7489" t="str">
            <v xml:space="preserve"> </v>
          </cell>
        </row>
        <row r="7490">
          <cell r="A7490"/>
          <cell r="B7490"/>
          <cell r="C7490"/>
          <cell r="D7490"/>
          <cell r="G7490" t="str">
            <v xml:space="preserve"> </v>
          </cell>
        </row>
        <row r="7491">
          <cell r="A7491"/>
          <cell r="B7491"/>
          <cell r="C7491"/>
          <cell r="D7491"/>
          <cell r="G7491" t="str">
            <v xml:space="preserve"> </v>
          </cell>
        </row>
        <row r="7492">
          <cell r="A7492"/>
          <cell r="B7492"/>
          <cell r="C7492"/>
          <cell r="D7492"/>
          <cell r="G7492" t="str">
            <v xml:space="preserve"> </v>
          </cell>
        </row>
        <row r="7493">
          <cell r="A7493"/>
          <cell r="B7493"/>
          <cell r="C7493"/>
          <cell r="D7493"/>
          <cell r="G7493" t="str">
            <v xml:space="preserve"> </v>
          </cell>
        </row>
        <row r="7494">
          <cell r="A7494"/>
          <cell r="B7494"/>
          <cell r="C7494"/>
          <cell r="D7494"/>
          <cell r="G7494" t="str">
            <v xml:space="preserve"> </v>
          </cell>
        </row>
        <row r="7495">
          <cell r="A7495"/>
          <cell r="B7495"/>
          <cell r="C7495"/>
          <cell r="D7495"/>
          <cell r="G7495" t="str">
            <v xml:space="preserve"> </v>
          </cell>
        </row>
        <row r="7496">
          <cell r="A7496"/>
          <cell r="B7496"/>
          <cell r="C7496"/>
          <cell r="D7496"/>
          <cell r="G7496" t="str">
            <v xml:space="preserve"> </v>
          </cell>
        </row>
        <row r="7497">
          <cell r="A7497"/>
          <cell r="B7497"/>
          <cell r="C7497"/>
          <cell r="D7497"/>
          <cell r="G7497" t="str">
            <v xml:space="preserve"> </v>
          </cell>
        </row>
        <row r="7498">
          <cell r="A7498"/>
          <cell r="B7498"/>
          <cell r="C7498"/>
          <cell r="D7498"/>
          <cell r="G7498" t="str">
            <v xml:space="preserve"> </v>
          </cell>
        </row>
        <row r="7499">
          <cell r="A7499"/>
          <cell r="B7499"/>
          <cell r="C7499"/>
          <cell r="D7499"/>
          <cell r="G7499" t="str">
            <v xml:space="preserve"> </v>
          </cell>
        </row>
        <row r="7500">
          <cell r="A7500"/>
          <cell r="B7500"/>
          <cell r="C7500"/>
          <cell r="D7500"/>
          <cell r="G7500" t="str">
            <v xml:space="preserve"> </v>
          </cell>
        </row>
        <row r="7501">
          <cell r="A7501"/>
          <cell r="B7501"/>
          <cell r="C7501"/>
          <cell r="D7501"/>
          <cell r="G7501" t="str">
            <v xml:space="preserve"> </v>
          </cell>
        </row>
        <row r="7502">
          <cell r="A7502"/>
          <cell r="B7502"/>
          <cell r="C7502"/>
          <cell r="D7502"/>
          <cell r="G7502" t="str">
            <v xml:space="preserve"> </v>
          </cell>
        </row>
        <row r="7503">
          <cell r="A7503"/>
          <cell r="B7503"/>
          <cell r="C7503"/>
          <cell r="D7503"/>
          <cell r="G7503" t="str">
            <v xml:space="preserve"> </v>
          </cell>
        </row>
        <row r="7504">
          <cell r="A7504"/>
          <cell r="B7504"/>
          <cell r="C7504"/>
          <cell r="D7504"/>
          <cell r="G7504" t="str">
            <v xml:space="preserve"> </v>
          </cell>
        </row>
        <row r="7505">
          <cell r="A7505"/>
          <cell r="B7505"/>
          <cell r="C7505"/>
          <cell r="D7505"/>
          <cell r="G7505" t="str">
            <v xml:space="preserve"> </v>
          </cell>
        </row>
        <row r="7506">
          <cell r="A7506"/>
          <cell r="B7506"/>
          <cell r="C7506"/>
          <cell r="D7506"/>
          <cell r="G7506" t="str">
            <v xml:space="preserve"> </v>
          </cell>
        </row>
        <row r="7507">
          <cell r="A7507"/>
          <cell r="B7507"/>
          <cell r="C7507"/>
          <cell r="D7507"/>
          <cell r="G7507" t="str">
            <v xml:space="preserve"> </v>
          </cell>
        </row>
        <row r="7508">
          <cell r="A7508"/>
          <cell r="B7508"/>
          <cell r="C7508"/>
          <cell r="D7508"/>
          <cell r="G7508" t="str">
            <v xml:space="preserve"> </v>
          </cell>
        </row>
        <row r="7509">
          <cell r="A7509"/>
          <cell r="B7509"/>
          <cell r="C7509"/>
          <cell r="D7509"/>
          <cell r="G7509" t="str">
            <v xml:space="preserve"> </v>
          </cell>
        </row>
        <row r="7510">
          <cell r="A7510"/>
          <cell r="B7510"/>
          <cell r="C7510"/>
          <cell r="D7510"/>
          <cell r="G7510" t="str">
            <v xml:space="preserve"> </v>
          </cell>
        </row>
        <row r="7511">
          <cell r="A7511"/>
          <cell r="B7511"/>
          <cell r="C7511"/>
          <cell r="D7511"/>
          <cell r="G7511" t="str">
            <v xml:space="preserve"> </v>
          </cell>
        </row>
        <row r="7512">
          <cell r="A7512"/>
          <cell r="B7512"/>
          <cell r="C7512"/>
          <cell r="D7512"/>
          <cell r="G7512" t="str">
            <v xml:space="preserve"> </v>
          </cell>
        </row>
        <row r="7513">
          <cell r="A7513"/>
          <cell r="B7513"/>
          <cell r="C7513"/>
          <cell r="D7513"/>
          <cell r="G7513" t="str">
            <v xml:space="preserve"> </v>
          </cell>
        </row>
        <row r="7514">
          <cell r="A7514"/>
          <cell r="B7514"/>
          <cell r="C7514"/>
          <cell r="D7514"/>
          <cell r="G7514" t="str">
            <v xml:space="preserve"> </v>
          </cell>
        </row>
        <row r="7515">
          <cell r="A7515"/>
          <cell r="B7515"/>
          <cell r="C7515"/>
          <cell r="D7515"/>
          <cell r="G7515" t="str">
            <v xml:space="preserve"> </v>
          </cell>
        </row>
        <row r="7516">
          <cell r="A7516"/>
          <cell r="B7516"/>
          <cell r="C7516"/>
          <cell r="D7516"/>
          <cell r="G7516" t="str">
            <v xml:space="preserve"> </v>
          </cell>
        </row>
        <row r="7517">
          <cell r="A7517"/>
          <cell r="B7517"/>
          <cell r="C7517"/>
          <cell r="D7517"/>
          <cell r="G7517" t="str">
            <v xml:space="preserve"> </v>
          </cell>
        </row>
        <row r="7518">
          <cell r="A7518"/>
          <cell r="B7518"/>
          <cell r="C7518"/>
          <cell r="D7518"/>
          <cell r="G7518" t="str">
            <v xml:space="preserve"> </v>
          </cell>
        </row>
        <row r="7519">
          <cell r="A7519"/>
          <cell r="B7519"/>
          <cell r="C7519"/>
          <cell r="D7519"/>
          <cell r="G7519" t="str">
            <v xml:space="preserve"> </v>
          </cell>
        </row>
        <row r="7520">
          <cell r="A7520"/>
          <cell r="B7520"/>
          <cell r="C7520"/>
          <cell r="D7520"/>
          <cell r="G7520" t="str">
            <v xml:space="preserve"> </v>
          </cell>
        </row>
        <row r="7521">
          <cell r="A7521"/>
          <cell r="B7521"/>
          <cell r="C7521"/>
          <cell r="D7521"/>
          <cell r="G7521" t="str">
            <v xml:space="preserve"> </v>
          </cell>
        </row>
        <row r="7522">
          <cell r="A7522"/>
          <cell r="B7522"/>
          <cell r="C7522"/>
          <cell r="D7522"/>
          <cell r="G7522" t="str">
            <v xml:space="preserve"> </v>
          </cell>
        </row>
        <row r="7523">
          <cell r="A7523"/>
          <cell r="B7523"/>
          <cell r="C7523"/>
          <cell r="D7523"/>
          <cell r="G7523" t="str">
            <v xml:space="preserve"> </v>
          </cell>
        </row>
        <row r="7524">
          <cell r="A7524"/>
          <cell r="B7524"/>
          <cell r="C7524"/>
          <cell r="D7524"/>
          <cell r="G7524" t="str">
            <v xml:space="preserve"> </v>
          </cell>
        </row>
        <row r="7525">
          <cell r="A7525"/>
          <cell r="B7525"/>
          <cell r="C7525"/>
          <cell r="D7525"/>
          <cell r="G7525" t="str">
            <v xml:space="preserve"> </v>
          </cell>
        </row>
        <row r="7526">
          <cell r="A7526"/>
          <cell r="B7526"/>
          <cell r="C7526"/>
          <cell r="D7526"/>
          <cell r="G7526" t="str">
            <v xml:space="preserve"> </v>
          </cell>
        </row>
        <row r="7527">
          <cell r="A7527"/>
          <cell r="B7527"/>
          <cell r="C7527"/>
          <cell r="D7527"/>
          <cell r="G7527" t="str">
            <v xml:space="preserve"> </v>
          </cell>
        </row>
        <row r="7528">
          <cell r="A7528"/>
          <cell r="B7528"/>
          <cell r="C7528"/>
          <cell r="D7528"/>
          <cell r="G7528" t="str">
            <v xml:space="preserve"> </v>
          </cell>
        </row>
        <row r="7529">
          <cell r="A7529"/>
          <cell r="B7529"/>
          <cell r="C7529"/>
          <cell r="D7529"/>
          <cell r="G7529" t="str">
            <v xml:space="preserve"> </v>
          </cell>
        </row>
        <row r="7530">
          <cell r="A7530"/>
          <cell r="B7530"/>
          <cell r="C7530"/>
          <cell r="D7530"/>
          <cell r="G7530" t="str">
            <v xml:space="preserve"> </v>
          </cell>
        </row>
        <row r="7531">
          <cell r="A7531"/>
          <cell r="B7531"/>
          <cell r="C7531"/>
          <cell r="D7531"/>
          <cell r="G7531" t="str">
            <v xml:space="preserve"> </v>
          </cell>
        </row>
        <row r="7532">
          <cell r="A7532"/>
          <cell r="B7532"/>
          <cell r="C7532"/>
          <cell r="D7532"/>
          <cell r="G7532" t="str">
            <v xml:space="preserve"> </v>
          </cell>
        </row>
        <row r="7533">
          <cell r="A7533"/>
          <cell r="B7533"/>
          <cell r="C7533"/>
          <cell r="D7533"/>
          <cell r="G7533" t="str">
            <v xml:space="preserve"> </v>
          </cell>
        </row>
        <row r="7534">
          <cell r="A7534"/>
          <cell r="B7534"/>
          <cell r="C7534"/>
          <cell r="D7534"/>
          <cell r="G7534" t="str">
            <v xml:space="preserve"> </v>
          </cell>
        </row>
        <row r="7535">
          <cell r="A7535"/>
          <cell r="B7535"/>
          <cell r="C7535"/>
          <cell r="D7535"/>
          <cell r="G7535" t="str">
            <v xml:space="preserve"> </v>
          </cell>
        </row>
        <row r="7536">
          <cell r="A7536"/>
          <cell r="B7536"/>
          <cell r="C7536"/>
          <cell r="D7536"/>
          <cell r="G7536" t="str">
            <v xml:space="preserve"> </v>
          </cell>
        </row>
        <row r="7537">
          <cell r="A7537"/>
          <cell r="B7537"/>
          <cell r="C7537"/>
          <cell r="D7537"/>
          <cell r="G7537" t="str">
            <v xml:space="preserve"> </v>
          </cell>
        </row>
        <row r="7538">
          <cell r="A7538"/>
          <cell r="B7538"/>
          <cell r="C7538"/>
          <cell r="D7538"/>
          <cell r="G7538" t="str">
            <v xml:space="preserve"> </v>
          </cell>
        </row>
        <row r="7539">
          <cell r="A7539"/>
          <cell r="B7539"/>
          <cell r="C7539"/>
          <cell r="D7539"/>
          <cell r="G7539" t="str">
            <v xml:space="preserve"> </v>
          </cell>
        </row>
        <row r="7540">
          <cell r="A7540"/>
          <cell r="B7540"/>
          <cell r="C7540"/>
          <cell r="D7540"/>
          <cell r="G7540" t="str">
            <v xml:space="preserve"> </v>
          </cell>
        </row>
        <row r="7541">
          <cell r="A7541"/>
          <cell r="B7541"/>
          <cell r="C7541"/>
          <cell r="D7541"/>
          <cell r="G7541" t="str">
            <v xml:space="preserve"> </v>
          </cell>
        </row>
        <row r="7542">
          <cell r="A7542"/>
          <cell r="B7542"/>
          <cell r="C7542"/>
          <cell r="D7542"/>
          <cell r="G7542" t="str">
            <v xml:space="preserve"> </v>
          </cell>
        </row>
        <row r="7543">
          <cell r="A7543"/>
          <cell r="B7543"/>
          <cell r="C7543"/>
          <cell r="D7543"/>
          <cell r="G7543" t="str">
            <v xml:space="preserve"> </v>
          </cell>
        </row>
        <row r="7544">
          <cell r="A7544"/>
          <cell r="B7544"/>
          <cell r="C7544"/>
          <cell r="D7544"/>
          <cell r="G7544" t="str">
            <v xml:space="preserve"> </v>
          </cell>
        </row>
        <row r="7545">
          <cell r="A7545"/>
          <cell r="B7545"/>
          <cell r="C7545"/>
          <cell r="D7545"/>
          <cell r="G7545" t="str">
            <v xml:space="preserve"> </v>
          </cell>
        </row>
        <row r="7546">
          <cell r="A7546"/>
          <cell r="B7546"/>
          <cell r="C7546"/>
          <cell r="D7546"/>
          <cell r="G7546" t="str">
            <v xml:space="preserve"> </v>
          </cell>
        </row>
        <row r="7547">
          <cell r="A7547"/>
          <cell r="B7547"/>
          <cell r="C7547"/>
          <cell r="D7547"/>
          <cell r="G7547" t="str">
            <v xml:space="preserve"> </v>
          </cell>
        </row>
        <row r="7548">
          <cell r="A7548"/>
          <cell r="B7548"/>
          <cell r="C7548"/>
          <cell r="D7548"/>
          <cell r="G7548" t="str">
            <v xml:space="preserve"> </v>
          </cell>
        </row>
        <row r="7549">
          <cell r="A7549"/>
          <cell r="B7549"/>
          <cell r="C7549"/>
          <cell r="D7549"/>
          <cell r="G7549" t="str">
            <v xml:space="preserve"> </v>
          </cell>
        </row>
        <row r="7550">
          <cell r="A7550"/>
          <cell r="B7550"/>
          <cell r="C7550"/>
          <cell r="D7550"/>
          <cell r="G7550" t="str">
            <v xml:space="preserve"> </v>
          </cell>
        </row>
        <row r="7551">
          <cell r="A7551"/>
          <cell r="B7551"/>
          <cell r="C7551"/>
          <cell r="D7551"/>
          <cell r="G7551" t="str">
            <v xml:space="preserve"> </v>
          </cell>
        </row>
        <row r="7552">
          <cell r="A7552"/>
          <cell r="B7552"/>
          <cell r="C7552"/>
          <cell r="D7552"/>
          <cell r="G7552" t="str">
            <v xml:space="preserve"> </v>
          </cell>
        </row>
        <row r="7553">
          <cell r="A7553"/>
          <cell r="B7553"/>
          <cell r="C7553"/>
          <cell r="D7553"/>
          <cell r="G7553" t="str">
            <v xml:space="preserve"> </v>
          </cell>
        </row>
        <row r="7554">
          <cell r="A7554"/>
          <cell r="B7554"/>
          <cell r="C7554"/>
          <cell r="D7554"/>
          <cell r="G7554" t="str">
            <v xml:space="preserve"> </v>
          </cell>
        </row>
        <row r="7555">
          <cell r="A7555"/>
          <cell r="B7555"/>
          <cell r="C7555"/>
          <cell r="D7555"/>
          <cell r="G7555" t="str">
            <v xml:space="preserve"> </v>
          </cell>
        </row>
        <row r="7556">
          <cell r="A7556"/>
          <cell r="B7556"/>
          <cell r="C7556"/>
          <cell r="D7556"/>
          <cell r="G7556" t="str">
            <v xml:space="preserve"> </v>
          </cell>
        </row>
        <row r="7557">
          <cell r="A7557"/>
          <cell r="B7557"/>
          <cell r="C7557"/>
          <cell r="D7557"/>
          <cell r="G7557" t="str">
            <v xml:space="preserve"> </v>
          </cell>
        </row>
        <row r="7558">
          <cell r="A7558"/>
          <cell r="B7558"/>
          <cell r="C7558"/>
          <cell r="D7558"/>
          <cell r="G7558" t="str">
            <v xml:space="preserve"> </v>
          </cell>
        </row>
        <row r="7559">
          <cell r="A7559"/>
          <cell r="B7559"/>
          <cell r="C7559"/>
          <cell r="D7559"/>
          <cell r="G7559" t="str">
            <v xml:space="preserve"> </v>
          </cell>
        </row>
        <row r="7560">
          <cell r="A7560"/>
          <cell r="B7560"/>
          <cell r="C7560"/>
          <cell r="D7560"/>
          <cell r="G7560" t="str">
            <v xml:space="preserve"> </v>
          </cell>
        </row>
        <row r="7561">
          <cell r="A7561"/>
          <cell r="B7561"/>
          <cell r="C7561"/>
          <cell r="D7561"/>
          <cell r="G7561" t="str">
            <v xml:space="preserve"> </v>
          </cell>
        </row>
        <row r="7562">
          <cell r="A7562"/>
          <cell r="B7562"/>
          <cell r="C7562"/>
          <cell r="D7562"/>
          <cell r="G7562" t="str">
            <v xml:space="preserve"> </v>
          </cell>
        </row>
        <row r="7563">
          <cell r="A7563"/>
          <cell r="B7563"/>
          <cell r="C7563"/>
          <cell r="D7563"/>
          <cell r="G7563" t="str">
            <v xml:space="preserve"> </v>
          </cell>
        </row>
        <row r="7564">
          <cell r="A7564"/>
          <cell r="B7564"/>
          <cell r="C7564"/>
          <cell r="D7564"/>
          <cell r="G7564" t="str">
            <v xml:space="preserve"> </v>
          </cell>
        </row>
        <row r="7565">
          <cell r="A7565"/>
          <cell r="B7565"/>
          <cell r="C7565"/>
          <cell r="D7565"/>
          <cell r="G7565" t="str">
            <v xml:space="preserve"> </v>
          </cell>
        </row>
        <row r="7566">
          <cell r="A7566"/>
          <cell r="B7566"/>
          <cell r="C7566"/>
          <cell r="D7566"/>
          <cell r="G7566" t="str">
            <v xml:space="preserve"> </v>
          </cell>
        </row>
        <row r="7567">
          <cell r="A7567"/>
          <cell r="B7567"/>
          <cell r="C7567"/>
          <cell r="D7567"/>
          <cell r="G7567" t="str">
            <v xml:space="preserve"> </v>
          </cell>
        </row>
        <row r="7568">
          <cell r="A7568"/>
          <cell r="B7568"/>
          <cell r="C7568"/>
          <cell r="D7568"/>
          <cell r="G7568" t="str">
            <v xml:space="preserve"> </v>
          </cell>
        </row>
        <row r="7569">
          <cell r="A7569"/>
          <cell r="B7569"/>
          <cell r="C7569"/>
          <cell r="D7569"/>
          <cell r="G7569" t="str">
            <v xml:space="preserve"> </v>
          </cell>
        </row>
        <row r="7570">
          <cell r="A7570"/>
          <cell r="B7570"/>
          <cell r="C7570"/>
          <cell r="D7570"/>
          <cell r="G7570" t="str">
            <v xml:space="preserve"> </v>
          </cell>
        </row>
        <row r="7571">
          <cell r="A7571"/>
          <cell r="B7571"/>
          <cell r="C7571"/>
          <cell r="D7571"/>
          <cell r="G7571" t="str">
            <v xml:space="preserve"> </v>
          </cell>
        </row>
        <row r="7572">
          <cell r="A7572"/>
          <cell r="B7572"/>
          <cell r="C7572"/>
          <cell r="D7572"/>
          <cell r="G7572" t="str">
            <v xml:space="preserve"> </v>
          </cell>
        </row>
        <row r="7573">
          <cell r="A7573"/>
          <cell r="B7573"/>
          <cell r="C7573"/>
          <cell r="D7573"/>
          <cell r="G7573" t="str">
            <v xml:space="preserve"> </v>
          </cell>
        </row>
        <row r="7574">
          <cell r="A7574"/>
          <cell r="B7574"/>
          <cell r="C7574"/>
          <cell r="D7574"/>
          <cell r="G7574" t="str">
            <v xml:space="preserve"> </v>
          </cell>
        </row>
        <row r="7575">
          <cell r="A7575"/>
          <cell r="B7575"/>
          <cell r="C7575"/>
          <cell r="D7575"/>
          <cell r="G7575" t="str">
            <v xml:space="preserve"> </v>
          </cell>
        </row>
        <row r="7576">
          <cell r="A7576"/>
          <cell r="B7576"/>
          <cell r="C7576"/>
          <cell r="D7576"/>
          <cell r="G7576" t="str">
            <v xml:space="preserve"> </v>
          </cell>
        </row>
        <row r="7577">
          <cell r="A7577"/>
          <cell r="B7577"/>
          <cell r="C7577"/>
          <cell r="D7577"/>
          <cell r="G7577" t="str">
            <v xml:space="preserve"> </v>
          </cell>
        </row>
        <row r="7578">
          <cell r="A7578"/>
          <cell r="B7578"/>
          <cell r="C7578"/>
          <cell r="D7578"/>
          <cell r="G7578" t="str">
            <v xml:space="preserve"> </v>
          </cell>
        </row>
        <row r="7579">
          <cell r="A7579"/>
          <cell r="B7579"/>
          <cell r="C7579"/>
          <cell r="D7579"/>
          <cell r="G7579" t="str">
            <v xml:space="preserve"> </v>
          </cell>
        </row>
        <row r="7580">
          <cell r="A7580"/>
          <cell r="B7580"/>
          <cell r="C7580"/>
          <cell r="D7580"/>
          <cell r="G7580" t="str">
            <v xml:space="preserve"> </v>
          </cell>
        </row>
        <row r="7581">
          <cell r="A7581"/>
          <cell r="B7581"/>
          <cell r="C7581"/>
          <cell r="D7581"/>
          <cell r="G7581" t="str">
            <v xml:space="preserve"> </v>
          </cell>
        </row>
        <row r="7582">
          <cell r="A7582"/>
          <cell r="B7582"/>
          <cell r="C7582"/>
          <cell r="D7582"/>
          <cell r="G7582" t="str">
            <v xml:space="preserve"> </v>
          </cell>
        </row>
        <row r="7583">
          <cell r="A7583"/>
          <cell r="B7583"/>
          <cell r="C7583"/>
          <cell r="D7583"/>
          <cell r="G7583" t="str">
            <v xml:space="preserve"> </v>
          </cell>
        </row>
        <row r="7584">
          <cell r="A7584"/>
          <cell r="B7584"/>
          <cell r="C7584"/>
          <cell r="D7584"/>
          <cell r="G7584" t="str">
            <v xml:space="preserve"> </v>
          </cell>
        </row>
        <row r="7585">
          <cell r="A7585"/>
          <cell r="B7585"/>
          <cell r="C7585"/>
          <cell r="D7585"/>
          <cell r="G7585" t="str">
            <v xml:space="preserve"> </v>
          </cell>
        </row>
        <row r="7586">
          <cell r="A7586"/>
          <cell r="B7586"/>
          <cell r="C7586"/>
          <cell r="D7586"/>
          <cell r="G7586" t="str">
            <v xml:space="preserve"> </v>
          </cell>
        </row>
        <row r="7587">
          <cell r="A7587"/>
          <cell r="B7587"/>
          <cell r="C7587"/>
          <cell r="D7587"/>
          <cell r="G7587" t="str">
            <v xml:space="preserve"> </v>
          </cell>
        </row>
        <row r="7588">
          <cell r="A7588"/>
          <cell r="B7588"/>
          <cell r="C7588"/>
          <cell r="D7588"/>
          <cell r="G7588" t="str">
            <v xml:space="preserve"> </v>
          </cell>
        </row>
        <row r="7589">
          <cell r="A7589"/>
          <cell r="B7589"/>
          <cell r="C7589"/>
          <cell r="D7589"/>
          <cell r="G7589" t="str">
            <v xml:space="preserve"> </v>
          </cell>
        </row>
        <row r="7590">
          <cell r="A7590"/>
          <cell r="B7590"/>
          <cell r="C7590"/>
          <cell r="D7590"/>
          <cell r="G7590" t="str">
            <v xml:space="preserve"> </v>
          </cell>
        </row>
        <row r="7591">
          <cell r="A7591"/>
          <cell r="B7591"/>
          <cell r="C7591"/>
          <cell r="D7591"/>
          <cell r="G7591" t="str">
            <v xml:space="preserve"> </v>
          </cell>
        </row>
        <row r="7592">
          <cell r="A7592"/>
          <cell r="B7592"/>
          <cell r="C7592"/>
          <cell r="D7592"/>
          <cell r="G7592" t="str">
            <v xml:space="preserve"> </v>
          </cell>
        </row>
        <row r="7593">
          <cell r="A7593"/>
          <cell r="B7593"/>
          <cell r="C7593"/>
          <cell r="D7593"/>
          <cell r="G7593" t="str">
            <v xml:space="preserve"> </v>
          </cell>
        </row>
        <row r="7594">
          <cell r="A7594"/>
          <cell r="B7594"/>
          <cell r="C7594"/>
          <cell r="D7594"/>
          <cell r="G7594" t="str">
            <v xml:space="preserve"> </v>
          </cell>
        </row>
        <row r="7595">
          <cell r="A7595"/>
          <cell r="B7595"/>
          <cell r="C7595"/>
          <cell r="D7595"/>
          <cell r="G7595" t="str">
            <v xml:space="preserve"> </v>
          </cell>
        </row>
        <row r="7596">
          <cell r="A7596"/>
          <cell r="B7596"/>
          <cell r="C7596"/>
          <cell r="D7596"/>
          <cell r="G7596" t="str">
            <v xml:space="preserve"> </v>
          </cell>
        </row>
        <row r="7597">
          <cell r="A7597"/>
          <cell r="B7597"/>
          <cell r="C7597"/>
          <cell r="D7597"/>
          <cell r="G7597" t="str">
            <v xml:space="preserve"> </v>
          </cell>
        </row>
        <row r="7598">
          <cell r="A7598"/>
          <cell r="B7598"/>
          <cell r="C7598"/>
          <cell r="D7598"/>
          <cell r="G7598" t="str">
            <v xml:space="preserve"> </v>
          </cell>
        </row>
        <row r="7599">
          <cell r="A7599"/>
          <cell r="B7599"/>
          <cell r="C7599"/>
          <cell r="D7599"/>
          <cell r="G7599" t="str">
            <v xml:space="preserve"> </v>
          </cell>
        </row>
        <row r="7600">
          <cell r="A7600"/>
          <cell r="B7600"/>
          <cell r="C7600"/>
          <cell r="D7600"/>
          <cell r="G7600" t="str">
            <v xml:space="preserve"> </v>
          </cell>
        </row>
        <row r="7601">
          <cell r="A7601"/>
          <cell r="B7601"/>
          <cell r="C7601"/>
          <cell r="D7601"/>
          <cell r="G7601" t="str">
            <v xml:space="preserve"> </v>
          </cell>
        </row>
        <row r="7602">
          <cell r="A7602"/>
          <cell r="B7602"/>
          <cell r="C7602"/>
          <cell r="D7602"/>
          <cell r="G7602" t="str">
            <v xml:space="preserve"> </v>
          </cell>
        </row>
        <row r="7603">
          <cell r="A7603"/>
          <cell r="B7603"/>
          <cell r="C7603"/>
          <cell r="D7603"/>
          <cell r="G7603" t="str">
            <v xml:space="preserve"> </v>
          </cell>
        </row>
        <row r="7604">
          <cell r="A7604"/>
          <cell r="B7604"/>
          <cell r="C7604"/>
          <cell r="D7604"/>
          <cell r="G7604" t="str">
            <v xml:space="preserve"> </v>
          </cell>
        </row>
        <row r="7605">
          <cell r="A7605"/>
          <cell r="B7605"/>
          <cell r="C7605"/>
          <cell r="D7605"/>
          <cell r="G7605" t="str">
            <v xml:space="preserve"> </v>
          </cell>
        </row>
        <row r="7606">
          <cell r="A7606"/>
          <cell r="B7606"/>
          <cell r="C7606"/>
          <cell r="D7606"/>
          <cell r="G7606" t="str">
            <v xml:space="preserve"> </v>
          </cell>
        </row>
        <row r="7607">
          <cell r="A7607"/>
          <cell r="B7607"/>
          <cell r="C7607"/>
          <cell r="D7607"/>
          <cell r="G7607" t="str">
            <v xml:space="preserve"> </v>
          </cell>
        </row>
        <row r="7608">
          <cell r="A7608"/>
          <cell r="B7608"/>
          <cell r="C7608"/>
          <cell r="D7608"/>
          <cell r="G7608" t="str">
            <v xml:space="preserve"> </v>
          </cell>
        </row>
        <row r="7609">
          <cell r="A7609"/>
          <cell r="B7609"/>
          <cell r="C7609"/>
          <cell r="D7609"/>
          <cell r="G7609" t="str">
            <v xml:space="preserve"> </v>
          </cell>
        </row>
        <row r="7610">
          <cell r="A7610"/>
          <cell r="B7610"/>
          <cell r="C7610"/>
          <cell r="D7610"/>
          <cell r="G7610" t="str">
            <v xml:space="preserve"> </v>
          </cell>
        </row>
        <row r="7611">
          <cell r="A7611"/>
          <cell r="B7611"/>
          <cell r="C7611"/>
          <cell r="D7611"/>
          <cell r="G7611" t="str">
            <v xml:space="preserve"> </v>
          </cell>
        </row>
        <row r="7612">
          <cell r="A7612"/>
          <cell r="B7612"/>
          <cell r="C7612"/>
          <cell r="D7612"/>
          <cell r="G7612" t="str">
            <v xml:space="preserve"> </v>
          </cell>
        </row>
        <row r="7613">
          <cell r="A7613"/>
          <cell r="B7613"/>
          <cell r="C7613"/>
          <cell r="D7613"/>
          <cell r="G7613" t="str">
            <v xml:space="preserve"> </v>
          </cell>
        </row>
        <row r="7614">
          <cell r="A7614"/>
          <cell r="B7614"/>
          <cell r="C7614"/>
          <cell r="D7614"/>
          <cell r="G7614" t="str">
            <v xml:space="preserve"> </v>
          </cell>
        </row>
        <row r="7615">
          <cell r="A7615"/>
          <cell r="B7615"/>
          <cell r="C7615"/>
          <cell r="D7615"/>
          <cell r="G7615" t="str">
            <v xml:space="preserve"> </v>
          </cell>
        </row>
        <row r="7616">
          <cell r="A7616"/>
          <cell r="B7616"/>
          <cell r="C7616"/>
          <cell r="D7616"/>
          <cell r="G7616" t="str">
            <v xml:space="preserve"> </v>
          </cell>
        </row>
        <row r="7617">
          <cell r="A7617"/>
          <cell r="B7617"/>
          <cell r="C7617"/>
          <cell r="D7617"/>
          <cell r="G7617" t="str">
            <v xml:space="preserve"> </v>
          </cell>
        </row>
        <row r="7618">
          <cell r="A7618"/>
          <cell r="B7618"/>
          <cell r="C7618"/>
          <cell r="D7618"/>
          <cell r="G7618" t="str">
            <v xml:space="preserve"> </v>
          </cell>
        </row>
        <row r="7619">
          <cell r="A7619"/>
          <cell r="B7619"/>
          <cell r="C7619"/>
          <cell r="D7619"/>
          <cell r="G7619" t="str">
            <v xml:space="preserve"> </v>
          </cell>
        </row>
        <row r="7620">
          <cell r="A7620"/>
          <cell r="B7620"/>
          <cell r="C7620"/>
          <cell r="D7620"/>
          <cell r="G7620" t="str">
            <v xml:space="preserve"> </v>
          </cell>
        </row>
        <row r="7621">
          <cell r="A7621"/>
          <cell r="B7621"/>
          <cell r="C7621"/>
          <cell r="D7621"/>
          <cell r="G7621" t="str">
            <v xml:space="preserve"> </v>
          </cell>
        </row>
        <row r="7622">
          <cell r="A7622"/>
          <cell r="B7622"/>
          <cell r="C7622"/>
          <cell r="D7622"/>
          <cell r="G7622" t="str">
            <v xml:space="preserve"> </v>
          </cell>
        </row>
        <row r="7623">
          <cell r="A7623"/>
          <cell r="B7623"/>
          <cell r="C7623"/>
          <cell r="D7623"/>
          <cell r="G7623" t="str">
            <v xml:space="preserve"> </v>
          </cell>
        </row>
        <row r="7624">
          <cell r="A7624"/>
          <cell r="B7624"/>
          <cell r="C7624"/>
          <cell r="D7624"/>
          <cell r="G7624" t="str">
            <v xml:space="preserve"> </v>
          </cell>
        </row>
        <row r="7625">
          <cell r="A7625"/>
          <cell r="B7625"/>
          <cell r="C7625"/>
          <cell r="D7625"/>
          <cell r="G7625" t="str">
            <v xml:space="preserve"> </v>
          </cell>
        </row>
        <row r="7626">
          <cell r="A7626"/>
          <cell r="B7626"/>
          <cell r="C7626"/>
          <cell r="D7626"/>
          <cell r="G7626" t="str">
            <v xml:space="preserve"> </v>
          </cell>
        </row>
        <row r="7627">
          <cell r="A7627"/>
          <cell r="B7627"/>
          <cell r="C7627"/>
          <cell r="D7627"/>
          <cell r="G7627" t="str">
            <v xml:space="preserve"> </v>
          </cell>
        </row>
        <row r="7628">
          <cell r="A7628"/>
          <cell r="B7628"/>
          <cell r="C7628"/>
          <cell r="D7628"/>
          <cell r="G7628" t="str">
            <v xml:space="preserve"> </v>
          </cell>
        </row>
        <row r="7629">
          <cell r="A7629"/>
          <cell r="B7629"/>
          <cell r="C7629"/>
          <cell r="D7629"/>
          <cell r="G7629" t="str">
            <v xml:space="preserve"> </v>
          </cell>
        </row>
        <row r="7630">
          <cell r="A7630"/>
          <cell r="B7630"/>
          <cell r="C7630"/>
          <cell r="D7630"/>
          <cell r="G7630" t="str">
            <v xml:space="preserve"> </v>
          </cell>
        </row>
        <row r="7631">
          <cell r="A7631"/>
          <cell r="B7631"/>
          <cell r="C7631"/>
          <cell r="D7631"/>
          <cell r="G7631" t="str">
            <v xml:space="preserve"> </v>
          </cell>
        </row>
        <row r="7632">
          <cell r="A7632"/>
          <cell r="B7632"/>
          <cell r="C7632"/>
          <cell r="D7632"/>
          <cell r="G7632" t="str">
            <v xml:space="preserve"> </v>
          </cell>
        </row>
        <row r="7633">
          <cell r="A7633"/>
          <cell r="B7633"/>
          <cell r="C7633"/>
          <cell r="D7633"/>
          <cell r="G7633" t="str">
            <v xml:space="preserve"> </v>
          </cell>
        </row>
        <row r="7634">
          <cell r="A7634"/>
          <cell r="B7634"/>
          <cell r="C7634"/>
          <cell r="D7634"/>
          <cell r="G7634" t="str">
            <v xml:space="preserve"> </v>
          </cell>
        </row>
        <row r="7635">
          <cell r="A7635"/>
          <cell r="B7635"/>
          <cell r="C7635"/>
          <cell r="D7635"/>
          <cell r="G7635" t="str">
            <v xml:space="preserve"> </v>
          </cell>
        </row>
        <row r="7636">
          <cell r="A7636"/>
          <cell r="B7636"/>
          <cell r="C7636"/>
          <cell r="D7636"/>
          <cell r="G7636" t="str">
            <v xml:space="preserve"> </v>
          </cell>
        </row>
        <row r="7637">
          <cell r="A7637"/>
          <cell r="B7637"/>
          <cell r="C7637"/>
          <cell r="D7637"/>
          <cell r="G7637" t="str">
            <v xml:space="preserve"> </v>
          </cell>
        </row>
        <row r="7638">
          <cell r="A7638"/>
          <cell r="B7638"/>
          <cell r="C7638"/>
          <cell r="D7638"/>
          <cell r="G7638" t="str">
            <v xml:space="preserve"> </v>
          </cell>
        </row>
        <row r="7639">
          <cell r="A7639"/>
          <cell r="B7639"/>
          <cell r="C7639"/>
          <cell r="D7639"/>
          <cell r="G7639" t="str">
            <v xml:space="preserve"> </v>
          </cell>
        </row>
        <row r="7640">
          <cell r="A7640"/>
          <cell r="B7640"/>
          <cell r="C7640"/>
          <cell r="D7640"/>
          <cell r="G7640" t="str">
            <v xml:space="preserve"> </v>
          </cell>
        </row>
        <row r="7641">
          <cell r="A7641"/>
          <cell r="B7641"/>
          <cell r="C7641"/>
          <cell r="D7641"/>
          <cell r="G7641" t="str">
            <v xml:space="preserve"> </v>
          </cell>
        </row>
        <row r="7642">
          <cell r="A7642"/>
          <cell r="B7642"/>
          <cell r="C7642"/>
          <cell r="D7642"/>
          <cell r="G7642" t="str">
            <v xml:space="preserve"> </v>
          </cell>
        </row>
        <row r="7643">
          <cell r="A7643"/>
          <cell r="B7643"/>
          <cell r="C7643"/>
          <cell r="D7643"/>
          <cell r="G7643" t="str">
            <v xml:space="preserve"> </v>
          </cell>
        </row>
        <row r="7644">
          <cell r="A7644"/>
          <cell r="B7644"/>
          <cell r="C7644"/>
          <cell r="D7644"/>
          <cell r="G7644" t="str">
            <v xml:space="preserve"> </v>
          </cell>
        </row>
        <row r="7645">
          <cell r="A7645"/>
          <cell r="B7645"/>
          <cell r="C7645"/>
          <cell r="D7645"/>
          <cell r="G7645" t="str">
            <v xml:space="preserve"> </v>
          </cell>
        </row>
        <row r="7646">
          <cell r="A7646"/>
          <cell r="B7646"/>
          <cell r="C7646"/>
          <cell r="D7646"/>
          <cell r="G7646" t="str">
            <v xml:space="preserve"> </v>
          </cell>
        </row>
        <row r="7647">
          <cell r="A7647"/>
          <cell r="B7647"/>
          <cell r="C7647"/>
          <cell r="D7647"/>
          <cell r="G7647" t="str">
            <v xml:space="preserve"> </v>
          </cell>
        </row>
        <row r="7648">
          <cell r="A7648"/>
          <cell r="B7648"/>
          <cell r="C7648"/>
          <cell r="D7648"/>
          <cell r="G7648" t="str">
            <v xml:space="preserve"> </v>
          </cell>
        </row>
        <row r="7649">
          <cell r="A7649"/>
          <cell r="B7649"/>
          <cell r="C7649"/>
          <cell r="D7649"/>
          <cell r="G7649" t="str">
            <v xml:space="preserve"> </v>
          </cell>
        </row>
        <row r="7650">
          <cell r="A7650"/>
          <cell r="B7650"/>
          <cell r="C7650"/>
          <cell r="D7650"/>
          <cell r="G7650" t="str">
            <v xml:space="preserve"> </v>
          </cell>
        </row>
        <row r="7651">
          <cell r="A7651"/>
          <cell r="B7651"/>
          <cell r="C7651"/>
          <cell r="D7651"/>
          <cell r="G7651" t="str">
            <v xml:space="preserve"> </v>
          </cell>
        </row>
        <row r="7652">
          <cell r="A7652"/>
          <cell r="B7652"/>
          <cell r="C7652"/>
          <cell r="D7652"/>
          <cell r="G7652" t="str">
            <v xml:space="preserve"> </v>
          </cell>
        </row>
        <row r="7653">
          <cell r="A7653"/>
          <cell r="B7653"/>
          <cell r="C7653"/>
          <cell r="D7653"/>
          <cell r="G7653" t="str">
            <v xml:space="preserve"> </v>
          </cell>
        </row>
        <row r="7654">
          <cell r="A7654"/>
          <cell r="B7654"/>
          <cell r="C7654"/>
          <cell r="D7654"/>
          <cell r="G7654" t="str">
            <v xml:space="preserve"> </v>
          </cell>
        </row>
        <row r="7655">
          <cell r="A7655"/>
          <cell r="B7655"/>
          <cell r="C7655"/>
          <cell r="D7655"/>
          <cell r="G7655" t="str">
            <v xml:space="preserve"> </v>
          </cell>
        </row>
        <row r="7656">
          <cell r="A7656"/>
          <cell r="B7656"/>
          <cell r="C7656"/>
          <cell r="D7656"/>
          <cell r="G7656" t="str">
            <v xml:space="preserve"> </v>
          </cell>
        </row>
        <row r="7657">
          <cell r="A7657"/>
          <cell r="B7657"/>
          <cell r="C7657"/>
          <cell r="D7657"/>
          <cell r="G7657" t="str">
            <v xml:space="preserve"> </v>
          </cell>
        </row>
        <row r="7658">
          <cell r="A7658"/>
          <cell r="B7658"/>
          <cell r="C7658"/>
          <cell r="D7658"/>
          <cell r="G7658" t="str">
            <v xml:space="preserve"> </v>
          </cell>
        </row>
        <row r="7659">
          <cell r="A7659"/>
          <cell r="B7659"/>
          <cell r="C7659"/>
          <cell r="D7659"/>
          <cell r="G7659" t="str">
            <v xml:space="preserve"> </v>
          </cell>
        </row>
        <row r="7660">
          <cell r="A7660"/>
          <cell r="B7660"/>
          <cell r="C7660"/>
          <cell r="D7660"/>
          <cell r="G7660" t="str">
            <v xml:space="preserve"> </v>
          </cell>
        </row>
        <row r="7661">
          <cell r="A7661"/>
          <cell r="B7661"/>
          <cell r="C7661"/>
          <cell r="D7661"/>
          <cell r="G7661" t="str">
            <v xml:space="preserve"> </v>
          </cell>
        </row>
        <row r="7662">
          <cell r="A7662"/>
          <cell r="B7662"/>
          <cell r="C7662"/>
          <cell r="D7662"/>
          <cell r="G7662" t="str">
            <v xml:space="preserve"> </v>
          </cell>
        </row>
        <row r="7663">
          <cell r="A7663"/>
          <cell r="B7663"/>
          <cell r="C7663"/>
          <cell r="D7663"/>
          <cell r="G7663" t="str">
            <v xml:space="preserve"> </v>
          </cell>
        </row>
        <row r="7664">
          <cell r="A7664"/>
          <cell r="B7664"/>
          <cell r="C7664"/>
          <cell r="D7664"/>
          <cell r="G7664" t="str">
            <v xml:space="preserve"> </v>
          </cell>
        </row>
        <row r="7665">
          <cell r="A7665"/>
          <cell r="B7665"/>
          <cell r="C7665"/>
          <cell r="D7665"/>
          <cell r="G7665" t="str">
            <v xml:space="preserve"> </v>
          </cell>
        </row>
        <row r="7666">
          <cell r="A7666"/>
          <cell r="B7666"/>
          <cell r="C7666"/>
          <cell r="D7666"/>
          <cell r="G7666" t="str">
            <v xml:space="preserve"> </v>
          </cell>
        </row>
        <row r="7667">
          <cell r="A7667"/>
          <cell r="B7667"/>
          <cell r="C7667"/>
          <cell r="D7667"/>
          <cell r="G7667" t="str">
            <v xml:space="preserve"> </v>
          </cell>
        </row>
        <row r="7668">
          <cell r="A7668"/>
          <cell r="B7668"/>
          <cell r="C7668"/>
          <cell r="D7668"/>
          <cell r="G7668" t="str">
            <v xml:space="preserve"> </v>
          </cell>
        </row>
        <row r="7669">
          <cell r="A7669"/>
          <cell r="B7669"/>
          <cell r="C7669"/>
          <cell r="D7669"/>
          <cell r="G7669" t="str">
            <v xml:space="preserve"> </v>
          </cell>
        </row>
        <row r="7670">
          <cell r="A7670"/>
          <cell r="B7670"/>
          <cell r="C7670"/>
          <cell r="D7670"/>
          <cell r="G7670" t="str">
            <v xml:space="preserve"> </v>
          </cell>
        </row>
        <row r="7671">
          <cell r="A7671"/>
          <cell r="B7671"/>
          <cell r="C7671"/>
          <cell r="D7671"/>
          <cell r="G7671" t="str">
            <v xml:space="preserve"> </v>
          </cell>
        </row>
        <row r="7672">
          <cell r="A7672"/>
          <cell r="B7672"/>
          <cell r="C7672"/>
          <cell r="D7672"/>
          <cell r="G7672" t="str">
            <v xml:space="preserve"> </v>
          </cell>
        </row>
        <row r="7673">
          <cell r="A7673"/>
          <cell r="B7673"/>
          <cell r="C7673"/>
          <cell r="D7673"/>
          <cell r="G7673" t="str">
            <v xml:space="preserve"> </v>
          </cell>
        </row>
        <row r="7674">
          <cell r="A7674"/>
          <cell r="B7674"/>
          <cell r="C7674"/>
          <cell r="D7674"/>
          <cell r="G7674" t="str">
            <v xml:space="preserve"> </v>
          </cell>
        </row>
        <row r="7675">
          <cell r="A7675"/>
          <cell r="B7675"/>
          <cell r="C7675"/>
          <cell r="D7675"/>
          <cell r="G7675" t="str">
            <v xml:space="preserve"> </v>
          </cell>
        </row>
        <row r="7676">
          <cell r="A7676"/>
          <cell r="B7676"/>
          <cell r="C7676"/>
          <cell r="D7676"/>
          <cell r="G7676" t="str">
            <v xml:space="preserve"> </v>
          </cell>
        </row>
        <row r="7677">
          <cell r="A7677"/>
          <cell r="B7677"/>
          <cell r="C7677"/>
          <cell r="D7677"/>
          <cell r="G7677" t="str">
            <v xml:space="preserve"> </v>
          </cell>
        </row>
        <row r="7678">
          <cell r="A7678"/>
          <cell r="B7678"/>
          <cell r="C7678"/>
          <cell r="D7678"/>
          <cell r="G7678" t="str">
            <v xml:space="preserve"> </v>
          </cell>
        </row>
        <row r="7679">
          <cell r="A7679"/>
          <cell r="B7679"/>
          <cell r="C7679"/>
          <cell r="D7679"/>
          <cell r="G7679" t="str">
            <v xml:space="preserve"> </v>
          </cell>
        </row>
        <row r="7680">
          <cell r="A7680"/>
          <cell r="B7680"/>
          <cell r="C7680"/>
          <cell r="D7680"/>
          <cell r="G7680" t="str">
            <v xml:space="preserve"> </v>
          </cell>
        </row>
        <row r="7681">
          <cell r="A7681"/>
          <cell r="B7681"/>
          <cell r="C7681"/>
          <cell r="D7681"/>
          <cell r="G7681" t="str">
            <v xml:space="preserve"> </v>
          </cell>
        </row>
        <row r="7682">
          <cell r="A7682"/>
          <cell r="B7682"/>
          <cell r="C7682"/>
          <cell r="D7682"/>
          <cell r="G7682" t="str">
            <v xml:space="preserve"> </v>
          </cell>
        </row>
        <row r="7683">
          <cell r="A7683"/>
          <cell r="B7683"/>
          <cell r="C7683"/>
          <cell r="D7683"/>
          <cell r="G7683" t="str">
            <v xml:space="preserve"> </v>
          </cell>
        </row>
        <row r="7684">
          <cell r="A7684"/>
          <cell r="B7684"/>
          <cell r="C7684"/>
          <cell r="D7684"/>
          <cell r="G7684" t="str">
            <v xml:space="preserve"> </v>
          </cell>
        </row>
        <row r="7685">
          <cell r="A7685"/>
          <cell r="B7685"/>
          <cell r="C7685"/>
          <cell r="D7685"/>
          <cell r="G7685" t="str">
            <v xml:space="preserve"> </v>
          </cell>
        </row>
        <row r="7686">
          <cell r="A7686"/>
          <cell r="B7686"/>
          <cell r="C7686"/>
          <cell r="D7686"/>
          <cell r="G7686" t="str">
            <v xml:space="preserve"> </v>
          </cell>
        </row>
        <row r="7687">
          <cell r="A7687"/>
          <cell r="B7687"/>
          <cell r="C7687"/>
          <cell r="D7687"/>
          <cell r="G7687" t="str">
            <v xml:space="preserve"> </v>
          </cell>
        </row>
        <row r="7688">
          <cell r="A7688"/>
          <cell r="B7688"/>
          <cell r="C7688"/>
          <cell r="D7688"/>
          <cell r="G7688" t="str">
            <v xml:space="preserve"> </v>
          </cell>
        </row>
        <row r="7689">
          <cell r="A7689"/>
          <cell r="B7689"/>
          <cell r="C7689"/>
          <cell r="D7689"/>
          <cell r="G7689" t="str">
            <v xml:space="preserve"> </v>
          </cell>
        </row>
        <row r="7690">
          <cell r="A7690"/>
          <cell r="B7690"/>
          <cell r="C7690"/>
          <cell r="D7690"/>
          <cell r="G7690" t="str">
            <v xml:space="preserve"> </v>
          </cell>
        </row>
        <row r="7691">
          <cell r="A7691"/>
          <cell r="B7691"/>
          <cell r="C7691"/>
          <cell r="D7691"/>
          <cell r="G7691" t="str">
            <v xml:space="preserve"> </v>
          </cell>
        </row>
        <row r="7692">
          <cell r="A7692"/>
          <cell r="B7692"/>
          <cell r="C7692"/>
          <cell r="D7692"/>
          <cell r="G7692" t="str">
            <v xml:space="preserve"> </v>
          </cell>
        </row>
        <row r="7693">
          <cell r="A7693"/>
          <cell r="B7693"/>
          <cell r="C7693"/>
          <cell r="D7693"/>
          <cell r="G7693" t="str">
            <v xml:space="preserve"> </v>
          </cell>
        </row>
        <row r="7694">
          <cell r="A7694"/>
          <cell r="B7694"/>
          <cell r="C7694"/>
          <cell r="D7694"/>
          <cell r="G7694" t="str">
            <v xml:space="preserve"> </v>
          </cell>
        </row>
        <row r="7695">
          <cell r="A7695"/>
          <cell r="B7695"/>
          <cell r="C7695"/>
          <cell r="D7695"/>
          <cell r="G7695" t="str">
            <v xml:space="preserve"> </v>
          </cell>
        </row>
        <row r="7696">
          <cell r="A7696"/>
          <cell r="B7696"/>
          <cell r="C7696"/>
          <cell r="D7696"/>
          <cell r="G7696" t="str">
            <v xml:space="preserve"> </v>
          </cell>
        </row>
        <row r="7697">
          <cell r="A7697"/>
          <cell r="B7697"/>
          <cell r="C7697"/>
          <cell r="D7697"/>
          <cell r="G7697" t="str">
            <v xml:space="preserve"> </v>
          </cell>
        </row>
        <row r="7698">
          <cell r="A7698"/>
          <cell r="B7698"/>
          <cell r="C7698"/>
          <cell r="D7698"/>
          <cell r="G7698" t="str">
            <v xml:space="preserve"> </v>
          </cell>
        </row>
        <row r="7699">
          <cell r="A7699"/>
          <cell r="B7699"/>
          <cell r="C7699"/>
          <cell r="D7699"/>
          <cell r="G7699" t="str">
            <v xml:space="preserve"> </v>
          </cell>
        </row>
        <row r="7700">
          <cell r="A7700"/>
          <cell r="B7700"/>
          <cell r="C7700"/>
          <cell r="D7700"/>
          <cell r="G7700" t="str">
            <v xml:space="preserve"> </v>
          </cell>
        </row>
        <row r="7701">
          <cell r="A7701"/>
          <cell r="B7701"/>
          <cell r="C7701"/>
          <cell r="D7701"/>
          <cell r="G7701" t="str">
            <v xml:space="preserve"> </v>
          </cell>
        </row>
        <row r="7702">
          <cell r="A7702"/>
          <cell r="B7702"/>
          <cell r="C7702"/>
          <cell r="D7702"/>
          <cell r="G7702" t="str">
            <v xml:space="preserve"> </v>
          </cell>
        </row>
        <row r="7703">
          <cell r="A7703"/>
          <cell r="B7703"/>
          <cell r="C7703"/>
          <cell r="D7703"/>
          <cell r="G7703" t="str">
            <v xml:space="preserve"> </v>
          </cell>
        </row>
        <row r="7704">
          <cell r="A7704"/>
          <cell r="B7704"/>
          <cell r="C7704"/>
          <cell r="D7704"/>
          <cell r="G7704" t="str">
            <v xml:space="preserve"> </v>
          </cell>
        </row>
        <row r="7705">
          <cell r="A7705"/>
          <cell r="B7705"/>
          <cell r="C7705"/>
          <cell r="D7705"/>
          <cell r="G7705" t="str">
            <v xml:space="preserve"> </v>
          </cell>
        </row>
        <row r="7706">
          <cell r="A7706"/>
          <cell r="B7706"/>
          <cell r="C7706"/>
          <cell r="D7706"/>
          <cell r="G7706" t="str">
            <v xml:space="preserve"> </v>
          </cell>
        </row>
        <row r="7707">
          <cell r="A7707"/>
          <cell r="B7707"/>
          <cell r="C7707"/>
          <cell r="D7707"/>
          <cell r="G7707" t="str">
            <v xml:space="preserve"> </v>
          </cell>
        </row>
        <row r="7708">
          <cell r="A7708"/>
          <cell r="B7708"/>
          <cell r="C7708"/>
          <cell r="D7708"/>
          <cell r="G7708" t="str">
            <v xml:space="preserve"> </v>
          </cell>
        </row>
        <row r="7709">
          <cell r="A7709"/>
          <cell r="B7709"/>
          <cell r="C7709"/>
          <cell r="D7709"/>
          <cell r="G7709" t="str">
            <v xml:space="preserve"> </v>
          </cell>
        </row>
        <row r="7710">
          <cell r="A7710"/>
          <cell r="B7710"/>
          <cell r="C7710"/>
          <cell r="D7710"/>
          <cell r="G7710" t="str">
            <v xml:space="preserve"> </v>
          </cell>
        </row>
        <row r="7711">
          <cell r="A7711"/>
          <cell r="B7711"/>
          <cell r="C7711"/>
          <cell r="D7711"/>
          <cell r="G7711" t="str">
            <v xml:space="preserve"> </v>
          </cell>
        </row>
        <row r="7712">
          <cell r="A7712"/>
          <cell r="B7712"/>
          <cell r="C7712"/>
          <cell r="D7712"/>
          <cell r="G7712" t="str">
            <v xml:space="preserve"> </v>
          </cell>
        </row>
        <row r="7713">
          <cell r="A7713"/>
          <cell r="B7713"/>
          <cell r="C7713"/>
          <cell r="D7713"/>
          <cell r="G7713" t="str">
            <v xml:space="preserve"> </v>
          </cell>
        </row>
        <row r="7714">
          <cell r="A7714"/>
          <cell r="B7714"/>
          <cell r="C7714"/>
          <cell r="D7714"/>
          <cell r="G7714" t="str">
            <v xml:space="preserve"> </v>
          </cell>
        </row>
        <row r="7715">
          <cell r="A7715"/>
          <cell r="B7715"/>
          <cell r="C7715"/>
          <cell r="D7715"/>
          <cell r="G7715" t="str">
            <v xml:space="preserve"> </v>
          </cell>
        </row>
        <row r="7716">
          <cell r="A7716"/>
          <cell r="B7716"/>
          <cell r="C7716"/>
          <cell r="D7716"/>
          <cell r="G7716" t="str">
            <v xml:space="preserve"> </v>
          </cell>
        </row>
        <row r="7717">
          <cell r="A7717"/>
          <cell r="B7717"/>
          <cell r="C7717"/>
          <cell r="D7717"/>
          <cell r="G7717" t="str">
            <v xml:space="preserve"> </v>
          </cell>
        </row>
        <row r="7718">
          <cell r="A7718"/>
          <cell r="B7718"/>
          <cell r="C7718"/>
          <cell r="D7718"/>
          <cell r="G7718" t="str">
            <v xml:space="preserve"> </v>
          </cell>
        </row>
        <row r="7719">
          <cell r="A7719"/>
          <cell r="B7719"/>
          <cell r="C7719"/>
          <cell r="D7719"/>
          <cell r="G7719" t="str">
            <v xml:space="preserve"> </v>
          </cell>
        </row>
        <row r="7720">
          <cell r="A7720"/>
          <cell r="B7720"/>
          <cell r="C7720"/>
          <cell r="D7720"/>
          <cell r="G7720" t="str">
            <v xml:space="preserve"> </v>
          </cell>
        </row>
        <row r="7721">
          <cell r="A7721"/>
          <cell r="B7721"/>
          <cell r="C7721"/>
          <cell r="D7721"/>
          <cell r="G7721" t="str">
            <v xml:space="preserve"> </v>
          </cell>
        </row>
        <row r="7722">
          <cell r="A7722"/>
          <cell r="B7722"/>
          <cell r="C7722"/>
          <cell r="D7722"/>
          <cell r="G7722" t="str">
            <v xml:space="preserve"> </v>
          </cell>
        </row>
        <row r="7723">
          <cell r="A7723"/>
          <cell r="B7723"/>
          <cell r="C7723"/>
          <cell r="D7723"/>
          <cell r="G7723" t="str">
            <v xml:space="preserve"> </v>
          </cell>
        </row>
        <row r="7724">
          <cell r="A7724"/>
          <cell r="B7724"/>
          <cell r="C7724"/>
          <cell r="D7724"/>
          <cell r="G7724" t="str">
            <v xml:space="preserve"> </v>
          </cell>
        </row>
        <row r="7725">
          <cell r="A7725"/>
          <cell r="B7725"/>
          <cell r="C7725"/>
          <cell r="D7725"/>
          <cell r="G7725" t="str">
            <v xml:space="preserve"> </v>
          </cell>
        </row>
        <row r="7726">
          <cell r="A7726"/>
          <cell r="B7726"/>
          <cell r="C7726"/>
          <cell r="D7726"/>
          <cell r="G7726" t="str">
            <v xml:space="preserve"> </v>
          </cell>
        </row>
        <row r="7727">
          <cell r="A7727"/>
          <cell r="B7727"/>
          <cell r="C7727"/>
          <cell r="D7727"/>
          <cell r="G7727" t="str">
            <v xml:space="preserve"> </v>
          </cell>
        </row>
        <row r="7728">
          <cell r="A7728"/>
          <cell r="B7728"/>
          <cell r="C7728"/>
          <cell r="D7728"/>
          <cell r="G7728" t="str">
            <v xml:space="preserve"> </v>
          </cell>
        </row>
        <row r="7729">
          <cell r="A7729"/>
          <cell r="B7729"/>
          <cell r="C7729"/>
          <cell r="D7729"/>
          <cell r="G7729" t="str">
            <v xml:space="preserve"> </v>
          </cell>
        </row>
        <row r="7730">
          <cell r="A7730"/>
          <cell r="B7730"/>
          <cell r="C7730"/>
          <cell r="D7730"/>
          <cell r="G7730" t="str">
            <v xml:space="preserve"> </v>
          </cell>
        </row>
        <row r="7731">
          <cell r="A7731"/>
          <cell r="B7731"/>
          <cell r="C7731"/>
          <cell r="D7731"/>
          <cell r="G7731" t="str">
            <v xml:space="preserve"> </v>
          </cell>
        </row>
        <row r="7732">
          <cell r="A7732"/>
          <cell r="B7732"/>
          <cell r="C7732"/>
          <cell r="D7732"/>
          <cell r="G7732" t="str">
            <v xml:space="preserve"> </v>
          </cell>
        </row>
        <row r="7733">
          <cell r="A7733"/>
          <cell r="B7733"/>
          <cell r="C7733"/>
          <cell r="D7733"/>
          <cell r="G7733" t="str">
            <v xml:space="preserve"> </v>
          </cell>
        </row>
        <row r="7734">
          <cell r="A7734"/>
          <cell r="B7734"/>
          <cell r="C7734"/>
          <cell r="D7734"/>
          <cell r="G7734" t="str">
            <v xml:space="preserve"> </v>
          </cell>
        </row>
        <row r="7735">
          <cell r="A7735"/>
          <cell r="B7735"/>
          <cell r="C7735"/>
          <cell r="D7735"/>
          <cell r="G7735" t="str">
            <v xml:space="preserve"> </v>
          </cell>
        </row>
        <row r="7736">
          <cell r="A7736"/>
          <cell r="B7736"/>
          <cell r="C7736"/>
          <cell r="D7736"/>
          <cell r="G7736" t="str">
            <v xml:space="preserve"> </v>
          </cell>
        </row>
        <row r="7737">
          <cell r="A7737"/>
          <cell r="B7737"/>
          <cell r="C7737"/>
          <cell r="D7737"/>
          <cell r="G7737" t="str">
            <v xml:space="preserve"> </v>
          </cell>
        </row>
        <row r="7738">
          <cell r="A7738"/>
          <cell r="B7738"/>
          <cell r="C7738"/>
          <cell r="D7738"/>
          <cell r="G7738" t="str">
            <v xml:space="preserve"> </v>
          </cell>
        </row>
        <row r="7739">
          <cell r="A7739"/>
          <cell r="B7739"/>
          <cell r="C7739"/>
          <cell r="D7739"/>
          <cell r="G7739" t="str">
            <v xml:space="preserve"> </v>
          </cell>
        </row>
        <row r="7740">
          <cell r="A7740"/>
          <cell r="B7740"/>
          <cell r="C7740"/>
          <cell r="D7740"/>
          <cell r="G7740" t="str">
            <v xml:space="preserve"> </v>
          </cell>
        </row>
        <row r="7741">
          <cell r="A7741"/>
          <cell r="B7741"/>
          <cell r="C7741"/>
          <cell r="D7741"/>
          <cell r="G7741" t="str">
            <v xml:space="preserve"> </v>
          </cell>
        </row>
        <row r="7742">
          <cell r="A7742"/>
          <cell r="B7742"/>
          <cell r="C7742"/>
          <cell r="D7742"/>
          <cell r="G7742" t="str">
            <v xml:space="preserve"> </v>
          </cell>
        </row>
        <row r="7743">
          <cell r="A7743"/>
          <cell r="B7743"/>
          <cell r="C7743"/>
          <cell r="D7743"/>
          <cell r="G7743" t="str">
            <v xml:space="preserve"> </v>
          </cell>
        </row>
        <row r="7744">
          <cell r="A7744"/>
          <cell r="B7744"/>
          <cell r="C7744"/>
          <cell r="D7744"/>
          <cell r="G7744" t="str">
            <v xml:space="preserve"> </v>
          </cell>
        </row>
        <row r="7745">
          <cell r="A7745"/>
          <cell r="B7745"/>
          <cell r="C7745"/>
          <cell r="D7745"/>
          <cell r="G7745" t="str">
            <v xml:space="preserve"> </v>
          </cell>
        </row>
        <row r="7746">
          <cell r="A7746"/>
          <cell r="B7746"/>
          <cell r="C7746"/>
          <cell r="D7746"/>
          <cell r="G7746" t="str">
            <v xml:space="preserve"> </v>
          </cell>
        </row>
        <row r="7747">
          <cell r="A7747"/>
          <cell r="B7747"/>
          <cell r="C7747"/>
          <cell r="D7747"/>
          <cell r="G7747" t="str">
            <v xml:space="preserve"> </v>
          </cell>
        </row>
        <row r="7748">
          <cell r="A7748"/>
          <cell r="B7748"/>
          <cell r="C7748"/>
          <cell r="D7748"/>
          <cell r="G7748" t="str">
            <v xml:space="preserve"> </v>
          </cell>
        </row>
        <row r="7749">
          <cell r="A7749"/>
          <cell r="B7749"/>
          <cell r="C7749"/>
          <cell r="D7749"/>
          <cell r="G7749" t="str">
            <v xml:space="preserve"> </v>
          </cell>
        </row>
        <row r="7750">
          <cell r="A7750"/>
          <cell r="B7750"/>
          <cell r="C7750"/>
          <cell r="D7750"/>
          <cell r="G7750" t="str">
            <v xml:space="preserve"> </v>
          </cell>
        </row>
        <row r="7751">
          <cell r="A7751"/>
          <cell r="B7751"/>
          <cell r="C7751"/>
          <cell r="D7751"/>
          <cell r="G7751" t="str">
            <v xml:space="preserve"> </v>
          </cell>
        </row>
        <row r="7752">
          <cell r="A7752"/>
          <cell r="B7752"/>
          <cell r="C7752"/>
          <cell r="D7752"/>
          <cell r="G7752" t="str">
            <v xml:space="preserve"> </v>
          </cell>
        </row>
        <row r="7753">
          <cell r="A7753"/>
          <cell r="B7753"/>
          <cell r="C7753"/>
          <cell r="D7753"/>
          <cell r="G7753" t="str">
            <v xml:space="preserve"> </v>
          </cell>
        </row>
        <row r="7754">
          <cell r="A7754"/>
          <cell r="B7754"/>
          <cell r="C7754"/>
          <cell r="D7754"/>
          <cell r="G7754" t="str">
            <v xml:space="preserve"> </v>
          </cell>
        </row>
        <row r="7755">
          <cell r="A7755"/>
          <cell r="B7755"/>
          <cell r="C7755"/>
          <cell r="D7755"/>
          <cell r="G7755" t="str">
            <v xml:space="preserve"> </v>
          </cell>
        </row>
        <row r="7756">
          <cell r="A7756"/>
          <cell r="B7756"/>
          <cell r="C7756"/>
          <cell r="D7756"/>
          <cell r="G7756" t="str">
            <v xml:space="preserve"> </v>
          </cell>
        </row>
        <row r="7757">
          <cell r="A7757"/>
          <cell r="B7757"/>
          <cell r="C7757"/>
          <cell r="D7757"/>
          <cell r="G7757" t="str">
            <v xml:space="preserve"> </v>
          </cell>
        </row>
        <row r="7758">
          <cell r="A7758"/>
          <cell r="B7758"/>
          <cell r="C7758"/>
          <cell r="D7758"/>
          <cell r="G7758" t="str">
            <v xml:space="preserve"> </v>
          </cell>
        </row>
        <row r="7759">
          <cell r="A7759"/>
          <cell r="B7759"/>
          <cell r="C7759"/>
          <cell r="D7759"/>
          <cell r="G7759" t="str">
            <v xml:space="preserve"> </v>
          </cell>
        </row>
        <row r="7760">
          <cell r="A7760"/>
          <cell r="B7760"/>
          <cell r="C7760"/>
          <cell r="D7760"/>
          <cell r="G7760" t="str">
            <v xml:space="preserve"> </v>
          </cell>
        </row>
        <row r="7761">
          <cell r="A7761"/>
          <cell r="B7761"/>
          <cell r="C7761"/>
          <cell r="D7761"/>
          <cell r="G7761" t="str">
            <v xml:space="preserve"> </v>
          </cell>
        </row>
        <row r="7762">
          <cell r="A7762"/>
          <cell r="B7762"/>
          <cell r="C7762"/>
          <cell r="D7762"/>
          <cell r="G7762" t="str">
            <v xml:space="preserve"> </v>
          </cell>
        </row>
        <row r="7763">
          <cell r="A7763"/>
          <cell r="B7763"/>
          <cell r="C7763"/>
          <cell r="D7763"/>
          <cell r="G7763" t="str">
            <v xml:space="preserve"> </v>
          </cell>
        </row>
        <row r="7764">
          <cell r="A7764"/>
          <cell r="B7764"/>
          <cell r="C7764"/>
          <cell r="D7764"/>
          <cell r="G7764" t="str">
            <v xml:space="preserve"> </v>
          </cell>
        </row>
        <row r="7765">
          <cell r="A7765"/>
          <cell r="B7765"/>
          <cell r="C7765"/>
          <cell r="D7765"/>
          <cell r="G7765" t="str">
            <v xml:space="preserve"> </v>
          </cell>
        </row>
        <row r="7766">
          <cell r="A7766"/>
          <cell r="B7766"/>
          <cell r="C7766"/>
          <cell r="D7766"/>
          <cell r="G7766" t="str">
            <v xml:space="preserve"> </v>
          </cell>
        </row>
        <row r="7767">
          <cell r="A7767"/>
          <cell r="B7767"/>
          <cell r="C7767"/>
          <cell r="D7767"/>
          <cell r="G7767" t="str">
            <v xml:space="preserve"> </v>
          </cell>
        </row>
        <row r="7768">
          <cell r="A7768"/>
          <cell r="B7768"/>
          <cell r="C7768"/>
          <cell r="D7768"/>
          <cell r="G7768" t="str">
            <v xml:space="preserve"> </v>
          </cell>
        </row>
        <row r="7769">
          <cell r="A7769"/>
          <cell r="B7769"/>
          <cell r="C7769"/>
          <cell r="D7769"/>
          <cell r="G7769" t="str">
            <v xml:space="preserve"> </v>
          </cell>
        </row>
        <row r="7770">
          <cell r="A7770"/>
          <cell r="B7770"/>
          <cell r="C7770"/>
          <cell r="D7770"/>
          <cell r="G7770" t="str">
            <v xml:space="preserve"> </v>
          </cell>
        </row>
        <row r="7771">
          <cell r="A7771"/>
          <cell r="B7771"/>
          <cell r="C7771"/>
          <cell r="D7771"/>
          <cell r="G7771" t="str">
            <v xml:space="preserve"> </v>
          </cell>
        </row>
        <row r="7772">
          <cell r="A7772"/>
          <cell r="B7772"/>
          <cell r="C7772"/>
          <cell r="D7772"/>
          <cell r="G7772" t="str">
            <v xml:space="preserve"> </v>
          </cell>
        </row>
        <row r="7773">
          <cell r="A7773"/>
          <cell r="B7773"/>
          <cell r="C7773"/>
          <cell r="D7773"/>
          <cell r="G7773" t="str">
            <v xml:space="preserve"> </v>
          </cell>
        </row>
        <row r="7774">
          <cell r="A7774"/>
          <cell r="B7774"/>
          <cell r="C7774"/>
          <cell r="D7774"/>
          <cell r="G7774" t="str">
            <v xml:space="preserve"> </v>
          </cell>
        </row>
        <row r="7775">
          <cell r="A7775"/>
          <cell r="B7775"/>
          <cell r="C7775"/>
          <cell r="D7775"/>
          <cell r="G7775" t="str">
            <v xml:space="preserve"> </v>
          </cell>
        </row>
        <row r="7776">
          <cell r="A7776"/>
          <cell r="B7776"/>
          <cell r="C7776"/>
          <cell r="D7776"/>
          <cell r="G7776" t="str">
            <v xml:space="preserve"> </v>
          </cell>
        </row>
        <row r="7777">
          <cell r="A7777"/>
          <cell r="B7777"/>
          <cell r="C7777"/>
          <cell r="D7777"/>
          <cell r="G7777" t="str">
            <v xml:space="preserve"> </v>
          </cell>
        </row>
        <row r="7778">
          <cell r="A7778"/>
          <cell r="B7778"/>
          <cell r="C7778"/>
          <cell r="D7778"/>
          <cell r="G7778" t="str">
            <v xml:space="preserve"> </v>
          </cell>
        </row>
        <row r="7779">
          <cell r="A7779"/>
          <cell r="B7779"/>
          <cell r="C7779"/>
          <cell r="D7779"/>
          <cell r="G7779" t="str">
            <v xml:space="preserve"> </v>
          </cell>
        </row>
        <row r="7780">
          <cell r="A7780"/>
          <cell r="B7780"/>
          <cell r="C7780"/>
          <cell r="D7780"/>
          <cell r="G7780" t="str">
            <v xml:space="preserve"> </v>
          </cell>
        </row>
        <row r="7781">
          <cell r="A7781"/>
          <cell r="B7781"/>
          <cell r="C7781"/>
          <cell r="D7781"/>
          <cell r="G7781" t="str">
            <v xml:space="preserve"> </v>
          </cell>
        </row>
        <row r="7782">
          <cell r="A7782"/>
          <cell r="B7782"/>
          <cell r="C7782"/>
          <cell r="D7782"/>
          <cell r="G7782" t="str">
            <v xml:space="preserve"> </v>
          </cell>
        </row>
        <row r="7783">
          <cell r="A7783"/>
          <cell r="B7783"/>
          <cell r="C7783"/>
          <cell r="D7783"/>
          <cell r="G7783" t="str">
            <v xml:space="preserve"> </v>
          </cell>
        </row>
        <row r="7784">
          <cell r="A7784"/>
          <cell r="B7784"/>
          <cell r="C7784"/>
          <cell r="D7784"/>
          <cell r="G7784" t="str">
            <v xml:space="preserve"> </v>
          </cell>
        </row>
        <row r="7785">
          <cell r="A7785"/>
          <cell r="B7785"/>
          <cell r="C7785"/>
          <cell r="D7785"/>
          <cell r="G7785" t="str">
            <v xml:space="preserve"> </v>
          </cell>
        </row>
        <row r="7786">
          <cell r="A7786"/>
          <cell r="B7786"/>
          <cell r="C7786"/>
          <cell r="D7786"/>
          <cell r="G7786" t="str">
            <v xml:space="preserve"> </v>
          </cell>
        </row>
        <row r="7787">
          <cell r="A7787"/>
          <cell r="B7787"/>
          <cell r="C7787"/>
          <cell r="D7787"/>
          <cell r="G7787" t="str">
            <v xml:space="preserve"> </v>
          </cell>
        </row>
        <row r="7788">
          <cell r="A7788"/>
          <cell r="B7788"/>
          <cell r="C7788"/>
          <cell r="D7788"/>
          <cell r="G7788" t="str">
            <v xml:space="preserve"> </v>
          </cell>
        </row>
        <row r="7789">
          <cell r="A7789"/>
          <cell r="B7789"/>
          <cell r="C7789"/>
          <cell r="D7789"/>
          <cell r="G7789" t="str">
            <v xml:space="preserve"> </v>
          </cell>
        </row>
        <row r="7790">
          <cell r="A7790"/>
          <cell r="B7790"/>
          <cell r="C7790"/>
          <cell r="D7790"/>
          <cell r="G7790" t="str">
            <v xml:space="preserve"> </v>
          </cell>
        </row>
        <row r="7791">
          <cell r="A7791"/>
          <cell r="B7791"/>
          <cell r="C7791"/>
          <cell r="D7791"/>
          <cell r="G7791" t="str">
            <v xml:space="preserve"> </v>
          </cell>
        </row>
        <row r="7792">
          <cell r="A7792"/>
          <cell r="B7792"/>
          <cell r="C7792"/>
          <cell r="D7792"/>
          <cell r="G7792" t="str">
            <v xml:space="preserve"> </v>
          </cell>
        </row>
        <row r="7793">
          <cell r="A7793"/>
          <cell r="B7793"/>
          <cell r="C7793"/>
          <cell r="D7793"/>
          <cell r="G7793" t="str">
            <v xml:space="preserve"> </v>
          </cell>
        </row>
        <row r="7794">
          <cell r="A7794"/>
          <cell r="B7794"/>
          <cell r="C7794"/>
          <cell r="D7794"/>
          <cell r="G7794" t="str">
            <v xml:space="preserve"> </v>
          </cell>
        </row>
        <row r="7795">
          <cell r="A7795"/>
          <cell r="B7795"/>
          <cell r="C7795"/>
          <cell r="D7795"/>
          <cell r="G7795" t="str">
            <v xml:space="preserve"> </v>
          </cell>
        </row>
        <row r="7796">
          <cell r="A7796"/>
          <cell r="B7796"/>
          <cell r="C7796"/>
          <cell r="D7796"/>
          <cell r="G7796" t="str">
            <v xml:space="preserve"> </v>
          </cell>
        </row>
        <row r="7797">
          <cell r="A7797"/>
          <cell r="B7797"/>
          <cell r="C7797"/>
          <cell r="D7797"/>
          <cell r="G7797" t="str">
            <v xml:space="preserve"> </v>
          </cell>
        </row>
        <row r="7798">
          <cell r="A7798"/>
          <cell r="B7798"/>
          <cell r="C7798"/>
          <cell r="D7798"/>
          <cell r="G7798" t="str">
            <v xml:space="preserve"> </v>
          </cell>
        </row>
        <row r="7799">
          <cell r="A7799"/>
          <cell r="B7799"/>
          <cell r="C7799"/>
          <cell r="D7799"/>
          <cell r="G7799" t="str">
            <v xml:space="preserve"> </v>
          </cell>
        </row>
        <row r="7800">
          <cell r="A7800"/>
          <cell r="B7800"/>
          <cell r="C7800"/>
          <cell r="D7800"/>
          <cell r="G7800" t="str">
            <v xml:space="preserve"> </v>
          </cell>
        </row>
        <row r="7801">
          <cell r="A7801"/>
          <cell r="B7801"/>
          <cell r="C7801"/>
          <cell r="D7801"/>
          <cell r="G7801" t="str">
            <v xml:space="preserve"> </v>
          </cell>
        </row>
        <row r="7802">
          <cell r="A7802"/>
          <cell r="B7802"/>
          <cell r="C7802"/>
          <cell r="D7802"/>
          <cell r="G7802" t="str">
            <v xml:space="preserve"> </v>
          </cell>
        </row>
        <row r="7803">
          <cell r="A7803"/>
          <cell r="B7803"/>
          <cell r="C7803"/>
          <cell r="D7803"/>
          <cell r="G7803" t="str">
            <v xml:space="preserve"> </v>
          </cell>
        </row>
        <row r="7804">
          <cell r="A7804"/>
          <cell r="B7804"/>
          <cell r="C7804"/>
          <cell r="D7804"/>
          <cell r="G7804" t="str">
            <v xml:space="preserve"> </v>
          </cell>
        </row>
        <row r="7805">
          <cell r="A7805"/>
          <cell r="B7805"/>
          <cell r="C7805"/>
          <cell r="D7805"/>
          <cell r="G7805" t="str">
            <v xml:space="preserve"> </v>
          </cell>
        </row>
        <row r="7806">
          <cell r="A7806"/>
          <cell r="B7806"/>
          <cell r="C7806"/>
          <cell r="D7806"/>
          <cell r="G7806" t="str">
            <v xml:space="preserve"> </v>
          </cell>
        </row>
        <row r="7807">
          <cell r="A7807"/>
          <cell r="B7807"/>
          <cell r="C7807"/>
          <cell r="D7807"/>
          <cell r="G7807" t="str">
            <v xml:space="preserve"> </v>
          </cell>
        </row>
        <row r="7808">
          <cell r="A7808"/>
          <cell r="B7808"/>
          <cell r="C7808"/>
          <cell r="D7808"/>
          <cell r="G7808" t="str">
            <v xml:space="preserve"> </v>
          </cell>
        </row>
        <row r="7809">
          <cell r="A7809"/>
          <cell r="B7809"/>
          <cell r="C7809"/>
          <cell r="D7809"/>
          <cell r="G7809" t="str">
            <v xml:space="preserve"> </v>
          </cell>
        </row>
        <row r="7810">
          <cell r="A7810"/>
          <cell r="B7810"/>
          <cell r="C7810"/>
          <cell r="D7810"/>
          <cell r="G7810" t="str">
            <v xml:space="preserve"> </v>
          </cell>
        </row>
        <row r="7811">
          <cell r="A7811"/>
          <cell r="B7811"/>
          <cell r="C7811"/>
          <cell r="D7811"/>
          <cell r="G7811" t="str">
            <v xml:space="preserve"> </v>
          </cell>
        </row>
        <row r="7812">
          <cell r="A7812"/>
          <cell r="B7812"/>
          <cell r="C7812"/>
          <cell r="D7812"/>
          <cell r="G7812" t="str">
            <v xml:space="preserve"> </v>
          </cell>
        </row>
        <row r="7813">
          <cell r="A7813"/>
          <cell r="B7813"/>
          <cell r="C7813"/>
          <cell r="D7813"/>
          <cell r="G7813" t="str">
            <v xml:space="preserve"> </v>
          </cell>
        </row>
        <row r="7814">
          <cell r="A7814"/>
          <cell r="B7814"/>
          <cell r="C7814"/>
          <cell r="D7814"/>
          <cell r="G7814" t="str">
            <v xml:space="preserve"> </v>
          </cell>
        </row>
        <row r="7815">
          <cell r="A7815"/>
          <cell r="B7815"/>
          <cell r="C7815"/>
          <cell r="D7815"/>
          <cell r="G7815" t="str">
            <v xml:space="preserve"> </v>
          </cell>
        </row>
        <row r="7816">
          <cell r="A7816"/>
          <cell r="B7816"/>
          <cell r="C7816"/>
          <cell r="D7816"/>
          <cell r="G7816" t="str">
            <v xml:space="preserve"> </v>
          </cell>
        </row>
        <row r="7817">
          <cell r="A7817"/>
          <cell r="B7817"/>
          <cell r="C7817"/>
          <cell r="D7817"/>
          <cell r="G7817" t="str">
            <v xml:space="preserve"> </v>
          </cell>
        </row>
        <row r="7818">
          <cell r="A7818"/>
          <cell r="B7818"/>
          <cell r="C7818"/>
          <cell r="D7818"/>
          <cell r="G7818" t="str">
            <v xml:space="preserve"> </v>
          </cell>
        </row>
        <row r="7819">
          <cell r="A7819"/>
          <cell r="B7819"/>
          <cell r="C7819"/>
          <cell r="D7819"/>
          <cell r="G7819" t="str">
            <v xml:space="preserve"> </v>
          </cell>
        </row>
        <row r="7820">
          <cell r="A7820"/>
          <cell r="B7820"/>
          <cell r="C7820"/>
          <cell r="D7820"/>
          <cell r="G7820" t="str">
            <v xml:space="preserve"> </v>
          </cell>
        </row>
        <row r="7821">
          <cell r="A7821"/>
          <cell r="B7821"/>
          <cell r="C7821"/>
          <cell r="D7821"/>
          <cell r="G7821" t="str">
            <v xml:space="preserve"> </v>
          </cell>
        </row>
        <row r="7822">
          <cell r="A7822"/>
          <cell r="B7822"/>
          <cell r="C7822"/>
          <cell r="D7822"/>
          <cell r="G7822" t="str">
            <v xml:space="preserve"> </v>
          </cell>
        </row>
        <row r="7823">
          <cell r="A7823"/>
          <cell r="B7823"/>
          <cell r="C7823"/>
          <cell r="D7823"/>
          <cell r="G7823" t="str">
            <v xml:space="preserve"> </v>
          </cell>
        </row>
        <row r="7824">
          <cell r="A7824"/>
          <cell r="B7824"/>
          <cell r="C7824"/>
          <cell r="D7824"/>
          <cell r="G7824" t="str">
            <v xml:space="preserve"> </v>
          </cell>
        </row>
        <row r="7825">
          <cell r="A7825"/>
          <cell r="B7825"/>
          <cell r="C7825"/>
          <cell r="D7825"/>
          <cell r="G7825" t="str">
            <v xml:space="preserve"> </v>
          </cell>
        </row>
        <row r="7826">
          <cell r="A7826"/>
          <cell r="B7826"/>
          <cell r="C7826"/>
          <cell r="D7826"/>
          <cell r="G7826" t="str">
            <v xml:space="preserve"> </v>
          </cell>
        </row>
        <row r="7827">
          <cell r="A7827"/>
          <cell r="B7827"/>
          <cell r="C7827"/>
          <cell r="D7827"/>
          <cell r="G7827" t="str">
            <v xml:space="preserve"> </v>
          </cell>
        </row>
        <row r="7828">
          <cell r="A7828"/>
          <cell r="B7828"/>
          <cell r="C7828"/>
          <cell r="D7828"/>
          <cell r="G7828" t="str">
            <v xml:space="preserve"> </v>
          </cell>
        </row>
        <row r="7829">
          <cell r="A7829"/>
          <cell r="B7829"/>
          <cell r="C7829"/>
          <cell r="D7829"/>
          <cell r="G7829" t="str">
            <v xml:space="preserve"> </v>
          </cell>
        </row>
        <row r="7830">
          <cell r="A7830"/>
          <cell r="B7830"/>
          <cell r="C7830"/>
          <cell r="D7830"/>
          <cell r="G7830" t="str">
            <v xml:space="preserve"> </v>
          </cell>
        </row>
        <row r="7831">
          <cell r="A7831"/>
          <cell r="B7831"/>
          <cell r="C7831"/>
          <cell r="D7831"/>
          <cell r="G7831" t="str">
            <v xml:space="preserve"> </v>
          </cell>
        </row>
        <row r="7832">
          <cell r="A7832"/>
          <cell r="B7832"/>
          <cell r="C7832"/>
          <cell r="D7832"/>
          <cell r="G7832" t="str">
            <v xml:space="preserve"> </v>
          </cell>
        </row>
        <row r="7833">
          <cell r="A7833"/>
          <cell r="B7833"/>
          <cell r="C7833"/>
          <cell r="D7833"/>
          <cell r="G7833" t="str">
            <v xml:space="preserve"> </v>
          </cell>
        </row>
        <row r="7834">
          <cell r="A7834"/>
          <cell r="B7834"/>
          <cell r="C7834"/>
          <cell r="D7834"/>
          <cell r="G7834" t="str">
            <v xml:space="preserve"> </v>
          </cell>
        </row>
        <row r="7835">
          <cell r="A7835"/>
          <cell r="B7835"/>
          <cell r="C7835"/>
          <cell r="D7835"/>
          <cell r="G7835" t="str">
            <v xml:space="preserve"> </v>
          </cell>
        </row>
        <row r="7836">
          <cell r="A7836"/>
          <cell r="B7836"/>
          <cell r="C7836"/>
          <cell r="D7836"/>
          <cell r="G7836" t="str">
            <v xml:space="preserve"> </v>
          </cell>
        </row>
        <row r="7837">
          <cell r="A7837"/>
          <cell r="B7837"/>
          <cell r="C7837"/>
          <cell r="D7837"/>
          <cell r="G7837" t="str">
            <v xml:space="preserve"> </v>
          </cell>
        </row>
        <row r="7838">
          <cell r="A7838"/>
          <cell r="B7838"/>
          <cell r="C7838"/>
          <cell r="D7838"/>
          <cell r="G7838" t="str">
            <v xml:space="preserve"> </v>
          </cell>
        </row>
        <row r="7839">
          <cell r="A7839"/>
          <cell r="B7839"/>
          <cell r="C7839"/>
          <cell r="D7839"/>
          <cell r="G7839" t="str">
            <v xml:space="preserve"> </v>
          </cell>
        </row>
        <row r="7840">
          <cell r="A7840"/>
          <cell r="B7840"/>
          <cell r="C7840"/>
          <cell r="D7840"/>
          <cell r="G7840" t="str">
            <v xml:space="preserve"> </v>
          </cell>
        </row>
        <row r="7841">
          <cell r="A7841"/>
          <cell r="B7841"/>
          <cell r="C7841"/>
          <cell r="D7841"/>
          <cell r="G7841" t="str">
            <v xml:space="preserve"> </v>
          </cell>
        </row>
        <row r="7842">
          <cell r="A7842"/>
          <cell r="B7842"/>
          <cell r="C7842"/>
          <cell r="D7842"/>
          <cell r="G7842" t="str">
            <v xml:space="preserve"> </v>
          </cell>
        </row>
        <row r="7843">
          <cell r="A7843"/>
          <cell r="B7843"/>
          <cell r="C7843"/>
          <cell r="D7843"/>
          <cell r="G7843" t="str">
            <v xml:space="preserve"> </v>
          </cell>
        </row>
        <row r="7844">
          <cell r="A7844"/>
          <cell r="B7844"/>
          <cell r="C7844"/>
          <cell r="D7844"/>
          <cell r="G7844" t="str">
            <v xml:space="preserve"> </v>
          </cell>
        </row>
        <row r="7845">
          <cell r="A7845"/>
          <cell r="B7845"/>
          <cell r="C7845"/>
          <cell r="D7845"/>
          <cell r="G7845" t="str">
            <v xml:space="preserve"> </v>
          </cell>
        </row>
        <row r="7846">
          <cell r="A7846"/>
          <cell r="B7846"/>
          <cell r="C7846"/>
          <cell r="D7846"/>
          <cell r="G7846" t="str">
            <v xml:space="preserve"> </v>
          </cell>
        </row>
        <row r="7847">
          <cell r="A7847"/>
          <cell r="B7847"/>
          <cell r="C7847"/>
          <cell r="D7847"/>
          <cell r="G7847" t="str">
            <v xml:space="preserve"> </v>
          </cell>
        </row>
        <row r="7848">
          <cell r="A7848"/>
          <cell r="B7848"/>
          <cell r="C7848"/>
          <cell r="D7848"/>
          <cell r="G7848" t="str">
            <v xml:space="preserve"> </v>
          </cell>
        </row>
        <row r="7849">
          <cell r="A7849"/>
          <cell r="B7849"/>
          <cell r="C7849"/>
          <cell r="D7849"/>
          <cell r="G7849" t="str">
            <v xml:space="preserve"> </v>
          </cell>
        </row>
        <row r="7850">
          <cell r="A7850"/>
          <cell r="B7850"/>
          <cell r="C7850"/>
          <cell r="D7850"/>
          <cell r="G7850" t="str">
            <v xml:space="preserve"> </v>
          </cell>
        </row>
        <row r="7851">
          <cell r="A7851"/>
          <cell r="B7851"/>
          <cell r="C7851"/>
          <cell r="D7851"/>
          <cell r="G7851" t="str">
            <v xml:space="preserve"> </v>
          </cell>
        </row>
        <row r="7852">
          <cell r="A7852"/>
          <cell r="B7852"/>
          <cell r="C7852"/>
          <cell r="D7852"/>
          <cell r="G7852" t="str">
            <v xml:space="preserve"> </v>
          </cell>
        </row>
        <row r="7853">
          <cell r="A7853"/>
          <cell r="B7853"/>
          <cell r="C7853"/>
          <cell r="D7853"/>
          <cell r="G7853" t="str">
            <v xml:space="preserve"> </v>
          </cell>
        </row>
        <row r="7854">
          <cell r="A7854"/>
          <cell r="B7854"/>
          <cell r="C7854"/>
          <cell r="D7854"/>
          <cell r="G7854" t="str">
            <v xml:space="preserve"> </v>
          </cell>
        </row>
        <row r="7855">
          <cell r="A7855"/>
          <cell r="B7855"/>
          <cell r="C7855"/>
          <cell r="D7855"/>
          <cell r="G7855" t="str">
            <v xml:space="preserve"> </v>
          </cell>
        </row>
        <row r="7856">
          <cell r="A7856"/>
          <cell r="B7856"/>
          <cell r="C7856"/>
          <cell r="D7856"/>
          <cell r="G7856" t="str">
            <v xml:space="preserve"> </v>
          </cell>
        </row>
        <row r="7857">
          <cell r="A7857"/>
          <cell r="B7857"/>
          <cell r="C7857"/>
          <cell r="D7857"/>
          <cell r="G7857" t="str">
            <v xml:space="preserve"> </v>
          </cell>
        </row>
        <row r="7858">
          <cell r="A7858"/>
          <cell r="B7858"/>
          <cell r="C7858"/>
          <cell r="D7858"/>
          <cell r="G7858" t="str">
            <v xml:space="preserve"> </v>
          </cell>
        </row>
        <row r="7859">
          <cell r="A7859"/>
          <cell r="B7859"/>
          <cell r="C7859"/>
          <cell r="D7859"/>
          <cell r="G7859" t="str">
            <v xml:space="preserve"> </v>
          </cell>
        </row>
        <row r="7860">
          <cell r="A7860"/>
          <cell r="B7860"/>
          <cell r="C7860"/>
          <cell r="D7860"/>
          <cell r="G7860" t="str">
            <v xml:space="preserve"> </v>
          </cell>
        </row>
        <row r="7861">
          <cell r="A7861"/>
          <cell r="B7861"/>
          <cell r="C7861"/>
          <cell r="D7861"/>
          <cell r="G7861" t="str">
            <v xml:space="preserve"> </v>
          </cell>
        </row>
        <row r="7862">
          <cell r="A7862"/>
          <cell r="B7862"/>
          <cell r="C7862"/>
          <cell r="D7862"/>
          <cell r="G7862" t="str">
            <v xml:space="preserve"> </v>
          </cell>
        </row>
        <row r="7863">
          <cell r="A7863"/>
          <cell r="B7863"/>
          <cell r="C7863"/>
          <cell r="D7863"/>
          <cell r="G7863" t="str">
            <v xml:space="preserve"> </v>
          </cell>
        </row>
        <row r="7864">
          <cell r="A7864"/>
          <cell r="B7864"/>
          <cell r="C7864"/>
          <cell r="D7864"/>
          <cell r="G7864" t="str">
            <v xml:space="preserve"> </v>
          </cell>
        </row>
        <row r="7865">
          <cell r="A7865"/>
          <cell r="B7865"/>
          <cell r="C7865"/>
          <cell r="D7865"/>
          <cell r="G7865" t="str">
            <v xml:space="preserve"> </v>
          </cell>
        </row>
        <row r="7866">
          <cell r="A7866"/>
          <cell r="B7866"/>
          <cell r="C7866"/>
          <cell r="D7866"/>
          <cell r="G7866" t="str">
            <v xml:space="preserve"> </v>
          </cell>
        </row>
        <row r="7867">
          <cell r="A7867"/>
          <cell r="B7867"/>
          <cell r="C7867"/>
          <cell r="D7867"/>
          <cell r="G7867" t="str">
            <v xml:space="preserve"> </v>
          </cell>
        </row>
        <row r="7868">
          <cell r="A7868"/>
          <cell r="B7868"/>
          <cell r="C7868"/>
          <cell r="D7868"/>
          <cell r="G7868" t="str">
            <v xml:space="preserve"> </v>
          </cell>
        </row>
        <row r="7869">
          <cell r="A7869"/>
          <cell r="B7869"/>
          <cell r="C7869"/>
          <cell r="D7869"/>
          <cell r="G7869" t="str">
            <v xml:space="preserve"> </v>
          </cell>
        </row>
        <row r="7870">
          <cell r="A7870"/>
          <cell r="B7870"/>
          <cell r="C7870"/>
          <cell r="D7870"/>
          <cell r="G7870" t="str">
            <v xml:space="preserve"> </v>
          </cell>
        </row>
        <row r="7871">
          <cell r="A7871"/>
          <cell r="B7871"/>
          <cell r="C7871"/>
          <cell r="D7871"/>
          <cell r="G7871" t="str">
            <v xml:space="preserve"> </v>
          </cell>
        </row>
        <row r="7872">
          <cell r="A7872"/>
          <cell r="B7872"/>
          <cell r="C7872"/>
          <cell r="D7872"/>
          <cell r="G7872" t="str">
            <v xml:space="preserve"> </v>
          </cell>
        </row>
        <row r="7873">
          <cell r="A7873"/>
          <cell r="B7873"/>
          <cell r="C7873"/>
          <cell r="D7873"/>
          <cell r="G7873" t="str">
            <v xml:space="preserve"> </v>
          </cell>
        </row>
        <row r="7874">
          <cell r="A7874"/>
          <cell r="B7874"/>
          <cell r="C7874"/>
          <cell r="D7874"/>
          <cell r="G7874" t="str">
            <v xml:space="preserve"> </v>
          </cell>
        </row>
        <row r="7875">
          <cell r="A7875"/>
          <cell r="B7875"/>
          <cell r="C7875"/>
          <cell r="D7875"/>
          <cell r="G7875" t="str">
            <v xml:space="preserve"> </v>
          </cell>
        </row>
        <row r="7876">
          <cell r="A7876"/>
          <cell r="B7876"/>
          <cell r="C7876"/>
          <cell r="D7876"/>
          <cell r="G7876" t="str">
            <v xml:space="preserve"> </v>
          </cell>
        </row>
        <row r="7877">
          <cell r="A7877"/>
          <cell r="B7877"/>
          <cell r="C7877"/>
          <cell r="D7877"/>
          <cell r="G7877" t="str">
            <v xml:space="preserve"> </v>
          </cell>
        </row>
        <row r="7878">
          <cell r="A7878"/>
          <cell r="B7878"/>
          <cell r="C7878"/>
          <cell r="D7878"/>
          <cell r="G7878" t="str">
            <v xml:space="preserve"> </v>
          </cell>
        </row>
        <row r="7879">
          <cell r="A7879"/>
          <cell r="B7879"/>
          <cell r="C7879"/>
          <cell r="D7879"/>
          <cell r="G7879" t="str">
            <v xml:space="preserve"> </v>
          </cell>
        </row>
        <row r="7880">
          <cell r="A7880"/>
          <cell r="B7880"/>
          <cell r="C7880"/>
          <cell r="D7880"/>
          <cell r="G7880" t="str">
            <v xml:space="preserve"> </v>
          </cell>
        </row>
        <row r="7881">
          <cell r="A7881"/>
          <cell r="B7881"/>
          <cell r="C7881"/>
          <cell r="D7881"/>
          <cell r="G7881" t="str">
            <v xml:space="preserve"> </v>
          </cell>
        </row>
        <row r="7882">
          <cell r="A7882"/>
          <cell r="B7882"/>
          <cell r="C7882"/>
          <cell r="D7882"/>
          <cell r="G7882" t="str">
            <v xml:space="preserve"> </v>
          </cell>
        </row>
        <row r="7883">
          <cell r="A7883"/>
          <cell r="B7883"/>
          <cell r="C7883"/>
          <cell r="D7883"/>
          <cell r="G7883" t="str">
            <v xml:space="preserve"> </v>
          </cell>
        </row>
        <row r="7884">
          <cell r="A7884"/>
          <cell r="B7884"/>
          <cell r="C7884"/>
          <cell r="D7884"/>
          <cell r="G7884" t="str">
            <v xml:space="preserve"> </v>
          </cell>
        </row>
        <row r="7885">
          <cell r="A7885"/>
          <cell r="B7885"/>
          <cell r="C7885"/>
          <cell r="D7885"/>
          <cell r="G7885" t="str">
            <v xml:space="preserve"> </v>
          </cell>
        </row>
        <row r="7886">
          <cell r="A7886"/>
          <cell r="B7886"/>
          <cell r="C7886"/>
          <cell r="D7886"/>
          <cell r="G7886" t="str">
            <v xml:space="preserve"> </v>
          </cell>
        </row>
        <row r="7887">
          <cell r="A7887"/>
          <cell r="B7887"/>
          <cell r="C7887"/>
          <cell r="D7887"/>
          <cell r="G7887" t="str">
            <v xml:space="preserve"> </v>
          </cell>
        </row>
        <row r="7888">
          <cell r="A7888"/>
          <cell r="B7888"/>
          <cell r="C7888"/>
          <cell r="D7888"/>
          <cell r="G7888" t="str">
            <v xml:space="preserve"> </v>
          </cell>
        </row>
        <row r="7889">
          <cell r="A7889"/>
          <cell r="B7889"/>
          <cell r="C7889"/>
          <cell r="D7889"/>
          <cell r="G7889" t="str">
            <v xml:space="preserve"> </v>
          </cell>
        </row>
        <row r="7890">
          <cell r="A7890"/>
          <cell r="B7890"/>
          <cell r="C7890"/>
          <cell r="D7890"/>
          <cell r="G7890" t="str">
            <v xml:space="preserve"> </v>
          </cell>
        </row>
        <row r="7891">
          <cell r="A7891"/>
          <cell r="B7891"/>
          <cell r="C7891"/>
          <cell r="D7891"/>
          <cell r="G7891" t="str">
            <v xml:space="preserve"> </v>
          </cell>
        </row>
        <row r="7892">
          <cell r="A7892"/>
          <cell r="B7892"/>
          <cell r="C7892"/>
          <cell r="D7892"/>
          <cell r="G7892" t="str">
            <v xml:space="preserve"> </v>
          </cell>
        </row>
        <row r="7893">
          <cell r="A7893"/>
          <cell r="B7893"/>
          <cell r="C7893"/>
          <cell r="D7893"/>
          <cell r="G7893" t="str">
            <v xml:space="preserve"> </v>
          </cell>
        </row>
        <row r="7894">
          <cell r="A7894"/>
          <cell r="B7894"/>
          <cell r="C7894"/>
          <cell r="D7894"/>
          <cell r="G7894" t="str">
            <v xml:space="preserve"> </v>
          </cell>
        </row>
        <row r="7895">
          <cell r="A7895"/>
          <cell r="B7895"/>
          <cell r="C7895"/>
          <cell r="D7895"/>
          <cell r="G7895" t="str">
            <v xml:space="preserve"> </v>
          </cell>
        </row>
        <row r="7896">
          <cell r="A7896"/>
          <cell r="B7896"/>
          <cell r="C7896"/>
          <cell r="D7896"/>
          <cell r="G7896" t="str">
            <v xml:space="preserve"> </v>
          </cell>
        </row>
        <row r="7897">
          <cell r="A7897"/>
          <cell r="B7897"/>
          <cell r="C7897"/>
          <cell r="D7897"/>
          <cell r="G7897" t="str">
            <v xml:space="preserve"> </v>
          </cell>
        </row>
        <row r="7898">
          <cell r="A7898"/>
          <cell r="B7898"/>
          <cell r="C7898"/>
          <cell r="D7898"/>
          <cell r="G7898" t="str">
            <v xml:space="preserve"> </v>
          </cell>
        </row>
        <row r="7899">
          <cell r="A7899"/>
          <cell r="B7899"/>
          <cell r="C7899"/>
          <cell r="D7899"/>
          <cell r="G7899" t="str">
            <v xml:space="preserve"> </v>
          </cell>
        </row>
        <row r="7900">
          <cell r="A7900"/>
          <cell r="B7900"/>
          <cell r="C7900"/>
          <cell r="D7900"/>
          <cell r="G7900" t="str">
            <v xml:space="preserve"> </v>
          </cell>
        </row>
        <row r="7901">
          <cell r="A7901"/>
          <cell r="B7901"/>
          <cell r="C7901"/>
          <cell r="D7901"/>
          <cell r="G7901" t="str">
            <v xml:space="preserve"> </v>
          </cell>
        </row>
        <row r="7902">
          <cell r="A7902"/>
          <cell r="B7902"/>
          <cell r="C7902"/>
          <cell r="D7902"/>
          <cell r="G7902" t="str">
            <v xml:space="preserve"> </v>
          </cell>
        </row>
        <row r="7903">
          <cell r="A7903"/>
          <cell r="B7903"/>
          <cell r="C7903"/>
          <cell r="D7903"/>
          <cell r="G7903" t="str">
            <v xml:space="preserve"> </v>
          </cell>
        </row>
        <row r="7904">
          <cell r="A7904"/>
          <cell r="B7904"/>
          <cell r="C7904"/>
          <cell r="D7904"/>
          <cell r="G7904" t="str">
            <v xml:space="preserve"> </v>
          </cell>
        </row>
        <row r="7905">
          <cell r="A7905"/>
          <cell r="B7905"/>
          <cell r="C7905"/>
          <cell r="D7905"/>
          <cell r="G7905" t="str">
            <v xml:space="preserve"> </v>
          </cell>
        </row>
        <row r="7906">
          <cell r="A7906"/>
          <cell r="B7906"/>
          <cell r="C7906"/>
          <cell r="D7906"/>
          <cell r="G7906" t="str">
            <v xml:space="preserve"> </v>
          </cell>
        </row>
        <row r="7907">
          <cell r="A7907"/>
          <cell r="B7907"/>
          <cell r="C7907"/>
          <cell r="D7907"/>
          <cell r="G7907" t="str">
            <v xml:space="preserve"> </v>
          </cell>
        </row>
        <row r="7908">
          <cell r="A7908"/>
          <cell r="B7908"/>
          <cell r="C7908"/>
          <cell r="D7908"/>
          <cell r="G7908" t="str">
            <v xml:space="preserve"> </v>
          </cell>
        </row>
        <row r="7909">
          <cell r="A7909"/>
          <cell r="B7909"/>
          <cell r="C7909"/>
          <cell r="D7909"/>
          <cell r="G7909" t="str">
            <v xml:space="preserve"> </v>
          </cell>
        </row>
        <row r="7910">
          <cell r="A7910"/>
          <cell r="B7910"/>
          <cell r="C7910"/>
          <cell r="D7910"/>
          <cell r="G7910" t="str">
            <v xml:space="preserve"> </v>
          </cell>
        </row>
        <row r="7911">
          <cell r="A7911"/>
          <cell r="B7911"/>
          <cell r="C7911"/>
          <cell r="D7911"/>
          <cell r="G7911" t="str">
            <v xml:space="preserve"> </v>
          </cell>
        </row>
        <row r="7912">
          <cell r="A7912"/>
          <cell r="B7912"/>
          <cell r="C7912"/>
          <cell r="D7912"/>
          <cell r="G7912" t="str">
            <v xml:space="preserve"> </v>
          </cell>
        </row>
        <row r="7913">
          <cell r="A7913"/>
          <cell r="B7913"/>
          <cell r="C7913"/>
          <cell r="D7913"/>
          <cell r="G7913" t="str">
            <v xml:space="preserve"> </v>
          </cell>
        </row>
        <row r="7914">
          <cell r="A7914"/>
          <cell r="B7914"/>
          <cell r="C7914"/>
          <cell r="D7914"/>
          <cell r="G7914" t="str">
            <v xml:space="preserve"> </v>
          </cell>
        </row>
        <row r="7915">
          <cell r="A7915"/>
          <cell r="B7915"/>
          <cell r="C7915"/>
          <cell r="D7915"/>
          <cell r="G7915" t="str">
            <v xml:space="preserve"> </v>
          </cell>
        </row>
        <row r="7916">
          <cell r="A7916"/>
          <cell r="B7916"/>
          <cell r="C7916"/>
          <cell r="D7916"/>
          <cell r="G7916" t="str">
            <v xml:space="preserve"> </v>
          </cell>
        </row>
        <row r="7917">
          <cell r="A7917"/>
          <cell r="B7917"/>
          <cell r="C7917"/>
          <cell r="D7917"/>
          <cell r="G7917" t="str">
            <v xml:space="preserve"> </v>
          </cell>
        </row>
        <row r="7918">
          <cell r="A7918"/>
          <cell r="B7918"/>
          <cell r="C7918"/>
          <cell r="D7918"/>
          <cell r="G7918" t="str">
            <v xml:space="preserve"> </v>
          </cell>
        </row>
        <row r="7919">
          <cell r="A7919"/>
          <cell r="B7919"/>
          <cell r="C7919"/>
          <cell r="D7919"/>
          <cell r="G7919" t="str">
            <v xml:space="preserve"> </v>
          </cell>
        </row>
        <row r="7920">
          <cell r="A7920"/>
          <cell r="B7920"/>
          <cell r="C7920"/>
          <cell r="D7920"/>
          <cell r="G7920" t="str">
            <v xml:space="preserve"> </v>
          </cell>
        </row>
        <row r="7921">
          <cell r="A7921"/>
          <cell r="B7921"/>
          <cell r="C7921"/>
          <cell r="D7921"/>
          <cell r="G7921" t="str">
            <v xml:space="preserve"> </v>
          </cell>
        </row>
        <row r="7922">
          <cell r="A7922"/>
          <cell r="B7922"/>
          <cell r="C7922"/>
          <cell r="D7922"/>
          <cell r="G7922" t="str">
            <v xml:space="preserve"> </v>
          </cell>
        </row>
        <row r="7923">
          <cell r="A7923"/>
          <cell r="B7923"/>
          <cell r="C7923"/>
          <cell r="D7923"/>
          <cell r="G7923" t="str">
            <v xml:space="preserve"> </v>
          </cell>
        </row>
        <row r="7924">
          <cell r="A7924"/>
          <cell r="B7924"/>
          <cell r="C7924"/>
          <cell r="D7924"/>
          <cell r="G7924" t="str">
            <v xml:space="preserve"> </v>
          </cell>
        </row>
        <row r="7925">
          <cell r="A7925"/>
          <cell r="B7925"/>
          <cell r="C7925"/>
          <cell r="D7925"/>
          <cell r="G7925" t="str">
            <v xml:space="preserve"> </v>
          </cell>
        </row>
        <row r="7926">
          <cell r="A7926"/>
          <cell r="B7926"/>
          <cell r="C7926"/>
          <cell r="D7926"/>
          <cell r="G7926" t="str">
            <v xml:space="preserve"> </v>
          </cell>
        </row>
        <row r="7927">
          <cell r="A7927"/>
          <cell r="B7927"/>
          <cell r="C7927"/>
          <cell r="D7927"/>
          <cell r="G7927" t="str">
            <v xml:space="preserve"> </v>
          </cell>
        </row>
        <row r="7928">
          <cell r="A7928"/>
          <cell r="B7928"/>
          <cell r="C7928"/>
          <cell r="D7928"/>
          <cell r="G7928" t="str">
            <v xml:space="preserve"> </v>
          </cell>
        </row>
        <row r="7929">
          <cell r="A7929"/>
          <cell r="B7929"/>
          <cell r="C7929"/>
          <cell r="D7929"/>
          <cell r="G7929" t="str">
            <v xml:space="preserve"> </v>
          </cell>
        </row>
        <row r="7930">
          <cell r="A7930"/>
          <cell r="B7930"/>
          <cell r="C7930"/>
          <cell r="D7930"/>
          <cell r="G7930" t="str">
            <v xml:space="preserve"> </v>
          </cell>
        </row>
        <row r="7931">
          <cell r="A7931"/>
          <cell r="B7931"/>
          <cell r="C7931"/>
          <cell r="D7931"/>
          <cell r="G7931" t="str">
            <v xml:space="preserve"> </v>
          </cell>
        </row>
        <row r="7932">
          <cell r="A7932"/>
          <cell r="B7932"/>
          <cell r="C7932"/>
          <cell r="D7932"/>
          <cell r="G7932" t="str">
            <v xml:space="preserve"> </v>
          </cell>
        </row>
        <row r="7933">
          <cell r="A7933"/>
          <cell r="B7933"/>
          <cell r="C7933"/>
          <cell r="D7933"/>
          <cell r="G7933" t="str">
            <v xml:space="preserve"> </v>
          </cell>
        </row>
        <row r="7934">
          <cell r="A7934"/>
          <cell r="B7934"/>
          <cell r="C7934"/>
          <cell r="D7934"/>
          <cell r="G7934" t="str">
            <v xml:space="preserve"> </v>
          </cell>
        </row>
        <row r="7935">
          <cell r="A7935"/>
          <cell r="B7935"/>
          <cell r="C7935"/>
          <cell r="D7935"/>
          <cell r="G7935" t="str">
            <v xml:space="preserve"> </v>
          </cell>
        </row>
        <row r="7936">
          <cell r="A7936"/>
          <cell r="B7936"/>
          <cell r="C7936"/>
          <cell r="D7936"/>
          <cell r="G7936" t="str">
            <v xml:space="preserve"> </v>
          </cell>
        </row>
        <row r="7937">
          <cell r="A7937"/>
          <cell r="B7937"/>
          <cell r="C7937"/>
          <cell r="D7937"/>
          <cell r="G7937" t="str">
            <v xml:space="preserve"> </v>
          </cell>
        </row>
        <row r="7938">
          <cell r="A7938"/>
          <cell r="B7938"/>
          <cell r="C7938"/>
          <cell r="D7938"/>
          <cell r="G7938" t="str">
            <v xml:space="preserve"> </v>
          </cell>
        </row>
        <row r="7939">
          <cell r="A7939"/>
          <cell r="B7939"/>
          <cell r="C7939"/>
          <cell r="D7939"/>
          <cell r="G7939" t="str">
            <v xml:space="preserve"> </v>
          </cell>
        </row>
        <row r="7940">
          <cell r="A7940"/>
          <cell r="B7940"/>
          <cell r="C7940"/>
          <cell r="D7940"/>
          <cell r="G7940" t="str">
            <v xml:space="preserve"> </v>
          </cell>
        </row>
        <row r="7941">
          <cell r="A7941"/>
          <cell r="B7941"/>
          <cell r="C7941"/>
          <cell r="D7941"/>
          <cell r="G7941" t="str">
            <v xml:space="preserve"> </v>
          </cell>
        </row>
        <row r="7942">
          <cell r="A7942"/>
          <cell r="B7942"/>
          <cell r="C7942"/>
          <cell r="D7942"/>
          <cell r="G7942" t="str">
            <v xml:space="preserve"> </v>
          </cell>
        </row>
        <row r="7943">
          <cell r="A7943"/>
          <cell r="B7943"/>
          <cell r="C7943"/>
          <cell r="D7943"/>
          <cell r="G7943" t="str">
            <v xml:space="preserve"> </v>
          </cell>
        </row>
        <row r="7944">
          <cell r="A7944"/>
          <cell r="B7944"/>
          <cell r="C7944"/>
          <cell r="D7944"/>
          <cell r="G7944" t="str">
            <v xml:space="preserve"> </v>
          </cell>
        </row>
        <row r="7945">
          <cell r="A7945"/>
          <cell r="B7945"/>
          <cell r="C7945"/>
          <cell r="D7945"/>
          <cell r="G7945" t="str">
            <v xml:space="preserve"> </v>
          </cell>
        </row>
        <row r="7946">
          <cell r="A7946"/>
          <cell r="B7946"/>
          <cell r="C7946"/>
          <cell r="D7946"/>
          <cell r="G7946" t="str">
            <v xml:space="preserve"> </v>
          </cell>
        </row>
        <row r="7947">
          <cell r="A7947"/>
          <cell r="B7947"/>
          <cell r="C7947"/>
          <cell r="D7947"/>
          <cell r="G7947" t="str">
            <v xml:space="preserve"> </v>
          </cell>
        </row>
        <row r="7948">
          <cell r="A7948"/>
          <cell r="B7948"/>
          <cell r="C7948"/>
          <cell r="D7948"/>
          <cell r="G7948" t="str">
            <v xml:space="preserve"> </v>
          </cell>
        </row>
        <row r="7949">
          <cell r="A7949"/>
          <cell r="B7949"/>
          <cell r="C7949"/>
          <cell r="D7949"/>
          <cell r="G7949" t="str">
            <v xml:space="preserve"> </v>
          </cell>
        </row>
        <row r="7950">
          <cell r="A7950"/>
          <cell r="B7950"/>
          <cell r="C7950"/>
          <cell r="D7950"/>
          <cell r="G7950" t="str">
            <v xml:space="preserve"> </v>
          </cell>
        </row>
        <row r="7951">
          <cell r="A7951"/>
          <cell r="B7951"/>
          <cell r="C7951"/>
          <cell r="D7951"/>
          <cell r="G7951" t="str">
            <v xml:space="preserve"> </v>
          </cell>
        </row>
        <row r="7952">
          <cell r="A7952"/>
          <cell r="B7952"/>
          <cell r="C7952"/>
          <cell r="D7952"/>
          <cell r="G7952" t="str">
            <v xml:space="preserve"> </v>
          </cell>
        </row>
        <row r="7953">
          <cell r="A7953"/>
          <cell r="B7953"/>
          <cell r="C7953"/>
          <cell r="D7953"/>
          <cell r="G7953" t="str">
            <v xml:space="preserve"> </v>
          </cell>
        </row>
        <row r="7954">
          <cell r="A7954"/>
          <cell r="B7954"/>
          <cell r="C7954"/>
          <cell r="D7954"/>
          <cell r="G7954" t="str">
            <v xml:space="preserve"> </v>
          </cell>
        </row>
        <row r="7955">
          <cell r="A7955"/>
          <cell r="B7955"/>
          <cell r="C7955"/>
          <cell r="D7955"/>
          <cell r="G7955" t="str">
            <v xml:space="preserve"> </v>
          </cell>
        </row>
        <row r="7956">
          <cell r="A7956"/>
          <cell r="B7956"/>
          <cell r="C7956"/>
          <cell r="D7956"/>
          <cell r="G7956" t="str">
            <v xml:space="preserve"> </v>
          </cell>
        </row>
        <row r="7957">
          <cell r="A7957"/>
          <cell r="B7957"/>
          <cell r="C7957"/>
          <cell r="D7957"/>
          <cell r="G7957" t="str">
            <v xml:space="preserve"> </v>
          </cell>
        </row>
        <row r="7958">
          <cell r="A7958"/>
          <cell r="B7958"/>
          <cell r="C7958"/>
          <cell r="D7958"/>
          <cell r="G7958" t="str">
            <v xml:space="preserve"> </v>
          </cell>
        </row>
        <row r="7959">
          <cell r="A7959"/>
          <cell r="B7959"/>
          <cell r="C7959"/>
          <cell r="D7959"/>
          <cell r="G7959" t="str">
            <v xml:space="preserve"> </v>
          </cell>
        </row>
        <row r="7960">
          <cell r="A7960"/>
          <cell r="B7960"/>
          <cell r="C7960"/>
          <cell r="D7960"/>
          <cell r="G7960" t="str">
            <v xml:space="preserve"> </v>
          </cell>
        </row>
        <row r="7961">
          <cell r="A7961"/>
          <cell r="B7961"/>
          <cell r="C7961"/>
          <cell r="D7961"/>
          <cell r="G7961" t="str">
            <v xml:space="preserve"> </v>
          </cell>
        </row>
        <row r="7962">
          <cell r="A7962"/>
          <cell r="B7962"/>
          <cell r="C7962"/>
          <cell r="D7962"/>
          <cell r="G7962" t="str">
            <v xml:space="preserve"> </v>
          </cell>
        </row>
        <row r="7963">
          <cell r="A7963"/>
          <cell r="B7963"/>
          <cell r="C7963"/>
          <cell r="D7963"/>
          <cell r="G7963" t="str">
            <v xml:space="preserve"> </v>
          </cell>
        </row>
        <row r="7964">
          <cell r="A7964"/>
          <cell r="B7964"/>
          <cell r="C7964"/>
          <cell r="D7964"/>
          <cell r="G7964" t="str">
            <v xml:space="preserve"> </v>
          </cell>
        </row>
        <row r="7965">
          <cell r="A7965"/>
          <cell r="B7965"/>
          <cell r="C7965"/>
          <cell r="D7965"/>
          <cell r="G7965" t="str">
            <v xml:space="preserve"> </v>
          </cell>
        </row>
        <row r="7966">
          <cell r="A7966"/>
          <cell r="B7966"/>
          <cell r="C7966"/>
          <cell r="D7966"/>
          <cell r="G7966" t="str">
            <v xml:space="preserve"> </v>
          </cell>
        </row>
        <row r="7967">
          <cell r="A7967"/>
          <cell r="B7967"/>
          <cell r="C7967"/>
          <cell r="D7967"/>
          <cell r="G7967" t="str">
            <v xml:space="preserve"> </v>
          </cell>
        </row>
        <row r="7968">
          <cell r="A7968"/>
          <cell r="B7968"/>
          <cell r="C7968"/>
          <cell r="D7968"/>
          <cell r="G7968" t="str">
            <v xml:space="preserve"> </v>
          </cell>
        </row>
        <row r="7969">
          <cell r="A7969"/>
          <cell r="B7969"/>
          <cell r="C7969"/>
          <cell r="D7969"/>
          <cell r="G7969" t="str">
            <v xml:space="preserve"> </v>
          </cell>
        </row>
        <row r="7970">
          <cell r="A7970"/>
          <cell r="B7970"/>
          <cell r="C7970"/>
          <cell r="D7970"/>
          <cell r="G7970" t="str">
            <v xml:space="preserve"> </v>
          </cell>
        </row>
        <row r="7971">
          <cell r="A7971"/>
          <cell r="B7971"/>
          <cell r="C7971"/>
          <cell r="D7971"/>
          <cell r="G7971" t="str">
            <v xml:space="preserve"> </v>
          </cell>
        </row>
        <row r="7972">
          <cell r="A7972"/>
          <cell r="B7972"/>
          <cell r="C7972"/>
          <cell r="D7972"/>
          <cell r="G7972" t="str">
            <v xml:space="preserve"> </v>
          </cell>
        </row>
        <row r="7973">
          <cell r="A7973"/>
          <cell r="B7973"/>
          <cell r="C7973"/>
          <cell r="D7973"/>
          <cell r="G7973" t="str">
            <v xml:space="preserve"> </v>
          </cell>
        </row>
        <row r="7974">
          <cell r="A7974"/>
          <cell r="B7974"/>
          <cell r="C7974"/>
          <cell r="D7974"/>
          <cell r="G7974" t="str">
            <v xml:space="preserve"> </v>
          </cell>
        </row>
        <row r="7975">
          <cell r="A7975"/>
          <cell r="B7975"/>
          <cell r="C7975"/>
          <cell r="D7975"/>
          <cell r="G7975" t="str">
            <v xml:space="preserve"> </v>
          </cell>
        </row>
        <row r="7976">
          <cell r="A7976"/>
          <cell r="B7976"/>
          <cell r="C7976"/>
          <cell r="D7976"/>
          <cell r="G7976" t="str">
            <v xml:space="preserve"> </v>
          </cell>
        </row>
        <row r="7977">
          <cell r="A7977"/>
          <cell r="B7977"/>
          <cell r="C7977"/>
          <cell r="D7977"/>
          <cell r="G7977" t="str">
            <v xml:space="preserve"> </v>
          </cell>
        </row>
        <row r="7978">
          <cell r="A7978"/>
          <cell r="B7978"/>
          <cell r="C7978"/>
          <cell r="D7978"/>
          <cell r="G7978" t="str">
            <v xml:space="preserve"> </v>
          </cell>
        </row>
        <row r="7979">
          <cell r="A7979"/>
          <cell r="B7979"/>
          <cell r="C7979"/>
          <cell r="D7979"/>
          <cell r="G7979" t="str">
            <v xml:space="preserve"> </v>
          </cell>
        </row>
        <row r="7980">
          <cell r="A7980"/>
          <cell r="B7980"/>
          <cell r="C7980"/>
          <cell r="D7980"/>
          <cell r="G7980" t="str">
            <v xml:space="preserve"> </v>
          </cell>
        </row>
        <row r="7981">
          <cell r="A7981"/>
          <cell r="B7981"/>
          <cell r="C7981"/>
          <cell r="D7981"/>
          <cell r="G7981" t="str">
            <v xml:space="preserve"> </v>
          </cell>
        </row>
        <row r="7982">
          <cell r="A7982"/>
          <cell r="B7982"/>
          <cell r="C7982"/>
          <cell r="D7982"/>
          <cell r="G7982" t="str">
            <v xml:space="preserve"> </v>
          </cell>
        </row>
        <row r="7983">
          <cell r="A7983"/>
          <cell r="B7983"/>
          <cell r="C7983"/>
          <cell r="D7983"/>
          <cell r="G7983" t="str">
            <v xml:space="preserve"> </v>
          </cell>
        </row>
        <row r="7984">
          <cell r="A7984"/>
          <cell r="B7984"/>
          <cell r="C7984"/>
          <cell r="D7984"/>
          <cell r="G7984" t="str">
            <v xml:space="preserve"> </v>
          </cell>
        </row>
        <row r="7985">
          <cell r="A7985"/>
          <cell r="B7985"/>
          <cell r="C7985"/>
          <cell r="D7985"/>
          <cell r="G7985" t="str">
            <v xml:space="preserve"> </v>
          </cell>
        </row>
        <row r="7986">
          <cell r="A7986"/>
          <cell r="B7986"/>
          <cell r="C7986"/>
          <cell r="D7986"/>
          <cell r="G7986" t="str">
            <v xml:space="preserve"> </v>
          </cell>
        </row>
        <row r="7987">
          <cell r="A7987"/>
          <cell r="B7987"/>
          <cell r="C7987"/>
          <cell r="D7987"/>
          <cell r="G7987" t="str">
            <v xml:space="preserve"> </v>
          </cell>
        </row>
        <row r="7988">
          <cell r="A7988"/>
          <cell r="B7988"/>
          <cell r="C7988"/>
          <cell r="D7988"/>
          <cell r="G7988" t="str">
            <v xml:space="preserve"> </v>
          </cell>
        </row>
        <row r="7989">
          <cell r="A7989"/>
          <cell r="B7989"/>
          <cell r="C7989"/>
          <cell r="D7989"/>
          <cell r="G7989" t="str">
            <v xml:space="preserve"> </v>
          </cell>
        </row>
        <row r="7990">
          <cell r="A7990"/>
          <cell r="B7990"/>
          <cell r="C7990"/>
          <cell r="D7990"/>
          <cell r="G7990" t="str">
            <v xml:space="preserve"> </v>
          </cell>
        </row>
        <row r="7991">
          <cell r="A7991"/>
          <cell r="B7991"/>
          <cell r="C7991"/>
          <cell r="D7991"/>
          <cell r="G7991" t="str">
            <v xml:space="preserve"> </v>
          </cell>
        </row>
        <row r="7992">
          <cell r="A7992"/>
          <cell r="B7992"/>
          <cell r="C7992"/>
          <cell r="D7992"/>
          <cell r="G7992" t="str">
            <v xml:space="preserve"> </v>
          </cell>
        </row>
        <row r="7993">
          <cell r="A7993"/>
          <cell r="B7993"/>
          <cell r="C7993"/>
          <cell r="D7993"/>
          <cell r="G7993" t="str">
            <v xml:space="preserve"> </v>
          </cell>
        </row>
        <row r="7994">
          <cell r="A7994"/>
          <cell r="B7994"/>
          <cell r="C7994"/>
          <cell r="D7994"/>
          <cell r="G7994" t="str">
            <v xml:space="preserve"> </v>
          </cell>
        </row>
        <row r="7995">
          <cell r="A7995"/>
          <cell r="B7995"/>
          <cell r="C7995"/>
          <cell r="D7995"/>
          <cell r="G7995" t="str">
            <v xml:space="preserve"> </v>
          </cell>
        </row>
        <row r="7996">
          <cell r="A7996"/>
          <cell r="B7996"/>
          <cell r="C7996"/>
          <cell r="D7996"/>
          <cell r="G7996" t="str">
            <v xml:space="preserve"> </v>
          </cell>
        </row>
        <row r="7997">
          <cell r="A7997"/>
          <cell r="B7997"/>
          <cell r="C7997"/>
          <cell r="D7997"/>
          <cell r="G7997" t="str">
            <v xml:space="preserve"> </v>
          </cell>
        </row>
        <row r="7998">
          <cell r="A7998"/>
          <cell r="B7998"/>
          <cell r="C7998"/>
          <cell r="D7998"/>
          <cell r="G7998" t="str">
            <v xml:space="preserve"> </v>
          </cell>
        </row>
        <row r="7999">
          <cell r="A7999"/>
          <cell r="B7999"/>
          <cell r="C7999"/>
          <cell r="D7999"/>
          <cell r="G7999" t="str">
            <v xml:space="preserve"> </v>
          </cell>
        </row>
        <row r="8000">
          <cell r="A8000"/>
          <cell r="B8000"/>
          <cell r="C8000"/>
          <cell r="D8000"/>
          <cell r="G8000" t="str">
            <v xml:space="preserve"> </v>
          </cell>
        </row>
        <row r="8001">
          <cell r="A8001"/>
          <cell r="B8001"/>
          <cell r="C8001"/>
          <cell r="D8001"/>
          <cell r="G8001" t="str">
            <v xml:space="preserve"> </v>
          </cell>
        </row>
        <row r="8002">
          <cell r="A8002"/>
          <cell r="B8002"/>
          <cell r="C8002"/>
          <cell r="D8002"/>
          <cell r="G8002" t="str">
            <v xml:space="preserve"> </v>
          </cell>
        </row>
        <row r="8003">
          <cell r="A8003"/>
          <cell r="B8003"/>
          <cell r="C8003"/>
          <cell r="D8003"/>
          <cell r="G8003" t="str">
            <v xml:space="preserve"> </v>
          </cell>
        </row>
        <row r="8004">
          <cell r="A8004"/>
          <cell r="B8004"/>
          <cell r="C8004"/>
          <cell r="D8004"/>
          <cell r="G8004" t="str">
            <v xml:space="preserve"> </v>
          </cell>
        </row>
        <row r="8005">
          <cell r="A8005"/>
          <cell r="B8005"/>
          <cell r="C8005"/>
          <cell r="D8005"/>
          <cell r="G8005" t="str">
            <v xml:space="preserve"> </v>
          </cell>
        </row>
        <row r="8006">
          <cell r="A8006"/>
          <cell r="B8006"/>
          <cell r="C8006"/>
          <cell r="D8006"/>
          <cell r="G8006" t="str">
            <v xml:space="preserve"> </v>
          </cell>
        </row>
        <row r="8007">
          <cell r="A8007"/>
          <cell r="B8007"/>
          <cell r="C8007"/>
          <cell r="D8007"/>
          <cell r="G8007" t="str">
            <v xml:space="preserve"> </v>
          </cell>
        </row>
        <row r="8008">
          <cell r="A8008"/>
          <cell r="B8008"/>
          <cell r="C8008"/>
          <cell r="D8008"/>
          <cell r="G8008" t="str">
            <v xml:space="preserve"> </v>
          </cell>
        </row>
        <row r="8009">
          <cell r="A8009"/>
          <cell r="B8009"/>
          <cell r="C8009"/>
          <cell r="D8009"/>
          <cell r="G8009" t="str">
            <v xml:space="preserve"> </v>
          </cell>
        </row>
        <row r="8010">
          <cell r="A8010"/>
          <cell r="B8010"/>
          <cell r="C8010"/>
          <cell r="D8010"/>
          <cell r="G8010" t="str">
            <v xml:space="preserve"> </v>
          </cell>
        </row>
        <row r="8011">
          <cell r="A8011"/>
          <cell r="B8011"/>
          <cell r="C8011"/>
          <cell r="D8011"/>
          <cell r="G8011" t="str">
            <v xml:space="preserve"> </v>
          </cell>
        </row>
        <row r="8012">
          <cell r="A8012"/>
          <cell r="B8012"/>
          <cell r="C8012"/>
          <cell r="D8012"/>
          <cell r="G8012" t="str">
            <v xml:space="preserve"> </v>
          </cell>
        </row>
        <row r="8013">
          <cell r="A8013"/>
          <cell r="B8013"/>
          <cell r="C8013"/>
          <cell r="D8013"/>
          <cell r="G8013" t="str">
            <v xml:space="preserve"> </v>
          </cell>
        </row>
        <row r="8014">
          <cell r="A8014"/>
          <cell r="B8014"/>
          <cell r="C8014"/>
          <cell r="D8014"/>
          <cell r="G8014" t="str">
            <v xml:space="preserve"> </v>
          </cell>
        </row>
        <row r="8015">
          <cell r="A8015"/>
          <cell r="B8015"/>
          <cell r="C8015"/>
          <cell r="D8015"/>
          <cell r="G8015" t="str">
            <v xml:space="preserve"> </v>
          </cell>
        </row>
        <row r="8016">
          <cell r="A8016"/>
          <cell r="B8016"/>
          <cell r="C8016"/>
          <cell r="D8016"/>
          <cell r="G8016" t="str">
            <v xml:space="preserve"> </v>
          </cell>
        </row>
        <row r="8017">
          <cell r="A8017"/>
          <cell r="B8017"/>
          <cell r="C8017"/>
          <cell r="D8017"/>
          <cell r="G8017" t="str">
            <v xml:space="preserve"> </v>
          </cell>
        </row>
        <row r="8018">
          <cell r="A8018"/>
          <cell r="B8018"/>
          <cell r="C8018"/>
          <cell r="D8018"/>
          <cell r="G8018" t="str">
            <v xml:space="preserve"> </v>
          </cell>
        </row>
        <row r="8019">
          <cell r="A8019"/>
          <cell r="B8019"/>
          <cell r="C8019"/>
          <cell r="D8019"/>
          <cell r="G8019" t="str">
            <v xml:space="preserve"> </v>
          </cell>
        </row>
        <row r="8020">
          <cell r="A8020"/>
          <cell r="B8020"/>
          <cell r="C8020"/>
          <cell r="D8020"/>
          <cell r="G8020" t="str">
            <v xml:space="preserve"> </v>
          </cell>
        </row>
        <row r="8021">
          <cell r="A8021"/>
          <cell r="B8021"/>
          <cell r="C8021"/>
          <cell r="D8021"/>
          <cell r="G8021" t="str">
            <v xml:space="preserve"> </v>
          </cell>
        </row>
        <row r="8022">
          <cell r="A8022"/>
          <cell r="B8022"/>
          <cell r="C8022"/>
          <cell r="D8022"/>
          <cell r="G8022" t="str">
            <v xml:space="preserve"> </v>
          </cell>
        </row>
        <row r="8023">
          <cell r="A8023"/>
          <cell r="B8023"/>
          <cell r="C8023"/>
          <cell r="D8023"/>
          <cell r="G8023" t="str">
            <v xml:space="preserve"> </v>
          </cell>
        </row>
        <row r="8024">
          <cell r="A8024"/>
          <cell r="B8024"/>
          <cell r="C8024"/>
          <cell r="D8024"/>
          <cell r="G8024" t="str">
            <v xml:space="preserve"> </v>
          </cell>
        </row>
        <row r="8025">
          <cell r="A8025"/>
          <cell r="B8025"/>
          <cell r="C8025"/>
          <cell r="D8025"/>
          <cell r="G8025" t="str">
            <v xml:space="preserve"> </v>
          </cell>
        </row>
        <row r="8026">
          <cell r="A8026"/>
          <cell r="B8026"/>
          <cell r="C8026"/>
          <cell r="D8026"/>
          <cell r="G8026" t="str">
            <v xml:space="preserve"> </v>
          </cell>
        </row>
        <row r="8027">
          <cell r="A8027"/>
          <cell r="B8027"/>
          <cell r="C8027"/>
          <cell r="D8027"/>
          <cell r="G8027" t="str">
            <v xml:space="preserve"> </v>
          </cell>
        </row>
        <row r="8028">
          <cell r="A8028"/>
          <cell r="B8028"/>
          <cell r="C8028"/>
          <cell r="D8028"/>
          <cell r="G8028" t="str">
            <v xml:space="preserve"> </v>
          </cell>
        </row>
        <row r="8029">
          <cell r="A8029"/>
          <cell r="B8029"/>
          <cell r="C8029"/>
          <cell r="D8029"/>
          <cell r="G8029" t="str">
            <v xml:space="preserve"> </v>
          </cell>
        </row>
        <row r="8030">
          <cell r="A8030"/>
          <cell r="B8030"/>
          <cell r="C8030"/>
          <cell r="D8030"/>
          <cell r="G8030" t="str">
            <v xml:space="preserve"> </v>
          </cell>
        </row>
        <row r="8031">
          <cell r="A8031"/>
          <cell r="B8031"/>
          <cell r="C8031"/>
          <cell r="D8031"/>
          <cell r="G8031" t="str">
            <v xml:space="preserve"> </v>
          </cell>
        </row>
        <row r="8032">
          <cell r="A8032"/>
          <cell r="B8032"/>
          <cell r="C8032"/>
          <cell r="D8032"/>
          <cell r="G8032" t="str">
            <v xml:space="preserve"> </v>
          </cell>
        </row>
        <row r="8033">
          <cell r="A8033"/>
          <cell r="B8033"/>
          <cell r="C8033"/>
          <cell r="D8033"/>
          <cell r="G8033" t="str">
            <v xml:space="preserve"> </v>
          </cell>
        </row>
        <row r="8034">
          <cell r="A8034"/>
          <cell r="B8034"/>
          <cell r="C8034"/>
          <cell r="D8034"/>
          <cell r="G8034" t="str">
            <v xml:space="preserve"> </v>
          </cell>
        </row>
        <row r="8035">
          <cell r="A8035"/>
          <cell r="B8035"/>
          <cell r="C8035"/>
          <cell r="D8035"/>
          <cell r="G8035" t="str">
            <v xml:space="preserve"> </v>
          </cell>
        </row>
        <row r="8036">
          <cell r="A8036"/>
          <cell r="B8036"/>
          <cell r="C8036"/>
          <cell r="D8036"/>
          <cell r="G8036" t="str">
            <v xml:space="preserve"> </v>
          </cell>
        </row>
        <row r="8037">
          <cell r="A8037"/>
          <cell r="B8037"/>
          <cell r="C8037"/>
          <cell r="D8037"/>
          <cell r="G8037" t="str">
            <v xml:space="preserve"> </v>
          </cell>
        </row>
        <row r="8038">
          <cell r="A8038"/>
          <cell r="B8038"/>
          <cell r="C8038"/>
          <cell r="D8038"/>
          <cell r="G8038" t="str">
            <v xml:space="preserve"> </v>
          </cell>
        </row>
        <row r="8039">
          <cell r="A8039"/>
          <cell r="B8039"/>
          <cell r="C8039"/>
          <cell r="D8039"/>
          <cell r="G8039" t="str">
            <v xml:space="preserve"> </v>
          </cell>
        </row>
        <row r="8040">
          <cell r="A8040"/>
          <cell r="B8040"/>
          <cell r="C8040"/>
          <cell r="D8040"/>
          <cell r="G8040" t="str">
            <v xml:space="preserve"> </v>
          </cell>
        </row>
        <row r="8041">
          <cell r="A8041"/>
          <cell r="B8041"/>
          <cell r="C8041"/>
          <cell r="D8041"/>
          <cell r="G8041" t="str">
            <v xml:space="preserve"> </v>
          </cell>
        </row>
        <row r="8042">
          <cell r="A8042"/>
          <cell r="B8042"/>
          <cell r="C8042"/>
          <cell r="D8042"/>
          <cell r="G8042" t="str">
            <v xml:space="preserve"> </v>
          </cell>
        </row>
        <row r="8043">
          <cell r="A8043"/>
          <cell r="B8043"/>
          <cell r="C8043"/>
          <cell r="D8043"/>
          <cell r="G8043" t="str">
            <v xml:space="preserve"> </v>
          </cell>
        </row>
        <row r="8044">
          <cell r="A8044"/>
          <cell r="B8044"/>
          <cell r="C8044"/>
          <cell r="D8044"/>
          <cell r="G8044" t="str">
            <v xml:space="preserve"> </v>
          </cell>
        </row>
        <row r="8045">
          <cell r="A8045"/>
          <cell r="B8045"/>
          <cell r="C8045"/>
          <cell r="D8045"/>
          <cell r="G8045" t="str">
            <v xml:space="preserve"> </v>
          </cell>
        </row>
        <row r="8046">
          <cell r="A8046"/>
          <cell r="B8046"/>
          <cell r="C8046"/>
          <cell r="D8046"/>
          <cell r="G8046" t="str">
            <v xml:space="preserve"> </v>
          </cell>
        </row>
        <row r="8047">
          <cell r="A8047"/>
          <cell r="B8047"/>
          <cell r="C8047"/>
          <cell r="D8047"/>
          <cell r="G8047" t="str">
            <v xml:space="preserve"> </v>
          </cell>
        </row>
        <row r="8048">
          <cell r="A8048"/>
          <cell r="B8048"/>
          <cell r="C8048"/>
          <cell r="D8048"/>
          <cell r="G8048" t="str">
            <v xml:space="preserve"> </v>
          </cell>
        </row>
        <row r="8049">
          <cell r="A8049"/>
          <cell r="B8049"/>
          <cell r="C8049"/>
          <cell r="D8049"/>
          <cell r="G8049" t="str">
            <v xml:space="preserve"> </v>
          </cell>
        </row>
        <row r="8050">
          <cell r="A8050"/>
          <cell r="B8050"/>
          <cell r="C8050"/>
          <cell r="D8050"/>
          <cell r="G8050" t="str">
            <v xml:space="preserve"> </v>
          </cell>
        </row>
        <row r="8051">
          <cell r="A8051"/>
          <cell r="B8051"/>
          <cell r="C8051"/>
          <cell r="D8051"/>
          <cell r="G8051" t="str">
            <v xml:space="preserve"> </v>
          </cell>
        </row>
        <row r="8052">
          <cell r="A8052"/>
          <cell r="B8052"/>
          <cell r="C8052"/>
          <cell r="D8052"/>
          <cell r="G8052" t="str">
            <v xml:space="preserve"> </v>
          </cell>
        </row>
        <row r="8053">
          <cell r="A8053"/>
          <cell r="B8053"/>
          <cell r="C8053"/>
          <cell r="D8053"/>
          <cell r="G8053" t="str">
            <v xml:space="preserve"> </v>
          </cell>
        </row>
        <row r="8054">
          <cell r="A8054"/>
          <cell r="B8054"/>
          <cell r="C8054"/>
          <cell r="D8054"/>
          <cell r="G8054" t="str">
            <v xml:space="preserve"> </v>
          </cell>
        </row>
        <row r="8055">
          <cell r="A8055"/>
          <cell r="B8055"/>
          <cell r="C8055"/>
          <cell r="D8055"/>
          <cell r="G8055" t="str">
            <v xml:space="preserve"> </v>
          </cell>
        </row>
        <row r="8056">
          <cell r="A8056"/>
          <cell r="B8056"/>
          <cell r="C8056"/>
          <cell r="D8056"/>
          <cell r="G8056" t="str">
            <v xml:space="preserve"> </v>
          </cell>
        </row>
        <row r="8057">
          <cell r="A8057"/>
          <cell r="B8057"/>
          <cell r="C8057"/>
          <cell r="D8057"/>
          <cell r="G8057" t="str">
            <v xml:space="preserve"> </v>
          </cell>
        </row>
        <row r="8058">
          <cell r="A8058"/>
          <cell r="B8058"/>
          <cell r="C8058"/>
          <cell r="D8058"/>
          <cell r="G8058" t="str">
            <v xml:space="preserve"> </v>
          </cell>
        </row>
        <row r="8059">
          <cell r="A8059"/>
          <cell r="B8059"/>
          <cell r="C8059"/>
          <cell r="D8059"/>
          <cell r="G8059" t="str">
            <v xml:space="preserve"> </v>
          </cell>
        </row>
        <row r="8060">
          <cell r="A8060"/>
          <cell r="B8060"/>
          <cell r="C8060"/>
          <cell r="D8060"/>
          <cell r="G8060" t="str">
            <v xml:space="preserve"> </v>
          </cell>
        </row>
        <row r="8061">
          <cell r="A8061"/>
          <cell r="B8061"/>
          <cell r="C8061"/>
          <cell r="D8061"/>
          <cell r="G8061" t="str">
            <v xml:space="preserve"> </v>
          </cell>
        </row>
        <row r="8062">
          <cell r="A8062"/>
          <cell r="B8062"/>
          <cell r="C8062"/>
          <cell r="D8062"/>
          <cell r="G8062" t="str">
            <v xml:space="preserve"> </v>
          </cell>
        </row>
        <row r="8063">
          <cell r="A8063"/>
          <cell r="B8063"/>
          <cell r="C8063"/>
          <cell r="D8063"/>
          <cell r="G8063" t="str">
            <v xml:space="preserve"> </v>
          </cell>
        </row>
        <row r="8064">
          <cell r="A8064"/>
          <cell r="B8064"/>
          <cell r="C8064"/>
          <cell r="D8064"/>
          <cell r="G8064" t="str">
            <v xml:space="preserve"> </v>
          </cell>
        </row>
        <row r="8065">
          <cell r="A8065"/>
          <cell r="B8065"/>
          <cell r="C8065"/>
          <cell r="D8065"/>
          <cell r="G8065" t="str">
            <v xml:space="preserve"> </v>
          </cell>
        </row>
        <row r="8066">
          <cell r="A8066"/>
          <cell r="B8066"/>
          <cell r="C8066"/>
          <cell r="D8066"/>
          <cell r="G8066" t="str">
            <v xml:space="preserve"> </v>
          </cell>
        </row>
        <row r="8067">
          <cell r="A8067"/>
          <cell r="B8067"/>
          <cell r="C8067"/>
          <cell r="D8067"/>
          <cell r="G8067" t="str">
            <v xml:space="preserve"> </v>
          </cell>
        </row>
        <row r="8068">
          <cell r="A8068"/>
          <cell r="B8068"/>
          <cell r="C8068"/>
          <cell r="D8068"/>
          <cell r="G8068" t="str">
            <v xml:space="preserve"> </v>
          </cell>
        </row>
        <row r="8069">
          <cell r="A8069"/>
          <cell r="B8069"/>
          <cell r="C8069"/>
          <cell r="D8069"/>
          <cell r="G8069" t="str">
            <v xml:space="preserve"> </v>
          </cell>
        </row>
        <row r="8070">
          <cell r="A8070"/>
          <cell r="B8070"/>
          <cell r="C8070"/>
          <cell r="D8070"/>
          <cell r="G8070" t="str">
            <v xml:space="preserve"> </v>
          </cell>
        </row>
        <row r="8071">
          <cell r="A8071"/>
          <cell r="B8071"/>
          <cell r="C8071"/>
          <cell r="D8071"/>
          <cell r="G8071" t="str">
            <v xml:space="preserve"> </v>
          </cell>
        </row>
        <row r="8072">
          <cell r="A8072"/>
          <cell r="B8072"/>
          <cell r="C8072"/>
          <cell r="D8072"/>
          <cell r="G8072" t="str">
            <v xml:space="preserve"> </v>
          </cell>
        </row>
        <row r="8073">
          <cell r="A8073"/>
          <cell r="B8073"/>
          <cell r="C8073"/>
          <cell r="D8073"/>
          <cell r="G8073" t="str">
            <v xml:space="preserve"> </v>
          </cell>
        </row>
        <row r="8074">
          <cell r="A8074"/>
          <cell r="B8074"/>
          <cell r="C8074"/>
          <cell r="D8074"/>
          <cell r="G8074" t="str">
            <v xml:space="preserve"> </v>
          </cell>
        </row>
        <row r="8075">
          <cell r="A8075"/>
          <cell r="B8075"/>
          <cell r="C8075"/>
          <cell r="D8075"/>
          <cell r="G8075" t="str">
            <v xml:space="preserve"> </v>
          </cell>
        </row>
        <row r="8076">
          <cell r="A8076"/>
          <cell r="B8076"/>
          <cell r="C8076"/>
          <cell r="D8076"/>
          <cell r="G8076" t="str">
            <v xml:space="preserve"> </v>
          </cell>
        </row>
        <row r="8077">
          <cell r="A8077"/>
          <cell r="B8077"/>
          <cell r="C8077"/>
          <cell r="D8077"/>
          <cell r="G8077" t="str">
            <v xml:space="preserve"> </v>
          </cell>
        </row>
        <row r="8078">
          <cell r="A8078"/>
          <cell r="B8078"/>
          <cell r="C8078"/>
          <cell r="D8078"/>
          <cell r="G8078" t="str">
            <v xml:space="preserve"> </v>
          </cell>
        </row>
        <row r="8079">
          <cell r="A8079"/>
          <cell r="B8079"/>
          <cell r="C8079"/>
          <cell r="D8079"/>
          <cell r="G8079" t="str">
            <v xml:space="preserve"> </v>
          </cell>
        </row>
        <row r="8080">
          <cell r="A8080"/>
          <cell r="B8080"/>
          <cell r="C8080"/>
          <cell r="D8080"/>
          <cell r="G8080" t="str">
            <v xml:space="preserve"> </v>
          </cell>
        </row>
        <row r="8081">
          <cell r="A8081"/>
          <cell r="B8081"/>
          <cell r="C8081"/>
          <cell r="D8081"/>
          <cell r="G8081" t="str">
            <v xml:space="preserve"> </v>
          </cell>
        </row>
        <row r="8082">
          <cell r="A8082"/>
          <cell r="B8082"/>
          <cell r="C8082"/>
          <cell r="D8082"/>
          <cell r="G8082" t="str">
            <v xml:space="preserve"> </v>
          </cell>
        </row>
        <row r="8083">
          <cell r="A8083"/>
          <cell r="B8083"/>
          <cell r="C8083"/>
          <cell r="D8083"/>
          <cell r="G8083" t="str">
            <v xml:space="preserve"> </v>
          </cell>
        </row>
        <row r="8084">
          <cell r="A8084"/>
          <cell r="B8084"/>
          <cell r="C8084"/>
          <cell r="D8084"/>
          <cell r="G8084" t="str">
            <v xml:space="preserve"> </v>
          </cell>
        </row>
        <row r="8085">
          <cell r="A8085"/>
          <cell r="B8085"/>
          <cell r="C8085"/>
          <cell r="D8085"/>
          <cell r="G8085" t="str">
            <v xml:space="preserve"> </v>
          </cell>
        </row>
        <row r="8086">
          <cell r="A8086"/>
          <cell r="B8086"/>
          <cell r="C8086"/>
          <cell r="D8086"/>
          <cell r="G8086" t="str">
            <v xml:space="preserve"> </v>
          </cell>
        </row>
        <row r="8087">
          <cell r="A8087"/>
          <cell r="B8087"/>
          <cell r="C8087"/>
          <cell r="D8087"/>
          <cell r="G8087" t="str">
            <v xml:space="preserve"> </v>
          </cell>
        </row>
        <row r="8088">
          <cell r="A8088"/>
          <cell r="B8088"/>
          <cell r="C8088"/>
          <cell r="D8088"/>
          <cell r="G8088" t="str">
            <v xml:space="preserve"> </v>
          </cell>
        </row>
        <row r="8089">
          <cell r="A8089"/>
          <cell r="B8089"/>
          <cell r="C8089"/>
          <cell r="D8089"/>
          <cell r="G8089" t="str">
            <v xml:space="preserve"> </v>
          </cell>
        </row>
        <row r="8090">
          <cell r="A8090"/>
          <cell r="B8090"/>
          <cell r="C8090"/>
          <cell r="D8090"/>
          <cell r="G8090" t="str">
            <v xml:space="preserve"> </v>
          </cell>
        </row>
        <row r="8091">
          <cell r="A8091"/>
          <cell r="B8091"/>
          <cell r="C8091"/>
          <cell r="D8091"/>
          <cell r="G8091" t="str">
            <v xml:space="preserve"> </v>
          </cell>
        </row>
        <row r="8092">
          <cell r="A8092"/>
          <cell r="B8092"/>
          <cell r="C8092"/>
          <cell r="D8092"/>
          <cell r="G8092" t="str">
            <v xml:space="preserve"> </v>
          </cell>
        </row>
        <row r="8093">
          <cell r="A8093"/>
          <cell r="B8093"/>
          <cell r="C8093"/>
          <cell r="D8093"/>
          <cell r="G8093" t="str">
            <v xml:space="preserve"> </v>
          </cell>
        </row>
        <row r="8094">
          <cell r="A8094"/>
          <cell r="B8094"/>
          <cell r="C8094"/>
          <cell r="D8094"/>
          <cell r="G8094" t="str">
            <v xml:space="preserve"> </v>
          </cell>
        </row>
        <row r="8095">
          <cell r="A8095"/>
          <cell r="B8095"/>
          <cell r="C8095"/>
          <cell r="D8095"/>
          <cell r="G8095" t="str">
            <v xml:space="preserve"> </v>
          </cell>
        </row>
        <row r="8096">
          <cell r="A8096"/>
          <cell r="B8096"/>
          <cell r="C8096"/>
          <cell r="D8096"/>
          <cell r="G8096" t="str">
            <v xml:space="preserve"> </v>
          </cell>
        </row>
        <row r="8097">
          <cell r="A8097"/>
          <cell r="B8097"/>
          <cell r="C8097"/>
          <cell r="D8097"/>
          <cell r="G8097" t="str">
            <v xml:space="preserve"> </v>
          </cell>
        </row>
        <row r="8098">
          <cell r="A8098"/>
          <cell r="B8098"/>
          <cell r="C8098"/>
          <cell r="D8098"/>
          <cell r="G8098" t="str">
            <v xml:space="preserve"> </v>
          </cell>
        </row>
        <row r="8099">
          <cell r="A8099"/>
          <cell r="B8099"/>
          <cell r="C8099"/>
          <cell r="D8099"/>
          <cell r="G8099" t="str">
            <v xml:space="preserve"> </v>
          </cell>
        </row>
        <row r="8100">
          <cell r="A8100"/>
          <cell r="B8100"/>
          <cell r="C8100"/>
          <cell r="D8100"/>
          <cell r="G8100" t="str">
            <v xml:space="preserve"> </v>
          </cell>
        </row>
        <row r="8101">
          <cell r="A8101"/>
          <cell r="B8101"/>
          <cell r="C8101"/>
          <cell r="D8101"/>
          <cell r="G8101" t="str">
            <v xml:space="preserve"> </v>
          </cell>
        </row>
        <row r="8102">
          <cell r="A8102"/>
          <cell r="B8102"/>
          <cell r="C8102"/>
          <cell r="D8102"/>
          <cell r="G8102" t="str">
            <v xml:space="preserve"> </v>
          </cell>
        </row>
        <row r="8103">
          <cell r="A8103"/>
          <cell r="B8103"/>
          <cell r="C8103"/>
          <cell r="D8103"/>
          <cell r="G8103" t="str">
            <v xml:space="preserve"> </v>
          </cell>
        </row>
        <row r="8104">
          <cell r="A8104"/>
          <cell r="B8104"/>
          <cell r="C8104"/>
          <cell r="D8104"/>
          <cell r="G8104" t="str">
            <v xml:space="preserve"> </v>
          </cell>
        </row>
        <row r="8105">
          <cell r="A8105"/>
          <cell r="B8105"/>
          <cell r="C8105"/>
          <cell r="D8105"/>
          <cell r="G8105" t="str">
            <v xml:space="preserve"> </v>
          </cell>
        </row>
        <row r="8106">
          <cell r="A8106"/>
          <cell r="B8106"/>
          <cell r="C8106"/>
          <cell r="D8106"/>
          <cell r="G8106" t="str">
            <v xml:space="preserve"> </v>
          </cell>
        </row>
        <row r="8107">
          <cell r="A8107"/>
          <cell r="B8107"/>
          <cell r="C8107"/>
          <cell r="D8107"/>
          <cell r="G8107" t="str">
            <v xml:space="preserve"> </v>
          </cell>
        </row>
        <row r="8108">
          <cell r="A8108"/>
          <cell r="B8108"/>
          <cell r="C8108"/>
          <cell r="D8108"/>
          <cell r="G8108" t="str">
            <v xml:space="preserve"> </v>
          </cell>
        </row>
        <row r="8109">
          <cell r="A8109"/>
          <cell r="B8109"/>
          <cell r="C8109"/>
          <cell r="D8109"/>
          <cell r="G8109" t="str">
            <v xml:space="preserve"> </v>
          </cell>
        </row>
        <row r="8110">
          <cell r="A8110"/>
          <cell r="B8110"/>
          <cell r="C8110"/>
          <cell r="D8110"/>
          <cell r="G8110" t="str">
            <v xml:space="preserve"> </v>
          </cell>
        </row>
        <row r="8111">
          <cell r="A8111"/>
          <cell r="B8111"/>
          <cell r="C8111"/>
          <cell r="D8111"/>
          <cell r="G8111" t="str">
            <v xml:space="preserve"> </v>
          </cell>
        </row>
        <row r="8112">
          <cell r="A8112"/>
          <cell r="B8112"/>
          <cell r="C8112"/>
          <cell r="D8112"/>
          <cell r="G8112" t="str">
            <v xml:space="preserve"> </v>
          </cell>
        </row>
        <row r="8113">
          <cell r="A8113"/>
          <cell r="B8113"/>
          <cell r="C8113"/>
          <cell r="D8113"/>
          <cell r="G8113" t="str">
            <v xml:space="preserve"> </v>
          </cell>
        </row>
        <row r="8114">
          <cell r="A8114"/>
          <cell r="B8114"/>
          <cell r="C8114"/>
          <cell r="D8114"/>
          <cell r="G8114" t="str">
            <v xml:space="preserve"> </v>
          </cell>
        </row>
        <row r="8115">
          <cell r="A8115"/>
          <cell r="B8115"/>
          <cell r="C8115"/>
          <cell r="D8115"/>
          <cell r="G8115" t="str">
            <v xml:space="preserve"> </v>
          </cell>
        </row>
        <row r="8116">
          <cell r="A8116"/>
          <cell r="B8116"/>
          <cell r="C8116"/>
          <cell r="D8116"/>
          <cell r="G8116" t="str">
            <v xml:space="preserve"> </v>
          </cell>
        </row>
        <row r="8117">
          <cell r="A8117"/>
          <cell r="B8117"/>
          <cell r="C8117"/>
          <cell r="D8117"/>
          <cell r="G8117" t="str">
            <v xml:space="preserve"> </v>
          </cell>
        </row>
        <row r="8118">
          <cell r="A8118"/>
          <cell r="B8118"/>
          <cell r="C8118"/>
          <cell r="D8118"/>
          <cell r="G8118" t="str">
            <v xml:space="preserve"> </v>
          </cell>
        </row>
        <row r="8119">
          <cell r="A8119"/>
          <cell r="B8119"/>
          <cell r="C8119"/>
          <cell r="D8119"/>
          <cell r="G8119" t="str">
            <v xml:space="preserve"> </v>
          </cell>
        </row>
        <row r="8120">
          <cell r="A8120"/>
          <cell r="B8120"/>
          <cell r="C8120"/>
          <cell r="D8120"/>
          <cell r="G8120" t="str">
            <v xml:space="preserve"> </v>
          </cell>
        </row>
        <row r="8121">
          <cell r="A8121"/>
          <cell r="B8121"/>
          <cell r="C8121"/>
          <cell r="D8121"/>
          <cell r="G8121" t="str">
            <v xml:space="preserve"> </v>
          </cell>
        </row>
        <row r="8122">
          <cell r="A8122"/>
          <cell r="B8122"/>
          <cell r="C8122"/>
          <cell r="D8122"/>
          <cell r="G8122" t="str">
            <v xml:space="preserve"> </v>
          </cell>
        </row>
        <row r="8123">
          <cell r="A8123"/>
          <cell r="B8123"/>
          <cell r="C8123"/>
          <cell r="D8123"/>
          <cell r="G8123" t="str">
            <v xml:space="preserve"> </v>
          </cell>
        </row>
        <row r="8124">
          <cell r="A8124"/>
          <cell r="B8124"/>
          <cell r="C8124"/>
          <cell r="D8124"/>
          <cell r="G8124" t="str">
            <v xml:space="preserve"> </v>
          </cell>
        </row>
        <row r="8125">
          <cell r="A8125"/>
          <cell r="B8125"/>
          <cell r="C8125"/>
          <cell r="D8125"/>
          <cell r="G8125" t="str">
            <v xml:space="preserve"> </v>
          </cell>
        </row>
        <row r="8126">
          <cell r="A8126"/>
          <cell r="B8126"/>
          <cell r="C8126"/>
          <cell r="D8126"/>
          <cell r="G8126" t="str">
            <v xml:space="preserve"> </v>
          </cell>
        </row>
        <row r="8127">
          <cell r="A8127"/>
          <cell r="B8127"/>
          <cell r="C8127"/>
          <cell r="D8127"/>
          <cell r="G8127" t="str">
            <v xml:space="preserve"> </v>
          </cell>
        </row>
        <row r="8128">
          <cell r="A8128"/>
          <cell r="B8128"/>
          <cell r="C8128"/>
          <cell r="D8128"/>
          <cell r="G8128" t="str">
            <v xml:space="preserve"> </v>
          </cell>
        </row>
        <row r="8129">
          <cell r="A8129"/>
          <cell r="B8129"/>
          <cell r="C8129"/>
          <cell r="D8129"/>
          <cell r="G8129" t="str">
            <v xml:space="preserve"> </v>
          </cell>
        </row>
        <row r="8130">
          <cell r="A8130"/>
          <cell r="B8130"/>
          <cell r="C8130"/>
          <cell r="D8130"/>
          <cell r="G8130" t="str">
            <v xml:space="preserve"> </v>
          </cell>
        </row>
        <row r="8131">
          <cell r="A8131"/>
          <cell r="B8131"/>
          <cell r="C8131"/>
          <cell r="D8131"/>
          <cell r="G8131" t="str">
            <v xml:space="preserve"> </v>
          </cell>
        </row>
        <row r="8132">
          <cell r="A8132"/>
          <cell r="B8132"/>
          <cell r="C8132"/>
          <cell r="D8132"/>
          <cell r="G8132" t="str">
            <v xml:space="preserve"> </v>
          </cell>
        </row>
        <row r="8133">
          <cell r="A8133"/>
          <cell r="B8133"/>
          <cell r="C8133"/>
          <cell r="D8133"/>
          <cell r="G8133" t="str">
            <v xml:space="preserve"> </v>
          </cell>
        </row>
        <row r="8134">
          <cell r="A8134"/>
          <cell r="B8134"/>
          <cell r="C8134"/>
          <cell r="D8134"/>
          <cell r="G8134" t="str">
            <v xml:space="preserve"> </v>
          </cell>
        </row>
        <row r="8135">
          <cell r="A8135"/>
          <cell r="B8135"/>
          <cell r="C8135"/>
          <cell r="D8135"/>
          <cell r="G8135" t="str">
            <v xml:space="preserve"> </v>
          </cell>
        </row>
        <row r="8136">
          <cell r="A8136"/>
          <cell r="B8136"/>
          <cell r="C8136"/>
          <cell r="D8136"/>
          <cell r="G8136" t="str">
            <v xml:space="preserve"> </v>
          </cell>
        </row>
        <row r="8137">
          <cell r="A8137"/>
          <cell r="B8137"/>
          <cell r="C8137"/>
          <cell r="D8137"/>
          <cell r="G8137" t="str">
            <v xml:space="preserve"> </v>
          </cell>
        </row>
        <row r="8138">
          <cell r="A8138"/>
          <cell r="B8138"/>
          <cell r="C8138"/>
          <cell r="D8138"/>
          <cell r="G8138" t="str">
            <v xml:space="preserve"> </v>
          </cell>
        </row>
        <row r="8139">
          <cell r="A8139"/>
          <cell r="B8139"/>
          <cell r="C8139"/>
          <cell r="D8139"/>
          <cell r="G8139" t="str">
            <v xml:space="preserve"> </v>
          </cell>
        </row>
        <row r="8140">
          <cell r="A8140"/>
          <cell r="B8140"/>
          <cell r="C8140"/>
          <cell r="D8140"/>
          <cell r="G8140" t="str">
            <v xml:space="preserve"> </v>
          </cell>
        </row>
        <row r="8141">
          <cell r="A8141"/>
          <cell r="B8141"/>
          <cell r="C8141"/>
          <cell r="D8141"/>
          <cell r="G8141" t="str">
            <v xml:space="preserve"> </v>
          </cell>
        </row>
        <row r="8142">
          <cell r="A8142"/>
          <cell r="B8142"/>
          <cell r="C8142"/>
          <cell r="D8142"/>
          <cell r="G8142" t="str">
            <v xml:space="preserve"> </v>
          </cell>
        </row>
        <row r="8143">
          <cell r="A8143"/>
          <cell r="B8143"/>
          <cell r="C8143"/>
          <cell r="D8143"/>
          <cell r="G8143" t="str">
            <v xml:space="preserve"> </v>
          </cell>
        </row>
        <row r="8144">
          <cell r="A8144"/>
          <cell r="B8144"/>
          <cell r="C8144"/>
          <cell r="D8144"/>
          <cell r="G8144" t="str">
            <v xml:space="preserve"> </v>
          </cell>
        </row>
        <row r="8145">
          <cell r="A8145"/>
          <cell r="B8145"/>
          <cell r="C8145"/>
          <cell r="D8145"/>
          <cell r="G8145" t="str">
            <v xml:space="preserve"> </v>
          </cell>
        </row>
        <row r="8146">
          <cell r="A8146"/>
          <cell r="B8146"/>
          <cell r="C8146"/>
          <cell r="D8146"/>
          <cell r="G8146" t="str">
            <v xml:space="preserve"> </v>
          </cell>
        </row>
        <row r="8147">
          <cell r="A8147"/>
          <cell r="B8147"/>
          <cell r="C8147"/>
          <cell r="D8147"/>
          <cell r="G8147" t="str">
            <v xml:space="preserve"> </v>
          </cell>
        </row>
        <row r="8148">
          <cell r="A8148"/>
          <cell r="B8148"/>
          <cell r="C8148"/>
          <cell r="D8148"/>
          <cell r="G8148" t="str">
            <v xml:space="preserve"> </v>
          </cell>
        </row>
        <row r="8149">
          <cell r="A8149"/>
          <cell r="B8149"/>
          <cell r="C8149"/>
          <cell r="D8149"/>
          <cell r="G8149" t="str">
            <v xml:space="preserve"> </v>
          </cell>
        </row>
        <row r="8150">
          <cell r="A8150"/>
          <cell r="B8150"/>
          <cell r="C8150"/>
          <cell r="D8150"/>
          <cell r="G8150" t="str">
            <v xml:space="preserve"> </v>
          </cell>
        </row>
        <row r="8151">
          <cell r="A8151"/>
          <cell r="B8151"/>
          <cell r="C8151"/>
          <cell r="D8151"/>
          <cell r="G8151" t="str">
            <v xml:space="preserve"> </v>
          </cell>
        </row>
        <row r="8152">
          <cell r="A8152"/>
          <cell r="B8152"/>
          <cell r="C8152"/>
          <cell r="D8152"/>
          <cell r="G8152" t="str">
            <v xml:space="preserve"> </v>
          </cell>
        </row>
        <row r="8153">
          <cell r="A8153"/>
          <cell r="B8153"/>
          <cell r="C8153"/>
          <cell r="D8153"/>
          <cell r="G8153" t="str">
            <v xml:space="preserve"> </v>
          </cell>
        </row>
        <row r="8154">
          <cell r="A8154"/>
          <cell r="B8154"/>
          <cell r="C8154"/>
          <cell r="D8154"/>
          <cell r="G8154" t="str">
            <v xml:space="preserve"> </v>
          </cell>
        </row>
        <row r="8155">
          <cell r="A8155"/>
          <cell r="B8155"/>
          <cell r="C8155"/>
          <cell r="D8155"/>
          <cell r="G8155" t="str">
            <v xml:space="preserve"> </v>
          </cell>
        </row>
        <row r="8156">
          <cell r="A8156"/>
          <cell r="B8156"/>
          <cell r="C8156"/>
          <cell r="D8156"/>
          <cell r="G8156" t="str">
            <v xml:space="preserve"> </v>
          </cell>
        </row>
        <row r="8157">
          <cell r="A8157"/>
          <cell r="B8157"/>
          <cell r="C8157"/>
          <cell r="D8157"/>
          <cell r="G8157" t="str">
            <v xml:space="preserve"> </v>
          </cell>
        </row>
        <row r="8158">
          <cell r="A8158"/>
          <cell r="B8158"/>
          <cell r="C8158"/>
          <cell r="D8158"/>
          <cell r="G8158" t="str">
            <v xml:space="preserve"> </v>
          </cell>
        </row>
        <row r="8159">
          <cell r="A8159"/>
          <cell r="B8159"/>
          <cell r="C8159"/>
          <cell r="D8159"/>
          <cell r="G8159" t="str">
            <v xml:space="preserve"> </v>
          </cell>
        </row>
        <row r="8160">
          <cell r="A8160"/>
          <cell r="B8160"/>
          <cell r="C8160"/>
          <cell r="D8160"/>
          <cell r="G8160" t="str">
            <v xml:space="preserve"> </v>
          </cell>
        </row>
        <row r="8161">
          <cell r="A8161"/>
          <cell r="B8161"/>
          <cell r="C8161"/>
          <cell r="D8161"/>
          <cell r="G8161" t="str">
            <v xml:space="preserve"> </v>
          </cell>
        </row>
        <row r="8162">
          <cell r="A8162"/>
          <cell r="B8162"/>
          <cell r="C8162"/>
          <cell r="D8162"/>
          <cell r="G8162" t="str">
            <v xml:space="preserve"> </v>
          </cell>
        </row>
        <row r="8163">
          <cell r="A8163"/>
          <cell r="B8163"/>
          <cell r="C8163"/>
          <cell r="D8163"/>
          <cell r="G8163" t="str">
            <v xml:space="preserve"> </v>
          </cell>
        </row>
        <row r="8164">
          <cell r="A8164"/>
          <cell r="B8164"/>
          <cell r="C8164"/>
          <cell r="D8164"/>
          <cell r="G8164" t="str">
            <v xml:space="preserve"> </v>
          </cell>
        </row>
        <row r="8165">
          <cell r="A8165"/>
          <cell r="B8165"/>
          <cell r="C8165"/>
          <cell r="D8165"/>
          <cell r="G8165" t="str">
            <v xml:space="preserve"> </v>
          </cell>
        </row>
        <row r="8166">
          <cell r="A8166"/>
          <cell r="B8166"/>
          <cell r="C8166"/>
          <cell r="D8166"/>
          <cell r="G8166" t="str">
            <v xml:space="preserve"> </v>
          </cell>
        </row>
        <row r="8167">
          <cell r="A8167"/>
          <cell r="B8167"/>
          <cell r="C8167"/>
          <cell r="D8167"/>
          <cell r="G8167" t="str">
            <v xml:space="preserve"> </v>
          </cell>
        </row>
        <row r="8168">
          <cell r="A8168"/>
          <cell r="B8168"/>
          <cell r="C8168"/>
          <cell r="D8168"/>
          <cell r="G8168" t="str">
            <v xml:space="preserve"> </v>
          </cell>
        </row>
        <row r="8169">
          <cell r="A8169"/>
          <cell r="B8169"/>
          <cell r="C8169"/>
          <cell r="D8169"/>
          <cell r="G8169" t="str">
            <v xml:space="preserve"> </v>
          </cell>
        </row>
        <row r="8170">
          <cell r="A8170"/>
          <cell r="B8170"/>
          <cell r="C8170"/>
          <cell r="D8170"/>
          <cell r="G8170" t="str">
            <v xml:space="preserve"> </v>
          </cell>
        </row>
        <row r="8171">
          <cell r="A8171"/>
          <cell r="B8171"/>
          <cell r="C8171"/>
          <cell r="D8171"/>
          <cell r="G8171" t="str">
            <v xml:space="preserve"> </v>
          </cell>
        </row>
        <row r="8172">
          <cell r="A8172"/>
          <cell r="B8172"/>
          <cell r="C8172"/>
          <cell r="D8172"/>
          <cell r="G8172" t="str">
            <v xml:space="preserve"> </v>
          </cell>
        </row>
        <row r="8173">
          <cell r="A8173"/>
          <cell r="B8173"/>
          <cell r="C8173"/>
          <cell r="D8173"/>
          <cell r="G8173" t="str">
            <v xml:space="preserve"> </v>
          </cell>
        </row>
        <row r="8174">
          <cell r="A8174"/>
          <cell r="B8174"/>
          <cell r="C8174"/>
          <cell r="D8174"/>
          <cell r="G8174" t="str">
            <v xml:space="preserve"> </v>
          </cell>
        </row>
        <row r="8175">
          <cell r="A8175"/>
          <cell r="B8175"/>
          <cell r="C8175"/>
          <cell r="D8175"/>
          <cell r="G8175" t="str">
            <v xml:space="preserve"> </v>
          </cell>
        </row>
        <row r="8176">
          <cell r="A8176"/>
          <cell r="B8176"/>
          <cell r="C8176"/>
          <cell r="D8176"/>
          <cell r="G8176" t="str">
            <v xml:space="preserve"> </v>
          </cell>
        </row>
        <row r="8177">
          <cell r="A8177"/>
          <cell r="B8177"/>
          <cell r="C8177"/>
          <cell r="D8177"/>
          <cell r="G8177" t="str">
            <v xml:space="preserve"> </v>
          </cell>
        </row>
        <row r="8178">
          <cell r="A8178"/>
          <cell r="B8178"/>
          <cell r="C8178"/>
          <cell r="D8178"/>
          <cell r="G8178" t="str">
            <v xml:space="preserve"> </v>
          </cell>
        </row>
        <row r="8179">
          <cell r="A8179"/>
          <cell r="B8179"/>
          <cell r="C8179"/>
          <cell r="D8179"/>
          <cell r="G8179" t="str">
            <v xml:space="preserve"> </v>
          </cell>
        </row>
        <row r="8180">
          <cell r="A8180"/>
          <cell r="B8180"/>
          <cell r="C8180"/>
          <cell r="D8180"/>
          <cell r="G8180" t="str">
            <v xml:space="preserve"> </v>
          </cell>
        </row>
        <row r="8181">
          <cell r="A8181"/>
          <cell r="B8181"/>
          <cell r="C8181"/>
          <cell r="D8181"/>
          <cell r="G8181" t="str">
            <v xml:space="preserve"> </v>
          </cell>
        </row>
        <row r="8182">
          <cell r="A8182"/>
          <cell r="B8182"/>
          <cell r="C8182"/>
          <cell r="D8182"/>
          <cell r="G8182" t="str">
            <v xml:space="preserve"> </v>
          </cell>
        </row>
        <row r="8183">
          <cell r="A8183"/>
          <cell r="B8183"/>
          <cell r="C8183"/>
          <cell r="D8183"/>
          <cell r="G8183" t="str">
            <v xml:space="preserve"> </v>
          </cell>
        </row>
        <row r="8184">
          <cell r="A8184"/>
          <cell r="B8184"/>
          <cell r="C8184"/>
          <cell r="D8184"/>
          <cell r="G8184" t="str">
            <v xml:space="preserve"> </v>
          </cell>
        </row>
        <row r="8185">
          <cell r="A8185"/>
          <cell r="B8185"/>
          <cell r="C8185"/>
          <cell r="D8185"/>
          <cell r="G8185" t="str">
            <v xml:space="preserve"> </v>
          </cell>
        </row>
        <row r="8186">
          <cell r="A8186"/>
          <cell r="B8186"/>
          <cell r="C8186"/>
          <cell r="D8186"/>
          <cell r="G8186" t="str">
            <v xml:space="preserve"> </v>
          </cell>
        </row>
        <row r="8187">
          <cell r="A8187"/>
          <cell r="B8187"/>
          <cell r="C8187"/>
          <cell r="D8187"/>
          <cell r="G8187" t="str">
            <v xml:space="preserve"> </v>
          </cell>
        </row>
        <row r="8188">
          <cell r="A8188"/>
          <cell r="B8188"/>
          <cell r="C8188"/>
          <cell r="D8188"/>
          <cell r="G8188" t="str">
            <v xml:space="preserve"> </v>
          </cell>
        </row>
        <row r="8189">
          <cell r="A8189"/>
          <cell r="B8189"/>
          <cell r="C8189"/>
          <cell r="D8189"/>
          <cell r="G8189" t="str">
            <v xml:space="preserve"> </v>
          </cell>
        </row>
        <row r="8190">
          <cell r="A8190"/>
          <cell r="B8190"/>
          <cell r="C8190"/>
          <cell r="D8190"/>
          <cell r="G8190" t="str">
            <v xml:space="preserve"> </v>
          </cell>
        </row>
        <row r="8191">
          <cell r="A8191"/>
          <cell r="B8191"/>
          <cell r="C8191"/>
          <cell r="D8191"/>
          <cell r="G8191" t="str">
            <v xml:space="preserve"> </v>
          </cell>
        </row>
        <row r="8192">
          <cell r="A8192"/>
          <cell r="B8192"/>
          <cell r="C8192"/>
          <cell r="D8192"/>
          <cell r="G8192" t="str">
            <v xml:space="preserve"> </v>
          </cell>
        </row>
        <row r="8193">
          <cell r="A8193"/>
          <cell r="B8193"/>
          <cell r="C8193"/>
          <cell r="D8193"/>
          <cell r="G8193" t="str">
            <v xml:space="preserve"> </v>
          </cell>
        </row>
        <row r="8194">
          <cell r="A8194"/>
          <cell r="B8194"/>
          <cell r="C8194"/>
          <cell r="D8194"/>
          <cell r="G8194" t="str">
            <v xml:space="preserve"> </v>
          </cell>
        </row>
        <row r="8195">
          <cell r="A8195"/>
          <cell r="B8195"/>
          <cell r="C8195"/>
          <cell r="D8195"/>
          <cell r="G8195" t="str">
            <v xml:space="preserve"> </v>
          </cell>
        </row>
        <row r="8196">
          <cell r="A8196"/>
          <cell r="B8196"/>
          <cell r="C8196"/>
          <cell r="D8196"/>
          <cell r="G8196" t="str">
            <v xml:space="preserve"> </v>
          </cell>
        </row>
        <row r="8197">
          <cell r="A8197"/>
          <cell r="B8197"/>
          <cell r="C8197"/>
          <cell r="D8197"/>
          <cell r="G8197" t="str">
            <v xml:space="preserve"> </v>
          </cell>
        </row>
        <row r="8198">
          <cell r="A8198"/>
          <cell r="B8198"/>
          <cell r="C8198"/>
          <cell r="D8198"/>
          <cell r="G8198" t="str">
            <v xml:space="preserve"> </v>
          </cell>
        </row>
        <row r="8199">
          <cell r="A8199"/>
          <cell r="B8199"/>
          <cell r="C8199"/>
          <cell r="D8199"/>
          <cell r="G8199" t="str">
            <v xml:space="preserve"> </v>
          </cell>
        </row>
        <row r="8200">
          <cell r="A8200"/>
          <cell r="B8200"/>
          <cell r="C8200"/>
          <cell r="D8200"/>
          <cell r="G8200" t="str">
            <v xml:space="preserve"> </v>
          </cell>
        </row>
        <row r="8201">
          <cell r="A8201"/>
          <cell r="B8201"/>
          <cell r="C8201"/>
          <cell r="D8201"/>
          <cell r="G8201" t="str">
            <v xml:space="preserve"> </v>
          </cell>
        </row>
        <row r="8202">
          <cell r="A8202"/>
          <cell r="B8202"/>
          <cell r="C8202"/>
          <cell r="D8202"/>
          <cell r="G8202" t="str">
            <v xml:space="preserve"> </v>
          </cell>
        </row>
        <row r="8203">
          <cell r="A8203"/>
          <cell r="B8203"/>
          <cell r="C8203"/>
          <cell r="D8203"/>
          <cell r="G8203" t="str">
            <v xml:space="preserve"> </v>
          </cell>
        </row>
        <row r="8204">
          <cell r="A8204"/>
          <cell r="B8204"/>
          <cell r="C8204"/>
          <cell r="D8204"/>
          <cell r="G8204" t="str">
            <v xml:space="preserve"> </v>
          </cell>
        </row>
        <row r="8205">
          <cell r="A8205"/>
          <cell r="B8205"/>
          <cell r="C8205"/>
          <cell r="D8205"/>
          <cell r="G8205" t="str">
            <v xml:space="preserve"> </v>
          </cell>
        </row>
        <row r="8206">
          <cell r="A8206"/>
          <cell r="B8206"/>
          <cell r="C8206"/>
          <cell r="D8206"/>
          <cell r="G8206" t="str">
            <v xml:space="preserve"> </v>
          </cell>
        </row>
        <row r="8207">
          <cell r="A8207"/>
          <cell r="B8207"/>
          <cell r="C8207"/>
          <cell r="D8207"/>
          <cell r="G8207" t="str">
            <v xml:space="preserve"> </v>
          </cell>
        </row>
        <row r="8208">
          <cell r="A8208"/>
          <cell r="B8208"/>
          <cell r="C8208"/>
          <cell r="D8208"/>
          <cell r="G8208" t="str">
            <v xml:space="preserve"> </v>
          </cell>
        </row>
        <row r="8209">
          <cell r="A8209"/>
          <cell r="B8209"/>
          <cell r="C8209"/>
          <cell r="D8209"/>
          <cell r="G8209" t="str">
            <v xml:space="preserve"> </v>
          </cell>
        </row>
        <row r="8210">
          <cell r="A8210"/>
          <cell r="B8210"/>
          <cell r="C8210"/>
          <cell r="D8210"/>
          <cell r="G8210" t="str">
            <v xml:space="preserve"> </v>
          </cell>
        </row>
        <row r="8211">
          <cell r="A8211"/>
          <cell r="B8211"/>
          <cell r="C8211"/>
          <cell r="D8211"/>
          <cell r="G8211" t="str">
            <v xml:space="preserve"> </v>
          </cell>
        </row>
        <row r="8212">
          <cell r="A8212"/>
          <cell r="B8212"/>
          <cell r="C8212"/>
          <cell r="D8212"/>
          <cell r="G8212" t="str">
            <v xml:space="preserve"> </v>
          </cell>
        </row>
        <row r="8213">
          <cell r="A8213"/>
          <cell r="B8213"/>
          <cell r="C8213"/>
          <cell r="D8213"/>
          <cell r="G8213" t="str">
            <v xml:space="preserve"> </v>
          </cell>
        </row>
        <row r="8214">
          <cell r="A8214"/>
          <cell r="B8214"/>
          <cell r="C8214"/>
          <cell r="D8214"/>
          <cell r="G8214" t="str">
            <v xml:space="preserve"> </v>
          </cell>
        </row>
        <row r="8215">
          <cell r="A8215"/>
          <cell r="B8215"/>
          <cell r="C8215"/>
          <cell r="D8215"/>
          <cell r="G8215" t="str">
            <v xml:space="preserve"> </v>
          </cell>
        </row>
        <row r="8216">
          <cell r="A8216"/>
          <cell r="B8216"/>
          <cell r="C8216"/>
          <cell r="D8216"/>
          <cell r="G8216" t="str">
            <v xml:space="preserve"> </v>
          </cell>
        </row>
        <row r="8217">
          <cell r="A8217"/>
          <cell r="B8217"/>
          <cell r="C8217"/>
          <cell r="D8217"/>
          <cell r="G8217" t="str">
            <v xml:space="preserve"> </v>
          </cell>
        </row>
        <row r="8218">
          <cell r="A8218"/>
          <cell r="B8218"/>
          <cell r="C8218"/>
          <cell r="D8218"/>
          <cell r="G8218" t="str">
            <v xml:space="preserve"> </v>
          </cell>
        </row>
        <row r="8219">
          <cell r="A8219"/>
          <cell r="B8219"/>
          <cell r="C8219"/>
          <cell r="D8219"/>
          <cell r="G8219" t="str">
            <v xml:space="preserve"> </v>
          </cell>
        </row>
        <row r="8220">
          <cell r="A8220"/>
          <cell r="B8220"/>
          <cell r="C8220"/>
          <cell r="D8220"/>
          <cell r="G8220" t="str">
            <v xml:space="preserve"> </v>
          </cell>
        </row>
        <row r="8221">
          <cell r="A8221"/>
          <cell r="B8221"/>
          <cell r="C8221"/>
          <cell r="D8221"/>
          <cell r="G8221" t="str">
            <v xml:space="preserve"> </v>
          </cell>
        </row>
        <row r="8222">
          <cell r="A8222"/>
          <cell r="B8222"/>
          <cell r="C8222"/>
          <cell r="D8222"/>
          <cell r="G8222" t="str">
            <v xml:space="preserve"> </v>
          </cell>
        </row>
        <row r="8223">
          <cell r="A8223"/>
          <cell r="B8223"/>
          <cell r="C8223"/>
          <cell r="D8223"/>
          <cell r="G8223" t="str">
            <v xml:space="preserve"> </v>
          </cell>
        </row>
        <row r="8224">
          <cell r="A8224"/>
          <cell r="B8224"/>
          <cell r="C8224"/>
          <cell r="D8224"/>
          <cell r="G8224" t="str">
            <v xml:space="preserve"> </v>
          </cell>
        </row>
        <row r="8225">
          <cell r="A8225"/>
          <cell r="B8225"/>
          <cell r="C8225"/>
          <cell r="D8225"/>
          <cell r="G8225" t="str">
            <v xml:space="preserve"> </v>
          </cell>
        </row>
        <row r="8226">
          <cell r="A8226"/>
          <cell r="B8226"/>
          <cell r="C8226"/>
          <cell r="D8226"/>
          <cell r="G8226" t="str">
            <v xml:space="preserve"> </v>
          </cell>
        </row>
        <row r="8227">
          <cell r="A8227"/>
          <cell r="B8227"/>
          <cell r="C8227"/>
          <cell r="D8227"/>
          <cell r="G8227" t="str">
            <v xml:space="preserve"> </v>
          </cell>
        </row>
        <row r="8228">
          <cell r="A8228"/>
          <cell r="B8228"/>
          <cell r="C8228"/>
          <cell r="D8228"/>
          <cell r="G8228" t="str">
            <v xml:space="preserve"> </v>
          </cell>
        </row>
        <row r="8229">
          <cell r="A8229"/>
          <cell r="B8229"/>
          <cell r="C8229"/>
          <cell r="D8229"/>
          <cell r="G8229" t="str">
            <v xml:space="preserve"> </v>
          </cell>
        </row>
        <row r="8230">
          <cell r="A8230"/>
          <cell r="B8230"/>
          <cell r="C8230"/>
          <cell r="D8230"/>
          <cell r="G8230" t="str">
            <v xml:space="preserve"> </v>
          </cell>
        </row>
        <row r="8231">
          <cell r="A8231"/>
          <cell r="B8231"/>
          <cell r="C8231"/>
          <cell r="D8231"/>
          <cell r="G8231" t="str">
            <v xml:space="preserve"> </v>
          </cell>
        </row>
        <row r="8232">
          <cell r="A8232"/>
          <cell r="B8232"/>
          <cell r="C8232"/>
          <cell r="D8232"/>
          <cell r="G8232" t="str">
            <v xml:space="preserve"> </v>
          </cell>
        </row>
        <row r="8233">
          <cell r="A8233"/>
          <cell r="B8233"/>
          <cell r="C8233"/>
          <cell r="D8233"/>
          <cell r="G8233" t="str">
            <v xml:space="preserve"> </v>
          </cell>
        </row>
        <row r="8234">
          <cell r="A8234"/>
          <cell r="B8234"/>
          <cell r="C8234"/>
          <cell r="D8234"/>
          <cell r="G8234" t="str">
            <v xml:space="preserve"> </v>
          </cell>
        </row>
        <row r="8235">
          <cell r="A8235"/>
          <cell r="B8235"/>
          <cell r="C8235"/>
          <cell r="D8235"/>
          <cell r="G8235" t="str">
            <v xml:space="preserve"> </v>
          </cell>
        </row>
        <row r="8236">
          <cell r="A8236"/>
          <cell r="B8236"/>
          <cell r="C8236"/>
          <cell r="D8236"/>
          <cell r="G8236" t="str">
            <v xml:space="preserve"> </v>
          </cell>
        </row>
        <row r="8237">
          <cell r="A8237"/>
          <cell r="B8237"/>
          <cell r="C8237"/>
          <cell r="D8237"/>
          <cell r="G8237" t="str">
            <v xml:space="preserve"> </v>
          </cell>
        </row>
        <row r="8238">
          <cell r="A8238"/>
          <cell r="B8238"/>
          <cell r="C8238"/>
          <cell r="D8238"/>
          <cell r="G8238" t="str">
            <v xml:space="preserve"> </v>
          </cell>
        </row>
        <row r="8239">
          <cell r="A8239"/>
          <cell r="B8239"/>
          <cell r="C8239"/>
          <cell r="D8239"/>
          <cell r="G8239" t="str">
            <v xml:space="preserve"> </v>
          </cell>
        </row>
        <row r="8240">
          <cell r="A8240"/>
          <cell r="B8240"/>
          <cell r="C8240"/>
          <cell r="D8240"/>
          <cell r="G8240" t="str">
            <v xml:space="preserve"> </v>
          </cell>
        </row>
        <row r="8241">
          <cell r="A8241"/>
          <cell r="B8241"/>
          <cell r="C8241"/>
          <cell r="D8241"/>
          <cell r="G8241" t="str">
            <v xml:space="preserve"> </v>
          </cell>
        </row>
        <row r="8242">
          <cell r="A8242"/>
          <cell r="B8242"/>
          <cell r="C8242"/>
          <cell r="D8242"/>
          <cell r="G8242" t="str">
            <v xml:space="preserve"> </v>
          </cell>
        </row>
        <row r="8243">
          <cell r="A8243"/>
          <cell r="B8243"/>
          <cell r="C8243"/>
          <cell r="D8243"/>
          <cell r="G8243" t="str">
            <v xml:space="preserve"> </v>
          </cell>
        </row>
        <row r="8244">
          <cell r="A8244"/>
          <cell r="B8244"/>
          <cell r="C8244"/>
          <cell r="D8244"/>
          <cell r="G8244" t="str">
            <v xml:space="preserve"> </v>
          </cell>
        </row>
        <row r="8245">
          <cell r="A8245"/>
          <cell r="B8245"/>
          <cell r="C8245"/>
          <cell r="D8245"/>
          <cell r="G8245" t="str">
            <v xml:space="preserve"> </v>
          </cell>
        </row>
        <row r="8246">
          <cell r="A8246"/>
          <cell r="B8246"/>
          <cell r="C8246"/>
          <cell r="D8246"/>
          <cell r="G8246" t="str">
            <v xml:space="preserve"> </v>
          </cell>
        </row>
        <row r="8247">
          <cell r="A8247"/>
          <cell r="B8247"/>
          <cell r="C8247"/>
          <cell r="D8247"/>
          <cell r="G8247" t="str">
            <v xml:space="preserve"> </v>
          </cell>
        </row>
        <row r="8248">
          <cell r="A8248"/>
          <cell r="B8248"/>
          <cell r="C8248"/>
          <cell r="D8248"/>
          <cell r="G8248" t="str">
            <v xml:space="preserve"> </v>
          </cell>
        </row>
        <row r="8249">
          <cell r="A8249"/>
          <cell r="B8249"/>
          <cell r="C8249"/>
          <cell r="D8249"/>
          <cell r="G8249" t="str">
            <v xml:space="preserve"> </v>
          </cell>
        </row>
        <row r="8250">
          <cell r="A8250"/>
          <cell r="B8250"/>
          <cell r="C8250"/>
          <cell r="D8250"/>
          <cell r="G8250" t="str">
            <v xml:space="preserve"> </v>
          </cell>
        </row>
        <row r="8251">
          <cell r="A8251"/>
          <cell r="B8251"/>
          <cell r="C8251"/>
          <cell r="D8251"/>
          <cell r="G8251" t="str">
            <v xml:space="preserve"> </v>
          </cell>
        </row>
        <row r="8252">
          <cell r="A8252"/>
          <cell r="B8252"/>
          <cell r="C8252"/>
          <cell r="D8252"/>
          <cell r="G8252" t="str">
            <v xml:space="preserve"> </v>
          </cell>
        </row>
        <row r="8253">
          <cell r="A8253"/>
          <cell r="B8253"/>
          <cell r="C8253"/>
          <cell r="D8253"/>
          <cell r="G8253" t="str">
            <v xml:space="preserve"> </v>
          </cell>
        </row>
        <row r="8254">
          <cell r="A8254"/>
          <cell r="B8254"/>
          <cell r="C8254"/>
          <cell r="D8254"/>
          <cell r="G8254" t="str">
            <v xml:space="preserve"> </v>
          </cell>
        </row>
        <row r="8255">
          <cell r="A8255"/>
          <cell r="B8255"/>
          <cell r="C8255"/>
          <cell r="D8255"/>
          <cell r="G8255" t="str">
            <v xml:space="preserve"> </v>
          </cell>
        </row>
        <row r="8256">
          <cell r="A8256"/>
          <cell r="B8256"/>
          <cell r="C8256"/>
          <cell r="D8256"/>
          <cell r="G8256" t="str">
            <v xml:space="preserve"> </v>
          </cell>
        </row>
        <row r="8257">
          <cell r="A8257"/>
          <cell r="B8257"/>
          <cell r="C8257"/>
          <cell r="D8257"/>
          <cell r="G8257" t="str">
            <v xml:space="preserve"> </v>
          </cell>
        </row>
        <row r="8258">
          <cell r="A8258"/>
          <cell r="B8258"/>
          <cell r="C8258"/>
          <cell r="D8258"/>
          <cell r="G8258" t="str">
            <v xml:space="preserve"> </v>
          </cell>
        </row>
        <row r="8259">
          <cell r="A8259"/>
          <cell r="B8259"/>
          <cell r="C8259"/>
          <cell r="D8259"/>
          <cell r="G8259" t="str">
            <v xml:space="preserve"> </v>
          </cell>
        </row>
        <row r="8260">
          <cell r="A8260"/>
          <cell r="B8260"/>
          <cell r="C8260"/>
          <cell r="D8260"/>
          <cell r="G8260" t="str">
            <v xml:space="preserve"> </v>
          </cell>
        </row>
        <row r="8261">
          <cell r="A8261"/>
          <cell r="B8261"/>
          <cell r="C8261"/>
          <cell r="D8261"/>
          <cell r="G8261" t="str">
            <v xml:space="preserve"> </v>
          </cell>
        </row>
        <row r="8262">
          <cell r="A8262"/>
          <cell r="B8262"/>
          <cell r="C8262"/>
          <cell r="D8262"/>
          <cell r="G8262" t="str">
            <v xml:space="preserve"> </v>
          </cell>
        </row>
        <row r="8263">
          <cell r="A8263"/>
          <cell r="B8263"/>
          <cell r="C8263"/>
          <cell r="D8263"/>
          <cell r="G8263" t="str">
            <v xml:space="preserve"> </v>
          </cell>
        </row>
        <row r="8264">
          <cell r="A8264"/>
          <cell r="B8264"/>
          <cell r="C8264"/>
          <cell r="D8264"/>
          <cell r="G8264" t="str">
            <v xml:space="preserve"> </v>
          </cell>
        </row>
        <row r="8265">
          <cell r="A8265"/>
          <cell r="B8265"/>
          <cell r="C8265"/>
          <cell r="D8265"/>
          <cell r="G8265" t="str">
            <v xml:space="preserve"> </v>
          </cell>
        </row>
        <row r="8266">
          <cell r="A8266"/>
          <cell r="B8266"/>
          <cell r="C8266"/>
          <cell r="D8266"/>
          <cell r="G8266" t="str">
            <v xml:space="preserve"> </v>
          </cell>
        </row>
        <row r="8267">
          <cell r="A8267"/>
          <cell r="B8267"/>
          <cell r="C8267"/>
          <cell r="D8267"/>
          <cell r="G8267" t="str">
            <v xml:space="preserve"> </v>
          </cell>
        </row>
        <row r="8268">
          <cell r="A8268"/>
          <cell r="B8268"/>
          <cell r="C8268"/>
          <cell r="D8268"/>
          <cell r="G8268" t="str">
            <v xml:space="preserve"> </v>
          </cell>
        </row>
        <row r="8269">
          <cell r="A8269"/>
          <cell r="B8269"/>
          <cell r="C8269"/>
          <cell r="D8269"/>
          <cell r="G8269" t="str">
            <v xml:space="preserve"> </v>
          </cell>
        </row>
        <row r="8270">
          <cell r="A8270"/>
          <cell r="B8270"/>
          <cell r="C8270"/>
          <cell r="D8270"/>
          <cell r="G8270" t="str">
            <v xml:space="preserve"> </v>
          </cell>
        </row>
        <row r="8271">
          <cell r="A8271"/>
          <cell r="B8271"/>
          <cell r="C8271"/>
          <cell r="D8271"/>
          <cell r="G8271" t="str">
            <v xml:space="preserve"> </v>
          </cell>
        </row>
        <row r="8272">
          <cell r="A8272"/>
          <cell r="B8272"/>
          <cell r="C8272"/>
          <cell r="D8272"/>
          <cell r="G8272" t="str">
            <v xml:space="preserve"> </v>
          </cell>
        </row>
        <row r="8273">
          <cell r="A8273"/>
          <cell r="B8273"/>
          <cell r="C8273"/>
          <cell r="D8273"/>
          <cell r="G8273" t="str">
            <v xml:space="preserve"> </v>
          </cell>
        </row>
        <row r="8274">
          <cell r="A8274"/>
          <cell r="B8274"/>
          <cell r="C8274"/>
          <cell r="D8274"/>
          <cell r="G8274" t="str">
            <v xml:space="preserve"> </v>
          </cell>
        </row>
        <row r="8275">
          <cell r="A8275"/>
          <cell r="B8275"/>
          <cell r="C8275"/>
          <cell r="D8275"/>
          <cell r="G8275" t="str">
            <v xml:space="preserve"> </v>
          </cell>
        </row>
        <row r="8276">
          <cell r="A8276"/>
          <cell r="B8276"/>
          <cell r="C8276"/>
          <cell r="D8276"/>
          <cell r="G8276" t="str">
            <v xml:space="preserve"> </v>
          </cell>
        </row>
        <row r="8277">
          <cell r="A8277"/>
          <cell r="B8277"/>
          <cell r="C8277"/>
          <cell r="D8277"/>
          <cell r="G8277" t="str">
            <v xml:space="preserve"> </v>
          </cell>
        </row>
        <row r="8278">
          <cell r="A8278"/>
          <cell r="B8278"/>
          <cell r="C8278"/>
          <cell r="D8278"/>
          <cell r="G8278" t="str">
            <v xml:space="preserve"> </v>
          </cell>
        </row>
        <row r="8279">
          <cell r="A8279"/>
          <cell r="B8279"/>
          <cell r="C8279"/>
          <cell r="D8279"/>
          <cell r="G8279" t="str">
            <v xml:space="preserve"> </v>
          </cell>
        </row>
        <row r="8280">
          <cell r="A8280"/>
          <cell r="B8280"/>
          <cell r="C8280"/>
          <cell r="D8280"/>
          <cell r="G8280" t="str">
            <v xml:space="preserve"> </v>
          </cell>
        </row>
        <row r="8281">
          <cell r="A8281"/>
          <cell r="B8281"/>
          <cell r="C8281"/>
          <cell r="D8281"/>
          <cell r="G8281" t="str">
            <v xml:space="preserve"> </v>
          </cell>
        </row>
        <row r="8282">
          <cell r="A8282"/>
          <cell r="B8282"/>
          <cell r="C8282"/>
          <cell r="D8282"/>
          <cell r="G8282" t="str">
            <v xml:space="preserve"> </v>
          </cell>
        </row>
        <row r="8283">
          <cell r="A8283"/>
          <cell r="B8283"/>
          <cell r="C8283"/>
          <cell r="D8283"/>
          <cell r="G8283" t="str">
            <v xml:space="preserve"> </v>
          </cell>
        </row>
        <row r="8284">
          <cell r="A8284"/>
          <cell r="B8284"/>
          <cell r="C8284"/>
          <cell r="D8284"/>
          <cell r="G8284" t="str">
            <v xml:space="preserve"> </v>
          </cell>
        </row>
        <row r="8285">
          <cell r="A8285"/>
          <cell r="B8285"/>
          <cell r="C8285"/>
          <cell r="D8285"/>
          <cell r="G8285" t="str">
            <v xml:space="preserve"> </v>
          </cell>
        </row>
        <row r="8286">
          <cell r="A8286"/>
          <cell r="B8286"/>
          <cell r="C8286"/>
          <cell r="D8286"/>
          <cell r="G8286" t="str">
            <v xml:space="preserve"> </v>
          </cell>
        </row>
        <row r="8287">
          <cell r="A8287"/>
          <cell r="B8287"/>
          <cell r="C8287"/>
          <cell r="D8287"/>
          <cell r="G8287" t="str">
            <v xml:space="preserve"> </v>
          </cell>
        </row>
        <row r="8288">
          <cell r="A8288"/>
          <cell r="B8288"/>
          <cell r="C8288"/>
          <cell r="D8288"/>
          <cell r="G8288" t="str">
            <v xml:space="preserve"> </v>
          </cell>
        </row>
        <row r="8289">
          <cell r="A8289"/>
          <cell r="B8289"/>
          <cell r="C8289"/>
          <cell r="D8289"/>
          <cell r="G8289" t="str">
            <v xml:space="preserve"> </v>
          </cell>
        </row>
        <row r="8290">
          <cell r="A8290"/>
          <cell r="B8290"/>
          <cell r="C8290"/>
          <cell r="D8290"/>
          <cell r="G8290" t="str">
            <v xml:space="preserve"> </v>
          </cell>
        </row>
        <row r="8291">
          <cell r="A8291"/>
          <cell r="B8291"/>
          <cell r="C8291"/>
          <cell r="D8291"/>
          <cell r="G8291" t="str">
            <v xml:space="preserve"> </v>
          </cell>
        </row>
        <row r="8292">
          <cell r="A8292"/>
          <cell r="B8292"/>
          <cell r="C8292"/>
          <cell r="D8292"/>
          <cell r="G8292" t="str">
            <v xml:space="preserve"> </v>
          </cell>
        </row>
        <row r="8293">
          <cell r="A8293"/>
          <cell r="B8293"/>
          <cell r="C8293"/>
          <cell r="D8293"/>
          <cell r="G8293" t="str">
            <v xml:space="preserve"> </v>
          </cell>
        </row>
        <row r="8294">
          <cell r="A8294"/>
          <cell r="B8294"/>
          <cell r="C8294"/>
          <cell r="D8294"/>
          <cell r="G8294" t="str">
            <v xml:space="preserve"> </v>
          </cell>
        </row>
        <row r="8295">
          <cell r="A8295"/>
          <cell r="B8295"/>
          <cell r="C8295"/>
          <cell r="D8295"/>
          <cell r="G8295" t="str">
            <v xml:space="preserve"> </v>
          </cell>
        </row>
        <row r="8296">
          <cell r="A8296"/>
          <cell r="B8296"/>
          <cell r="C8296"/>
          <cell r="D8296"/>
          <cell r="G8296" t="str">
            <v xml:space="preserve"> </v>
          </cell>
        </row>
        <row r="8297">
          <cell r="A8297"/>
          <cell r="B8297"/>
          <cell r="C8297"/>
          <cell r="D8297"/>
          <cell r="G8297" t="str">
            <v xml:space="preserve"> </v>
          </cell>
        </row>
        <row r="8298">
          <cell r="A8298"/>
          <cell r="B8298"/>
          <cell r="C8298"/>
          <cell r="D8298"/>
          <cell r="G8298" t="str">
            <v xml:space="preserve"> </v>
          </cell>
        </row>
        <row r="8299">
          <cell r="A8299"/>
          <cell r="B8299"/>
          <cell r="C8299"/>
          <cell r="D8299"/>
          <cell r="G8299" t="str">
            <v xml:space="preserve"> </v>
          </cell>
        </row>
        <row r="8300">
          <cell r="A8300"/>
          <cell r="B8300"/>
          <cell r="C8300"/>
          <cell r="D8300"/>
          <cell r="G8300" t="str">
            <v xml:space="preserve"> </v>
          </cell>
        </row>
        <row r="8301">
          <cell r="A8301"/>
          <cell r="B8301"/>
          <cell r="C8301"/>
          <cell r="D8301"/>
          <cell r="G8301" t="str">
            <v xml:space="preserve"> </v>
          </cell>
        </row>
        <row r="8302">
          <cell r="A8302"/>
          <cell r="B8302"/>
          <cell r="C8302"/>
          <cell r="D8302"/>
          <cell r="G8302" t="str">
            <v xml:space="preserve"> </v>
          </cell>
        </row>
        <row r="8303">
          <cell r="A8303"/>
          <cell r="B8303"/>
          <cell r="C8303"/>
          <cell r="D8303"/>
          <cell r="G8303" t="str">
            <v xml:space="preserve"> </v>
          </cell>
        </row>
        <row r="8304">
          <cell r="A8304"/>
          <cell r="B8304"/>
          <cell r="C8304"/>
          <cell r="D8304"/>
          <cell r="G8304" t="str">
            <v xml:space="preserve"> </v>
          </cell>
        </row>
        <row r="8305">
          <cell r="A8305"/>
          <cell r="B8305"/>
          <cell r="C8305"/>
          <cell r="D8305"/>
          <cell r="G8305" t="str">
            <v xml:space="preserve"> </v>
          </cell>
        </row>
        <row r="8306">
          <cell r="A8306"/>
          <cell r="B8306"/>
          <cell r="C8306"/>
          <cell r="D8306"/>
          <cell r="G8306" t="str">
            <v xml:space="preserve"> </v>
          </cell>
        </row>
        <row r="8307">
          <cell r="A8307"/>
          <cell r="B8307"/>
          <cell r="C8307"/>
          <cell r="D8307"/>
          <cell r="G8307" t="str">
            <v xml:space="preserve"> </v>
          </cell>
        </row>
        <row r="8308">
          <cell r="A8308"/>
          <cell r="B8308"/>
          <cell r="C8308"/>
          <cell r="D8308"/>
          <cell r="G8308" t="str">
            <v xml:space="preserve"> </v>
          </cell>
        </row>
        <row r="8309">
          <cell r="A8309"/>
          <cell r="B8309"/>
          <cell r="C8309"/>
          <cell r="D8309"/>
          <cell r="G8309" t="str">
            <v xml:space="preserve"> </v>
          </cell>
        </row>
        <row r="8310">
          <cell r="A8310"/>
          <cell r="B8310"/>
          <cell r="C8310"/>
          <cell r="D8310"/>
          <cell r="G8310" t="str">
            <v xml:space="preserve"> </v>
          </cell>
        </row>
        <row r="8311">
          <cell r="A8311"/>
          <cell r="B8311"/>
          <cell r="C8311"/>
          <cell r="D8311"/>
          <cell r="G8311" t="str">
            <v xml:space="preserve"> </v>
          </cell>
        </row>
        <row r="8312">
          <cell r="A8312"/>
          <cell r="B8312"/>
          <cell r="C8312"/>
          <cell r="D8312"/>
          <cell r="G8312" t="str">
            <v xml:space="preserve"> </v>
          </cell>
        </row>
        <row r="8313">
          <cell r="A8313"/>
          <cell r="B8313"/>
          <cell r="C8313"/>
          <cell r="D8313"/>
          <cell r="G8313" t="str">
            <v xml:space="preserve"> </v>
          </cell>
        </row>
        <row r="8314">
          <cell r="A8314"/>
          <cell r="B8314"/>
          <cell r="C8314"/>
          <cell r="D8314"/>
          <cell r="G8314" t="str">
            <v xml:space="preserve"> </v>
          </cell>
        </row>
        <row r="8315">
          <cell r="A8315"/>
          <cell r="B8315"/>
          <cell r="C8315"/>
          <cell r="D8315"/>
          <cell r="G8315" t="str">
            <v xml:space="preserve"> </v>
          </cell>
        </row>
        <row r="8316">
          <cell r="A8316"/>
          <cell r="B8316"/>
          <cell r="C8316"/>
          <cell r="D8316"/>
          <cell r="G8316" t="str">
            <v xml:space="preserve"> </v>
          </cell>
        </row>
        <row r="8317">
          <cell r="A8317"/>
          <cell r="B8317"/>
          <cell r="C8317"/>
          <cell r="D8317"/>
          <cell r="G8317" t="str">
            <v xml:space="preserve"> </v>
          </cell>
        </row>
        <row r="8318">
          <cell r="A8318"/>
          <cell r="B8318"/>
          <cell r="C8318"/>
          <cell r="D8318"/>
          <cell r="G8318" t="str">
            <v xml:space="preserve"> </v>
          </cell>
        </row>
        <row r="8319">
          <cell r="A8319"/>
          <cell r="B8319"/>
          <cell r="C8319"/>
          <cell r="D8319"/>
          <cell r="G8319" t="str">
            <v xml:space="preserve"> </v>
          </cell>
        </row>
        <row r="8320">
          <cell r="A8320"/>
          <cell r="B8320"/>
          <cell r="C8320"/>
          <cell r="D8320"/>
          <cell r="G8320" t="str">
            <v xml:space="preserve"> </v>
          </cell>
        </row>
        <row r="8321">
          <cell r="A8321"/>
          <cell r="B8321"/>
          <cell r="C8321"/>
          <cell r="D8321"/>
          <cell r="G8321" t="str">
            <v xml:space="preserve"> </v>
          </cell>
        </row>
        <row r="8322">
          <cell r="A8322"/>
          <cell r="B8322"/>
          <cell r="C8322"/>
          <cell r="D8322"/>
          <cell r="G8322" t="str">
            <v xml:space="preserve"> </v>
          </cell>
        </row>
        <row r="8323">
          <cell r="A8323"/>
          <cell r="B8323"/>
          <cell r="C8323"/>
          <cell r="D8323"/>
          <cell r="G8323" t="str">
            <v xml:space="preserve"> </v>
          </cell>
        </row>
        <row r="8324">
          <cell r="A8324"/>
          <cell r="B8324"/>
          <cell r="C8324"/>
          <cell r="D8324"/>
          <cell r="G8324" t="str">
            <v xml:space="preserve"> </v>
          </cell>
        </row>
        <row r="8325">
          <cell r="A8325"/>
          <cell r="B8325"/>
          <cell r="C8325"/>
          <cell r="D8325"/>
          <cell r="G8325" t="str">
            <v xml:space="preserve"> </v>
          </cell>
        </row>
        <row r="8326">
          <cell r="A8326"/>
          <cell r="B8326"/>
          <cell r="C8326"/>
          <cell r="D8326"/>
          <cell r="G8326" t="str">
            <v xml:space="preserve"> </v>
          </cell>
        </row>
        <row r="8327">
          <cell r="A8327"/>
          <cell r="B8327"/>
          <cell r="C8327"/>
          <cell r="D8327"/>
          <cell r="G8327" t="str">
            <v xml:space="preserve"> </v>
          </cell>
        </row>
        <row r="8328">
          <cell r="A8328"/>
          <cell r="B8328"/>
          <cell r="C8328"/>
          <cell r="D8328"/>
          <cell r="G8328" t="str">
            <v xml:space="preserve"> </v>
          </cell>
        </row>
        <row r="8329">
          <cell r="A8329"/>
          <cell r="B8329"/>
          <cell r="C8329"/>
          <cell r="D8329"/>
          <cell r="G8329" t="str">
            <v xml:space="preserve"> </v>
          </cell>
        </row>
        <row r="8330">
          <cell r="A8330"/>
          <cell r="B8330"/>
          <cell r="C8330"/>
          <cell r="D8330"/>
          <cell r="G8330" t="str">
            <v xml:space="preserve"> </v>
          </cell>
        </row>
        <row r="8331">
          <cell r="A8331"/>
          <cell r="B8331"/>
          <cell r="C8331"/>
          <cell r="D8331"/>
          <cell r="G8331" t="str">
            <v xml:space="preserve"> </v>
          </cell>
        </row>
        <row r="8332">
          <cell r="A8332"/>
          <cell r="B8332"/>
          <cell r="C8332"/>
          <cell r="D8332"/>
          <cell r="G8332" t="str">
            <v xml:space="preserve"> </v>
          </cell>
        </row>
        <row r="8333">
          <cell r="A8333"/>
          <cell r="B8333"/>
          <cell r="C8333"/>
          <cell r="D8333"/>
          <cell r="G8333" t="str">
            <v xml:space="preserve"> </v>
          </cell>
        </row>
        <row r="8334">
          <cell r="A8334"/>
          <cell r="B8334"/>
          <cell r="C8334"/>
          <cell r="D8334"/>
          <cell r="G8334" t="str">
            <v xml:space="preserve"> </v>
          </cell>
        </row>
        <row r="8335">
          <cell r="A8335"/>
          <cell r="B8335"/>
          <cell r="C8335"/>
          <cell r="D8335"/>
          <cell r="G8335" t="str">
            <v xml:space="preserve"> </v>
          </cell>
        </row>
        <row r="8336">
          <cell r="A8336"/>
          <cell r="B8336"/>
          <cell r="C8336"/>
          <cell r="D8336"/>
          <cell r="G8336" t="str">
            <v xml:space="preserve"> </v>
          </cell>
        </row>
        <row r="8337">
          <cell r="A8337"/>
          <cell r="B8337"/>
          <cell r="C8337"/>
          <cell r="D8337"/>
          <cell r="G8337" t="str">
            <v xml:space="preserve"> </v>
          </cell>
        </row>
        <row r="8338">
          <cell r="A8338"/>
          <cell r="B8338"/>
          <cell r="C8338"/>
          <cell r="D8338"/>
          <cell r="G8338" t="str">
            <v xml:space="preserve"> </v>
          </cell>
        </row>
        <row r="8339">
          <cell r="A8339"/>
          <cell r="B8339"/>
          <cell r="C8339"/>
          <cell r="D8339"/>
          <cell r="G8339" t="str">
            <v xml:space="preserve"> </v>
          </cell>
        </row>
        <row r="8340">
          <cell r="A8340"/>
          <cell r="B8340"/>
          <cell r="C8340"/>
          <cell r="D8340"/>
          <cell r="G8340" t="str">
            <v xml:space="preserve"> </v>
          </cell>
        </row>
        <row r="8341">
          <cell r="A8341"/>
          <cell r="B8341"/>
          <cell r="C8341"/>
          <cell r="D8341"/>
          <cell r="G8341" t="str">
            <v xml:space="preserve"> </v>
          </cell>
        </row>
        <row r="8342">
          <cell r="A8342"/>
          <cell r="B8342"/>
          <cell r="C8342"/>
          <cell r="D8342"/>
          <cell r="G8342" t="str">
            <v xml:space="preserve"> </v>
          </cell>
        </row>
        <row r="8343">
          <cell r="A8343"/>
          <cell r="B8343"/>
          <cell r="C8343"/>
          <cell r="D8343"/>
          <cell r="G8343" t="str">
            <v xml:space="preserve"> </v>
          </cell>
        </row>
        <row r="8344">
          <cell r="A8344"/>
          <cell r="B8344"/>
          <cell r="C8344"/>
          <cell r="D8344"/>
          <cell r="G8344" t="str">
            <v xml:space="preserve"> </v>
          </cell>
        </row>
        <row r="8345">
          <cell r="A8345"/>
          <cell r="B8345"/>
          <cell r="C8345"/>
          <cell r="D8345"/>
          <cell r="G8345" t="str">
            <v xml:space="preserve"> </v>
          </cell>
        </row>
        <row r="8346">
          <cell r="A8346"/>
          <cell r="B8346"/>
          <cell r="C8346"/>
          <cell r="D8346"/>
          <cell r="G8346" t="str">
            <v xml:space="preserve"> </v>
          </cell>
        </row>
        <row r="8347">
          <cell r="A8347"/>
          <cell r="B8347"/>
          <cell r="C8347"/>
          <cell r="D8347"/>
          <cell r="G8347" t="str">
            <v xml:space="preserve"> </v>
          </cell>
        </row>
        <row r="8348">
          <cell r="A8348"/>
          <cell r="B8348"/>
          <cell r="C8348"/>
          <cell r="D8348"/>
          <cell r="G8348" t="str">
            <v xml:space="preserve"> </v>
          </cell>
        </row>
        <row r="8349">
          <cell r="A8349"/>
          <cell r="B8349"/>
          <cell r="C8349"/>
          <cell r="D8349"/>
          <cell r="G8349" t="str">
            <v xml:space="preserve"> </v>
          </cell>
        </row>
        <row r="8350">
          <cell r="A8350"/>
          <cell r="B8350"/>
          <cell r="C8350"/>
          <cell r="D8350"/>
          <cell r="G8350" t="str">
            <v xml:space="preserve"> </v>
          </cell>
        </row>
        <row r="8351">
          <cell r="A8351"/>
          <cell r="B8351"/>
          <cell r="C8351"/>
          <cell r="D8351"/>
          <cell r="G8351" t="str">
            <v xml:space="preserve"> </v>
          </cell>
        </row>
        <row r="8352">
          <cell r="A8352"/>
          <cell r="B8352"/>
          <cell r="C8352"/>
          <cell r="D8352"/>
          <cell r="G8352" t="str">
            <v xml:space="preserve"> </v>
          </cell>
        </row>
        <row r="8353">
          <cell r="A8353"/>
          <cell r="B8353"/>
          <cell r="C8353"/>
          <cell r="D8353"/>
          <cell r="G8353" t="str">
            <v xml:space="preserve"> </v>
          </cell>
        </row>
        <row r="8354">
          <cell r="A8354"/>
          <cell r="B8354"/>
          <cell r="C8354"/>
          <cell r="D8354"/>
          <cell r="G8354" t="str">
            <v xml:space="preserve"> </v>
          </cell>
        </row>
        <row r="8355">
          <cell r="A8355"/>
          <cell r="B8355"/>
          <cell r="C8355"/>
          <cell r="D8355"/>
          <cell r="G8355" t="str">
            <v xml:space="preserve"> </v>
          </cell>
        </row>
        <row r="8356">
          <cell r="A8356"/>
          <cell r="B8356"/>
          <cell r="C8356"/>
          <cell r="D8356"/>
          <cell r="G8356" t="str">
            <v xml:space="preserve"> </v>
          </cell>
        </row>
        <row r="8357">
          <cell r="A8357"/>
          <cell r="B8357"/>
          <cell r="C8357"/>
          <cell r="D8357"/>
          <cell r="G8357" t="str">
            <v xml:space="preserve"> </v>
          </cell>
        </row>
        <row r="8358">
          <cell r="A8358"/>
          <cell r="B8358"/>
          <cell r="C8358"/>
          <cell r="D8358"/>
          <cell r="G8358" t="str">
            <v xml:space="preserve"> </v>
          </cell>
        </row>
        <row r="8359">
          <cell r="A8359"/>
          <cell r="B8359"/>
          <cell r="C8359"/>
          <cell r="D8359"/>
          <cell r="G8359" t="str">
            <v xml:space="preserve"> </v>
          </cell>
        </row>
        <row r="8360">
          <cell r="A8360"/>
          <cell r="B8360"/>
          <cell r="C8360"/>
          <cell r="D8360"/>
          <cell r="G8360" t="str">
            <v xml:space="preserve"> </v>
          </cell>
        </row>
        <row r="8361">
          <cell r="A8361"/>
          <cell r="B8361"/>
          <cell r="C8361"/>
          <cell r="D8361"/>
          <cell r="G8361" t="str">
            <v xml:space="preserve"> </v>
          </cell>
        </row>
        <row r="8362">
          <cell r="A8362"/>
          <cell r="B8362"/>
          <cell r="C8362"/>
          <cell r="D8362"/>
          <cell r="G8362" t="str">
            <v xml:space="preserve"> </v>
          </cell>
        </row>
        <row r="8363">
          <cell r="A8363"/>
          <cell r="B8363"/>
          <cell r="C8363"/>
          <cell r="D8363"/>
          <cell r="G8363" t="str">
            <v xml:space="preserve"> </v>
          </cell>
        </row>
        <row r="8364">
          <cell r="A8364"/>
          <cell r="B8364"/>
          <cell r="C8364"/>
          <cell r="D8364"/>
          <cell r="G8364" t="str">
            <v xml:space="preserve"> </v>
          </cell>
        </row>
        <row r="8365">
          <cell r="A8365"/>
          <cell r="B8365"/>
          <cell r="C8365"/>
          <cell r="D8365"/>
          <cell r="G8365" t="str">
            <v xml:space="preserve"> </v>
          </cell>
        </row>
        <row r="8366">
          <cell r="A8366"/>
          <cell r="B8366"/>
          <cell r="C8366"/>
          <cell r="D8366"/>
          <cell r="G8366" t="str">
            <v xml:space="preserve"> </v>
          </cell>
        </row>
        <row r="8367">
          <cell r="A8367"/>
          <cell r="B8367"/>
          <cell r="C8367"/>
          <cell r="D8367"/>
          <cell r="G8367" t="str">
            <v xml:space="preserve"> </v>
          </cell>
        </row>
        <row r="8368">
          <cell r="A8368"/>
          <cell r="B8368"/>
          <cell r="C8368"/>
          <cell r="D8368"/>
          <cell r="G8368" t="str">
            <v xml:space="preserve"> </v>
          </cell>
        </row>
        <row r="8369">
          <cell r="A8369"/>
          <cell r="B8369"/>
          <cell r="C8369"/>
          <cell r="D8369"/>
          <cell r="G8369" t="str">
            <v xml:space="preserve"> </v>
          </cell>
        </row>
        <row r="8370">
          <cell r="A8370"/>
          <cell r="B8370"/>
          <cell r="C8370"/>
          <cell r="D8370"/>
          <cell r="G8370" t="str">
            <v xml:space="preserve"> </v>
          </cell>
        </row>
        <row r="8371">
          <cell r="A8371"/>
          <cell r="B8371"/>
          <cell r="C8371"/>
          <cell r="D8371"/>
          <cell r="G8371" t="str">
            <v xml:space="preserve"> </v>
          </cell>
        </row>
        <row r="8372">
          <cell r="A8372"/>
          <cell r="B8372"/>
          <cell r="C8372"/>
          <cell r="D8372"/>
          <cell r="G8372" t="str">
            <v xml:space="preserve"> </v>
          </cell>
        </row>
        <row r="8373">
          <cell r="A8373"/>
          <cell r="B8373"/>
          <cell r="C8373"/>
          <cell r="D8373"/>
          <cell r="G8373" t="str">
            <v xml:space="preserve"> </v>
          </cell>
        </row>
        <row r="8374">
          <cell r="A8374"/>
          <cell r="B8374"/>
          <cell r="C8374"/>
          <cell r="D8374"/>
          <cell r="G8374" t="str">
            <v xml:space="preserve"> </v>
          </cell>
        </row>
        <row r="8375">
          <cell r="A8375"/>
          <cell r="B8375"/>
          <cell r="C8375"/>
          <cell r="D8375"/>
          <cell r="G8375" t="str">
            <v xml:space="preserve"> </v>
          </cell>
        </row>
        <row r="8376">
          <cell r="A8376"/>
          <cell r="B8376"/>
          <cell r="C8376"/>
          <cell r="D8376"/>
          <cell r="G8376" t="str">
            <v xml:space="preserve"> </v>
          </cell>
        </row>
        <row r="8377">
          <cell r="A8377"/>
          <cell r="B8377"/>
          <cell r="C8377"/>
          <cell r="D8377"/>
          <cell r="G8377" t="str">
            <v xml:space="preserve"> </v>
          </cell>
        </row>
        <row r="8378">
          <cell r="A8378"/>
          <cell r="B8378"/>
          <cell r="C8378"/>
          <cell r="D8378"/>
          <cell r="G8378" t="str">
            <v xml:space="preserve"> </v>
          </cell>
        </row>
        <row r="8379">
          <cell r="A8379"/>
          <cell r="B8379"/>
          <cell r="C8379"/>
          <cell r="D8379"/>
          <cell r="G8379" t="str">
            <v xml:space="preserve"> </v>
          </cell>
        </row>
        <row r="8380">
          <cell r="A8380"/>
          <cell r="B8380"/>
          <cell r="C8380"/>
          <cell r="D8380"/>
          <cell r="G8380" t="str">
            <v xml:space="preserve"> </v>
          </cell>
        </row>
        <row r="8381">
          <cell r="A8381"/>
          <cell r="B8381"/>
          <cell r="C8381"/>
          <cell r="D8381"/>
          <cell r="G8381" t="str">
            <v xml:space="preserve"> </v>
          </cell>
        </row>
        <row r="8382">
          <cell r="A8382"/>
          <cell r="B8382"/>
          <cell r="C8382"/>
          <cell r="D8382"/>
          <cell r="G8382" t="str">
            <v xml:space="preserve"> </v>
          </cell>
        </row>
        <row r="8383">
          <cell r="A8383"/>
          <cell r="B8383"/>
          <cell r="C8383"/>
          <cell r="D8383"/>
          <cell r="G8383" t="str">
            <v xml:space="preserve"> </v>
          </cell>
        </row>
        <row r="8384">
          <cell r="A8384"/>
          <cell r="B8384"/>
          <cell r="C8384"/>
          <cell r="D8384"/>
          <cell r="G8384" t="str">
            <v xml:space="preserve"> </v>
          </cell>
        </row>
        <row r="8385">
          <cell r="A8385"/>
          <cell r="B8385"/>
          <cell r="C8385"/>
          <cell r="D8385"/>
          <cell r="G8385" t="str">
            <v xml:space="preserve"> </v>
          </cell>
        </row>
        <row r="8386">
          <cell r="A8386"/>
          <cell r="B8386"/>
          <cell r="C8386"/>
          <cell r="D8386"/>
          <cell r="G8386" t="str">
            <v xml:space="preserve"> </v>
          </cell>
        </row>
        <row r="8387">
          <cell r="A8387"/>
          <cell r="B8387"/>
          <cell r="C8387"/>
          <cell r="D8387"/>
          <cell r="G8387" t="str">
            <v xml:space="preserve"> </v>
          </cell>
        </row>
        <row r="8388">
          <cell r="A8388"/>
          <cell r="B8388"/>
          <cell r="C8388"/>
          <cell r="D8388"/>
          <cell r="G8388" t="str">
            <v xml:space="preserve"> </v>
          </cell>
        </row>
        <row r="8389">
          <cell r="A8389"/>
          <cell r="B8389"/>
          <cell r="C8389"/>
          <cell r="D8389"/>
          <cell r="G8389" t="str">
            <v xml:space="preserve"> </v>
          </cell>
        </row>
        <row r="8390">
          <cell r="A8390"/>
          <cell r="B8390"/>
          <cell r="C8390"/>
          <cell r="D8390"/>
          <cell r="G8390" t="str">
            <v xml:space="preserve"> </v>
          </cell>
        </row>
        <row r="8391">
          <cell r="A8391"/>
          <cell r="B8391"/>
          <cell r="C8391"/>
          <cell r="D8391"/>
          <cell r="G8391" t="str">
            <v xml:space="preserve"> </v>
          </cell>
        </row>
        <row r="8392">
          <cell r="A8392"/>
          <cell r="B8392"/>
          <cell r="C8392"/>
          <cell r="D8392"/>
          <cell r="G8392" t="str">
            <v xml:space="preserve"> </v>
          </cell>
        </row>
        <row r="8393">
          <cell r="A8393"/>
          <cell r="B8393"/>
          <cell r="C8393"/>
          <cell r="D8393"/>
          <cell r="G8393" t="str">
            <v xml:space="preserve"> </v>
          </cell>
        </row>
        <row r="8394">
          <cell r="A8394"/>
          <cell r="B8394"/>
          <cell r="C8394"/>
          <cell r="D8394"/>
          <cell r="G8394" t="str">
            <v xml:space="preserve"> </v>
          </cell>
        </row>
        <row r="8395">
          <cell r="A8395"/>
          <cell r="B8395"/>
          <cell r="C8395"/>
          <cell r="D8395"/>
          <cell r="G8395" t="str">
            <v xml:space="preserve"> </v>
          </cell>
        </row>
        <row r="8396">
          <cell r="A8396"/>
          <cell r="B8396"/>
          <cell r="C8396"/>
          <cell r="D8396"/>
          <cell r="G8396" t="str">
            <v xml:space="preserve"> </v>
          </cell>
        </row>
        <row r="8397">
          <cell r="A8397"/>
          <cell r="B8397"/>
          <cell r="C8397"/>
          <cell r="D8397"/>
          <cell r="G8397" t="str">
            <v xml:space="preserve"> </v>
          </cell>
        </row>
        <row r="8398">
          <cell r="A8398"/>
          <cell r="B8398"/>
          <cell r="C8398"/>
          <cell r="D8398"/>
          <cell r="G8398" t="str">
            <v xml:space="preserve"> </v>
          </cell>
        </row>
        <row r="8399">
          <cell r="A8399"/>
          <cell r="B8399"/>
          <cell r="C8399"/>
          <cell r="D8399"/>
          <cell r="G8399" t="str">
            <v xml:space="preserve"> </v>
          </cell>
        </row>
        <row r="8400">
          <cell r="A8400"/>
          <cell r="B8400"/>
          <cell r="C8400"/>
          <cell r="D8400"/>
          <cell r="G8400" t="str">
            <v xml:space="preserve"> </v>
          </cell>
        </row>
        <row r="8401">
          <cell r="A8401"/>
          <cell r="B8401"/>
          <cell r="C8401"/>
          <cell r="D8401"/>
          <cell r="G8401" t="str">
            <v xml:space="preserve"> </v>
          </cell>
        </row>
        <row r="8402">
          <cell r="A8402"/>
          <cell r="B8402"/>
          <cell r="C8402"/>
          <cell r="D8402"/>
          <cell r="G8402" t="str">
            <v xml:space="preserve"> </v>
          </cell>
        </row>
        <row r="8403">
          <cell r="A8403"/>
          <cell r="B8403"/>
          <cell r="C8403"/>
          <cell r="D8403"/>
          <cell r="G8403" t="str">
            <v xml:space="preserve"> </v>
          </cell>
        </row>
        <row r="8404">
          <cell r="A8404"/>
          <cell r="B8404"/>
          <cell r="C8404"/>
          <cell r="D8404"/>
          <cell r="G8404" t="str">
            <v xml:space="preserve"> </v>
          </cell>
        </row>
        <row r="8405">
          <cell r="A8405"/>
          <cell r="B8405"/>
          <cell r="C8405"/>
          <cell r="D8405"/>
          <cell r="G8405" t="str">
            <v xml:space="preserve"> </v>
          </cell>
        </row>
        <row r="8406">
          <cell r="A8406"/>
          <cell r="B8406"/>
          <cell r="C8406"/>
          <cell r="D8406"/>
          <cell r="G8406" t="str">
            <v xml:space="preserve"> </v>
          </cell>
        </row>
        <row r="8407">
          <cell r="A8407"/>
          <cell r="B8407"/>
          <cell r="C8407"/>
          <cell r="D8407"/>
          <cell r="G8407" t="str">
            <v xml:space="preserve"> </v>
          </cell>
        </row>
        <row r="8408">
          <cell r="A8408"/>
          <cell r="B8408"/>
          <cell r="C8408"/>
          <cell r="D8408"/>
          <cell r="G8408" t="str">
            <v xml:space="preserve"> </v>
          </cell>
        </row>
        <row r="8409">
          <cell r="A8409"/>
          <cell r="B8409"/>
          <cell r="C8409"/>
          <cell r="D8409"/>
          <cell r="G8409" t="str">
            <v xml:space="preserve"> </v>
          </cell>
        </row>
        <row r="8410">
          <cell r="A8410"/>
          <cell r="B8410"/>
          <cell r="C8410"/>
          <cell r="D8410"/>
          <cell r="G8410" t="str">
            <v xml:space="preserve"> </v>
          </cell>
        </row>
        <row r="8411">
          <cell r="A8411"/>
          <cell r="B8411"/>
          <cell r="C8411"/>
          <cell r="D8411"/>
          <cell r="G8411" t="str">
            <v xml:space="preserve"> </v>
          </cell>
        </row>
        <row r="8412">
          <cell r="A8412"/>
          <cell r="B8412"/>
          <cell r="C8412"/>
          <cell r="D8412"/>
          <cell r="G8412" t="str">
            <v xml:space="preserve"> </v>
          </cell>
        </row>
        <row r="8413">
          <cell r="A8413"/>
          <cell r="B8413"/>
          <cell r="C8413"/>
          <cell r="D8413"/>
          <cell r="G8413" t="str">
            <v xml:space="preserve"> </v>
          </cell>
        </row>
        <row r="8414">
          <cell r="A8414"/>
          <cell r="B8414"/>
          <cell r="C8414"/>
          <cell r="D8414"/>
          <cell r="G8414" t="str">
            <v xml:space="preserve"> </v>
          </cell>
        </row>
        <row r="8415">
          <cell r="A8415"/>
          <cell r="B8415"/>
          <cell r="C8415"/>
          <cell r="D8415"/>
          <cell r="G8415" t="str">
            <v xml:space="preserve"> </v>
          </cell>
        </row>
        <row r="8416">
          <cell r="A8416"/>
          <cell r="B8416"/>
          <cell r="C8416"/>
          <cell r="D8416"/>
          <cell r="G8416" t="str">
            <v xml:space="preserve"> </v>
          </cell>
        </row>
        <row r="8417">
          <cell r="A8417"/>
          <cell r="B8417"/>
          <cell r="C8417"/>
          <cell r="D8417"/>
          <cell r="G8417" t="str">
            <v xml:space="preserve"> </v>
          </cell>
        </row>
        <row r="8418">
          <cell r="A8418"/>
          <cell r="B8418"/>
          <cell r="C8418"/>
          <cell r="D8418"/>
          <cell r="G8418" t="str">
            <v xml:space="preserve"> </v>
          </cell>
        </row>
        <row r="8419">
          <cell r="A8419"/>
          <cell r="B8419"/>
          <cell r="C8419"/>
          <cell r="D8419"/>
          <cell r="G8419" t="str">
            <v xml:space="preserve"> </v>
          </cell>
        </row>
        <row r="8420">
          <cell r="A8420"/>
          <cell r="B8420"/>
          <cell r="C8420"/>
          <cell r="D8420"/>
          <cell r="G8420" t="str">
            <v xml:space="preserve"> </v>
          </cell>
        </row>
        <row r="8421">
          <cell r="A8421"/>
          <cell r="B8421"/>
          <cell r="C8421"/>
          <cell r="D8421"/>
          <cell r="G8421" t="str">
            <v xml:space="preserve"> </v>
          </cell>
        </row>
        <row r="8422">
          <cell r="A8422"/>
          <cell r="B8422"/>
          <cell r="C8422"/>
          <cell r="D8422"/>
          <cell r="G8422" t="str">
            <v xml:space="preserve"> </v>
          </cell>
        </row>
        <row r="8423">
          <cell r="A8423"/>
          <cell r="B8423"/>
          <cell r="C8423"/>
          <cell r="D8423"/>
          <cell r="G8423" t="str">
            <v xml:space="preserve"> </v>
          </cell>
        </row>
        <row r="8424">
          <cell r="A8424"/>
          <cell r="B8424"/>
          <cell r="C8424"/>
          <cell r="D8424"/>
          <cell r="G8424" t="str">
            <v xml:space="preserve"> </v>
          </cell>
        </row>
        <row r="8425">
          <cell r="A8425"/>
          <cell r="B8425"/>
          <cell r="C8425"/>
          <cell r="D8425"/>
          <cell r="G8425" t="str">
            <v xml:space="preserve"> </v>
          </cell>
        </row>
        <row r="8426">
          <cell r="A8426"/>
          <cell r="B8426"/>
          <cell r="C8426"/>
          <cell r="D8426"/>
          <cell r="G8426" t="str">
            <v xml:space="preserve"> </v>
          </cell>
        </row>
        <row r="8427">
          <cell r="A8427"/>
          <cell r="B8427"/>
          <cell r="C8427"/>
          <cell r="D8427"/>
          <cell r="G8427" t="str">
            <v xml:space="preserve"> </v>
          </cell>
        </row>
        <row r="8428">
          <cell r="A8428"/>
          <cell r="B8428"/>
          <cell r="C8428"/>
          <cell r="D8428"/>
          <cell r="G8428" t="str">
            <v xml:space="preserve"> </v>
          </cell>
        </row>
        <row r="8429">
          <cell r="A8429"/>
          <cell r="B8429"/>
          <cell r="C8429"/>
          <cell r="D8429"/>
          <cell r="G8429" t="str">
            <v xml:space="preserve"> </v>
          </cell>
        </row>
        <row r="8430">
          <cell r="A8430"/>
          <cell r="B8430"/>
          <cell r="C8430"/>
          <cell r="D8430"/>
          <cell r="G8430" t="str">
            <v xml:space="preserve"> </v>
          </cell>
        </row>
        <row r="8431">
          <cell r="A8431"/>
          <cell r="B8431"/>
          <cell r="C8431"/>
          <cell r="D8431"/>
          <cell r="G8431" t="str">
            <v xml:space="preserve"> </v>
          </cell>
        </row>
        <row r="8432">
          <cell r="A8432"/>
          <cell r="B8432"/>
          <cell r="C8432"/>
          <cell r="D8432"/>
          <cell r="G8432" t="str">
            <v xml:space="preserve"> </v>
          </cell>
        </row>
        <row r="8433">
          <cell r="A8433"/>
          <cell r="B8433"/>
          <cell r="C8433"/>
          <cell r="D8433"/>
          <cell r="G8433" t="str">
            <v xml:space="preserve"> </v>
          </cell>
        </row>
        <row r="8434">
          <cell r="A8434"/>
          <cell r="B8434"/>
          <cell r="C8434"/>
          <cell r="D8434"/>
          <cell r="G8434" t="str">
            <v xml:space="preserve"> </v>
          </cell>
        </row>
        <row r="8435">
          <cell r="A8435"/>
          <cell r="B8435"/>
          <cell r="C8435"/>
          <cell r="D8435"/>
          <cell r="G8435" t="str">
            <v xml:space="preserve"> </v>
          </cell>
        </row>
        <row r="8436">
          <cell r="A8436"/>
          <cell r="B8436"/>
          <cell r="C8436"/>
          <cell r="D8436"/>
          <cell r="G8436" t="str">
            <v xml:space="preserve"> </v>
          </cell>
        </row>
        <row r="8437">
          <cell r="A8437"/>
          <cell r="B8437"/>
          <cell r="C8437"/>
          <cell r="D8437"/>
          <cell r="G8437" t="str">
            <v xml:space="preserve"> </v>
          </cell>
        </row>
        <row r="8438">
          <cell r="A8438"/>
          <cell r="B8438"/>
          <cell r="C8438"/>
          <cell r="D8438"/>
          <cell r="G8438" t="str">
            <v xml:space="preserve"> </v>
          </cell>
        </row>
        <row r="8439">
          <cell r="A8439"/>
          <cell r="B8439"/>
          <cell r="C8439"/>
          <cell r="D8439"/>
          <cell r="G8439" t="str">
            <v xml:space="preserve"> </v>
          </cell>
        </row>
        <row r="8440">
          <cell r="A8440"/>
          <cell r="B8440"/>
          <cell r="C8440"/>
          <cell r="D8440"/>
          <cell r="G8440" t="str">
            <v xml:space="preserve"> </v>
          </cell>
        </row>
        <row r="8441">
          <cell r="A8441"/>
          <cell r="B8441"/>
          <cell r="C8441"/>
          <cell r="D8441"/>
          <cell r="G8441" t="str">
            <v xml:space="preserve"> </v>
          </cell>
        </row>
        <row r="8442">
          <cell r="A8442"/>
          <cell r="B8442"/>
          <cell r="C8442"/>
          <cell r="D8442"/>
          <cell r="G8442" t="str">
            <v xml:space="preserve"> </v>
          </cell>
        </row>
        <row r="8443">
          <cell r="A8443"/>
          <cell r="B8443"/>
          <cell r="C8443"/>
          <cell r="D8443"/>
          <cell r="G8443" t="str">
            <v xml:space="preserve"> </v>
          </cell>
        </row>
        <row r="8444">
          <cell r="A8444"/>
          <cell r="B8444"/>
          <cell r="C8444"/>
          <cell r="D8444"/>
          <cell r="G8444" t="str">
            <v xml:space="preserve"> </v>
          </cell>
        </row>
        <row r="8445">
          <cell r="A8445"/>
          <cell r="B8445"/>
          <cell r="C8445"/>
          <cell r="D8445"/>
          <cell r="G8445" t="str">
            <v xml:space="preserve"> </v>
          </cell>
        </row>
        <row r="8446">
          <cell r="A8446"/>
          <cell r="B8446"/>
          <cell r="C8446"/>
          <cell r="D8446"/>
          <cell r="G8446" t="str">
            <v xml:space="preserve"> </v>
          </cell>
        </row>
        <row r="8447">
          <cell r="A8447"/>
          <cell r="B8447"/>
          <cell r="C8447"/>
          <cell r="D8447"/>
          <cell r="G8447" t="str">
            <v xml:space="preserve"> </v>
          </cell>
        </row>
        <row r="8448">
          <cell r="A8448"/>
          <cell r="B8448"/>
          <cell r="C8448"/>
          <cell r="D8448"/>
          <cell r="G8448" t="str">
            <v xml:space="preserve"> </v>
          </cell>
        </row>
        <row r="8449">
          <cell r="A8449"/>
          <cell r="B8449"/>
          <cell r="C8449"/>
          <cell r="D8449"/>
          <cell r="G8449" t="str">
            <v xml:space="preserve"> </v>
          </cell>
        </row>
        <row r="8450">
          <cell r="A8450"/>
          <cell r="B8450"/>
          <cell r="C8450"/>
          <cell r="D8450"/>
          <cell r="G8450" t="str">
            <v xml:space="preserve"> </v>
          </cell>
        </row>
        <row r="8451">
          <cell r="A8451"/>
          <cell r="B8451"/>
          <cell r="C8451"/>
          <cell r="D8451"/>
          <cell r="G8451" t="str">
            <v xml:space="preserve"> </v>
          </cell>
        </row>
        <row r="8452">
          <cell r="A8452"/>
          <cell r="B8452"/>
          <cell r="C8452"/>
          <cell r="D8452"/>
          <cell r="G8452" t="str">
            <v xml:space="preserve"> </v>
          </cell>
        </row>
        <row r="8453">
          <cell r="A8453"/>
          <cell r="B8453"/>
          <cell r="C8453"/>
          <cell r="D8453"/>
          <cell r="G8453" t="str">
            <v xml:space="preserve"> </v>
          </cell>
        </row>
        <row r="8454">
          <cell r="A8454"/>
          <cell r="B8454"/>
          <cell r="C8454"/>
          <cell r="D8454"/>
          <cell r="G8454" t="str">
            <v xml:space="preserve"> </v>
          </cell>
        </row>
        <row r="8455">
          <cell r="A8455"/>
          <cell r="B8455"/>
          <cell r="C8455"/>
          <cell r="D8455"/>
          <cell r="G8455" t="str">
            <v xml:space="preserve"> </v>
          </cell>
        </row>
        <row r="8456">
          <cell r="A8456"/>
          <cell r="B8456"/>
          <cell r="C8456"/>
          <cell r="D8456"/>
          <cell r="G8456" t="str">
            <v xml:space="preserve"> </v>
          </cell>
        </row>
        <row r="8457">
          <cell r="A8457"/>
          <cell r="B8457"/>
          <cell r="C8457"/>
          <cell r="D8457"/>
          <cell r="G8457" t="str">
            <v xml:space="preserve"> </v>
          </cell>
        </row>
        <row r="8458">
          <cell r="A8458"/>
          <cell r="B8458"/>
          <cell r="C8458"/>
          <cell r="D8458"/>
          <cell r="G8458" t="str">
            <v xml:space="preserve"> </v>
          </cell>
        </row>
        <row r="8459">
          <cell r="A8459"/>
          <cell r="B8459"/>
          <cell r="C8459"/>
          <cell r="D8459"/>
          <cell r="G8459" t="str">
            <v xml:space="preserve"> </v>
          </cell>
        </row>
        <row r="8460">
          <cell r="A8460"/>
          <cell r="B8460"/>
          <cell r="C8460"/>
          <cell r="D8460"/>
          <cell r="G8460" t="str">
            <v xml:space="preserve"> </v>
          </cell>
        </row>
        <row r="8461">
          <cell r="A8461"/>
          <cell r="B8461"/>
          <cell r="C8461"/>
          <cell r="D8461"/>
          <cell r="G8461" t="str">
            <v xml:space="preserve"> </v>
          </cell>
        </row>
        <row r="8462">
          <cell r="A8462"/>
          <cell r="B8462"/>
          <cell r="C8462"/>
          <cell r="D8462"/>
          <cell r="G8462" t="str">
            <v xml:space="preserve"> </v>
          </cell>
        </row>
        <row r="8463">
          <cell r="A8463"/>
          <cell r="B8463"/>
          <cell r="C8463"/>
          <cell r="D8463"/>
          <cell r="G8463" t="str">
            <v xml:space="preserve"> </v>
          </cell>
        </row>
        <row r="8464">
          <cell r="A8464"/>
          <cell r="B8464"/>
          <cell r="C8464"/>
          <cell r="D8464"/>
          <cell r="G8464" t="str">
            <v xml:space="preserve"> </v>
          </cell>
        </row>
        <row r="8465">
          <cell r="A8465"/>
          <cell r="B8465"/>
          <cell r="C8465"/>
          <cell r="D8465"/>
          <cell r="G8465" t="str">
            <v xml:space="preserve"> </v>
          </cell>
        </row>
        <row r="8466">
          <cell r="A8466"/>
          <cell r="B8466"/>
          <cell r="C8466"/>
          <cell r="D8466"/>
          <cell r="G8466" t="str">
            <v xml:space="preserve"> </v>
          </cell>
        </row>
        <row r="8467">
          <cell r="A8467"/>
          <cell r="B8467"/>
          <cell r="C8467"/>
          <cell r="D8467"/>
          <cell r="G8467" t="str">
            <v xml:space="preserve"> </v>
          </cell>
        </row>
        <row r="8468">
          <cell r="A8468"/>
          <cell r="B8468"/>
          <cell r="C8468"/>
          <cell r="D8468"/>
          <cell r="G8468" t="str">
            <v xml:space="preserve"> </v>
          </cell>
        </row>
        <row r="8469">
          <cell r="A8469"/>
          <cell r="B8469"/>
          <cell r="C8469"/>
          <cell r="D8469"/>
          <cell r="G8469" t="str">
            <v xml:space="preserve"> </v>
          </cell>
        </row>
        <row r="8470">
          <cell r="A8470"/>
          <cell r="B8470"/>
          <cell r="C8470"/>
          <cell r="D8470"/>
          <cell r="G8470" t="str">
            <v xml:space="preserve"> </v>
          </cell>
        </row>
        <row r="8471">
          <cell r="A8471"/>
          <cell r="B8471"/>
          <cell r="C8471"/>
          <cell r="D8471"/>
          <cell r="G8471" t="str">
            <v xml:space="preserve"> </v>
          </cell>
        </row>
        <row r="8472">
          <cell r="A8472"/>
          <cell r="B8472"/>
          <cell r="C8472"/>
          <cell r="D8472"/>
          <cell r="G8472" t="str">
            <v xml:space="preserve"> </v>
          </cell>
        </row>
        <row r="8473">
          <cell r="A8473"/>
          <cell r="B8473"/>
          <cell r="C8473"/>
          <cell r="D8473"/>
          <cell r="G8473" t="str">
            <v xml:space="preserve"> </v>
          </cell>
        </row>
        <row r="8474">
          <cell r="A8474"/>
          <cell r="B8474"/>
          <cell r="C8474"/>
          <cell r="D8474"/>
          <cell r="G8474" t="str">
            <v xml:space="preserve"> </v>
          </cell>
        </row>
        <row r="8475">
          <cell r="A8475"/>
          <cell r="B8475"/>
          <cell r="C8475"/>
          <cell r="D8475"/>
          <cell r="G8475" t="str">
            <v xml:space="preserve"> </v>
          </cell>
        </row>
        <row r="8476">
          <cell r="A8476"/>
          <cell r="B8476"/>
          <cell r="C8476"/>
          <cell r="D8476"/>
          <cell r="G8476" t="str">
            <v xml:space="preserve"> </v>
          </cell>
        </row>
        <row r="8477">
          <cell r="A8477"/>
          <cell r="B8477"/>
          <cell r="C8477"/>
          <cell r="D8477"/>
          <cell r="G8477" t="str">
            <v xml:space="preserve"> </v>
          </cell>
        </row>
        <row r="8478">
          <cell r="A8478"/>
          <cell r="B8478"/>
          <cell r="C8478"/>
          <cell r="D8478"/>
          <cell r="G8478" t="str">
            <v xml:space="preserve"> </v>
          </cell>
        </row>
        <row r="8479">
          <cell r="A8479"/>
          <cell r="B8479"/>
          <cell r="C8479"/>
          <cell r="D8479"/>
          <cell r="G8479" t="str">
            <v xml:space="preserve"> </v>
          </cell>
        </row>
        <row r="8480">
          <cell r="A8480"/>
          <cell r="B8480"/>
          <cell r="C8480"/>
          <cell r="D8480"/>
          <cell r="G8480" t="str">
            <v xml:space="preserve"> </v>
          </cell>
        </row>
        <row r="8481">
          <cell r="A8481"/>
          <cell r="B8481"/>
          <cell r="C8481"/>
          <cell r="D8481"/>
          <cell r="G8481" t="str">
            <v xml:space="preserve"> </v>
          </cell>
        </row>
        <row r="8482">
          <cell r="A8482"/>
          <cell r="B8482"/>
          <cell r="C8482"/>
          <cell r="D8482"/>
          <cell r="G8482" t="str">
            <v xml:space="preserve"> </v>
          </cell>
        </row>
        <row r="8483">
          <cell r="A8483"/>
          <cell r="B8483"/>
          <cell r="C8483"/>
          <cell r="D8483"/>
          <cell r="G8483" t="str">
            <v xml:space="preserve"> </v>
          </cell>
        </row>
        <row r="8484">
          <cell r="A8484"/>
          <cell r="B8484"/>
          <cell r="C8484"/>
          <cell r="D8484"/>
          <cell r="G8484" t="str">
            <v xml:space="preserve"> </v>
          </cell>
        </row>
        <row r="8485">
          <cell r="A8485"/>
          <cell r="B8485"/>
          <cell r="C8485"/>
          <cell r="D8485"/>
          <cell r="G8485" t="str">
            <v xml:space="preserve"> </v>
          </cell>
        </row>
        <row r="8486">
          <cell r="A8486"/>
          <cell r="B8486"/>
          <cell r="C8486"/>
          <cell r="D8486"/>
          <cell r="G8486" t="str">
            <v xml:space="preserve"> </v>
          </cell>
        </row>
        <row r="8487">
          <cell r="A8487"/>
          <cell r="B8487"/>
          <cell r="C8487"/>
          <cell r="D8487"/>
          <cell r="G8487" t="str">
            <v xml:space="preserve"> </v>
          </cell>
        </row>
        <row r="8488">
          <cell r="A8488"/>
          <cell r="B8488"/>
          <cell r="C8488"/>
          <cell r="D8488"/>
          <cell r="G8488" t="str">
            <v xml:space="preserve"> </v>
          </cell>
        </row>
        <row r="8489">
          <cell r="A8489"/>
          <cell r="B8489"/>
          <cell r="C8489"/>
          <cell r="D8489"/>
          <cell r="G8489" t="str">
            <v xml:space="preserve"> </v>
          </cell>
        </row>
        <row r="8490">
          <cell r="A8490"/>
          <cell r="B8490"/>
          <cell r="C8490"/>
          <cell r="D8490"/>
          <cell r="G8490" t="str">
            <v xml:space="preserve"> </v>
          </cell>
        </row>
        <row r="8491">
          <cell r="A8491"/>
          <cell r="B8491"/>
          <cell r="C8491"/>
          <cell r="D8491"/>
          <cell r="G8491" t="str">
            <v xml:space="preserve"> </v>
          </cell>
        </row>
        <row r="8492">
          <cell r="A8492"/>
          <cell r="B8492"/>
          <cell r="C8492"/>
          <cell r="D8492"/>
          <cell r="G8492" t="str">
            <v xml:space="preserve"> </v>
          </cell>
        </row>
        <row r="8493">
          <cell r="A8493"/>
          <cell r="B8493"/>
          <cell r="C8493"/>
          <cell r="D8493"/>
          <cell r="G8493" t="str">
            <v xml:space="preserve"> </v>
          </cell>
        </row>
        <row r="8494">
          <cell r="A8494"/>
          <cell r="B8494"/>
          <cell r="C8494"/>
          <cell r="D8494"/>
          <cell r="G8494" t="str">
            <v xml:space="preserve"> </v>
          </cell>
        </row>
        <row r="8495">
          <cell r="A8495"/>
          <cell r="B8495"/>
          <cell r="C8495"/>
          <cell r="D8495"/>
          <cell r="G8495" t="str">
            <v xml:space="preserve"> </v>
          </cell>
        </row>
        <row r="8496">
          <cell r="A8496"/>
          <cell r="B8496"/>
          <cell r="C8496"/>
          <cell r="D8496"/>
          <cell r="G8496" t="str">
            <v xml:space="preserve"> </v>
          </cell>
        </row>
        <row r="8497">
          <cell r="A8497"/>
          <cell r="B8497"/>
          <cell r="C8497"/>
          <cell r="D8497"/>
          <cell r="G8497" t="str">
            <v xml:space="preserve"> </v>
          </cell>
        </row>
        <row r="8498">
          <cell r="A8498"/>
          <cell r="B8498"/>
          <cell r="C8498"/>
          <cell r="D8498"/>
          <cell r="G8498" t="str">
            <v xml:space="preserve"> </v>
          </cell>
        </row>
        <row r="8499">
          <cell r="A8499"/>
          <cell r="B8499"/>
          <cell r="C8499"/>
          <cell r="D8499"/>
          <cell r="G8499" t="str">
            <v xml:space="preserve"> </v>
          </cell>
        </row>
        <row r="8500">
          <cell r="A8500"/>
          <cell r="B8500"/>
          <cell r="C8500"/>
          <cell r="D8500"/>
          <cell r="G8500" t="str">
            <v xml:space="preserve"> </v>
          </cell>
        </row>
        <row r="8501">
          <cell r="A8501"/>
          <cell r="B8501"/>
          <cell r="C8501"/>
          <cell r="D8501"/>
          <cell r="G8501" t="str">
            <v xml:space="preserve"> </v>
          </cell>
        </row>
        <row r="8502">
          <cell r="A8502"/>
          <cell r="B8502"/>
          <cell r="C8502"/>
          <cell r="D8502"/>
          <cell r="G8502" t="str">
            <v xml:space="preserve"> </v>
          </cell>
        </row>
        <row r="8503">
          <cell r="A8503"/>
          <cell r="B8503"/>
          <cell r="C8503"/>
          <cell r="D8503"/>
          <cell r="G8503" t="str">
            <v xml:space="preserve"> </v>
          </cell>
        </row>
        <row r="8504">
          <cell r="A8504"/>
          <cell r="B8504"/>
          <cell r="C8504"/>
          <cell r="D8504"/>
          <cell r="G8504" t="str">
            <v xml:space="preserve"> </v>
          </cell>
        </row>
        <row r="8505">
          <cell r="A8505"/>
          <cell r="B8505"/>
          <cell r="C8505"/>
          <cell r="D8505"/>
          <cell r="G8505" t="str">
            <v xml:space="preserve"> </v>
          </cell>
        </row>
        <row r="8506">
          <cell r="A8506"/>
          <cell r="B8506"/>
          <cell r="C8506"/>
          <cell r="D8506"/>
          <cell r="G8506" t="str">
            <v xml:space="preserve"> </v>
          </cell>
        </row>
        <row r="8507">
          <cell r="A8507"/>
          <cell r="B8507"/>
          <cell r="C8507"/>
          <cell r="D8507"/>
          <cell r="G8507" t="str">
            <v xml:space="preserve"> </v>
          </cell>
        </row>
        <row r="8508">
          <cell r="A8508"/>
          <cell r="B8508"/>
          <cell r="C8508"/>
          <cell r="D8508"/>
          <cell r="G8508" t="str">
            <v xml:space="preserve"> </v>
          </cell>
        </row>
        <row r="8509">
          <cell r="A8509"/>
          <cell r="B8509"/>
          <cell r="C8509"/>
          <cell r="D8509"/>
          <cell r="G8509" t="str">
            <v xml:space="preserve"> </v>
          </cell>
        </row>
        <row r="8510">
          <cell r="A8510"/>
          <cell r="B8510"/>
          <cell r="C8510"/>
          <cell r="D8510"/>
          <cell r="G8510" t="str">
            <v xml:space="preserve"> </v>
          </cell>
        </row>
        <row r="8511">
          <cell r="A8511"/>
          <cell r="B8511"/>
          <cell r="C8511"/>
          <cell r="D8511"/>
          <cell r="G8511" t="str">
            <v xml:space="preserve"> </v>
          </cell>
        </row>
        <row r="8512">
          <cell r="A8512"/>
          <cell r="B8512"/>
          <cell r="C8512"/>
          <cell r="D8512"/>
          <cell r="G8512" t="str">
            <v xml:space="preserve"> </v>
          </cell>
        </row>
        <row r="8513">
          <cell r="A8513"/>
          <cell r="B8513"/>
          <cell r="C8513"/>
          <cell r="D8513"/>
          <cell r="G8513" t="str">
            <v xml:space="preserve"> </v>
          </cell>
        </row>
        <row r="8514">
          <cell r="A8514"/>
          <cell r="B8514"/>
          <cell r="C8514"/>
          <cell r="D8514"/>
          <cell r="G8514" t="str">
            <v xml:space="preserve"> </v>
          </cell>
        </row>
        <row r="8515">
          <cell r="A8515"/>
          <cell r="B8515"/>
          <cell r="C8515"/>
          <cell r="D8515"/>
          <cell r="G8515" t="str">
            <v xml:space="preserve"> </v>
          </cell>
        </row>
        <row r="8516">
          <cell r="A8516"/>
          <cell r="B8516"/>
          <cell r="C8516"/>
          <cell r="D8516"/>
          <cell r="G8516" t="str">
            <v xml:space="preserve"> </v>
          </cell>
        </row>
        <row r="8517">
          <cell r="A8517"/>
          <cell r="B8517"/>
          <cell r="C8517"/>
          <cell r="D8517"/>
          <cell r="G8517" t="str">
            <v xml:space="preserve"> </v>
          </cell>
        </row>
        <row r="8518">
          <cell r="A8518"/>
          <cell r="B8518"/>
          <cell r="C8518"/>
          <cell r="D8518"/>
          <cell r="G8518" t="str">
            <v xml:space="preserve"> </v>
          </cell>
        </row>
        <row r="8519">
          <cell r="A8519"/>
          <cell r="B8519"/>
          <cell r="C8519"/>
          <cell r="D8519"/>
          <cell r="G8519" t="str">
            <v xml:space="preserve"> </v>
          </cell>
        </row>
        <row r="8520">
          <cell r="A8520"/>
          <cell r="B8520"/>
          <cell r="C8520"/>
          <cell r="D8520"/>
          <cell r="G8520" t="str">
            <v xml:space="preserve"> </v>
          </cell>
        </row>
        <row r="8521">
          <cell r="A8521"/>
          <cell r="B8521"/>
          <cell r="C8521"/>
          <cell r="D8521"/>
          <cell r="G8521" t="str">
            <v xml:space="preserve"> </v>
          </cell>
        </row>
        <row r="8522">
          <cell r="A8522"/>
          <cell r="B8522"/>
          <cell r="C8522"/>
          <cell r="D8522"/>
          <cell r="G8522" t="str">
            <v xml:space="preserve"> </v>
          </cell>
        </row>
        <row r="8523">
          <cell r="A8523"/>
          <cell r="B8523"/>
          <cell r="C8523"/>
          <cell r="D8523"/>
          <cell r="G8523" t="str">
            <v xml:space="preserve"> </v>
          </cell>
        </row>
        <row r="8524">
          <cell r="A8524"/>
          <cell r="B8524"/>
          <cell r="C8524"/>
          <cell r="D8524"/>
          <cell r="G8524" t="str">
            <v xml:space="preserve"> </v>
          </cell>
        </row>
        <row r="8525">
          <cell r="A8525"/>
          <cell r="B8525"/>
          <cell r="C8525"/>
          <cell r="D8525"/>
          <cell r="G8525" t="str">
            <v xml:space="preserve"> </v>
          </cell>
        </row>
        <row r="8526">
          <cell r="A8526"/>
          <cell r="B8526"/>
          <cell r="C8526"/>
          <cell r="D8526"/>
          <cell r="G8526" t="str">
            <v xml:space="preserve"> </v>
          </cell>
        </row>
        <row r="8527">
          <cell r="A8527"/>
          <cell r="B8527"/>
          <cell r="C8527"/>
          <cell r="D8527"/>
          <cell r="G8527" t="str">
            <v xml:space="preserve"> </v>
          </cell>
        </row>
        <row r="8528">
          <cell r="A8528"/>
          <cell r="B8528"/>
          <cell r="C8528"/>
          <cell r="D8528"/>
          <cell r="G8528" t="str">
            <v xml:space="preserve"> </v>
          </cell>
        </row>
        <row r="8529">
          <cell r="A8529"/>
          <cell r="B8529"/>
          <cell r="C8529"/>
          <cell r="D8529"/>
          <cell r="G8529" t="str">
            <v xml:space="preserve"> </v>
          </cell>
        </row>
        <row r="8530">
          <cell r="A8530"/>
          <cell r="B8530"/>
          <cell r="C8530"/>
          <cell r="D8530"/>
          <cell r="G8530" t="str">
            <v xml:space="preserve"> </v>
          </cell>
        </row>
        <row r="8531">
          <cell r="A8531"/>
          <cell r="B8531"/>
          <cell r="C8531"/>
          <cell r="D8531"/>
          <cell r="G8531" t="str">
            <v xml:space="preserve"> </v>
          </cell>
        </row>
        <row r="8532">
          <cell r="A8532"/>
          <cell r="B8532"/>
          <cell r="C8532"/>
          <cell r="D8532"/>
          <cell r="G8532" t="str">
            <v xml:space="preserve"> </v>
          </cell>
        </row>
        <row r="8533">
          <cell r="A8533"/>
          <cell r="B8533"/>
          <cell r="C8533"/>
          <cell r="D8533"/>
          <cell r="G8533" t="str">
            <v xml:space="preserve"> </v>
          </cell>
        </row>
        <row r="8534">
          <cell r="A8534"/>
          <cell r="B8534"/>
          <cell r="C8534"/>
          <cell r="D8534"/>
          <cell r="G8534" t="str">
            <v xml:space="preserve"> </v>
          </cell>
        </row>
        <row r="8535">
          <cell r="A8535"/>
          <cell r="B8535"/>
          <cell r="C8535"/>
          <cell r="D8535"/>
          <cell r="G8535" t="str">
            <v xml:space="preserve"> </v>
          </cell>
        </row>
        <row r="8536">
          <cell r="A8536"/>
          <cell r="B8536"/>
          <cell r="C8536"/>
          <cell r="D8536"/>
          <cell r="G8536" t="str">
            <v xml:space="preserve"> </v>
          </cell>
        </row>
        <row r="8537">
          <cell r="A8537"/>
          <cell r="B8537"/>
          <cell r="C8537"/>
          <cell r="D8537"/>
          <cell r="G8537" t="str">
            <v xml:space="preserve"> </v>
          </cell>
        </row>
        <row r="8538">
          <cell r="A8538"/>
          <cell r="B8538"/>
          <cell r="C8538"/>
          <cell r="D8538"/>
          <cell r="G8538" t="str">
            <v xml:space="preserve"> </v>
          </cell>
        </row>
        <row r="8539">
          <cell r="A8539"/>
          <cell r="B8539"/>
          <cell r="C8539"/>
          <cell r="D8539"/>
          <cell r="G8539" t="str">
            <v xml:space="preserve"> </v>
          </cell>
        </row>
        <row r="8540">
          <cell r="A8540"/>
          <cell r="B8540"/>
          <cell r="C8540"/>
          <cell r="D8540"/>
          <cell r="G8540" t="str">
            <v xml:space="preserve"> </v>
          </cell>
        </row>
        <row r="8541">
          <cell r="A8541"/>
          <cell r="B8541"/>
          <cell r="C8541"/>
          <cell r="D8541"/>
          <cell r="G8541" t="str">
            <v xml:space="preserve"> </v>
          </cell>
        </row>
        <row r="8542">
          <cell r="A8542"/>
          <cell r="B8542"/>
          <cell r="C8542"/>
          <cell r="D8542"/>
          <cell r="G8542" t="str">
            <v xml:space="preserve"> </v>
          </cell>
        </row>
        <row r="8543">
          <cell r="A8543"/>
          <cell r="B8543"/>
          <cell r="C8543"/>
          <cell r="D8543"/>
          <cell r="G8543" t="str">
            <v xml:space="preserve"> </v>
          </cell>
        </row>
        <row r="8544">
          <cell r="A8544"/>
          <cell r="B8544"/>
          <cell r="C8544"/>
          <cell r="D8544"/>
          <cell r="G8544" t="str">
            <v xml:space="preserve"> </v>
          </cell>
        </row>
        <row r="8545">
          <cell r="A8545"/>
          <cell r="B8545"/>
          <cell r="C8545"/>
          <cell r="D8545"/>
          <cell r="G8545" t="str">
            <v xml:space="preserve"> </v>
          </cell>
        </row>
        <row r="8546">
          <cell r="A8546"/>
          <cell r="B8546"/>
          <cell r="C8546"/>
          <cell r="D8546"/>
          <cell r="G8546" t="str">
            <v xml:space="preserve"> </v>
          </cell>
        </row>
        <row r="8547">
          <cell r="A8547"/>
          <cell r="B8547"/>
          <cell r="C8547"/>
          <cell r="D8547"/>
          <cell r="G8547" t="str">
            <v xml:space="preserve"> </v>
          </cell>
        </row>
        <row r="8548">
          <cell r="A8548"/>
          <cell r="B8548"/>
          <cell r="C8548"/>
          <cell r="D8548"/>
          <cell r="G8548" t="str">
            <v xml:space="preserve"> </v>
          </cell>
        </row>
        <row r="8549">
          <cell r="A8549"/>
          <cell r="B8549"/>
          <cell r="C8549"/>
          <cell r="D8549"/>
          <cell r="G8549" t="str">
            <v xml:space="preserve"> </v>
          </cell>
        </row>
        <row r="8550">
          <cell r="A8550"/>
          <cell r="B8550"/>
          <cell r="C8550"/>
          <cell r="D8550"/>
          <cell r="G8550" t="str">
            <v xml:space="preserve"> </v>
          </cell>
        </row>
        <row r="8551">
          <cell r="A8551"/>
          <cell r="B8551"/>
          <cell r="C8551"/>
          <cell r="D8551"/>
          <cell r="G8551" t="str">
            <v xml:space="preserve"> </v>
          </cell>
        </row>
        <row r="8552">
          <cell r="A8552"/>
          <cell r="B8552"/>
          <cell r="C8552"/>
          <cell r="D8552"/>
          <cell r="G8552" t="str">
            <v xml:space="preserve"> </v>
          </cell>
        </row>
        <row r="8553">
          <cell r="A8553"/>
          <cell r="B8553"/>
          <cell r="C8553"/>
          <cell r="D8553"/>
          <cell r="G8553" t="str">
            <v xml:space="preserve"> </v>
          </cell>
        </row>
        <row r="8554">
          <cell r="A8554"/>
          <cell r="B8554"/>
          <cell r="C8554"/>
          <cell r="D8554"/>
          <cell r="G8554" t="str">
            <v xml:space="preserve"> </v>
          </cell>
        </row>
        <row r="8555">
          <cell r="A8555"/>
          <cell r="B8555"/>
          <cell r="C8555"/>
          <cell r="D8555"/>
          <cell r="G8555" t="str">
            <v xml:space="preserve"> </v>
          </cell>
        </row>
        <row r="8556">
          <cell r="A8556"/>
          <cell r="B8556"/>
          <cell r="C8556"/>
          <cell r="D8556"/>
          <cell r="G8556" t="str">
            <v xml:space="preserve"> </v>
          </cell>
        </row>
        <row r="8557">
          <cell r="A8557"/>
          <cell r="B8557"/>
          <cell r="C8557"/>
          <cell r="D8557"/>
          <cell r="G8557" t="str">
            <v xml:space="preserve"> </v>
          </cell>
        </row>
        <row r="8558">
          <cell r="A8558"/>
          <cell r="B8558"/>
          <cell r="C8558"/>
          <cell r="D8558"/>
          <cell r="G8558" t="str">
            <v xml:space="preserve"> </v>
          </cell>
        </row>
        <row r="8559">
          <cell r="A8559"/>
          <cell r="B8559"/>
          <cell r="C8559"/>
          <cell r="D8559"/>
          <cell r="G8559" t="str">
            <v xml:space="preserve"> </v>
          </cell>
        </row>
        <row r="8560">
          <cell r="A8560"/>
          <cell r="B8560"/>
          <cell r="C8560"/>
          <cell r="D8560"/>
          <cell r="G8560" t="str">
            <v xml:space="preserve"> </v>
          </cell>
        </row>
        <row r="8561">
          <cell r="A8561"/>
          <cell r="B8561"/>
          <cell r="C8561"/>
          <cell r="D8561"/>
          <cell r="G8561" t="str">
            <v xml:space="preserve"> </v>
          </cell>
        </row>
        <row r="8562">
          <cell r="A8562"/>
          <cell r="B8562"/>
          <cell r="C8562"/>
          <cell r="D8562"/>
          <cell r="G8562" t="str">
            <v xml:space="preserve"> </v>
          </cell>
        </row>
        <row r="8563">
          <cell r="A8563"/>
          <cell r="B8563"/>
          <cell r="C8563"/>
          <cell r="D8563"/>
          <cell r="G8563" t="str">
            <v xml:space="preserve"> </v>
          </cell>
        </row>
        <row r="8564">
          <cell r="A8564"/>
          <cell r="B8564"/>
          <cell r="C8564"/>
          <cell r="D8564"/>
          <cell r="G8564" t="str">
            <v xml:space="preserve"> </v>
          </cell>
        </row>
        <row r="8565">
          <cell r="A8565"/>
          <cell r="B8565"/>
          <cell r="C8565"/>
          <cell r="D8565"/>
          <cell r="G8565" t="str">
            <v xml:space="preserve"> </v>
          </cell>
        </row>
        <row r="8566">
          <cell r="A8566"/>
          <cell r="B8566"/>
          <cell r="C8566"/>
          <cell r="D8566"/>
          <cell r="G8566" t="str">
            <v xml:space="preserve"> </v>
          </cell>
        </row>
        <row r="8567">
          <cell r="A8567"/>
          <cell r="B8567"/>
          <cell r="C8567"/>
          <cell r="D8567"/>
          <cell r="G8567" t="str">
            <v xml:space="preserve"> </v>
          </cell>
        </row>
        <row r="8568">
          <cell r="A8568"/>
          <cell r="B8568"/>
          <cell r="C8568"/>
          <cell r="D8568"/>
          <cell r="G8568" t="str">
            <v xml:space="preserve"> </v>
          </cell>
        </row>
        <row r="8569">
          <cell r="A8569"/>
          <cell r="B8569"/>
          <cell r="C8569"/>
          <cell r="D8569"/>
          <cell r="G8569" t="str">
            <v xml:space="preserve"> </v>
          </cell>
        </row>
        <row r="8570">
          <cell r="A8570"/>
          <cell r="B8570"/>
          <cell r="C8570"/>
          <cell r="D8570"/>
          <cell r="G8570" t="str">
            <v xml:space="preserve"> </v>
          </cell>
        </row>
        <row r="8571">
          <cell r="A8571"/>
          <cell r="B8571"/>
          <cell r="C8571"/>
          <cell r="D8571"/>
          <cell r="G8571" t="str">
            <v xml:space="preserve"> </v>
          </cell>
        </row>
        <row r="8572">
          <cell r="A8572"/>
          <cell r="B8572"/>
          <cell r="C8572"/>
          <cell r="D8572"/>
          <cell r="G8572" t="str">
            <v xml:space="preserve"> </v>
          </cell>
        </row>
        <row r="8573">
          <cell r="A8573"/>
          <cell r="B8573"/>
          <cell r="C8573"/>
          <cell r="D8573"/>
          <cell r="G8573" t="str">
            <v xml:space="preserve"> </v>
          </cell>
        </row>
        <row r="8574">
          <cell r="A8574"/>
          <cell r="B8574"/>
          <cell r="C8574"/>
          <cell r="D8574"/>
          <cell r="G8574" t="str">
            <v xml:space="preserve"> </v>
          </cell>
        </row>
        <row r="8575">
          <cell r="A8575"/>
          <cell r="B8575"/>
          <cell r="C8575"/>
          <cell r="D8575"/>
          <cell r="G8575" t="str">
            <v xml:space="preserve"> </v>
          </cell>
        </row>
        <row r="8576">
          <cell r="A8576"/>
          <cell r="B8576"/>
          <cell r="C8576"/>
          <cell r="D8576"/>
          <cell r="G8576" t="str">
            <v xml:space="preserve"> </v>
          </cell>
        </row>
        <row r="8577">
          <cell r="A8577"/>
          <cell r="B8577"/>
          <cell r="C8577"/>
          <cell r="D8577"/>
          <cell r="G8577" t="str">
            <v xml:space="preserve"> </v>
          </cell>
        </row>
        <row r="8578">
          <cell r="A8578"/>
          <cell r="B8578"/>
          <cell r="C8578"/>
          <cell r="D8578"/>
          <cell r="G8578" t="str">
            <v xml:space="preserve"> </v>
          </cell>
        </row>
        <row r="8579">
          <cell r="A8579"/>
          <cell r="B8579"/>
          <cell r="C8579"/>
          <cell r="D8579"/>
          <cell r="G8579" t="str">
            <v xml:space="preserve"> </v>
          </cell>
        </row>
        <row r="8580">
          <cell r="A8580"/>
          <cell r="B8580"/>
          <cell r="C8580"/>
          <cell r="D8580"/>
          <cell r="G8580" t="str">
            <v xml:space="preserve"> </v>
          </cell>
        </row>
        <row r="8581">
          <cell r="A8581"/>
          <cell r="B8581"/>
          <cell r="C8581"/>
          <cell r="D8581"/>
          <cell r="G8581" t="str">
            <v xml:space="preserve"> </v>
          </cell>
        </row>
        <row r="8582">
          <cell r="A8582"/>
          <cell r="B8582"/>
          <cell r="C8582"/>
          <cell r="D8582"/>
          <cell r="G8582" t="str">
            <v xml:space="preserve"> </v>
          </cell>
        </row>
        <row r="8583">
          <cell r="A8583"/>
          <cell r="B8583"/>
          <cell r="C8583"/>
          <cell r="D8583"/>
          <cell r="G8583" t="str">
            <v xml:space="preserve"> </v>
          </cell>
        </row>
        <row r="8584">
          <cell r="A8584"/>
          <cell r="B8584"/>
          <cell r="C8584"/>
          <cell r="D8584"/>
          <cell r="G8584" t="str">
            <v xml:space="preserve"> </v>
          </cell>
        </row>
        <row r="8585">
          <cell r="A8585"/>
          <cell r="B8585"/>
          <cell r="C8585"/>
          <cell r="D8585"/>
          <cell r="G8585" t="str">
            <v xml:space="preserve"> </v>
          </cell>
        </row>
        <row r="8586">
          <cell r="A8586"/>
          <cell r="B8586"/>
          <cell r="C8586"/>
          <cell r="D8586"/>
          <cell r="G8586" t="str">
            <v xml:space="preserve"> </v>
          </cell>
        </row>
        <row r="8587">
          <cell r="A8587"/>
          <cell r="B8587"/>
          <cell r="C8587"/>
          <cell r="D8587"/>
          <cell r="G8587" t="str">
            <v xml:space="preserve"> </v>
          </cell>
        </row>
        <row r="8588">
          <cell r="A8588"/>
          <cell r="B8588"/>
          <cell r="C8588"/>
          <cell r="D8588"/>
          <cell r="G8588" t="str">
            <v xml:space="preserve"> </v>
          </cell>
        </row>
        <row r="8589">
          <cell r="A8589"/>
          <cell r="B8589"/>
          <cell r="C8589"/>
          <cell r="D8589"/>
          <cell r="G8589" t="str">
            <v xml:space="preserve"> </v>
          </cell>
        </row>
        <row r="8590">
          <cell r="A8590"/>
          <cell r="B8590"/>
          <cell r="C8590"/>
          <cell r="D8590"/>
          <cell r="G8590" t="str">
            <v xml:space="preserve"> </v>
          </cell>
        </row>
        <row r="8591">
          <cell r="A8591"/>
          <cell r="B8591"/>
          <cell r="C8591"/>
          <cell r="D8591"/>
          <cell r="G8591" t="str">
            <v xml:space="preserve"> </v>
          </cell>
        </row>
        <row r="8592">
          <cell r="A8592"/>
          <cell r="B8592"/>
          <cell r="C8592"/>
          <cell r="D8592"/>
          <cell r="G8592" t="str">
            <v xml:space="preserve"> </v>
          </cell>
        </row>
        <row r="8593">
          <cell r="A8593"/>
          <cell r="B8593"/>
          <cell r="C8593"/>
          <cell r="D8593"/>
          <cell r="G8593" t="str">
            <v xml:space="preserve"> </v>
          </cell>
        </row>
        <row r="8594">
          <cell r="A8594"/>
          <cell r="B8594"/>
          <cell r="C8594"/>
          <cell r="D8594"/>
          <cell r="G8594" t="str">
            <v xml:space="preserve"> </v>
          </cell>
        </row>
        <row r="8595">
          <cell r="A8595"/>
          <cell r="B8595"/>
          <cell r="C8595"/>
          <cell r="D8595"/>
          <cell r="G8595" t="str">
            <v xml:space="preserve"> </v>
          </cell>
        </row>
        <row r="8596">
          <cell r="A8596"/>
          <cell r="B8596"/>
          <cell r="C8596"/>
          <cell r="D8596"/>
          <cell r="G8596" t="str">
            <v xml:space="preserve"> </v>
          </cell>
        </row>
        <row r="8597">
          <cell r="A8597"/>
          <cell r="B8597"/>
          <cell r="C8597"/>
          <cell r="D8597"/>
          <cell r="G8597" t="str">
            <v xml:space="preserve"> </v>
          </cell>
        </row>
        <row r="8598">
          <cell r="A8598"/>
          <cell r="B8598"/>
          <cell r="C8598"/>
          <cell r="D8598"/>
          <cell r="G8598" t="str">
            <v xml:space="preserve"> </v>
          </cell>
        </row>
        <row r="8599">
          <cell r="A8599"/>
          <cell r="B8599"/>
          <cell r="C8599"/>
          <cell r="D8599"/>
          <cell r="G8599" t="str">
            <v xml:space="preserve"> </v>
          </cell>
        </row>
        <row r="8600">
          <cell r="A8600"/>
          <cell r="B8600"/>
          <cell r="C8600"/>
          <cell r="D8600"/>
          <cell r="G8600" t="str">
            <v xml:space="preserve"> </v>
          </cell>
        </row>
        <row r="8601">
          <cell r="A8601"/>
          <cell r="B8601"/>
          <cell r="C8601"/>
          <cell r="D8601"/>
          <cell r="G8601" t="str">
            <v xml:space="preserve"> </v>
          </cell>
        </row>
        <row r="8602">
          <cell r="A8602"/>
          <cell r="B8602"/>
          <cell r="C8602"/>
          <cell r="D8602"/>
          <cell r="G8602" t="str">
            <v xml:space="preserve"> </v>
          </cell>
        </row>
        <row r="8603">
          <cell r="A8603"/>
          <cell r="B8603"/>
          <cell r="C8603"/>
          <cell r="D8603"/>
          <cell r="G8603" t="str">
            <v xml:space="preserve"> </v>
          </cell>
        </row>
        <row r="8604">
          <cell r="A8604"/>
          <cell r="B8604"/>
          <cell r="C8604"/>
          <cell r="D8604"/>
          <cell r="G8604" t="str">
            <v xml:space="preserve"> </v>
          </cell>
        </row>
        <row r="8605">
          <cell r="A8605"/>
          <cell r="B8605"/>
          <cell r="C8605"/>
          <cell r="D8605"/>
          <cell r="G8605" t="str">
            <v xml:space="preserve"> </v>
          </cell>
        </row>
        <row r="8606">
          <cell r="A8606"/>
          <cell r="B8606"/>
          <cell r="C8606"/>
          <cell r="D8606"/>
          <cell r="G8606" t="str">
            <v xml:space="preserve"> </v>
          </cell>
        </row>
        <row r="8607">
          <cell r="A8607"/>
          <cell r="B8607"/>
          <cell r="C8607"/>
          <cell r="D8607"/>
          <cell r="G8607" t="str">
            <v xml:space="preserve"> </v>
          </cell>
        </row>
        <row r="8608">
          <cell r="A8608"/>
          <cell r="B8608"/>
          <cell r="C8608"/>
          <cell r="D8608"/>
          <cell r="G8608" t="str">
            <v xml:space="preserve"> </v>
          </cell>
        </row>
        <row r="8609">
          <cell r="A8609"/>
          <cell r="B8609"/>
          <cell r="C8609"/>
          <cell r="D8609"/>
          <cell r="G8609" t="str">
            <v xml:space="preserve"> </v>
          </cell>
        </row>
        <row r="8610">
          <cell r="A8610"/>
          <cell r="B8610"/>
          <cell r="C8610"/>
          <cell r="D8610"/>
          <cell r="G8610" t="str">
            <v xml:space="preserve"> </v>
          </cell>
        </row>
        <row r="8611">
          <cell r="A8611"/>
          <cell r="B8611"/>
          <cell r="C8611"/>
          <cell r="D8611"/>
          <cell r="G8611" t="str">
            <v xml:space="preserve"> </v>
          </cell>
        </row>
        <row r="8612">
          <cell r="A8612"/>
          <cell r="B8612"/>
          <cell r="C8612"/>
          <cell r="D8612"/>
          <cell r="G8612" t="str">
            <v xml:space="preserve"> </v>
          </cell>
        </row>
        <row r="8613">
          <cell r="A8613"/>
          <cell r="B8613"/>
          <cell r="C8613"/>
          <cell r="D8613"/>
          <cell r="G8613" t="str">
            <v xml:space="preserve"> </v>
          </cell>
        </row>
        <row r="8614">
          <cell r="A8614"/>
          <cell r="B8614"/>
          <cell r="C8614"/>
          <cell r="D8614"/>
          <cell r="G8614" t="str">
            <v xml:space="preserve"> </v>
          </cell>
        </row>
        <row r="8615">
          <cell r="A8615"/>
          <cell r="B8615"/>
          <cell r="C8615"/>
          <cell r="D8615"/>
          <cell r="G8615" t="str">
            <v xml:space="preserve"> </v>
          </cell>
        </row>
        <row r="8616">
          <cell r="A8616"/>
          <cell r="B8616"/>
          <cell r="C8616"/>
          <cell r="D8616"/>
          <cell r="G8616" t="str">
            <v xml:space="preserve"> </v>
          </cell>
        </row>
        <row r="8617">
          <cell r="A8617"/>
          <cell r="B8617"/>
          <cell r="C8617"/>
          <cell r="D8617"/>
          <cell r="G8617" t="str">
            <v xml:space="preserve"> </v>
          </cell>
        </row>
        <row r="8618">
          <cell r="A8618"/>
          <cell r="B8618"/>
          <cell r="C8618"/>
          <cell r="D8618"/>
          <cell r="G8618" t="str">
            <v xml:space="preserve"> </v>
          </cell>
        </row>
        <row r="8619">
          <cell r="A8619"/>
          <cell r="B8619"/>
          <cell r="C8619"/>
          <cell r="D8619"/>
          <cell r="G8619" t="str">
            <v xml:space="preserve"> </v>
          </cell>
        </row>
        <row r="8620">
          <cell r="A8620"/>
          <cell r="B8620"/>
          <cell r="C8620"/>
          <cell r="D8620"/>
          <cell r="G8620" t="str">
            <v xml:space="preserve"> </v>
          </cell>
        </row>
        <row r="8621">
          <cell r="A8621"/>
          <cell r="B8621"/>
          <cell r="C8621"/>
          <cell r="D8621"/>
          <cell r="G8621" t="str">
            <v xml:space="preserve"> </v>
          </cell>
        </row>
        <row r="8622">
          <cell r="A8622"/>
          <cell r="B8622"/>
          <cell r="C8622"/>
          <cell r="D8622"/>
          <cell r="G8622" t="str">
            <v xml:space="preserve"> </v>
          </cell>
        </row>
        <row r="8623">
          <cell r="A8623"/>
          <cell r="B8623"/>
          <cell r="C8623"/>
          <cell r="D8623"/>
          <cell r="G8623" t="str">
            <v xml:space="preserve"> </v>
          </cell>
        </row>
        <row r="8624">
          <cell r="A8624"/>
          <cell r="B8624"/>
          <cell r="C8624"/>
          <cell r="D8624"/>
          <cell r="G8624" t="str">
            <v xml:space="preserve"> </v>
          </cell>
        </row>
        <row r="8625">
          <cell r="A8625"/>
          <cell r="B8625"/>
          <cell r="C8625"/>
          <cell r="D8625"/>
          <cell r="G8625" t="str">
            <v xml:space="preserve"> </v>
          </cell>
        </row>
        <row r="8626">
          <cell r="A8626"/>
          <cell r="B8626"/>
          <cell r="C8626"/>
          <cell r="D8626"/>
          <cell r="G8626" t="str">
            <v xml:space="preserve"> </v>
          </cell>
        </row>
        <row r="8627">
          <cell r="A8627"/>
          <cell r="B8627"/>
          <cell r="C8627"/>
          <cell r="D8627"/>
          <cell r="G8627" t="str">
            <v xml:space="preserve"> </v>
          </cell>
        </row>
        <row r="8628">
          <cell r="A8628"/>
          <cell r="B8628"/>
          <cell r="C8628"/>
          <cell r="D8628"/>
          <cell r="G8628" t="str">
            <v xml:space="preserve"> </v>
          </cell>
        </row>
        <row r="8629">
          <cell r="A8629"/>
          <cell r="B8629"/>
          <cell r="C8629"/>
          <cell r="D8629"/>
          <cell r="G8629" t="str">
            <v xml:space="preserve"> </v>
          </cell>
        </row>
        <row r="8630">
          <cell r="A8630"/>
          <cell r="B8630"/>
          <cell r="C8630"/>
          <cell r="D8630"/>
          <cell r="G8630" t="str">
            <v xml:space="preserve"> </v>
          </cell>
        </row>
        <row r="8631">
          <cell r="A8631"/>
          <cell r="B8631"/>
          <cell r="C8631"/>
          <cell r="D8631"/>
          <cell r="G8631" t="str">
            <v xml:space="preserve"> </v>
          </cell>
        </row>
        <row r="8632">
          <cell r="A8632"/>
          <cell r="B8632"/>
          <cell r="C8632"/>
          <cell r="D8632"/>
          <cell r="G8632" t="str">
            <v xml:space="preserve"> </v>
          </cell>
        </row>
        <row r="8633">
          <cell r="A8633"/>
          <cell r="B8633"/>
          <cell r="C8633"/>
          <cell r="D8633"/>
          <cell r="G8633" t="str">
            <v xml:space="preserve"> </v>
          </cell>
        </row>
        <row r="8634">
          <cell r="A8634"/>
          <cell r="B8634"/>
          <cell r="C8634"/>
          <cell r="D8634"/>
          <cell r="G8634" t="str">
            <v xml:space="preserve"> </v>
          </cell>
        </row>
        <row r="8635">
          <cell r="A8635"/>
          <cell r="B8635"/>
          <cell r="C8635"/>
          <cell r="D8635"/>
          <cell r="G8635" t="str">
            <v xml:space="preserve"> </v>
          </cell>
        </row>
        <row r="8636">
          <cell r="A8636"/>
          <cell r="B8636"/>
          <cell r="C8636"/>
          <cell r="D8636"/>
          <cell r="G8636" t="str">
            <v xml:space="preserve"> </v>
          </cell>
        </row>
        <row r="8637">
          <cell r="A8637"/>
          <cell r="B8637"/>
          <cell r="C8637"/>
          <cell r="D8637"/>
          <cell r="G8637" t="str">
            <v xml:space="preserve"> </v>
          </cell>
        </row>
        <row r="8638">
          <cell r="A8638"/>
          <cell r="B8638"/>
          <cell r="C8638"/>
          <cell r="D8638"/>
          <cell r="G8638" t="str">
            <v xml:space="preserve"> </v>
          </cell>
        </row>
        <row r="8639">
          <cell r="A8639"/>
          <cell r="B8639"/>
          <cell r="C8639"/>
          <cell r="D8639"/>
          <cell r="G8639" t="str">
            <v xml:space="preserve"> </v>
          </cell>
        </row>
        <row r="8640">
          <cell r="A8640"/>
          <cell r="B8640"/>
          <cell r="C8640"/>
          <cell r="D8640"/>
          <cell r="G8640" t="str">
            <v xml:space="preserve"> </v>
          </cell>
        </row>
        <row r="8641">
          <cell r="A8641"/>
          <cell r="B8641"/>
          <cell r="C8641"/>
          <cell r="D8641"/>
          <cell r="G8641" t="str">
            <v xml:space="preserve"> </v>
          </cell>
        </row>
        <row r="8642">
          <cell r="A8642"/>
          <cell r="B8642"/>
          <cell r="C8642"/>
          <cell r="D8642"/>
          <cell r="G8642" t="str">
            <v xml:space="preserve"> </v>
          </cell>
        </row>
        <row r="8643">
          <cell r="A8643"/>
          <cell r="B8643"/>
          <cell r="C8643"/>
          <cell r="D8643"/>
          <cell r="G8643" t="str">
            <v xml:space="preserve"> </v>
          </cell>
        </row>
        <row r="8644">
          <cell r="A8644"/>
          <cell r="B8644"/>
          <cell r="C8644"/>
          <cell r="D8644"/>
          <cell r="G8644" t="str">
            <v xml:space="preserve"> </v>
          </cell>
        </row>
        <row r="8645">
          <cell r="A8645"/>
          <cell r="B8645"/>
          <cell r="C8645"/>
          <cell r="D8645"/>
          <cell r="G8645" t="str">
            <v xml:space="preserve"> </v>
          </cell>
        </row>
        <row r="8646">
          <cell r="A8646"/>
          <cell r="B8646"/>
          <cell r="C8646"/>
          <cell r="D8646"/>
          <cell r="G8646" t="str">
            <v xml:space="preserve"> </v>
          </cell>
        </row>
        <row r="8647">
          <cell r="A8647"/>
          <cell r="B8647"/>
          <cell r="C8647"/>
          <cell r="D8647"/>
          <cell r="G8647" t="str">
            <v xml:space="preserve"> </v>
          </cell>
        </row>
        <row r="8648">
          <cell r="A8648"/>
          <cell r="B8648"/>
          <cell r="C8648"/>
          <cell r="D8648"/>
          <cell r="G8648" t="str">
            <v xml:space="preserve"> </v>
          </cell>
        </row>
        <row r="8649">
          <cell r="A8649"/>
          <cell r="B8649"/>
          <cell r="C8649"/>
          <cell r="D8649"/>
          <cell r="G8649" t="str">
            <v xml:space="preserve"> </v>
          </cell>
        </row>
        <row r="8650">
          <cell r="A8650"/>
          <cell r="B8650"/>
          <cell r="C8650"/>
          <cell r="D8650"/>
          <cell r="G8650" t="str">
            <v xml:space="preserve"> </v>
          </cell>
        </row>
        <row r="8651">
          <cell r="A8651"/>
          <cell r="B8651"/>
          <cell r="C8651"/>
          <cell r="D8651"/>
          <cell r="G8651" t="str">
            <v xml:space="preserve"> </v>
          </cell>
        </row>
        <row r="8652">
          <cell r="A8652"/>
          <cell r="B8652"/>
          <cell r="C8652"/>
          <cell r="D8652"/>
          <cell r="G8652" t="str">
            <v xml:space="preserve"> </v>
          </cell>
        </row>
        <row r="8653">
          <cell r="A8653"/>
          <cell r="B8653"/>
          <cell r="C8653"/>
          <cell r="D8653"/>
          <cell r="G8653" t="str">
            <v xml:space="preserve"> </v>
          </cell>
        </row>
        <row r="8654">
          <cell r="A8654"/>
          <cell r="B8654"/>
          <cell r="C8654"/>
          <cell r="D8654"/>
          <cell r="G8654" t="str">
            <v xml:space="preserve"> </v>
          </cell>
        </row>
        <row r="8655">
          <cell r="A8655"/>
          <cell r="B8655"/>
          <cell r="C8655"/>
          <cell r="D8655"/>
          <cell r="G8655" t="str">
            <v xml:space="preserve"> </v>
          </cell>
        </row>
        <row r="8656">
          <cell r="A8656"/>
          <cell r="B8656"/>
          <cell r="C8656"/>
          <cell r="D8656"/>
          <cell r="G8656" t="str">
            <v xml:space="preserve"> </v>
          </cell>
        </row>
        <row r="8657">
          <cell r="A8657"/>
          <cell r="B8657"/>
          <cell r="C8657"/>
          <cell r="D8657"/>
          <cell r="G8657" t="str">
            <v xml:space="preserve"> </v>
          </cell>
        </row>
        <row r="8658">
          <cell r="A8658"/>
          <cell r="B8658"/>
          <cell r="C8658"/>
          <cell r="D8658"/>
          <cell r="G8658" t="str">
            <v xml:space="preserve"> </v>
          </cell>
        </row>
        <row r="8659">
          <cell r="A8659"/>
          <cell r="B8659"/>
          <cell r="C8659"/>
          <cell r="D8659"/>
          <cell r="G8659" t="str">
            <v xml:space="preserve"> </v>
          </cell>
        </row>
        <row r="8660">
          <cell r="A8660"/>
          <cell r="B8660"/>
          <cell r="C8660"/>
          <cell r="D8660"/>
          <cell r="G8660" t="str">
            <v xml:space="preserve"> </v>
          </cell>
        </row>
        <row r="8661">
          <cell r="A8661"/>
          <cell r="B8661"/>
          <cell r="C8661"/>
          <cell r="D8661"/>
          <cell r="G8661" t="str">
            <v xml:space="preserve"> </v>
          </cell>
        </row>
        <row r="8662">
          <cell r="A8662"/>
          <cell r="B8662"/>
          <cell r="C8662"/>
          <cell r="D8662"/>
          <cell r="G8662" t="str">
            <v xml:space="preserve"> </v>
          </cell>
        </row>
        <row r="8663">
          <cell r="A8663"/>
          <cell r="B8663"/>
          <cell r="C8663"/>
          <cell r="D8663"/>
          <cell r="G8663" t="str">
            <v xml:space="preserve"> </v>
          </cell>
        </row>
        <row r="8664">
          <cell r="A8664"/>
          <cell r="B8664"/>
          <cell r="C8664"/>
          <cell r="D8664"/>
          <cell r="G8664" t="str">
            <v xml:space="preserve"> </v>
          </cell>
        </row>
        <row r="8665">
          <cell r="A8665"/>
          <cell r="B8665"/>
          <cell r="C8665"/>
          <cell r="D8665"/>
          <cell r="G8665" t="str">
            <v xml:space="preserve"> </v>
          </cell>
        </row>
        <row r="8666">
          <cell r="A8666"/>
          <cell r="B8666"/>
          <cell r="C8666"/>
          <cell r="D8666"/>
          <cell r="G8666" t="str">
            <v xml:space="preserve"> </v>
          </cell>
        </row>
        <row r="8667">
          <cell r="A8667"/>
          <cell r="B8667"/>
          <cell r="C8667"/>
          <cell r="D8667"/>
          <cell r="G8667" t="str">
            <v xml:space="preserve"> </v>
          </cell>
        </row>
        <row r="8668">
          <cell r="A8668"/>
          <cell r="B8668"/>
          <cell r="C8668"/>
          <cell r="D8668"/>
          <cell r="G8668" t="str">
            <v xml:space="preserve"> </v>
          </cell>
        </row>
        <row r="8669">
          <cell r="A8669"/>
          <cell r="B8669"/>
          <cell r="C8669"/>
          <cell r="D8669"/>
          <cell r="G8669" t="str">
            <v xml:space="preserve"> </v>
          </cell>
        </row>
        <row r="8670">
          <cell r="A8670"/>
          <cell r="B8670"/>
          <cell r="C8670"/>
          <cell r="D8670"/>
          <cell r="G8670" t="str">
            <v xml:space="preserve"> </v>
          </cell>
        </row>
        <row r="8671">
          <cell r="A8671"/>
          <cell r="B8671"/>
          <cell r="C8671"/>
          <cell r="D8671"/>
          <cell r="G8671" t="str">
            <v xml:space="preserve"> </v>
          </cell>
        </row>
        <row r="8672">
          <cell r="A8672"/>
          <cell r="B8672"/>
          <cell r="C8672"/>
          <cell r="D8672"/>
          <cell r="G8672" t="str">
            <v xml:space="preserve"> </v>
          </cell>
        </row>
        <row r="8673">
          <cell r="A8673"/>
          <cell r="B8673"/>
          <cell r="C8673"/>
          <cell r="D8673"/>
          <cell r="G8673" t="str">
            <v xml:space="preserve"> </v>
          </cell>
        </row>
        <row r="8674">
          <cell r="A8674"/>
          <cell r="B8674"/>
          <cell r="C8674"/>
          <cell r="D8674"/>
          <cell r="G8674" t="str">
            <v xml:space="preserve"> </v>
          </cell>
        </row>
        <row r="8675">
          <cell r="A8675"/>
          <cell r="B8675"/>
          <cell r="C8675"/>
          <cell r="D8675"/>
          <cell r="G8675" t="str">
            <v xml:space="preserve"> </v>
          </cell>
        </row>
        <row r="8676">
          <cell r="A8676"/>
          <cell r="B8676"/>
          <cell r="C8676"/>
          <cell r="D8676"/>
          <cell r="G8676" t="str">
            <v xml:space="preserve"> </v>
          </cell>
        </row>
        <row r="8677">
          <cell r="A8677"/>
          <cell r="B8677"/>
          <cell r="C8677"/>
          <cell r="D8677"/>
          <cell r="G8677" t="str">
            <v xml:space="preserve"> </v>
          </cell>
        </row>
        <row r="8678">
          <cell r="A8678"/>
          <cell r="B8678"/>
          <cell r="C8678"/>
          <cell r="D8678"/>
          <cell r="G8678" t="str">
            <v xml:space="preserve"> </v>
          </cell>
        </row>
        <row r="8679">
          <cell r="A8679"/>
          <cell r="B8679"/>
          <cell r="C8679"/>
          <cell r="D8679"/>
          <cell r="G8679" t="str">
            <v xml:space="preserve"> </v>
          </cell>
        </row>
        <row r="8680">
          <cell r="A8680"/>
          <cell r="B8680"/>
          <cell r="C8680"/>
          <cell r="D8680"/>
          <cell r="G8680" t="str">
            <v xml:space="preserve"> </v>
          </cell>
        </row>
        <row r="8681">
          <cell r="A8681"/>
          <cell r="B8681"/>
          <cell r="C8681"/>
          <cell r="D8681"/>
          <cell r="G8681" t="str">
            <v xml:space="preserve"> </v>
          </cell>
        </row>
        <row r="8682">
          <cell r="A8682"/>
          <cell r="B8682"/>
          <cell r="C8682"/>
          <cell r="D8682"/>
          <cell r="G8682" t="str">
            <v xml:space="preserve"> </v>
          </cell>
        </row>
        <row r="8683">
          <cell r="A8683"/>
          <cell r="B8683"/>
          <cell r="C8683"/>
          <cell r="D8683"/>
          <cell r="G8683" t="str">
            <v xml:space="preserve"> </v>
          </cell>
        </row>
        <row r="8684">
          <cell r="A8684"/>
          <cell r="B8684"/>
          <cell r="C8684"/>
          <cell r="D8684"/>
          <cell r="G8684" t="str">
            <v xml:space="preserve"> </v>
          </cell>
        </row>
        <row r="8685">
          <cell r="A8685"/>
          <cell r="B8685"/>
          <cell r="C8685"/>
          <cell r="D8685"/>
          <cell r="G8685" t="str">
            <v xml:space="preserve"> </v>
          </cell>
        </row>
        <row r="8686">
          <cell r="A8686"/>
          <cell r="B8686"/>
          <cell r="C8686"/>
          <cell r="D8686"/>
          <cell r="G8686" t="str">
            <v xml:space="preserve"> </v>
          </cell>
        </row>
        <row r="8687">
          <cell r="A8687"/>
          <cell r="B8687"/>
          <cell r="C8687"/>
          <cell r="D8687"/>
          <cell r="G8687" t="str">
            <v xml:space="preserve"> </v>
          </cell>
        </row>
        <row r="8688">
          <cell r="A8688"/>
          <cell r="B8688"/>
          <cell r="C8688"/>
          <cell r="D8688"/>
          <cell r="G8688" t="str">
            <v xml:space="preserve"> </v>
          </cell>
        </row>
        <row r="8689">
          <cell r="A8689"/>
          <cell r="B8689"/>
          <cell r="C8689"/>
          <cell r="D8689"/>
          <cell r="G8689" t="str">
            <v xml:space="preserve"> </v>
          </cell>
        </row>
        <row r="8690">
          <cell r="A8690"/>
          <cell r="B8690"/>
          <cell r="C8690"/>
          <cell r="D8690"/>
          <cell r="G8690" t="str">
            <v xml:space="preserve"> </v>
          </cell>
        </row>
        <row r="8691">
          <cell r="A8691"/>
          <cell r="B8691"/>
          <cell r="C8691"/>
          <cell r="D8691"/>
          <cell r="G8691" t="str">
            <v xml:space="preserve"> </v>
          </cell>
        </row>
        <row r="8692">
          <cell r="A8692"/>
          <cell r="B8692"/>
          <cell r="C8692"/>
          <cell r="D8692"/>
          <cell r="G8692" t="str">
            <v xml:space="preserve"> </v>
          </cell>
        </row>
        <row r="8693">
          <cell r="A8693"/>
          <cell r="B8693"/>
          <cell r="C8693"/>
          <cell r="D8693"/>
          <cell r="G8693" t="str">
            <v xml:space="preserve"> </v>
          </cell>
        </row>
        <row r="8694">
          <cell r="A8694"/>
          <cell r="B8694"/>
          <cell r="C8694"/>
          <cell r="D8694"/>
          <cell r="G8694" t="str">
            <v xml:space="preserve"> </v>
          </cell>
        </row>
        <row r="8695">
          <cell r="A8695"/>
          <cell r="B8695"/>
          <cell r="C8695"/>
          <cell r="D8695"/>
          <cell r="G8695" t="str">
            <v xml:space="preserve"> </v>
          </cell>
        </row>
        <row r="8696">
          <cell r="A8696"/>
          <cell r="B8696"/>
          <cell r="C8696"/>
          <cell r="D8696"/>
          <cell r="G8696" t="str">
            <v xml:space="preserve"> </v>
          </cell>
        </row>
        <row r="8697">
          <cell r="A8697"/>
          <cell r="B8697"/>
          <cell r="C8697"/>
          <cell r="D8697"/>
          <cell r="G8697" t="str">
            <v xml:space="preserve"> </v>
          </cell>
        </row>
        <row r="8698">
          <cell r="A8698"/>
          <cell r="B8698"/>
          <cell r="C8698"/>
          <cell r="D8698"/>
          <cell r="G8698" t="str">
            <v xml:space="preserve"> </v>
          </cell>
        </row>
        <row r="8699">
          <cell r="A8699"/>
          <cell r="B8699"/>
          <cell r="C8699"/>
          <cell r="D8699"/>
          <cell r="G8699" t="str">
            <v xml:space="preserve"> </v>
          </cell>
        </row>
        <row r="8700">
          <cell r="A8700"/>
          <cell r="B8700"/>
          <cell r="C8700"/>
          <cell r="D8700"/>
          <cell r="G8700" t="str">
            <v xml:space="preserve"> </v>
          </cell>
        </row>
        <row r="8701">
          <cell r="A8701"/>
          <cell r="B8701"/>
          <cell r="C8701"/>
          <cell r="D8701"/>
          <cell r="G8701" t="str">
            <v xml:space="preserve"> </v>
          </cell>
        </row>
        <row r="8702">
          <cell r="A8702"/>
          <cell r="B8702"/>
          <cell r="C8702"/>
          <cell r="D8702"/>
          <cell r="G8702" t="str">
            <v xml:space="preserve"> </v>
          </cell>
        </row>
        <row r="8703">
          <cell r="A8703"/>
          <cell r="B8703"/>
          <cell r="C8703"/>
          <cell r="D8703"/>
          <cell r="G8703" t="str">
            <v xml:space="preserve"> </v>
          </cell>
        </row>
        <row r="8704">
          <cell r="A8704"/>
          <cell r="B8704"/>
          <cell r="C8704"/>
          <cell r="D8704"/>
          <cell r="G8704" t="str">
            <v xml:space="preserve"> </v>
          </cell>
        </row>
        <row r="8705">
          <cell r="A8705"/>
          <cell r="B8705"/>
          <cell r="C8705"/>
          <cell r="D8705"/>
          <cell r="G8705" t="str">
            <v xml:space="preserve"> </v>
          </cell>
        </row>
        <row r="8706">
          <cell r="A8706"/>
          <cell r="B8706"/>
          <cell r="C8706"/>
          <cell r="D8706"/>
          <cell r="G8706" t="str">
            <v xml:space="preserve"> </v>
          </cell>
        </row>
        <row r="8707">
          <cell r="A8707"/>
          <cell r="B8707"/>
          <cell r="C8707"/>
          <cell r="D8707"/>
          <cell r="G8707" t="str">
            <v xml:space="preserve"> </v>
          </cell>
        </row>
        <row r="8708">
          <cell r="A8708"/>
          <cell r="B8708"/>
          <cell r="C8708"/>
          <cell r="D8708"/>
          <cell r="G8708" t="str">
            <v xml:space="preserve"> </v>
          </cell>
        </row>
        <row r="8709">
          <cell r="A8709"/>
          <cell r="B8709"/>
          <cell r="C8709"/>
          <cell r="D8709"/>
          <cell r="G8709" t="str">
            <v xml:space="preserve"> </v>
          </cell>
        </row>
        <row r="8710">
          <cell r="A8710"/>
          <cell r="B8710"/>
          <cell r="C8710"/>
          <cell r="D8710"/>
          <cell r="G8710" t="str">
            <v xml:space="preserve"> </v>
          </cell>
        </row>
        <row r="8711">
          <cell r="A8711"/>
          <cell r="B8711"/>
          <cell r="C8711"/>
          <cell r="D8711"/>
          <cell r="G8711" t="str">
            <v xml:space="preserve"> </v>
          </cell>
        </row>
        <row r="8712">
          <cell r="A8712"/>
          <cell r="B8712"/>
          <cell r="C8712"/>
          <cell r="D8712"/>
          <cell r="G8712" t="str">
            <v xml:space="preserve"> </v>
          </cell>
        </row>
        <row r="8713">
          <cell r="A8713"/>
          <cell r="B8713"/>
          <cell r="C8713"/>
          <cell r="D8713"/>
          <cell r="G8713" t="str">
            <v xml:space="preserve"> </v>
          </cell>
        </row>
        <row r="8714">
          <cell r="A8714"/>
          <cell r="B8714"/>
          <cell r="C8714"/>
          <cell r="D8714"/>
          <cell r="G8714" t="str">
            <v xml:space="preserve"> </v>
          </cell>
        </row>
        <row r="8715">
          <cell r="A8715"/>
          <cell r="B8715"/>
          <cell r="C8715"/>
          <cell r="D8715"/>
          <cell r="G8715" t="str">
            <v xml:space="preserve"> </v>
          </cell>
        </row>
        <row r="8716">
          <cell r="A8716"/>
          <cell r="B8716"/>
          <cell r="C8716"/>
          <cell r="D8716"/>
          <cell r="G8716" t="str">
            <v xml:space="preserve"> </v>
          </cell>
        </row>
        <row r="8717">
          <cell r="A8717"/>
          <cell r="B8717"/>
          <cell r="C8717"/>
          <cell r="D8717"/>
          <cell r="G8717" t="str">
            <v xml:space="preserve"> </v>
          </cell>
        </row>
        <row r="8718">
          <cell r="A8718"/>
          <cell r="B8718"/>
          <cell r="C8718"/>
          <cell r="D8718"/>
          <cell r="G8718" t="str">
            <v xml:space="preserve"> </v>
          </cell>
        </row>
        <row r="8719">
          <cell r="A8719"/>
          <cell r="B8719"/>
          <cell r="C8719"/>
          <cell r="D8719"/>
          <cell r="G8719" t="str">
            <v xml:space="preserve"> </v>
          </cell>
        </row>
        <row r="8720">
          <cell r="A8720"/>
          <cell r="B8720"/>
          <cell r="C8720"/>
          <cell r="D8720"/>
          <cell r="G8720" t="str">
            <v xml:space="preserve"> </v>
          </cell>
        </row>
        <row r="8721">
          <cell r="A8721"/>
          <cell r="B8721"/>
          <cell r="C8721"/>
          <cell r="D8721"/>
          <cell r="G8721" t="str">
            <v xml:space="preserve"> </v>
          </cell>
        </row>
        <row r="8722">
          <cell r="A8722"/>
          <cell r="B8722"/>
          <cell r="C8722"/>
          <cell r="D8722"/>
          <cell r="G8722" t="str">
            <v xml:space="preserve"> </v>
          </cell>
        </row>
        <row r="8723">
          <cell r="A8723"/>
          <cell r="B8723"/>
          <cell r="C8723"/>
          <cell r="D8723"/>
          <cell r="G8723" t="str">
            <v xml:space="preserve"> </v>
          </cell>
        </row>
        <row r="8724">
          <cell r="A8724"/>
          <cell r="B8724"/>
          <cell r="C8724"/>
          <cell r="D8724"/>
          <cell r="G8724" t="str">
            <v xml:space="preserve"> </v>
          </cell>
        </row>
        <row r="8725">
          <cell r="A8725"/>
          <cell r="B8725"/>
          <cell r="C8725"/>
          <cell r="D8725"/>
          <cell r="G8725" t="str">
            <v xml:space="preserve"> </v>
          </cell>
        </row>
        <row r="8726">
          <cell r="A8726"/>
          <cell r="B8726"/>
          <cell r="C8726"/>
          <cell r="D8726"/>
          <cell r="G8726" t="str">
            <v xml:space="preserve"> </v>
          </cell>
        </row>
        <row r="8727">
          <cell r="A8727"/>
          <cell r="B8727"/>
          <cell r="C8727"/>
          <cell r="D8727"/>
          <cell r="G8727" t="str">
            <v xml:space="preserve"> </v>
          </cell>
        </row>
        <row r="8728">
          <cell r="A8728"/>
          <cell r="B8728"/>
          <cell r="C8728"/>
          <cell r="D8728"/>
          <cell r="G8728" t="str">
            <v xml:space="preserve"> </v>
          </cell>
        </row>
        <row r="8729">
          <cell r="A8729"/>
          <cell r="B8729"/>
          <cell r="C8729"/>
          <cell r="D8729"/>
          <cell r="G8729" t="str">
            <v xml:space="preserve"> </v>
          </cell>
        </row>
        <row r="8730">
          <cell r="A8730"/>
          <cell r="B8730"/>
          <cell r="C8730"/>
          <cell r="D8730"/>
          <cell r="G8730" t="str">
            <v xml:space="preserve"> </v>
          </cell>
        </row>
        <row r="8731">
          <cell r="A8731"/>
          <cell r="B8731"/>
          <cell r="C8731"/>
          <cell r="D8731"/>
          <cell r="G8731" t="str">
            <v xml:space="preserve"> </v>
          </cell>
        </row>
        <row r="8732">
          <cell r="A8732"/>
          <cell r="B8732"/>
          <cell r="C8732"/>
          <cell r="D8732"/>
          <cell r="G8732" t="str">
            <v xml:space="preserve"> </v>
          </cell>
        </row>
        <row r="8733">
          <cell r="A8733"/>
          <cell r="B8733"/>
          <cell r="C8733"/>
          <cell r="D8733"/>
          <cell r="G8733" t="str">
            <v xml:space="preserve"> </v>
          </cell>
        </row>
        <row r="8734">
          <cell r="A8734"/>
          <cell r="B8734"/>
          <cell r="C8734"/>
          <cell r="D8734"/>
          <cell r="G8734" t="str">
            <v xml:space="preserve"> </v>
          </cell>
        </row>
        <row r="8735">
          <cell r="A8735"/>
          <cell r="B8735"/>
          <cell r="C8735"/>
          <cell r="D8735"/>
          <cell r="G8735" t="str">
            <v xml:space="preserve"> </v>
          </cell>
        </row>
        <row r="8736">
          <cell r="A8736"/>
          <cell r="B8736"/>
          <cell r="C8736"/>
          <cell r="D8736"/>
          <cell r="G8736" t="str">
            <v xml:space="preserve"> </v>
          </cell>
        </row>
        <row r="8737">
          <cell r="A8737"/>
          <cell r="B8737"/>
          <cell r="C8737"/>
          <cell r="D8737"/>
          <cell r="G8737" t="str">
            <v xml:space="preserve"> </v>
          </cell>
        </row>
        <row r="8738">
          <cell r="A8738"/>
          <cell r="B8738"/>
          <cell r="C8738"/>
          <cell r="D8738"/>
          <cell r="G8738" t="str">
            <v xml:space="preserve"> </v>
          </cell>
        </row>
        <row r="8739">
          <cell r="A8739"/>
          <cell r="B8739"/>
          <cell r="C8739"/>
          <cell r="D8739"/>
          <cell r="G8739" t="str">
            <v xml:space="preserve"> </v>
          </cell>
        </row>
        <row r="8740">
          <cell r="A8740"/>
          <cell r="B8740"/>
          <cell r="C8740"/>
          <cell r="D8740"/>
          <cell r="G8740" t="str">
            <v xml:space="preserve"> </v>
          </cell>
        </row>
        <row r="8741">
          <cell r="A8741"/>
          <cell r="B8741"/>
          <cell r="C8741"/>
          <cell r="D8741"/>
          <cell r="G8741" t="str">
            <v xml:space="preserve"> </v>
          </cell>
        </row>
        <row r="8742">
          <cell r="A8742"/>
          <cell r="B8742"/>
          <cell r="C8742"/>
          <cell r="D8742"/>
          <cell r="G8742" t="str">
            <v xml:space="preserve"> </v>
          </cell>
        </row>
        <row r="8743">
          <cell r="A8743"/>
          <cell r="B8743"/>
          <cell r="C8743"/>
          <cell r="D8743"/>
          <cell r="G8743" t="str">
            <v xml:space="preserve"> </v>
          </cell>
        </row>
        <row r="8744">
          <cell r="A8744"/>
          <cell r="B8744"/>
          <cell r="C8744"/>
          <cell r="D8744"/>
          <cell r="G8744" t="str">
            <v xml:space="preserve"> </v>
          </cell>
        </row>
        <row r="8745">
          <cell r="A8745"/>
          <cell r="B8745"/>
          <cell r="C8745"/>
          <cell r="D8745"/>
          <cell r="G8745" t="str">
            <v xml:space="preserve"> </v>
          </cell>
        </row>
        <row r="8746">
          <cell r="A8746"/>
          <cell r="B8746"/>
          <cell r="C8746"/>
          <cell r="D8746"/>
          <cell r="G8746" t="str">
            <v xml:space="preserve"> </v>
          </cell>
        </row>
        <row r="8747">
          <cell r="A8747"/>
          <cell r="B8747"/>
          <cell r="C8747"/>
          <cell r="D8747"/>
          <cell r="G8747" t="str">
            <v xml:space="preserve"> </v>
          </cell>
        </row>
        <row r="8748">
          <cell r="A8748"/>
          <cell r="B8748"/>
          <cell r="C8748"/>
          <cell r="D8748"/>
          <cell r="G8748" t="str">
            <v xml:space="preserve"> </v>
          </cell>
        </row>
        <row r="8749">
          <cell r="A8749"/>
          <cell r="B8749"/>
          <cell r="C8749"/>
          <cell r="D8749"/>
          <cell r="G8749" t="str">
            <v xml:space="preserve"> </v>
          </cell>
        </row>
        <row r="8750">
          <cell r="A8750"/>
          <cell r="B8750"/>
          <cell r="C8750"/>
          <cell r="D8750"/>
          <cell r="G8750" t="str">
            <v xml:space="preserve"> </v>
          </cell>
        </row>
        <row r="8751">
          <cell r="A8751"/>
          <cell r="B8751"/>
          <cell r="C8751"/>
          <cell r="D8751"/>
          <cell r="G8751" t="str">
            <v xml:space="preserve"> </v>
          </cell>
        </row>
        <row r="8752">
          <cell r="A8752"/>
          <cell r="B8752"/>
          <cell r="C8752"/>
          <cell r="D8752"/>
          <cell r="G8752" t="str">
            <v xml:space="preserve"> </v>
          </cell>
        </row>
        <row r="8753">
          <cell r="A8753"/>
          <cell r="B8753"/>
          <cell r="C8753"/>
          <cell r="D8753"/>
          <cell r="G8753" t="str">
            <v xml:space="preserve"> </v>
          </cell>
        </row>
        <row r="8754">
          <cell r="A8754"/>
          <cell r="B8754"/>
          <cell r="C8754"/>
          <cell r="D8754"/>
          <cell r="G8754" t="str">
            <v xml:space="preserve"> </v>
          </cell>
        </row>
        <row r="8755">
          <cell r="A8755"/>
          <cell r="B8755"/>
          <cell r="C8755"/>
          <cell r="D8755"/>
          <cell r="G8755" t="str">
            <v xml:space="preserve"> </v>
          </cell>
        </row>
        <row r="8756">
          <cell r="A8756"/>
          <cell r="B8756"/>
          <cell r="C8756"/>
          <cell r="D8756"/>
          <cell r="G8756" t="str">
            <v xml:space="preserve"> </v>
          </cell>
        </row>
        <row r="8757">
          <cell r="A8757"/>
          <cell r="B8757"/>
          <cell r="C8757"/>
          <cell r="D8757"/>
          <cell r="G8757" t="str">
            <v xml:space="preserve"> </v>
          </cell>
        </row>
        <row r="8758">
          <cell r="A8758"/>
          <cell r="B8758"/>
          <cell r="C8758"/>
          <cell r="D8758"/>
          <cell r="G8758" t="str">
            <v xml:space="preserve"> </v>
          </cell>
        </row>
        <row r="8759">
          <cell r="A8759"/>
          <cell r="B8759"/>
          <cell r="C8759"/>
          <cell r="D8759"/>
          <cell r="G8759" t="str">
            <v xml:space="preserve"> </v>
          </cell>
        </row>
        <row r="8760">
          <cell r="A8760"/>
          <cell r="B8760"/>
          <cell r="C8760"/>
          <cell r="D8760"/>
          <cell r="G8760" t="str">
            <v xml:space="preserve"> </v>
          </cell>
        </row>
        <row r="8761">
          <cell r="A8761"/>
          <cell r="B8761"/>
          <cell r="C8761"/>
          <cell r="D8761"/>
          <cell r="G8761" t="str">
            <v xml:space="preserve"> </v>
          </cell>
        </row>
        <row r="8762">
          <cell r="A8762"/>
          <cell r="B8762"/>
          <cell r="C8762"/>
          <cell r="D8762"/>
          <cell r="G8762" t="str">
            <v xml:space="preserve"> </v>
          </cell>
        </row>
        <row r="8763">
          <cell r="A8763"/>
          <cell r="B8763"/>
          <cell r="C8763"/>
          <cell r="D8763"/>
          <cell r="G8763" t="str">
            <v xml:space="preserve"> </v>
          </cell>
        </row>
        <row r="8764">
          <cell r="A8764"/>
          <cell r="B8764"/>
          <cell r="C8764"/>
          <cell r="D8764"/>
          <cell r="G8764" t="str">
            <v xml:space="preserve"> </v>
          </cell>
        </row>
        <row r="8765">
          <cell r="A8765"/>
          <cell r="B8765"/>
          <cell r="C8765"/>
          <cell r="D8765"/>
          <cell r="G8765" t="str">
            <v xml:space="preserve"> </v>
          </cell>
        </row>
        <row r="8766">
          <cell r="A8766"/>
          <cell r="B8766"/>
          <cell r="C8766"/>
          <cell r="D8766"/>
          <cell r="G8766" t="str">
            <v xml:space="preserve"> </v>
          </cell>
        </row>
        <row r="8767">
          <cell r="A8767"/>
          <cell r="B8767"/>
          <cell r="C8767"/>
          <cell r="D8767"/>
          <cell r="G8767" t="str">
            <v xml:space="preserve"> </v>
          </cell>
        </row>
        <row r="8768">
          <cell r="A8768"/>
          <cell r="B8768"/>
          <cell r="C8768"/>
          <cell r="D8768"/>
          <cell r="G8768" t="str">
            <v xml:space="preserve"> </v>
          </cell>
        </row>
        <row r="8769">
          <cell r="A8769"/>
          <cell r="B8769"/>
          <cell r="C8769"/>
          <cell r="D8769"/>
          <cell r="G8769" t="str">
            <v xml:space="preserve"> </v>
          </cell>
        </row>
        <row r="8770">
          <cell r="A8770"/>
          <cell r="B8770"/>
          <cell r="C8770"/>
          <cell r="D8770"/>
          <cell r="G8770" t="str">
            <v xml:space="preserve"> </v>
          </cell>
        </row>
        <row r="8771">
          <cell r="A8771"/>
          <cell r="B8771"/>
          <cell r="C8771"/>
          <cell r="D8771"/>
          <cell r="G8771" t="str">
            <v xml:space="preserve"> </v>
          </cell>
        </row>
        <row r="8772">
          <cell r="A8772"/>
          <cell r="B8772"/>
          <cell r="C8772"/>
          <cell r="D8772"/>
          <cell r="G8772" t="str">
            <v xml:space="preserve"> </v>
          </cell>
        </row>
        <row r="8773">
          <cell r="A8773"/>
          <cell r="B8773"/>
          <cell r="C8773"/>
          <cell r="D8773"/>
          <cell r="G8773" t="str">
            <v xml:space="preserve"> </v>
          </cell>
        </row>
        <row r="8774">
          <cell r="A8774"/>
          <cell r="B8774"/>
          <cell r="C8774"/>
          <cell r="D8774"/>
          <cell r="G8774" t="str">
            <v xml:space="preserve"> </v>
          </cell>
        </row>
        <row r="8775">
          <cell r="A8775"/>
          <cell r="B8775"/>
          <cell r="C8775"/>
          <cell r="D8775"/>
          <cell r="G8775" t="str">
            <v xml:space="preserve"> </v>
          </cell>
        </row>
        <row r="8776">
          <cell r="A8776"/>
          <cell r="B8776"/>
          <cell r="C8776"/>
          <cell r="D8776"/>
          <cell r="G8776" t="str">
            <v xml:space="preserve"> </v>
          </cell>
        </row>
        <row r="8777">
          <cell r="A8777"/>
          <cell r="B8777"/>
          <cell r="C8777"/>
          <cell r="D8777"/>
          <cell r="G8777" t="str">
            <v xml:space="preserve"> </v>
          </cell>
        </row>
        <row r="8778">
          <cell r="A8778"/>
          <cell r="B8778"/>
          <cell r="C8778"/>
          <cell r="D8778"/>
          <cell r="G8778" t="str">
            <v xml:space="preserve"> </v>
          </cell>
        </row>
        <row r="8779">
          <cell r="A8779"/>
          <cell r="B8779"/>
          <cell r="C8779"/>
          <cell r="D8779"/>
          <cell r="G8779" t="str">
            <v xml:space="preserve"> </v>
          </cell>
        </row>
        <row r="8780">
          <cell r="A8780"/>
          <cell r="B8780"/>
          <cell r="C8780"/>
          <cell r="D8780"/>
          <cell r="G8780" t="str">
            <v xml:space="preserve"> </v>
          </cell>
        </row>
        <row r="8781">
          <cell r="A8781"/>
          <cell r="B8781"/>
          <cell r="C8781"/>
          <cell r="D8781"/>
          <cell r="G8781" t="str">
            <v xml:space="preserve"> </v>
          </cell>
        </row>
        <row r="8782">
          <cell r="A8782"/>
          <cell r="B8782"/>
          <cell r="C8782"/>
          <cell r="D8782"/>
          <cell r="G8782" t="str">
            <v xml:space="preserve"> </v>
          </cell>
        </row>
        <row r="8783">
          <cell r="A8783"/>
          <cell r="B8783"/>
          <cell r="C8783"/>
          <cell r="D8783"/>
          <cell r="G8783" t="str">
            <v xml:space="preserve"> </v>
          </cell>
        </row>
        <row r="8784">
          <cell r="A8784"/>
          <cell r="B8784"/>
          <cell r="C8784"/>
          <cell r="D8784"/>
          <cell r="G8784" t="str">
            <v xml:space="preserve"> </v>
          </cell>
        </row>
        <row r="8785">
          <cell r="A8785"/>
          <cell r="B8785"/>
          <cell r="C8785"/>
          <cell r="D8785"/>
          <cell r="G8785" t="str">
            <v xml:space="preserve"> </v>
          </cell>
        </row>
        <row r="8786">
          <cell r="A8786"/>
          <cell r="B8786"/>
          <cell r="C8786"/>
          <cell r="D8786"/>
          <cell r="G8786" t="str">
            <v xml:space="preserve"> </v>
          </cell>
        </row>
        <row r="8787">
          <cell r="A8787"/>
          <cell r="B8787"/>
          <cell r="C8787"/>
          <cell r="D8787"/>
          <cell r="G8787" t="str">
            <v xml:space="preserve"> </v>
          </cell>
        </row>
        <row r="8788">
          <cell r="A8788"/>
          <cell r="B8788"/>
          <cell r="C8788"/>
          <cell r="D8788"/>
          <cell r="G8788" t="str">
            <v xml:space="preserve"> </v>
          </cell>
        </row>
        <row r="8789">
          <cell r="A8789"/>
          <cell r="B8789"/>
          <cell r="C8789"/>
          <cell r="D8789"/>
          <cell r="G8789" t="str">
            <v xml:space="preserve"> </v>
          </cell>
        </row>
        <row r="8790">
          <cell r="A8790"/>
          <cell r="B8790"/>
          <cell r="C8790"/>
          <cell r="D8790"/>
          <cell r="G8790" t="str">
            <v xml:space="preserve"> </v>
          </cell>
        </row>
        <row r="8791">
          <cell r="A8791"/>
          <cell r="B8791"/>
          <cell r="C8791"/>
          <cell r="D8791"/>
          <cell r="G8791" t="str">
            <v xml:space="preserve"> </v>
          </cell>
        </row>
        <row r="8792">
          <cell r="A8792"/>
          <cell r="B8792"/>
          <cell r="C8792"/>
          <cell r="D8792"/>
          <cell r="G8792" t="str">
            <v xml:space="preserve"> </v>
          </cell>
        </row>
        <row r="8793">
          <cell r="A8793"/>
          <cell r="B8793"/>
          <cell r="C8793"/>
          <cell r="D8793"/>
          <cell r="G8793" t="str">
            <v xml:space="preserve"> </v>
          </cell>
        </row>
        <row r="8794">
          <cell r="A8794"/>
          <cell r="B8794"/>
          <cell r="C8794"/>
          <cell r="D8794"/>
          <cell r="G8794" t="str">
            <v xml:space="preserve"> </v>
          </cell>
        </row>
        <row r="8795">
          <cell r="A8795"/>
          <cell r="B8795"/>
          <cell r="C8795"/>
          <cell r="D8795"/>
          <cell r="G8795" t="str">
            <v xml:space="preserve"> </v>
          </cell>
        </row>
        <row r="8796">
          <cell r="A8796"/>
          <cell r="B8796"/>
          <cell r="C8796"/>
          <cell r="D8796"/>
          <cell r="G8796" t="str">
            <v xml:space="preserve"> </v>
          </cell>
        </row>
        <row r="8797">
          <cell r="A8797"/>
          <cell r="B8797"/>
          <cell r="C8797"/>
          <cell r="D8797"/>
          <cell r="G8797" t="str">
            <v xml:space="preserve"> </v>
          </cell>
        </row>
        <row r="8798">
          <cell r="A8798"/>
          <cell r="B8798"/>
          <cell r="C8798"/>
          <cell r="D8798"/>
          <cell r="G8798" t="str">
            <v xml:space="preserve"> </v>
          </cell>
        </row>
        <row r="8799">
          <cell r="A8799"/>
          <cell r="B8799"/>
          <cell r="C8799"/>
          <cell r="D8799"/>
          <cell r="G8799" t="str">
            <v xml:space="preserve"> </v>
          </cell>
        </row>
        <row r="8800">
          <cell r="A8800"/>
          <cell r="B8800"/>
          <cell r="C8800"/>
          <cell r="D8800"/>
          <cell r="G8800" t="str">
            <v xml:space="preserve"> </v>
          </cell>
        </row>
        <row r="8801">
          <cell r="A8801"/>
          <cell r="B8801"/>
          <cell r="C8801"/>
          <cell r="D8801"/>
          <cell r="G8801" t="str">
            <v xml:space="preserve"> </v>
          </cell>
        </row>
        <row r="8802">
          <cell r="A8802"/>
          <cell r="B8802"/>
          <cell r="C8802"/>
          <cell r="D8802"/>
          <cell r="G8802" t="str">
            <v xml:space="preserve"> </v>
          </cell>
        </row>
        <row r="8803">
          <cell r="A8803"/>
          <cell r="B8803"/>
          <cell r="C8803"/>
          <cell r="D8803"/>
          <cell r="G8803" t="str">
            <v xml:space="preserve"> </v>
          </cell>
        </row>
        <row r="8804">
          <cell r="A8804"/>
          <cell r="B8804"/>
          <cell r="C8804"/>
          <cell r="D8804"/>
          <cell r="G8804" t="str">
            <v xml:space="preserve"> </v>
          </cell>
        </row>
        <row r="8805">
          <cell r="A8805"/>
          <cell r="B8805"/>
          <cell r="C8805"/>
          <cell r="D8805"/>
          <cell r="G8805" t="str">
            <v xml:space="preserve"> </v>
          </cell>
        </row>
        <row r="8806">
          <cell r="A8806"/>
          <cell r="B8806"/>
          <cell r="C8806"/>
          <cell r="D8806"/>
          <cell r="G8806" t="str">
            <v xml:space="preserve"> </v>
          </cell>
        </row>
        <row r="8807">
          <cell r="A8807"/>
          <cell r="B8807"/>
          <cell r="C8807"/>
          <cell r="D8807"/>
          <cell r="G8807" t="str">
            <v xml:space="preserve"> </v>
          </cell>
        </row>
        <row r="8808">
          <cell r="A8808"/>
          <cell r="B8808"/>
          <cell r="C8808"/>
          <cell r="D8808"/>
          <cell r="G8808" t="str">
            <v xml:space="preserve"> </v>
          </cell>
        </row>
        <row r="8809">
          <cell r="A8809"/>
          <cell r="B8809"/>
          <cell r="C8809"/>
          <cell r="D8809"/>
          <cell r="G8809" t="str">
            <v xml:space="preserve"> </v>
          </cell>
        </row>
        <row r="8810">
          <cell r="A8810"/>
          <cell r="B8810"/>
          <cell r="C8810"/>
          <cell r="D8810"/>
          <cell r="G8810" t="str">
            <v xml:space="preserve"> </v>
          </cell>
        </row>
        <row r="8811">
          <cell r="A8811"/>
          <cell r="B8811"/>
          <cell r="C8811"/>
          <cell r="D8811"/>
          <cell r="G8811" t="str">
            <v xml:space="preserve"> </v>
          </cell>
        </row>
        <row r="8812">
          <cell r="A8812"/>
          <cell r="B8812"/>
          <cell r="C8812"/>
          <cell r="D8812"/>
          <cell r="G8812" t="str">
            <v xml:space="preserve"> </v>
          </cell>
        </row>
        <row r="8813">
          <cell r="A8813"/>
          <cell r="B8813"/>
          <cell r="C8813"/>
          <cell r="D8813"/>
          <cell r="G8813" t="str">
            <v xml:space="preserve"> </v>
          </cell>
        </row>
        <row r="8814">
          <cell r="A8814"/>
          <cell r="B8814"/>
          <cell r="C8814"/>
          <cell r="D8814"/>
          <cell r="G8814" t="str">
            <v xml:space="preserve"> </v>
          </cell>
        </row>
        <row r="8815">
          <cell r="A8815"/>
          <cell r="B8815"/>
          <cell r="C8815"/>
          <cell r="D8815"/>
          <cell r="G8815" t="str">
            <v xml:space="preserve"> </v>
          </cell>
        </row>
        <row r="8816">
          <cell r="A8816"/>
          <cell r="B8816"/>
          <cell r="C8816"/>
          <cell r="D8816"/>
          <cell r="G8816" t="str">
            <v xml:space="preserve"> </v>
          </cell>
        </row>
        <row r="8817">
          <cell r="A8817"/>
          <cell r="B8817"/>
          <cell r="C8817"/>
          <cell r="D8817"/>
          <cell r="G8817" t="str">
            <v xml:space="preserve"> </v>
          </cell>
        </row>
        <row r="8818">
          <cell r="A8818"/>
          <cell r="B8818"/>
          <cell r="C8818"/>
          <cell r="D8818"/>
          <cell r="G8818" t="str">
            <v xml:space="preserve"> </v>
          </cell>
        </row>
        <row r="8819">
          <cell r="A8819"/>
          <cell r="B8819"/>
          <cell r="C8819"/>
          <cell r="D8819"/>
          <cell r="G8819" t="str">
            <v xml:space="preserve"> </v>
          </cell>
        </row>
        <row r="8820">
          <cell r="A8820"/>
          <cell r="B8820"/>
          <cell r="C8820"/>
          <cell r="D8820"/>
          <cell r="G8820" t="str">
            <v xml:space="preserve"> </v>
          </cell>
        </row>
        <row r="8821">
          <cell r="A8821"/>
          <cell r="B8821"/>
          <cell r="C8821"/>
          <cell r="D8821"/>
          <cell r="G8821" t="str">
            <v xml:space="preserve"> </v>
          </cell>
        </row>
        <row r="8822">
          <cell r="A8822"/>
          <cell r="B8822"/>
          <cell r="C8822"/>
          <cell r="D8822"/>
          <cell r="G8822" t="str">
            <v xml:space="preserve"> </v>
          </cell>
        </row>
        <row r="8823">
          <cell r="A8823"/>
          <cell r="B8823"/>
          <cell r="C8823"/>
          <cell r="D8823"/>
          <cell r="G8823" t="str">
            <v xml:space="preserve"> </v>
          </cell>
        </row>
        <row r="8824">
          <cell r="A8824"/>
          <cell r="B8824"/>
          <cell r="C8824"/>
          <cell r="D8824"/>
          <cell r="G8824" t="str">
            <v xml:space="preserve"> </v>
          </cell>
        </row>
        <row r="8825">
          <cell r="A8825"/>
          <cell r="B8825"/>
          <cell r="C8825"/>
          <cell r="D8825"/>
          <cell r="G8825" t="str">
            <v xml:space="preserve"> </v>
          </cell>
        </row>
        <row r="8826">
          <cell r="A8826"/>
          <cell r="B8826"/>
          <cell r="C8826"/>
          <cell r="D8826"/>
          <cell r="G8826" t="str">
            <v xml:space="preserve"> </v>
          </cell>
        </row>
        <row r="8827">
          <cell r="A8827"/>
          <cell r="B8827"/>
          <cell r="C8827"/>
          <cell r="D8827"/>
          <cell r="G8827" t="str">
            <v xml:space="preserve"> </v>
          </cell>
        </row>
        <row r="8828">
          <cell r="A8828"/>
          <cell r="B8828"/>
          <cell r="C8828"/>
          <cell r="D8828"/>
          <cell r="G8828" t="str">
            <v xml:space="preserve"> </v>
          </cell>
        </row>
        <row r="8829">
          <cell r="A8829"/>
          <cell r="B8829"/>
          <cell r="C8829"/>
          <cell r="D8829"/>
          <cell r="G8829" t="str">
            <v xml:space="preserve"> </v>
          </cell>
        </row>
        <row r="8830">
          <cell r="A8830"/>
          <cell r="B8830"/>
          <cell r="C8830"/>
          <cell r="D8830"/>
          <cell r="G8830" t="str">
            <v xml:space="preserve"> </v>
          </cell>
        </row>
        <row r="8831">
          <cell r="A8831"/>
          <cell r="B8831"/>
          <cell r="C8831"/>
          <cell r="D8831"/>
          <cell r="G8831" t="str">
            <v xml:space="preserve"> </v>
          </cell>
        </row>
        <row r="8832">
          <cell r="A8832"/>
          <cell r="B8832"/>
          <cell r="C8832"/>
          <cell r="D8832"/>
          <cell r="G8832" t="str">
            <v xml:space="preserve"> </v>
          </cell>
        </row>
        <row r="8833">
          <cell r="A8833"/>
          <cell r="B8833"/>
          <cell r="C8833"/>
          <cell r="D8833"/>
          <cell r="G8833" t="str">
            <v xml:space="preserve"> </v>
          </cell>
        </row>
        <row r="8834">
          <cell r="A8834"/>
          <cell r="B8834"/>
          <cell r="C8834"/>
          <cell r="D8834"/>
          <cell r="G8834" t="str">
            <v xml:space="preserve"> </v>
          </cell>
        </row>
        <row r="8835">
          <cell r="A8835"/>
          <cell r="B8835"/>
          <cell r="C8835"/>
          <cell r="D8835"/>
          <cell r="G8835" t="str">
            <v xml:space="preserve"> </v>
          </cell>
        </row>
        <row r="8836">
          <cell r="A8836"/>
          <cell r="B8836"/>
          <cell r="C8836"/>
          <cell r="D8836"/>
          <cell r="G8836" t="str">
            <v xml:space="preserve"> </v>
          </cell>
        </row>
        <row r="8837">
          <cell r="A8837"/>
          <cell r="B8837"/>
          <cell r="C8837"/>
          <cell r="D8837"/>
          <cell r="G8837" t="str">
            <v xml:space="preserve"> </v>
          </cell>
        </row>
        <row r="8838">
          <cell r="A8838"/>
          <cell r="B8838"/>
          <cell r="C8838"/>
          <cell r="D8838"/>
          <cell r="G8838" t="str">
            <v xml:space="preserve"> </v>
          </cell>
        </row>
        <row r="8839">
          <cell r="A8839"/>
          <cell r="B8839"/>
          <cell r="C8839"/>
          <cell r="D8839"/>
          <cell r="G8839" t="str">
            <v xml:space="preserve"> </v>
          </cell>
        </row>
        <row r="8840">
          <cell r="A8840"/>
          <cell r="B8840"/>
          <cell r="C8840"/>
          <cell r="D8840"/>
          <cell r="G8840" t="str">
            <v xml:space="preserve"> </v>
          </cell>
        </row>
        <row r="8841">
          <cell r="A8841"/>
          <cell r="B8841"/>
          <cell r="C8841"/>
          <cell r="D8841"/>
          <cell r="G8841" t="str">
            <v xml:space="preserve"> </v>
          </cell>
        </row>
        <row r="8842">
          <cell r="A8842"/>
          <cell r="B8842"/>
          <cell r="C8842"/>
          <cell r="D8842"/>
          <cell r="G8842" t="str">
            <v xml:space="preserve"> </v>
          </cell>
        </row>
        <row r="8843">
          <cell r="A8843"/>
          <cell r="B8843"/>
          <cell r="C8843"/>
          <cell r="D8843"/>
          <cell r="G8843" t="str">
            <v xml:space="preserve"> </v>
          </cell>
        </row>
        <row r="8844">
          <cell r="A8844"/>
          <cell r="B8844"/>
          <cell r="C8844"/>
          <cell r="D8844"/>
          <cell r="G8844" t="str">
            <v xml:space="preserve"> </v>
          </cell>
        </row>
        <row r="8845">
          <cell r="A8845"/>
          <cell r="B8845"/>
          <cell r="C8845"/>
          <cell r="D8845"/>
          <cell r="G8845" t="str">
            <v xml:space="preserve"> </v>
          </cell>
        </row>
        <row r="8846">
          <cell r="A8846"/>
          <cell r="B8846"/>
          <cell r="C8846"/>
          <cell r="D8846"/>
          <cell r="G8846" t="str">
            <v xml:space="preserve"> </v>
          </cell>
        </row>
        <row r="8847">
          <cell r="A8847"/>
          <cell r="B8847"/>
          <cell r="C8847"/>
          <cell r="D8847"/>
          <cell r="G8847" t="str">
            <v xml:space="preserve"> </v>
          </cell>
        </row>
        <row r="8848">
          <cell r="A8848"/>
          <cell r="B8848"/>
          <cell r="C8848"/>
          <cell r="D8848"/>
          <cell r="G8848" t="str">
            <v xml:space="preserve"> </v>
          </cell>
        </row>
        <row r="8849">
          <cell r="A8849"/>
          <cell r="B8849"/>
          <cell r="C8849"/>
          <cell r="D8849"/>
          <cell r="G8849" t="str">
            <v xml:space="preserve"> </v>
          </cell>
        </row>
        <row r="8850">
          <cell r="A8850"/>
          <cell r="B8850"/>
          <cell r="C8850"/>
          <cell r="D8850"/>
          <cell r="G8850" t="str">
            <v xml:space="preserve"> </v>
          </cell>
        </row>
        <row r="8851">
          <cell r="A8851"/>
          <cell r="B8851"/>
          <cell r="C8851"/>
          <cell r="D8851"/>
          <cell r="G8851" t="str">
            <v xml:space="preserve"> </v>
          </cell>
        </row>
        <row r="8852">
          <cell r="A8852"/>
          <cell r="B8852"/>
          <cell r="C8852"/>
          <cell r="D8852"/>
          <cell r="G8852" t="str">
            <v xml:space="preserve"> </v>
          </cell>
        </row>
        <row r="8853">
          <cell r="A8853"/>
          <cell r="B8853"/>
          <cell r="C8853"/>
          <cell r="D8853"/>
          <cell r="G8853" t="str">
            <v xml:space="preserve"> </v>
          </cell>
        </row>
        <row r="8854">
          <cell r="A8854"/>
          <cell r="B8854"/>
          <cell r="C8854"/>
          <cell r="D8854"/>
          <cell r="G8854" t="str">
            <v xml:space="preserve"> </v>
          </cell>
        </row>
        <row r="8855">
          <cell r="A8855"/>
          <cell r="B8855"/>
          <cell r="C8855"/>
          <cell r="D8855"/>
          <cell r="G8855" t="str">
            <v xml:space="preserve"> </v>
          </cell>
        </row>
        <row r="8856">
          <cell r="A8856"/>
          <cell r="B8856"/>
          <cell r="C8856"/>
          <cell r="D8856"/>
          <cell r="G8856" t="str">
            <v xml:space="preserve"> </v>
          </cell>
        </row>
        <row r="8857">
          <cell r="A8857"/>
          <cell r="B8857"/>
          <cell r="C8857"/>
          <cell r="D8857"/>
          <cell r="G8857" t="str">
            <v xml:space="preserve"> </v>
          </cell>
        </row>
        <row r="8858">
          <cell r="A8858"/>
          <cell r="B8858"/>
          <cell r="C8858"/>
          <cell r="D8858"/>
          <cell r="G8858" t="str">
            <v xml:space="preserve"> </v>
          </cell>
        </row>
        <row r="8859">
          <cell r="A8859"/>
          <cell r="B8859"/>
          <cell r="C8859"/>
          <cell r="D8859"/>
          <cell r="G8859" t="str">
            <v xml:space="preserve"> </v>
          </cell>
        </row>
        <row r="8860">
          <cell r="A8860"/>
          <cell r="B8860"/>
          <cell r="C8860"/>
          <cell r="D8860"/>
          <cell r="G8860" t="str">
            <v xml:space="preserve"> </v>
          </cell>
        </row>
        <row r="8861">
          <cell r="A8861"/>
          <cell r="B8861"/>
          <cell r="C8861"/>
          <cell r="D8861"/>
          <cell r="G8861" t="str">
            <v xml:space="preserve"> </v>
          </cell>
        </row>
        <row r="8862">
          <cell r="A8862"/>
          <cell r="B8862"/>
          <cell r="C8862"/>
          <cell r="D8862"/>
          <cell r="G8862" t="str">
            <v xml:space="preserve"> </v>
          </cell>
        </row>
        <row r="8863">
          <cell r="A8863"/>
          <cell r="B8863"/>
          <cell r="C8863"/>
          <cell r="D8863"/>
          <cell r="G8863" t="str">
            <v xml:space="preserve"> </v>
          </cell>
        </row>
        <row r="8864">
          <cell r="A8864"/>
          <cell r="B8864"/>
          <cell r="C8864"/>
          <cell r="D8864"/>
          <cell r="G8864" t="str">
            <v xml:space="preserve"> </v>
          </cell>
        </row>
        <row r="8865">
          <cell r="A8865"/>
          <cell r="B8865"/>
          <cell r="C8865"/>
          <cell r="D8865"/>
          <cell r="G8865" t="str">
            <v xml:space="preserve"> </v>
          </cell>
        </row>
        <row r="8866">
          <cell r="A8866"/>
          <cell r="B8866"/>
          <cell r="C8866"/>
          <cell r="D8866"/>
          <cell r="G8866" t="str">
            <v xml:space="preserve"> </v>
          </cell>
        </row>
        <row r="8867">
          <cell r="A8867"/>
          <cell r="B8867"/>
          <cell r="C8867"/>
          <cell r="D8867"/>
          <cell r="G8867" t="str">
            <v xml:space="preserve"> </v>
          </cell>
        </row>
        <row r="8868">
          <cell r="A8868"/>
          <cell r="B8868"/>
          <cell r="C8868"/>
          <cell r="D8868"/>
          <cell r="G8868" t="str">
            <v xml:space="preserve"> </v>
          </cell>
        </row>
        <row r="8869">
          <cell r="A8869"/>
          <cell r="B8869"/>
          <cell r="C8869"/>
          <cell r="D8869"/>
          <cell r="G8869" t="str">
            <v xml:space="preserve"> </v>
          </cell>
        </row>
        <row r="8870">
          <cell r="A8870"/>
          <cell r="B8870"/>
          <cell r="C8870"/>
          <cell r="D8870"/>
          <cell r="G8870" t="str">
            <v xml:space="preserve"> </v>
          </cell>
        </row>
        <row r="8871">
          <cell r="A8871"/>
          <cell r="B8871"/>
          <cell r="C8871"/>
          <cell r="D8871"/>
          <cell r="G8871" t="str">
            <v xml:space="preserve"> </v>
          </cell>
        </row>
        <row r="8872">
          <cell r="A8872"/>
          <cell r="B8872"/>
          <cell r="C8872"/>
          <cell r="D8872"/>
          <cell r="G8872" t="str">
            <v xml:space="preserve"> </v>
          </cell>
        </row>
        <row r="8873">
          <cell r="A8873"/>
          <cell r="B8873"/>
          <cell r="C8873"/>
          <cell r="D8873"/>
          <cell r="G8873" t="str">
            <v xml:space="preserve"> </v>
          </cell>
        </row>
        <row r="8874">
          <cell r="A8874"/>
          <cell r="B8874"/>
          <cell r="C8874"/>
          <cell r="D8874"/>
          <cell r="G8874" t="str">
            <v xml:space="preserve"> </v>
          </cell>
        </row>
        <row r="8875">
          <cell r="A8875"/>
          <cell r="B8875"/>
          <cell r="C8875"/>
          <cell r="D8875"/>
          <cell r="G8875" t="str">
            <v xml:space="preserve"> </v>
          </cell>
        </row>
        <row r="8876">
          <cell r="A8876"/>
          <cell r="B8876"/>
          <cell r="C8876"/>
          <cell r="D8876"/>
          <cell r="G8876" t="str">
            <v xml:space="preserve"> </v>
          </cell>
        </row>
        <row r="8877">
          <cell r="A8877"/>
          <cell r="B8877"/>
          <cell r="C8877"/>
          <cell r="D8877"/>
          <cell r="G8877" t="str">
            <v xml:space="preserve"> </v>
          </cell>
        </row>
        <row r="8878">
          <cell r="A8878"/>
          <cell r="B8878"/>
          <cell r="C8878"/>
          <cell r="D8878"/>
          <cell r="G8878" t="str">
            <v xml:space="preserve"> </v>
          </cell>
        </row>
        <row r="8879">
          <cell r="A8879"/>
          <cell r="B8879"/>
          <cell r="C8879"/>
          <cell r="D8879"/>
          <cell r="G8879" t="str">
            <v xml:space="preserve"> </v>
          </cell>
        </row>
        <row r="8880">
          <cell r="A8880"/>
          <cell r="B8880"/>
          <cell r="C8880"/>
          <cell r="D8880"/>
          <cell r="G8880" t="str">
            <v xml:space="preserve"> </v>
          </cell>
        </row>
        <row r="8881">
          <cell r="A8881"/>
          <cell r="B8881"/>
          <cell r="C8881"/>
          <cell r="D8881"/>
          <cell r="G8881" t="str">
            <v xml:space="preserve"> </v>
          </cell>
        </row>
        <row r="8882">
          <cell r="A8882"/>
          <cell r="B8882"/>
          <cell r="C8882"/>
          <cell r="D8882"/>
          <cell r="G8882" t="str">
            <v xml:space="preserve"> </v>
          </cell>
        </row>
        <row r="8883">
          <cell r="A8883"/>
          <cell r="B8883"/>
          <cell r="C8883"/>
          <cell r="D8883"/>
          <cell r="G8883" t="str">
            <v xml:space="preserve"> </v>
          </cell>
        </row>
        <row r="8884">
          <cell r="A8884"/>
          <cell r="B8884"/>
          <cell r="C8884"/>
          <cell r="D8884"/>
          <cell r="G8884" t="str">
            <v xml:space="preserve"> </v>
          </cell>
        </row>
        <row r="8885">
          <cell r="A8885"/>
          <cell r="B8885"/>
          <cell r="C8885"/>
          <cell r="D8885"/>
          <cell r="G8885" t="str">
            <v xml:space="preserve"> </v>
          </cell>
        </row>
        <row r="8886">
          <cell r="A8886"/>
          <cell r="B8886"/>
          <cell r="C8886"/>
          <cell r="D8886"/>
          <cell r="G8886" t="str">
            <v xml:space="preserve"> </v>
          </cell>
        </row>
        <row r="8887">
          <cell r="A8887"/>
          <cell r="B8887"/>
          <cell r="C8887"/>
          <cell r="D8887"/>
          <cell r="G8887" t="str">
            <v xml:space="preserve"> </v>
          </cell>
        </row>
        <row r="8888">
          <cell r="A8888"/>
          <cell r="B8888"/>
          <cell r="C8888"/>
          <cell r="D8888"/>
          <cell r="G8888" t="str">
            <v xml:space="preserve"> </v>
          </cell>
        </row>
        <row r="8889">
          <cell r="A8889"/>
          <cell r="B8889"/>
          <cell r="C8889"/>
          <cell r="D8889"/>
          <cell r="G8889" t="str">
            <v xml:space="preserve"> </v>
          </cell>
        </row>
        <row r="8890">
          <cell r="A8890"/>
          <cell r="B8890"/>
          <cell r="C8890"/>
          <cell r="D8890"/>
          <cell r="G8890" t="str">
            <v xml:space="preserve"> </v>
          </cell>
        </row>
        <row r="8891">
          <cell r="A8891"/>
          <cell r="B8891"/>
          <cell r="C8891"/>
          <cell r="D8891"/>
          <cell r="G8891" t="str">
            <v xml:space="preserve"> </v>
          </cell>
        </row>
        <row r="8892">
          <cell r="A8892"/>
          <cell r="B8892"/>
          <cell r="C8892"/>
          <cell r="D8892"/>
          <cell r="G8892" t="str">
            <v xml:space="preserve"> </v>
          </cell>
        </row>
        <row r="8893">
          <cell r="A8893"/>
          <cell r="B8893"/>
          <cell r="C8893"/>
          <cell r="D8893"/>
          <cell r="G8893" t="str">
            <v xml:space="preserve"> </v>
          </cell>
        </row>
        <row r="8894">
          <cell r="A8894"/>
          <cell r="B8894"/>
          <cell r="C8894"/>
          <cell r="D8894"/>
          <cell r="G8894" t="str">
            <v xml:space="preserve"> </v>
          </cell>
        </row>
        <row r="8895">
          <cell r="A8895"/>
          <cell r="B8895"/>
          <cell r="C8895"/>
          <cell r="D8895"/>
          <cell r="G8895" t="str">
            <v xml:space="preserve"> </v>
          </cell>
        </row>
        <row r="8896">
          <cell r="A8896"/>
          <cell r="B8896"/>
          <cell r="C8896"/>
          <cell r="D8896"/>
          <cell r="G8896" t="str">
            <v xml:space="preserve"> </v>
          </cell>
        </row>
        <row r="8897">
          <cell r="A8897"/>
          <cell r="B8897"/>
          <cell r="C8897"/>
          <cell r="D8897"/>
          <cell r="G8897" t="str">
            <v xml:space="preserve"> </v>
          </cell>
        </row>
        <row r="8898">
          <cell r="A8898"/>
          <cell r="B8898"/>
          <cell r="C8898"/>
          <cell r="D8898"/>
          <cell r="G8898" t="str">
            <v xml:space="preserve"> </v>
          </cell>
        </row>
        <row r="8899">
          <cell r="A8899"/>
          <cell r="B8899"/>
          <cell r="C8899"/>
          <cell r="D8899"/>
          <cell r="G8899" t="str">
            <v xml:space="preserve"> </v>
          </cell>
        </row>
        <row r="8900">
          <cell r="A8900"/>
          <cell r="B8900"/>
          <cell r="C8900"/>
          <cell r="D8900"/>
          <cell r="G8900" t="str">
            <v xml:space="preserve"> </v>
          </cell>
        </row>
        <row r="8901">
          <cell r="A8901"/>
          <cell r="B8901"/>
          <cell r="C8901"/>
          <cell r="D8901"/>
          <cell r="G8901" t="str">
            <v xml:space="preserve"> </v>
          </cell>
        </row>
        <row r="8902">
          <cell r="A8902"/>
          <cell r="B8902"/>
          <cell r="C8902"/>
          <cell r="D8902"/>
          <cell r="G8902" t="str">
            <v xml:space="preserve"> </v>
          </cell>
        </row>
        <row r="8903">
          <cell r="A8903"/>
          <cell r="B8903"/>
          <cell r="C8903"/>
          <cell r="D8903"/>
          <cell r="G8903" t="str">
            <v xml:space="preserve"> </v>
          </cell>
        </row>
        <row r="8904">
          <cell r="A8904"/>
          <cell r="B8904"/>
          <cell r="C8904"/>
          <cell r="D8904"/>
          <cell r="G8904" t="str">
            <v xml:space="preserve"> </v>
          </cell>
        </row>
        <row r="8905">
          <cell r="A8905"/>
          <cell r="B8905"/>
          <cell r="C8905"/>
          <cell r="D8905"/>
          <cell r="G8905" t="str">
            <v xml:space="preserve"> </v>
          </cell>
        </row>
        <row r="8906">
          <cell r="A8906"/>
          <cell r="B8906"/>
          <cell r="C8906"/>
          <cell r="D8906"/>
          <cell r="G8906" t="str">
            <v xml:space="preserve"> </v>
          </cell>
        </row>
        <row r="8907">
          <cell r="A8907"/>
          <cell r="B8907"/>
          <cell r="C8907"/>
          <cell r="D8907"/>
          <cell r="G8907" t="str">
            <v xml:space="preserve"> </v>
          </cell>
        </row>
        <row r="8908">
          <cell r="A8908"/>
          <cell r="B8908"/>
          <cell r="C8908"/>
          <cell r="D8908"/>
          <cell r="G8908" t="str">
            <v xml:space="preserve"> </v>
          </cell>
        </row>
        <row r="8909">
          <cell r="A8909"/>
          <cell r="B8909"/>
          <cell r="C8909"/>
          <cell r="D8909"/>
          <cell r="G8909" t="str">
            <v xml:space="preserve"> </v>
          </cell>
        </row>
        <row r="8910">
          <cell r="A8910"/>
          <cell r="B8910"/>
          <cell r="C8910"/>
          <cell r="D8910"/>
          <cell r="G8910" t="str">
            <v xml:space="preserve"> </v>
          </cell>
        </row>
        <row r="8911">
          <cell r="A8911"/>
          <cell r="B8911"/>
          <cell r="C8911"/>
          <cell r="D8911"/>
          <cell r="G8911" t="str">
            <v xml:space="preserve"> </v>
          </cell>
        </row>
        <row r="8912">
          <cell r="A8912"/>
          <cell r="B8912"/>
          <cell r="C8912"/>
          <cell r="D8912"/>
          <cell r="G8912" t="str">
            <v xml:space="preserve"> </v>
          </cell>
        </row>
        <row r="8913">
          <cell r="A8913"/>
          <cell r="B8913"/>
          <cell r="C8913"/>
          <cell r="D8913"/>
          <cell r="G8913" t="str">
            <v xml:space="preserve"> </v>
          </cell>
        </row>
        <row r="8914">
          <cell r="A8914"/>
          <cell r="B8914"/>
          <cell r="C8914"/>
          <cell r="D8914"/>
          <cell r="G8914" t="str">
            <v xml:space="preserve"> </v>
          </cell>
        </row>
        <row r="8915">
          <cell r="A8915"/>
          <cell r="B8915"/>
          <cell r="C8915"/>
          <cell r="D8915"/>
          <cell r="G8915" t="str">
            <v xml:space="preserve"> </v>
          </cell>
        </row>
        <row r="8916">
          <cell r="A8916"/>
          <cell r="B8916"/>
          <cell r="C8916"/>
          <cell r="D8916"/>
          <cell r="G8916" t="str">
            <v xml:space="preserve"> </v>
          </cell>
        </row>
        <row r="8917">
          <cell r="A8917"/>
          <cell r="B8917"/>
          <cell r="C8917"/>
          <cell r="D8917"/>
          <cell r="G8917" t="str">
            <v xml:space="preserve"> </v>
          </cell>
        </row>
        <row r="8918">
          <cell r="A8918"/>
          <cell r="B8918"/>
          <cell r="C8918"/>
          <cell r="D8918"/>
          <cell r="G8918" t="str">
            <v xml:space="preserve"> </v>
          </cell>
        </row>
        <row r="8919">
          <cell r="A8919"/>
          <cell r="B8919"/>
          <cell r="C8919"/>
          <cell r="D8919"/>
          <cell r="G8919" t="str">
            <v xml:space="preserve"> </v>
          </cell>
        </row>
        <row r="8920">
          <cell r="A8920"/>
          <cell r="B8920"/>
          <cell r="C8920"/>
          <cell r="D8920"/>
          <cell r="G8920" t="str">
            <v xml:space="preserve"> </v>
          </cell>
        </row>
        <row r="8921">
          <cell r="A8921"/>
          <cell r="B8921"/>
          <cell r="C8921"/>
          <cell r="D8921"/>
          <cell r="G8921" t="str">
            <v xml:space="preserve"> </v>
          </cell>
        </row>
        <row r="8922">
          <cell r="A8922"/>
          <cell r="B8922"/>
          <cell r="C8922"/>
          <cell r="D8922"/>
          <cell r="G8922" t="str">
            <v xml:space="preserve"> </v>
          </cell>
        </row>
        <row r="8923">
          <cell r="A8923"/>
          <cell r="B8923"/>
          <cell r="C8923"/>
          <cell r="D8923"/>
          <cell r="G8923" t="str">
            <v xml:space="preserve"> </v>
          </cell>
        </row>
        <row r="8924">
          <cell r="A8924"/>
          <cell r="B8924"/>
          <cell r="C8924"/>
          <cell r="D8924"/>
          <cell r="G8924" t="str">
            <v xml:space="preserve"> </v>
          </cell>
        </row>
        <row r="8925">
          <cell r="A8925"/>
          <cell r="B8925"/>
          <cell r="C8925"/>
          <cell r="D8925"/>
          <cell r="G8925" t="str">
            <v xml:space="preserve"> </v>
          </cell>
        </row>
        <row r="8926">
          <cell r="A8926"/>
          <cell r="B8926"/>
          <cell r="C8926"/>
          <cell r="D8926"/>
          <cell r="G8926" t="str">
            <v xml:space="preserve"> </v>
          </cell>
        </row>
        <row r="8927">
          <cell r="A8927"/>
          <cell r="B8927"/>
          <cell r="C8927"/>
          <cell r="D8927"/>
          <cell r="G8927" t="str">
            <v xml:space="preserve"> </v>
          </cell>
        </row>
        <row r="8928">
          <cell r="A8928"/>
          <cell r="B8928"/>
          <cell r="C8928"/>
          <cell r="D8928"/>
          <cell r="G8928" t="str">
            <v xml:space="preserve"> </v>
          </cell>
        </row>
        <row r="8929">
          <cell r="A8929"/>
          <cell r="B8929"/>
          <cell r="C8929"/>
          <cell r="D8929"/>
          <cell r="G8929" t="str">
            <v xml:space="preserve"> </v>
          </cell>
        </row>
        <row r="8930">
          <cell r="A8930"/>
          <cell r="B8930"/>
          <cell r="C8930"/>
          <cell r="D8930"/>
          <cell r="G8930" t="str">
            <v xml:space="preserve"> </v>
          </cell>
        </row>
        <row r="8931">
          <cell r="A8931"/>
          <cell r="B8931"/>
          <cell r="C8931"/>
          <cell r="D8931"/>
          <cell r="G8931" t="str">
            <v xml:space="preserve"> </v>
          </cell>
        </row>
        <row r="8932">
          <cell r="A8932"/>
          <cell r="B8932"/>
          <cell r="C8932"/>
          <cell r="D8932"/>
          <cell r="G8932" t="str">
            <v xml:space="preserve"> </v>
          </cell>
        </row>
        <row r="8933">
          <cell r="A8933"/>
          <cell r="B8933"/>
          <cell r="C8933"/>
          <cell r="D8933"/>
          <cell r="G8933" t="str">
            <v xml:space="preserve"> </v>
          </cell>
        </row>
        <row r="8934">
          <cell r="A8934"/>
          <cell r="B8934"/>
          <cell r="C8934"/>
          <cell r="D8934"/>
          <cell r="G8934" t="str">
            <v xml:space="preserve"> </v>
          </cell>
        </row>
        <row r="8935">
          <cell r="A8935"/>
          <cell r="B8935"/>
          <cell r="C8935"/>
          <cell r="D8935"/>
          <cell r="G8935" t="str">
            <v xml:space="preserve"> </v>
          </cell>
        </row>
        <row r="8936">
          <cell r="A8936"/>
          <cell r="B8936"/>
          <cell r="C8936"/>
          <cell r="D8936"/>
          <cell r="G8936" t="str">
            <v xml:space="preserve"> </v>
          </cell>
        </row>
        <row r="8937">
          <cell r="A8937"/>
          <cell r="B8937"/>
          <cell r="C8937"/>
          <cell r="D8937"/>
          <cell r="G8937" t="str">
            <v xml:space="preserve"> </v>
          </cell>
        </row>
        <row r="8938">
          <cell r="A8938"/>
          <cell r="B8938"/>
          <cell r="C8938"/>
          <cell r="D8938"/>
          <cell r="G8938" t="str">
            <v xml:space="preserve"> </v>
          </cell>
        </row>
        <row r="8939">
          <cell r="A8939"/>
          <cell r="B8939"/>
          <cell r="C8939"/>
          <cell r="D8939"/>
          <cell r="G8939" t="str">
            <v xml:space="preserve"> </v>
          </cell>
        </row>
        <row r="8940">
          <cell r="A8940"/>
          <cell r="B8940"/>
          <cell r="C8940"/>
          <cell r="D8940"/>
          <cell r="G8940" t="str">
            <v xml:space="preserve"> </v>
          </cell>
        </row>
        <row r="8941">
          <cell r="A8941"/>
          <cell r="B8941"/>
          <cell r="C8941"/>
          <cell r="D8941"/>
          <cell r="G8941" t="str">
            <v xml:space="preserve"> </v>
          </cell>
        </row>
        <row r="8942">
          <cell r="A8942"/>
          <cell r="B8942"/>
          <cell r="C8942"/>
          <cell r="D8942"/>
          <cell r="G8942" t="str">
            <v xml:space="preserve"> </v>
          </cell>
        </row>
        <row r="8943">
          <cell r="A8943"/>
          <cell r="B8943"/>
          <cell r="C8943"/>
          <cell r="D8943"/>
          <cell r="G8943" t="str">
            <v xml:space="preserve"> </v>
          </cell>
        </row>
        <row r="8944">
          <cell r="A8944"/>
          <cell r="B8944"/>
          <cell r="C8944"/>
          <cell r="D8944"/>
          <cell r="G8944" t="str">
            <v xml:space="preserve"> </v>
          </cell>
        </row>
        <row r="8945">
          <cell r="A8945"/>
          <cell r="B8945"/>
          <cell r="C8945"/>
          <cell r="D8945"/>
          <cell r="G8945" t="str">
            <v xml:space="preserve"> </v>
          </cell>
        </row>
        <row r="8946">
          <cell r="A8946"/>
          <cell r="B8946"/>
          <cell r="C8946"/>
          <cell r="D8946"/>
          <cell r="G8946" t="str">
            <v xml:space="preserve"> </v>
          </cell>
        </row>
        <row r="8947">
          <cell r="A8947"/>
          <cell r="B8947"/>
          <cell r="C8947"/>
          <cell r="D8947"/>
          <cell r="G8947" t="str">
            <v xml:space="preserve"> </v>
          </cell>
        </row>
        <row r="8948">
          <cell r="A8948"/>
          <cell r="B8948"/>
          <cell r="C8948"/>
          <cell r="D8948"/>
          <cell r="G8948" t="str">
            <v xml:space="preserve"> </v>
          </cell>
        </row>
        <row r="8949">
          <cell r="A8949"/>
          <cell r="B8949"/>
          <cell r="C8949"/>
          <cell r="D8949"/>
          <cell r="G8949" t="str">
            <v xml:space="preserve"> </v>
          </cell>
        </row>
        <row r="8950">
          <cell r="A8950"/>
          <cell r="B8950"/>
          <cell r="C8950"/>
          <cell r="D8950"/>
          <cell r="G8950" t="str">
            <v xml:space="preserve"> </v>
          </cell>
        </row>
        <row r="8951">
          <cell r="A8951"/>
          <cell r="B8951"/>
          <cell r="C8951"/>
          <cell r="D8951"/>
          <cell r="G8951" t="str">
            <v xml:space="preserve"> </v>
          </cell>
        </row>
        <row r="8952">
          <cell r="A8952"/>
          <cell r="B8952"/>
          <cell r="C8952"/>
          <cell r="D8952"/>
          <cell r="G8952" t="str">
            <v xml:space="preserve"> </v>
          </cell>
        </row>
        <row r="8953">
          <cell r="A8953"/>
          <cell r="B8953"/>
          <cell r="C8953"/>
          <cell r="D8953"/>
          <cell r="G8953" t="str">
            <v xml:space="preserve"> </v>
          </cell>
        </row>
        <row r="8954">
          <cell r="A8954"/>
          <cell r="B8954"/>
          <cell r="C8954"/>
          <cell r="D8954"/>
          <cell r="G8954" t="str">
            <v xml:space="preserve"> </v>
          </cell>
        </row>
        <row r="8955">
          <cell r="A8955"/>
          <cell r="B8955"/>
          <cell r="C8955"/>
          <cell r="D8955"/>
          <cell r="G8955" t="str">
            <v xml:space="preserve"> </v>
          </cell>
        </row>
        <row r="8956">
          <cell r="A8956"/>
          <cell r="B8956"/>
          <cell r="C8956"/>
          <cell r="D8956"/>
          <cell r="G8956" t="str">
            <v xml:space="preserve"> </v>
          </cell>
        </row>
        <row r="8957">
          <cell r="A8957"/>
          <cell r="B8957"/>
          <cell r="C8957"/>
          <cell r="D8957"/>
          <cell r="G8957" t="str">
            <v xml:space="preserve"> </v>
          </cell>
        </row>
        <row r="8958">
          <cell r="A8958"/>
          <cell r="B8958"/>
          <cell r="C8958"/>
          <cell r="D8958"/>
          <cell r="G8958" t="str">
            <v xml:space="preserve"> </v>
          </cell>
        </row>
        <row r="8959">
          <cell r="A8959"/>
          <cell r="B8959"/>
          <cell r="C8959"/>
          <cell r="D8959"/>
          <cell r="G8959" t="str">
            <v xml:space="preserve"> </v>
          </cell>
        </row>
        <row r="8960">
          <cell r="A8960"/>
          <cell r="B8960"/>
          <cell r="C8960"/>
          <cell r="D8960"/>
          <cell r="G8960" t="str">
            <v xml:space="preserve"> </v>
          </cell>
        </row>
        <row r="8961">
          <cell r="A8961"/>
          <cell r="B8961"/>
          <cell r="C8961"/>
          <cell r="D8961"/>
          <cell r="G8961" t="str">
            <v xml:space="preserve"> </v>
          </cell>
        </row>
        <row r="8962">
          <cell r="A8962"/>
          <cell r="B8962"/>
          <cell r="C8962"/>
          <cell r="D8962"/>
          <cell r="G8962" t="str">
            <v xml:space="preserve"> </v>
          </cell>
        </row>
        <row r="8963">
          <cell r="A8963"/>
          <cell r="B8963"/>
          <cell r="C8963"/>
          <cell r="D8963"/>
          <cell r="G8963" t="str">
            <v xml:space="preserve"> </v>
          </cell>
        </row>
        <row r="8964">
          <cell r="A8964"/>
          <cell r="B8964"/>
          <cell r="C8964"/>
          <cell r="D8964"/>
          <cell r="G8964" t="str">
            <v xml:space="preserve"> </v>
          </cell>
        </row>
        <row r="8965">
          <cell r="A8965"/>
          <cell r="B8965"/>
          <cell r="C8965"/>
          <cell r="D8965"/>
          <cell r="G8965" t="str">
            <v xml:space="preserve"> </v>
          </cell>
        </row>
        <row r="8966">
          <cell r="A8966"/>
          <cell r="B8966"/>
          <cell r="C8966"/>
          <cell r="D8966"/>
          <cell r="G8966" t="str">
            <v xml:space="preserve"> </v>
          </cell>
        </row>
        <row r="8967">
          <cell r="A8967"/>
          <cell r="B8967"/>
          <cell r="C8967"/>
          <cell r="D8967"/>
          <cell r="G8967" t="str">
            <v xml:space="preserve"> </v>
          </cell>
        </row>
        <row r="8968">
          <cell r="A8968"/>
          <cell r="B8968"/>
          <cell r="C8968"/>
          <cell r="D8968"/>
          <cell r="G8968" t="str">
            <v xml:space="preserve"> </v>
          </cell>
        </row>
        <row r="8969">
          <cell r="A8969"/>
          <cell r="B8969"/>
          <cell r="C8969"/>
          <cell r="D8969"/>
          <cell r="G8969" t="str">
            <v xml:space="preserve"> </v>
          </cell>
        </row>
        <row r="8970">
          <cell r="A8970"/>
          <cell r="B8970"/>
          <cell r="C8970"/>
          <cell r="D8970"/>
          <cell r="G8970" t="str">
            <v xml:space="preserve"> </v>
          </cell>
        </row>
        <row r="8971">
          <cell r="A8971"/>
          <cell r="B8971"/>
          <cell r="C8971"/>
          <cell r="D8971"/>
          <cell r="G8971" t="str">
            <v xml:space="preserve"> </v>
          </cell>
        </row>
        <row r="8972">
          <cell r="A8972"/>
          <cell r="B8972"/>
          <cell r="C8972"/>
          <cell r="D8972"/>
          <cell r="G8972" t="str">
            <v xml:space="preserve"> </v>
          </cell>
        </row>
        <row r="8973">
          <cell r="A8973"/>
          <cell r="B8973"/>
          <cell r="C8973"/>
          <cell r="D8973"/>
          <cell r="G8973" t="str">
            <v xml:space="preserve"> </v>
          </cell>
        </row>
        <row r="8974">
          <cell r="A8974"/>
          <cell r="B8974"/>
          <cell r="C8974"/>
          <cell r="D8974"/>
          <cell r="G8974" t="str">
            <v xml:space="preserve"> </v>
          </cell>
        </row>
        <row r="8975">
          <cell r="A8975"/>
          <cell r="B8975"/>
          <cell r="C8975"/>
          <cell r="D8975"/>
          <cell r="G8975" t="str">
            <v xml:space="preserve"> </v>
          </cell>
        </row>
        <row r="8976">
          <cell r="A8976"/>
          <cell r="B8976"/>
          <cell r="C8976"/>
          <cell r="D8976"/>
          <cell r="G8976" t="str">
            <v xml:space="preserve"> </v>
          </cell>
        </row>
        <row r="8977">
          <cell r="A8977"/>
          <cell r="B8977"/>
          <cell r="C8977"/>
          <cell r="D8977"/>
          <cell r="G8977" t="str">
            <v xml:space="preserve"> </v>
          </cell>
        </row>
        <row r="8978">
          <cell r="A8978"/>
          <cell r="B8978"/>
          <cell r="C8978"/>
          <cell r="D8978"/>
          <cell r="G8978" t="str">
            <v xml:space="preserve"> </v>
          </cell>
        </row>
        <row r="8979">
          <cell r="A8979"/>
          <cell r="B8979"/>
          <cell r="C8979"/>
          <cell r="D8979"/>
          <cell r="G8979" t="str">
            <v xml:space="preserve"> </v>
          </cell>
        </row>
        <row r="8980">
          <cell r="A8980"/>
          <cell r="B8980"/>
          <cell r="C8980"/>
          <cell r="D8980"/>
          <cell r="G8980" t="str">
            <v xml:space="preserve"> </v>
          </cell>
        </row>
        <row r="8981">
          <cell r="A8981"/>
          <cell r="B8981"/>
          <cell r="C8981"/>
          <cell r="D8981"/>
          <cell r="G8981" t="str">
            <v xml:space="preserve"> </v>
          </cell>
        </row>
        <row r="8982">
          <cell r="A8982"/>
          <cell r="B8982"/>
          <cell r="C8982"/>
          <cell r="D8982"/>
          <cell r="G8982" t="str">
            <v xml:space="preserve"> </v>
          </cell>
        </row>
        <row r="8983">
          <cell r="A8983"/>
          <cell r="B8983"/>
          <cell r="C8983"/>
          <cell r="D8983"/>
          <cell r="G8983" t="str">
            <v xml:space="preserve"> </v>
          </cell>
        </row>
        <row r="8984">
          <cell r="A8984"/>
          <cell r="B8984"/>
          <cell r="C8984"/>
          <cell r="D8984"/>
          <cell r="G8984" t="str">
            <v xml:space="preserve"> </v>
          </cell>
        </row>
        <row r="8985">
          <cell r="A8985"/>
          <cell r="B8985"/>
          <cell r="C8985"/>
          <cell r="D8985"/>
          <cell r="G8985" t="str">
            <v xml:space="preserve"> </v>
          </cell>
        </row>
        <row r="8986">
          <cell r="A8986"/>
          <cell r="B8986"/>
          <cell r="C8986"/>
          <cell r="D8986"/>
          <cell r="G8986" t="str">
            <v xml:space="preserve"> </v>
          </cell>
        </row>
        <row r="8987">
          <cell r="A8987"/>
          <cell r="B8987"/>
          <cell r="C8987"/>
          <cell r="D8987"/>
          <cell r="G8987" t="str">
            <v xml:space="preserve"> </v>
          </cell>
        </row>
        <row r="8988">
          <cell r="A8988"/>
          <cell r="B8988"/>
          <cell r="C8988"/>
          <cell r="D8988"/>
          <cell r="G8988" t="str">
            <v xml:space="preserve"> </v>
          </cell>
        </row>
        <row r="8989">
          <cell r="A8989"/>
          <cell r="B8989"/>
          <cell r="C8989"/>
          <cell r="D8989"/>
          <cell r="G8989" t="str">
            <v xml:space="preserve"> </v>
          </cell>
        </row>
        <row r="8990">
          <cell r="A8990"/>
          <cell r="B8990"/>
          <cell r="C8990"/>
          <cell r="D8990"/>
          <cell r="G8990" t="str">
            <v xml:space="preserve"> </v>
          </cell>
        </row>
        <row r="8991">
          <cell r="A8991"/>
          <cell r="B8991"/>
          <cell r="C8991"/>
          <cell r="D8991"/>
          <cell r="G8991" t="str">
            <v xml:space="preserve"> </v>
          </cell>
        </row>
        <row r="8992">
          <cell r="A8992"/>
          <cell r="B8992"/>
          <cell r="C8992"/>
          <cell r="D8992"/>
          <cell r="G8992" t="str">
            <v xml:space="preserve"> </v>
          </cell>
        </row>
        <row r="8993">
          <cell r="A8993"/>
          <cell r="B8993"/>
          <cell r="C8993"/>
          <cell r="D8993"/>
          <cell r="G8993" t="str">
            <v xml:space="preserve"> </v>
          </cell>
        </row>
        <row r="8994">
          <cell r="A8994"/>
          <cell r="B8994"/>
          <cell r="C8994"/>
          <cell r="D8994"/>
          <cell r="G8994" t="str">
            <v xml:space="preserve"> </v>
          </cell>
        </row>
        <row r="8995">
          <cell r="A8995"/>
          <cell r="B8995"/>
          <cell r="C8995"/>
          <cell r="D8995"/>
          <cell r="G8995" t="str">
            <v xml:space="preserve"> </v>
          </cell>
        </row>
        <row r="8996">
          <cell r="A8996"/>
          <cell r="B8996"/>
          <cell r="C8996"/>
          <cell r="D8996"/>
          <cell r="G8996" t="str">
            <v xml:space="preserve"> </v>
          </cell>
        </row>
        <row r="8997">
          <cell r="A8997"/>
          <cell r="B8997"/>
          <cell r="C8997"/>
          <cell r="D8997"/>
          <cell r="G8997" t="str">
            <v xml:space="preserve"> </v>
          </cell>
        </row>
        <row r="8998">
          <cell r="A8998"/>
          <cell r="B8998"/>
          <cell r="C8998"/>
          <cell r="D8998"/>
          <cell r="G8998" t="str">
            <v xml:space="preserve"> </v>
          </cell>
        </row>
        <row r="8999">
          <cell r="A8999"/>
          <cell r="B8999"/>
          <cell r="C8999"/>
          <cell r="D8999"/>
          <cell r="G8999" t="str">
            <v xml:space="preserve"> </v>
          </cell>
        </row>
        <row r="9000">
          <cell r="A9000"/>
          <cell r="B9000"/>
          <cell r="C9000"/>
          <cell r="D9000"/>
          <cell r="G9000" t="str">
            <v xml:space="preserve"> </v>
          </cell>
        </row>
        <row r="9001">
          <cell r="A9001"/>
          <cell r="B9001"/>
          <cell r="C9001"/>
          <cell r="D9001"/>
          <cell r="G9001" t="str">
            <v xml:space="preserve"> </v>
          </cell>
        </row>
        <row r="9002">
          <cell r="A9002"/>
          <cell r="B9002"/>
          <cell r="C9002"/>
          <cell r="D9002"/>
          <cell r="G9002" t="str">
            <v xml:space="preserve"> </v>
          </cell>
        </row>
        <row r="9003">
          <cell r="A9003"/>
          <cell r="B9003"/>
          <cell r="C9003"/>
          <cell r="D9003"/>
          <cell r="G9003" t="str">
            <v xml:space="preserve"> </v>
          </cell>
        </row>
        <row r="9004">
          <cell r="A9004"/>
          <cell r="B9004"/>
          <cell r="C9004"/>
          <cell r="D9004"/>
          <cell r="G9004" t="str">
            <v xml:space="preserve"> </v>
          </cell>
        </row>
        <row r="9005">
          <cell r="A9005"/>
          <cell r="B9005"/>
          <cell r="C9005"/>
          <cell r="D9005"/>
          <cell r="G9005" t="str">
            <v xml:space="preserve"> </v>
          </cell>
        </row>
        <row r="9006">
          <cell r="A9006"/>
          <cell r="B9006"/>
          <cell r="C9006"/>
          <cell r="D9006"/>
          <cell r="G9006" t="str">
            <v xml:space="preserve"> </v>
          </cell>
        </row>
        <row r="9007">
          <cell r="A9007"/>
          <cell r="B9007"/>
          <cell r="C9007"/>
          <cell r="D9007"/>
          <cell r="G9007" t="str">
            <v xml:space="preserve"> </v>
          </cell>
        </row>
        <row r="9008">
          <cell r="A9008"/>
          <cell r="B9008"/>
          <cell r="C9008"/>
          <cell r="D9008"/>
          <cell r="G9008" t="str">
            <v xml:space="preserve"> </v>
          </cell>
        </row>
        <row r="9009">
          <cell r="A9009"/>
          <cell r="B9009"/>
          <cell r="C9009"/>
          <cell r="D9009"/>
          <cell r="G9009" t="str">
            <v xml:space="preserve"> </v>
          </cell>
        </row>
        <row r="9010">
          <cell r="A9010"/>
          <cell r="B9010"/>
          <cell r="C9010"/>
          <cell r="D9010"/>
          <cell r="G9010" t="str">
            <v xml:space="preserve"> </v>
          </cell>
        </row>
        <row r="9011">
          <cell r="A9011"/>
          <cell r="B9011"/>
          <cell r="C9011"/>
          <cell r="D9011"/>
          <cell r="G9011" t="str">
            <v xml:space="preserve"> </v>
          </cell>
        </row>
        <row r="9012">
          <cell r="A9012"/>
          <cell r="B9012"/>
          <cell r="C9012"/>
          <cell r="D9012"/>
          <cell r="G9012" t="str">
            <v xml:space="preserve"> </v>
          </cell>
        </row>
        <row r="9013">
          <cell r="A9013"/>
          <cell r="B9013"/>
          <cell r="C9013"/>
          <cell r="D9013"/>
          <cell r="G9013" t="str">
            <v xml:space="preserve"> </v>
          </cell>
        </row>
        <row r="9014">
          <cell r="A9014"/>
          <cell r="B9014"/>
          <cell r="C9014"/>
          <cell r="D9014"/>
          <cell r="G9014" t="str">
            <v xml:space="preserve"> </v>
          </cell>
        </row>
        <row r="9015">
          <cell r="A9015"/>
          <cell r="B9015"/>
          <cell r="C9015"/>
          <cell r="D9015"/>
          <cell r="G9015" t="str">
            <v xml:space="preserve"> </v>
          </cell>
        </row>
        <row r="9016">
          <cell r="A9016"/>
          <cell r="B9016"/>
          <cell r="C9016"/>
          <cell r="D9016"/>
          <cell r="G9016" t="str">
            <v xml:space="preserve"> </v>
          </cell>
        </row>
        <row r="9017">
          <cell r="A9017"/>
          <cell r="B9017"/>
          <cell r="C9017"/>
          <cell r="D9017"/>
          <cell r="G9017" t="str">
            <v xml:space="preserve"> </v>
          </cell>
        </row>
        <row r="9018">
          <cell r="A9018"/>
          <cell r="B9018"/>
          <cell r="C9018"/>
          <cell r="D9018"/>
          <cell r="G9018" t="str">
            <v xml:space="preserve"> </v>
          </cell>
        </row>
        <row r="9019">
          <cell r="A9019"/>
          <cell r="B9019"/>
          <cell r="C9019"/>
          <cell r="D9019"/>
          <cell r="G9019" t="str">
            <v xml:space="preserve"> </v>
          </cell>
        </row>
        <row r="9020">
          <cell r="A9020"/>
          <cell r="B9020"/>
          <cell r="C9020"/>
          <cell r="D9020"/>
          <cell r="G9020" t="str">
            <v xml:space="preserve"> </v>
          </cell>
        </row>
        <row r="9021">
          <cell r="A9021"/>
          <cell r="B9021"/>
          <cell r="C9021"/>
          <cell r="D9021"/>
          <cell r="G9021" t="str">
            <v xml:space="preserve"> </v>
          </cell>
        </row>
        <row r="9022">
          <cell r="A9022"/>
          <cell r="B9022"/>
          <cell r="C9022"/>
          <cell r="D9022"/>
          <cell r="G9022" t="str">
            <v xml:space="preserve"> </v>
          </cell>
        </row>
        <row r="9023">
          <cell r="A9023"/>
          <cell r="B9023"/>
          <cell r="C9023"/>
          <cell r="D9023"/>
          <cell r="G9023" t="str">
            <v xml:space="preserve"> </v>
          </cell>
        </row>
        <row r="9024">
          <cell r="A9024"/>
          <cell r="B9024"/>
          <cell r="C9024"/>
          <cell r="D9024"/>
          <cell r="G9024" t="str">
            <v xml:space="preserve"> </v>
          </cell>
        </row>
        <row r="9025">
          <cell r="A9025"/>
          <cell r="B9025"/>
          <cell r="C9025"/>
          <cell r="D9025"/>
          <cell r="G9025" t="str">
            <v xml:space="preserve"> </v>
          </cell>
        </row>
        <row r="9026">
          <cell r="A9026"/>
          <cell r="B9026"/>
          <cell r="C9026"/>
          <cell r="D9026"/>
          <cell r="G9026" t="str">
            <v xml:space="preserve"> </v>
          </cell>
        </row>
        <row r="9027">
          <cell r="A9027"/>
          <cell r="B9027"/>
          <cell r="C9027"/>
          <cell r="D9027"/>
          <cell r="G9027" t="str">
            <v xml:space="preserve"> </v>
          </cell>
        </row>
        <row r="9028">
          <cell r="A9028"/>
          <cell r="B9028"/>
          <cell r="C9028"/>
          <cell r="D9028"/>
          <cell r="G9028" t="str">
            <v xml:space="preserve"> </v>
          </cell>
        </row>
        <row r="9029">
          <cell r="A9029"/>
          <cell r="B9029"/>
          <cell r="C9029"/>
          <cell r="D9029"/>
          <cell r="G9029" t="str">
            <v xml:space="preserve"> </v>
          </cell>
        </row>
        <row r="9030">
          <cell r="A9030"/>
          <cell r="B9030"/>
          <cell r="C9030"/>
          <cell r="D9030"/>
          <cell r="G9030" t="str">
            <v xml:space="preserve"> </v>
          </cell>
        </row>
        <row r="9031">
          <cell r="A9031"/>
          <cell r="B9031"/>
          <cell r="C9031"/>
          <cell r="D9031"/>
          <cell r="G9031" t="str">
            <v xml:space="preserve"> </v>
          </cell>
        </row>
        <row r="9032">
          <cell r="A9032"/>
          <cell r="B9032"/>
          <cell r="C9032"/>
          <cell r="D9032"/>
          <cell r="G9032" t="str">
            <v xml:space="preserve"> </v>
          </cell>
        </row>
        <row r="9033">
          <cell r="A9033"/>
          <cell r="B9033"/>
          <cell r="C9033"/>
          <cell r="D9033"/>
          <cell r="G9033" t="str">
            <v xml:space="preserve"> </v>
          </cell>
        </row>
        <row r="9034">
          <cell r="A9034"/>
          <cell r="B9034"/>
          <cell r="C9034"/>
          <cell r="D9034"/>
          <cell r="G9034" t="str">
            <v xml:space="preserve"> </v>
          </cell>
        </row>
        <row r="9035">
          <cell r="A9035"/>
          <cell r="B9035"/>
          <cell r="C9035"/>
          <cell r="D9035"/>
          <cell r="G9035" t="str">
            <v xml:space="preserve"> </v>
          </cell>
        </row>
        <row r="9036">
          <cell r="A9036"/>
          <cell r="B9036"/>
          <cell r="C9036"/>
          <cell r="D9036"/>
          <cell r="G9036" t="str">
            <v xml:space="preserve"> </v>
          </cell>
        </row>
        <row r="9037">
          <cell r="A9037"/>
          <cell r="B9037"/>
          <cell r="C9037"/>
          <cell r="D9037"/>
          <cell r="G9037" t="str">
            <v xml:space="preserve"> </v>
          </cell>
        </row>
        <row r="9038">
          <cell r="A9038"/>
          <cell r="B9038"/>
          <cell r="C9038"/>
          <cell r="D9038"/>
          <cell r="G9038" t="str">
            <v xml:space="preserve"> </v>
          </cell>
        </row>
        <row r="9039">
          <cell r="A9039"/>
          <cell r="B9039"/>
          <cell r="C9039"/>
          <cell r="D9039"/>
          <cell r="G9039" t="str">
            <v xml:space="preserve"> </v>
          </cell>
        </row>
        <row r="9040">
          <cell r="A9040"/>
          <cell r="B9040"/>
          <cell r="C9040"/>
          <cell r="D9040"/>
          <cell r="G9040" t="str">
            <v xml:space="preserve"> </v>
          </cell>
        </row>
        <row r="9041">
          <cell r="A9041"/>
          <cell r="B9041"/>
          <cell r="C9041"/>
          <cell r="D9041"/>
          <cell r="G9041" t="str">
            <v xml:space="preserve"> </v>
          </cell>
        </row>
        <row r="9042">
          <cell r="A9042"/>
          <cell r="B9042"/>
          <cell r="C9042"/>
          <cell r="D9042"/>
          <cell r="G9042" t="str">
            <v xml:space="preserve"> </v>
          </cell>
        </row>
        <row r="9043">
          <cell r="A9043"/>
          <cell r="B9043"/>
          <cell r="C9043"/>
          <cell r="D9043"/>
          <cell r="G9043" t="str">
            <v xml:space="preserve"> </v>
          </cell>
        </row>
        <row r="9044">
          <cell r="A9044"/>
          <cell r="B9044"/>
          <cell r="C9044"/>
          <cell r="D9044"/>
          <cell r="G9044" t="str">
            <v xml:space="preserve"> </v>
          </cell>
        </row>
        <row r="9045">
          <cell r="A9045"/>
          <cell r="B9045"/>
          <cell r="C9045"/>
          <cell r="D9045"/>
          <cell r="G9045" t="str">
            <v xml:space="preserve"> </v>
          </cell>
        </row>
        <row r="9046">
          <cell r="A9046"/>
          <cell r="B9046"/>
          <cell r="C9046"/>
          <cell r="D9046"/>
          <cell r="G9046" t="str">
            <v xml:space="preserve"> </v>
          </cell>
        </row>
        <row r="9047">
          <cell r="A9047"/>
          <cell r="B9047"/>
          <cell r="C9047"/>
          <cell r="D9047"/>
          <cell r="G9047" t="str">
            <v xml:space="preserve"> </v>
          </cell>
        </row>
        <row r="9048">
          <cell r="A9048"/>
          <cell r="B9048"/>
          <cell r="C9048"/>
          <cell r="D9048"/>
          <cell r="G9048" t="str">
            <v xml:space="preserve"> </v>
          </cell>
        </row>
        <row r="9049">
          <cell r="A9049"/>
          <cell r="B9049"/>
          <cell r="C9049"/>
          <cell r="D9049"/>
          <cell r="G9049" t="str">
            <v xml:space="preserve"> </v>
          </cell>
        </row>
        <row r="9050">
          <cell r="A9050"/>
          <cell r="B9050"/>
          <cell r="C9050"/>
          <cell r="D9050"/>
          <cell r="G9050" t="str">
            <v xml:space="preserve"> </v>
          </cell>
        </row>
        <row r="9051">
          <cell r="A9051"/>
          <cell r="B9051"/>
          <cell r="C9051"/>
          <cell r="D9051"/>
          <cell r="G9051" t="str">
            <v xml:space="preserve"> </v>
          </cell>
        </row>
        <row r="9052">
          <cell r="A9052"/>
          <cell r="B9052"/>
          <cell r="C9052"/>
          <cell r="D9052"/>
          <cell r="G9052" t="str">
            <v xml:space="preserve"> </v>
          </cell>
        </row>
        <row r="9053">
          <cell r="A9053"/>
          <cell r="B9053"/>
          <cell r="C9053"/>
          <cell r="D9053"/>
          <cell r="G9053" t="str">
            <v xml:space="preserve"> </v>
          </cell>
        </row>
        <row r="9054">
          <cell r="A9054"/>
          <cell r="B9054"/>
          <cell r="C9054"/>
          <cell r="D9054"/>
          <cell r="G9054" t="str">
            <v xml:space="preserve"> </v>
          </cell>
        </row>
        <row r="9055">
          <cell r="A9055"/>
          <cell r="B9055"/>
          <cell r="C9055"/>
          <cell r="D9055"/>
          <cell r="G9055" t="str">
            <v xml:space="preserve"> </v>
          </cell>
        </row>
        <row r="9056">
          <cell r="A9056"/>
          <cell r="B9056"/>
          <cell r="C9056"/>
          <cell r="D9056"/>
          <cell r="G9056" t="str">
            <v xml:space="preserve"> </v>
          </cell>
        </row>
        <row r="9057">
          <cell r="A9057"/>
          <cell r="B9057"/>
          <cell r="C9057"/>
          <cell r="D9057"/>
          <cell r="G9057" t="str">
            <v xml:space="preserve"> </v>
          </cell>
        </row>
        <row r="9058">
          <cell r="A9058"/>
          <cell r="B9058"/>
          <cell r="C9058"/>
          <cell r="D9058"/>
          <cell r="G9058" t="str">
            <v xml:space="preserve"> </v>
          </cell>
        </row>
        <row r="9059">
          <cell r="A9059"/>
          <cell r="B9059"/>
          <cell r="C9059"/>
          <cell r="D9059"/>
          <cell r="G9059" t="str">
            <v xml:space="preserve"> </v>
          </cell>
        </row>
        <row r="9060">
          <cell r="A9060"/>
          <cell r="B9060"/>
          <cell r="C9060"/>
          <cell r="D9060"/>
          <cell r="G9060" t="str">
            <v xml:space="preserve"> </v>
          </cell>
        </row>
        <row r="9061">
          <cell r="A9061"/>
          <cell r="B9061"/>
          <cell r="C9061"/>
          <cell r="D9061"/>
          <cell r="G9061" t="str">
            <v xml:space="preserve"> </v>
          </cell>
        </row>
        <row r="9062">
          <cell r="A9062"/>
          <cell r="B9062"/>
          <cell r="C9062"/>
          <cell r="D9062"/>
          <cell r="G9062" t="str">
            <v xml:space="preserve"> </v>
          </cell>
        </row>
        <row r="9063">
          <cell r="A9063"/>
          <cell r="B9063"/>
          <cell r="C9063"/>
          <cell r="D9063"/>
          <cell r="G9063" t="str">
            <v xml:space="preserve"> </v>
          </cell>
        </row>
        <row r="9064">
          <cell r="A9064"/>
          <cell r="B9064"/>
          <cell r="C9064"/>
          <cell r="D9064"/>
          <cell r="G9064" t="str">
            <v xml:space="preserve"> </v>
          </cell>
        </row>
        <row r="9065">
          <cell r="A9065"/>
          <cell r="B9065"/>
          <cell r="C9065"/>
          <cell r="D9065"/>
          <cell r="G9065" t="str">
            <v xml:space="preserve"> </v>
          </cell>
        </row>
        <row r="9066">
          <cell r="A9066"/>
          <cell r="B9066"/>
          <cell r="C9066"/>
          <cell r="D9066"/>
          <cell r="G9066" t="str">
            <v xml:space="preserve"> </v>
          </cell>
        </row>
        <row r="9067">
          <cell r="A9067"/>
          <cell r="B9067"/>
          <cell r="C9067"/>
          <cell r="D9067"/>
          <cell r="G9067" t="str">
            <v xml:space="preserve"> </v>
          </cell>
        </row>
        <row r="9068">
          <cell r="A9068"/>
          <cell r="B9068"/>
          <cell r="C9068"/>
          <cell r="D9068"/>
          <cell r="G9068" t="str">
            <v xml:space="preserve"> </v>
          </cell>
        </row>
        <row r="9069">
          <cell r="A9069"/>
          <cell r="B9069"/>
          <cell r="C9069"/>
          <cell r="D9069"/>
          <cell r="G9069" t="str">
            <v xml:space="preserve"> </v>
          </cell>
        </row>
        <row r="9070">
          <cell r="A9070"/>
          <cell r="B9070"/>
          <cell r="C9070"/>
          <cell r="D9070"/>
          <cell r="G9070" t="str">
            <v xml:space="preserve"> </v>
          </cell>
        </row>
        <row r="9071">
          <cell r="A9071"/>
          <cell r="B9071"/>
          <cell r="C9071"/>
          <cell r="D9071"/>
          <cell r="G9071" t="str">
            <v xml:space="preserve"> </v>
          </cell>
        </row>
        <row r="9072">
          <cell r="A9072"/>
          <cell r="B9072"/>
          <cell r="C9072"/>
          <cell r="D9072"/>
          <cell r="G9072" t="str">
            <v xml:space="preserve"> </v>
          </cell>
        </row>
        <row r="9073">
          <cell r="A9073"/>
          <cell r="B9073"/>
          <cell r="C9073"/>
          <cell r="D9073"/>
          <cell r="G9073" t="str">
            <v xml:space="preserve"> </v>
          </cell>
        </row>
        <row r="9074">
          <cell r="A9074"/>
          <cell r="B9074"/>
          <cell r="C9074"/>
          <cell r="D9074"/>
          <cell r="G9074" t="str">
            <v xml:space="preserve"> </v>
          </cell>
        </row>
        <row r="9075">
          <cell r="A9075"/>
          <cell r="B9075"/>
          <cell r="C9075"/>
          <cell r="D9075"/>
          <cell r="G9075" t="str">
            <v xml:space="preserve"> </v>
          </cell>
        </row>
        <row r="9076">
          <cell r="A9076"/>
          <cell r="B9076"/>
          <cell r="C9076"/>
          <cell r="D9076"/>
          <cell r="G9076" t="str">
            <v xml:space="preserve"> </v>
          </cell>
        </row>
        <row r="9077">
          <cell r="A9077"/>
          <cell r="B9077"/>
          <cell r="C9077"/>
          <cell r="D9077"/>
          <cell r="G9077" t="str">
            <v xml:space="preserve"> </v>
          </cell>
        </row>
        <row r="9078">
          <cell r="A9078"/>
          <cell r="B9078"/>
          <cell r="C9078"/>
          <cell r="D9078"/>
          <cell r="G9078" t="str">
            <v xml:space="preserve"> </v>
          </cell>
        </row>
        <row r="9079">
          <cell r="A9079"/>
          <cell r="B9079"/>
          <cell r="C9079"/>
          <cell r="D9079"/>
          <cell r="G9079" t="str">
            <v xml:space="preserve"> </v>
          </cell>
        </row>
        <row r="9080">
          <cell r="A9080"/>
          <cell r="B9080"/>
          <cell r="C9080"/>
          <cell r="D9080"/>
          <cell r="G9080" t="str">
            <v xml:space="preserve"> </v>
          </cell>
        </row>
        <row r="9081">
          <cell r="A9081"/>
          <cell r="B9081"/>
          <cell r="C9081"/>
          <cell r="D9081"/>
          <cell r="G9081" t="str">
            <v xml:space="preserve"> </v>
          </cell>
        </row>
        <row r="9082">
          <cell r="A9082"/>
          <cell r="B9082"/>
          <cell r="C9082"/>
          <cell r="D9082"/>
          <cell r="G9082" t="str">
            <v xml:space="preserve"> </v>
          </cell>
        </row>
        <row r="9083">
          <cell r="A9083"/>
          <cell r="B9083"/>
          <cell r="C9083"/>
          <cell r="D9083"/>
          <cell r="G9083" t="str">
            <v xml:space="preserve"> </v>
          </cell>
        </row>
        <row r="9084">
          <cell r="A9084"/>
          <cell r="B9084"/>
          <cell r="C9084"/>
          <cell r="D9084"/>
          <cell r="G9084" t="str">
            <v xml:space="preserve"> </v>
          </cell>
        </row>
        <row r="9085">
          <cell r="A9085"/>
          <cell r="B9085"/>
          <cell r="C9085"/>
          <cell r="D9085"/>
          <cell r="G9085" t="str">
            <v xml:space="preserve"> </v>
          </cell>
        </row>
        <row r="9086">
          <cell r="A9086"/>
          <cell r="B9086"/>
          <cell r="C9086"/>
          <cell r="D9086"/>
          <cell r="G9086" t="str">
            <v xml:space="preserve"> </v>
          </cell>
        </row>
        <row r="9087">
          <cell r="A9087"/>
          <cell r="B9087"/>
          <cell r="C9087"/>
          <cell r="D9087"/>
          <cell r="G9087" t="str">
            <v xml:space="preserve"> </v>
          </cell>
        </row>
        <row r="9088">
          <cell r="A9088"/>
          <cell r="B9088"/>
          <cell r="C9088"/>
          <cell r="D9088"/>
          <cell r="G9088" t="str">
            <v xml:space="preserve"> </v>
          </cell>
        </row>
        <row r="9089">
          <cell r="A9089"/>
          <cell r="B9089"/>
          <cell r="C9089"/>
          <cell r="D9089"/>
          <cell r="G9089" t="str">
            <v xml:space="preserve"> </v>
          </cell>
        </row>
        <row r="9090">
          <cell r="A9090"/>
          <cell r="B9090"/>
          <cell r="C9090"/>
          <cell r="D9090"/>
          <cell r="G9090" t="str">
            <v xml:space="preserve"> </v>
          </cell>
        </row>
        <row r="9091">
          <cell r="A9091"/>
          <cell r="B9091"/>
          <cell r="C9091"/>
          <cell r="D9091"/>
          <cell r="G9091" t="str">
            <v xml:space="preserve"> </v>
          </cell>
        </row>
        <row r="9092">
          <cell r="A9092"/>
          <cell r="B9092"/>
          <cell r="C9092"/>
          <cell r="D9092"/>
          <cell r="G9092" t="str">
            <v xml:space="preserve"> </v>
          </cell>
        </row>
        <row r="9093">
          <cell r="A9093"/>
          <cell r="B9093"/>
          <cell r="C9093"/>
          <cell r="D9093"/>
          <cell r="G9093" t="str">
            <v xml:space="preserve"> </v>
          </cell>
        </row>
        <row r="9094">
          <cell r="A9094"/>
          <cell r="B9094"/>
          <cell r="C9094"/>
          <cell r="D9094"/>
          <cell r="G9094" t="str">
            <v xml:space="preserve"> </v>
          </cell>
        </row>
        <row r="9095">
          <cell r="A9095"/>
          <cell r="B9095"/>
          <cell r="C9095"/>
          <cell r="D9095"/>
          <cell r="G9095" t="str">
            <v xml:space="preserve"> </v>
          </cell>
        </row>
        <row r="9096">
          <cell r="A9096"/>
          <cell r="B9096"/>
          <cell r="C9096"/>
          <cell r="D9096"/>
          <cell r="G9096" t="str">
            <v xml:space="preserve"> </v>
          </cell>
        </row>
        <row r="9097">
          <cell r="A9097"/>
          <cell r="B9097"/>
          <cell r="C9097"/>
          <cell r="D9097"/>
          <cell r="G9097" t="str">
            <v xml:space="preserve"> </v>
          </cell>
        </row>
        <row r="9098">
          <cell r="A9098"/>
          <cell r="B9098"/>
          <cell r="C9098"/>
          <cell r="D9098"/>
          <cell r="G9098" t="str">
            <v xml:space="preserve"> </v>
          </cell>
        </row>
        <row r="9099">
          <cell r="A9099"/>
          <cell r="B9099"/>
          <cell r="C9099"/>
          <cell r="D9099"/>
          <cell r="G9099" t="str">
            <v xml:space="preserve"> </v>
          </cell>
        </row>
        <row r="9100">
          <cell r="A9100"/>
          <cell r="B9100"/>
          <cell r="C9100"/>
          <cell r="D9100"/>
          <cell r="G9100" t="str">
            <v xml:space="preserve"> </v>
          </cell>
        </row>
        <row r="9101">
          <cell r="A9101"/>
          <cell r="B9101"/>
          <cell r="C9101"/>
          <cell r="D9101"/>
          <cell r="G9101" t="str">
            <v xml:space="preserve"> </v>
          </cell>
        </row>
        <row r="9102">
          <cell r="A9102"/>
          <cell r="B9102"/>
          <cell r="C9102"/>
          <cell r="D9102"/>
          <cell r="G9102" t="str">
            <v xml:space="preserve"> </v>
          </cell>
        </row>
        <row r="9103">
          <cell r="A9103"/>
          <cell r="B9103"/>
          <cell r="C9103"/>
          <cell r="D9103"/>
          <cell r="G9103" t="str">
            <v xml:space="preserve"> </v>
          </cell>
        </row>
        <row r="9104">
          <cell r="A9104"/>
          <cell r="B9104"/>
          <cell r="C9104"/>
          <cell r="D9104"/>
          <cell r="G9104" t="str">
            <v xml:space="preserve"> </v>
          </cell>
        </row>
        <row r="9105">
          <cell r="A9105"/>
          <cell r="B9105"/>
          <cell r="C9105"/>
          <cell r="D9105"/>
          <cell r="G9105" t="str">
            <v xml:space="preserve"> </v>
          </cell>
        </row>
        <row r="9106">
          <cell r="A9106"/>
          <cell r="B9106"/>
          <cell r="C9106"/>
          <cell r="D9106"/>
          <cell r="G9106" t="str">
            <v xml:space="preserve"> </v>
          </cell>
        </row>
        <row r="9107">
          <cell r="A9107"/>
          <cell r="B9107"/>
          <cell r="C9107"/>
          <cell r="D9107"/>
          <cell r="G9107" t="str">
            <v xml:space="preserve"> </v>
          </cell>
        </row>
        <row r="9108">
          <cell r="A9108"/>
          <cell r="B9108"/>
          <cell r="C9108"/>
          <cell r="D9108"/>
          <cell r="G9108" t="str">
            <v xml:space="preserve"> </v>
          </cell>
        </row>
        <row r="9109">
          <cell r="A9109"/>
          <cell r="B9109"/>
          <cell r="C9109"/>
          <cell r="D9109"/>
          <cell r="G9109" t="str">
            <v xml:space="preserve"> </v>
          </cell>
        </row>
        <row r="9110">
          <cell r="A9110"/>
          <cell r="B9110"/>
          <cell r="C9110"/>
          <cell r="D9110"/>
          <cell r="G9110" t="str">
            <v xml:space="preserve"> </v>
          </cell>
        </row>
        <row r="9111">
          <cell r="A9111"/>
          <cell r="B9111"/>
          <cell r="C9111"/>
          <cell r="D9111"/>
          <cell r="G9111" t="str">
            <v xml:space="preserve"> </v>
          </cell>
        </row>
        <row r="9112">
          <cell r="A9112"/>
          <cell r="B9112"/>
          <cell r="C9112"/>
          <cell r="D9112"/>
          <cell r="G9112" t="str">
            <v xml:space="preserve"> </v>
          </cell>
        </row>
        <row r="9113">
          <cell r="A9113"/>
          <cell r="B9113"/>
          <cell r="C9113"/>
          <cell r="D9113"/>
          <cell r="G9113" t="str">
            <v xml:space="preserve"> </v>
          </cell>
        </row>
        <row r="9114">
          <cell r="A9114"/>
          <cell r="B9114"/>
          <cell r="C9114"/>
          <cell r="D9114"/>
          <cell r="G9114" t="str">
            <v xml:space="preserve"> </v>
          </cell>
        </row>
        <row r="9115">
          <cell r="A9115"/>
          <cell r="B9115"/>
          <cell r="C9115"/>
          <cell r="D9115"/>
          <cell r="G9115" t="str">
            <v xml:space="preserve"> </v>
          </cell>
        </row>
        <row r="9116">
          <cell r="A9116"/>
          <cell r="B9116"/>
          <cell r="C9116"/>
          <cell r="D9116"/>
          <cell r="G9116" t="str">
            <v xml:space="preserve"> </v>
          </cell>
        </row>
        <row r="9117">
          <cell r="A9117"/>
          <cell r="B9117"/>
          <cell r="C9117"/>
          <cell r="D9117"/>
          <cell r="G9117" t="str">
            <v xml:space="preserve"> </v>
          </cell>
        </row>
        <row r="9118">
          <cell r="A9118"/>
          <cell r="B9118"/>
          <cell r="C9118"/>
          <cell r="D9118"/>
          <cell r="G9118" t="str">
            <v xml:space="preserve"> </v>
          </cell>
        </row>
        <row r="9119">
          <cell r="A9119"/>
          <cell r="B9119"/>
          <cell r="C9119"/>
          <cell r="D9119"/>
          <cell r="G9119" t="str">
            <v xml:space="preserve"> </v>
          </cell>
        </row>
        <row r="9120">
          <cell r="A9120"/>
          <cell r="B9120"/>
          <cell r="C9120"/>
          <cell r="D9120"/>
          <cell r="G9120" t="str">
            <v xml:space="preserve"> </v>
          </cell>
        </row>
        <row r="9121">
          <cell r="A9121"/>
          <cell r="B9121"/>
          <cell r="C9121"/>
          <cell r="D9121"/>
          <cell r="G9121" t="str">
            <v xml:space="preserve"> </v>
          </cell>
        </row>
        <row r="9122">
          <cell r="A9122"/>
          <cell r="B9122"/>
          <cell r="C9122"/>
          <cell r="D9122"/>
          <cell r="G9122" t="str">
            <v xml:space="preserve"> </v>
          </cell>
        </row>
        <row r="9123">
          <cell r="A9123"/>
          <cell r="B9123"/>
          <cell r="C9123"/>
          <cell r="D9123"/>
          <cell r="G9123" t="str">
            <v xml:space="preserve"> </v>
          </cell>
        </row>
        <row r="9124">
          <cell r="A9124"/>
          <cell r="B9124"/>
          <cell r="C9124"/>
          <cell r="D9124"/>
          <cell r="G9124" t="str">
            <v xml:space="preserve"> </v>
          </cell>
        </row>
        <row r="9125">
          <cell r="A9125"/>
          <cell r="B9125"/>
          <cell r="C9125"/>
          <cell r="D9125"/>
          <cell r="G9125" t="str">
            <v xml:space="preserve"> </v>
          </cell>
        </row>
        <row r="9126">
          <cell r="A9126"/>
          <cell r="B9126"/>
          <cell r="C9126"/>
          <cell r="D9126"/>
          <cell r="G9126" t="str">
            <v xml:space="preserve"> </v>
          </cell>
        </row>
        <row r="9127">
          <cell r="A9127"/>
          <cell r="B9127"/>
          <cell r="C9127"/>
          <cell r="D9127"/>
          <cell r="G9127" t="str">
            <v xml:space="preserve"> </v>
          </cell>
        </row>
        <row r="9128">
          <cell r="A9128"/>
          <cell r="B9128"/>
          <cell r="C9128"/>
          <cell r="D9128"/>
          <cell r="G9128" t="str">
            <v xml:space="preserve"> </v>
          </cell>
        </row>
        <row r="9129">
          <cell r="A9129"/>
          <cell r="B9129"/>
          <cell r="C9129"/>
          <cell r="D9129"/>
          <cell r="G9129" t="str">
            <v xml:space="preserve"> </v>
          </cell>
        </row>
        <row r="9130">
          <cell r="A9130"/>
          <cell r="B9130"/>
          <cell r="C9130"/>
          <cell r="D9130"/>
          <cell r="G9130" t="str">
            <v xml:space="preserve"> </v>
          </cell>
        </row>
        <row r="9131">
          <cell r="A9131"/>
          <cell r="B9131"/>
          <cell r="C9131"/>
          <cell r="D9131"/>
          <cell r="G9131" t="str">
            <v xml:space="preserve"> </v>
          </cell>
        </row>
        <row r="9132">
          <cell r="A9132"/>
          <cell r="B9132"/>
          <cell r="C9132"/>
          <cell r="D9132"/>
          <cell r="G9132" t="str">
            <v xml:space="preserve"> </v>
          </cell>
        </row>
        <row r="9133">
          <cell r="A9133"/>
          <cell r="B9133"/>
          <cell r="C9133"/>
          <cell r="D9133"/>
          <cell r="G9133" t="str">
            <v xml:space="preserve"> </v>
          </cell>
        </row>
        <row r="9134">
          <cell r="A9134"/>
          <cell r="B9134"/>
          <cell r="C9134"/>
          <cell r="D9134"/>
          <cell r="G9134" t="str">
            <v xml:space="preserve"> </v>
          </cell>
        </row>
        <row r="9135">
          <cell r="A9135"/>
          <cell r="B9135"/>
          <cell r="C9135"/>
          <cell r="D9135"/>
          <cell r="G9135" t="str">
            <v xml:space="preserve"> </v>
          </cell>
        </row>
        <row r="9136">
          <cell r="A9136"/>
          <cell r="B9136"/>
          <cell r="C9136"/>
          <cell r="D9136"/>
          <cell r="G9136" t="str">
            <v xml:space="preserve"> </v>
          </cell>
        </row>
        <row r="9137">
          <cell r="A9137"/>
          <cell r="B9137"/>
          <cell r="C9137"/>
          <cell r="D9137"/>
          <cell r="G9137" t="str">
            <v xml:space="preserve"> </v>
          </cell>
        </row>
        <row r="9138">
          <cell r="A9138"/>
          <cell r="B9138"/>
          <cell r="C9138"/>
          <cell r="D9138"/>
          <cell r="G9138" t="str">
            <v xml:space="preserve"> </v>
          </cell>
        </row>
        <row r="9139">
          <cell r="A9139"/>
          <cell r="B9139"/>
          <cell r="C9139"/>
          <cell r="D9139"/>
          <cell r="G9139" t="str">
            <v xml:space="preserve"> </v>
          </cell>
        </row>
        <row r="9140">
          <cell r="A9140"/>
          <cell r="B9140"/>
          <cell r="C9140"/>
          <cell r="D9140"/>
          <cell r="G9140" t="str">
            <v xml:space="preserve"> </v>
          </cell>
        </row>
        <row r="9141">
          <cell r="A9141"/>
          <cell r="B9141"/>
          <cell r="C9141"/>
          <cell r="D9141"/>
          <cell r="G9141" t="str">
            <v xml:space="preserve"> </v>
          </cell>
        </row>
        <row r="9142">
          <cell r="A9142"/>
          <cell r="B9142"/>
          <cell r="C9142"/>
          <cell r="D9142"/>
          <cell r="G9142" t="str">
            <v xml:space="preserve"> </v>
          </cell>
        </row>
        <row r="9143">
          <cell r="A9143"/>
          <cell r="B9143"/>
          <cell r="C9143"/>
          <cell r="D9143"/>
          <cell r="G9143" t="str">
            <v xml:space="preserve"> </v>
          </cell>
        </row>
        <row r="9144">
          <cell r="A9144"/>
          <cell r="B9144"/>
          <cell r="C9144"/>
          <cell r="D9144"/>
          <cell r="G9144" t="str">
            <v xml:space="preserve"> </v>
          </cell>
        </row>
        <row r="9145">
          <cell r="A9145"/>
          <cell r="B9145"/>
          <cell r="C9145"/>
          <cell r="D9145"/>
          <cell r="G9145" t="str">
            <v xml:space="preserve"> </v>
          </cell>
        </row>
        <row r="9146">
          <cell r="A9146"/>
          <cell r="B9146"/>
          <cell r="C9146"/>
          <cell r="D9146"/>
          <cell r="G9146" t="str">
            <v xml:space="preserve"> </v>
          </cell>
        </row>
        <row r="9147">
          <cell r="A9147"/>
          <cell r="B9147"/>
          <cell r="C9147"/>
          <cell r="D9147"/>
          <cell r="G9147" t="str">
            <v xml:space="preserve"> </v>
          </cell>
        </row>
        <row r="9148">
          <cell r="A9148"/>
          <cell r="B9148"/>
          <cell r="C9148"/>
          <cell r="D9148"/>
          <cell r="G9148" t="str">
            <v xml:space="preserve"> </v>
          </cell>
        </row>
        <row r="9149">
          <cell r="A9149"/>
          <cell r="B9149"/>
          <cell r="C9149"/>
          <cell r="D9149"/>
          <cell r="G9149" t="str">
            <v xml:space="preserve"> </v>
          </cell>
        </row>
        <row r="9150">
          <cell r="A9150"/>
          <cell r="B9150"/>
          <cell r="C9150"/>
          <cell r="D9150"/>
          <cell r="G9150" t="str">
            <v xml:space="preserve"> </v>
          </cell>
        </row>
        <row r="9151">
          <cell r="A9151"/>
          <cell r="B9151"/>
          <cell r="C9151"/>
          <cell r="D9151"/>
          <cell r="G9151" t="str">
            <v xml:space="preserve"> </v>
          </cell>
        </row>
        <row r="9152">
          <cell r="A9152"/>
          <cell r="B9152"/>
          <cell r="C9152"/>
          <cell r="D9152"/>
          <cell r="G9152" t="str">
            <v xml:space="preserve"> </v>
          </cell>
        </row>
        <row r="9153">
          <cell r="A9153"/>
          <cell r="B9153"/>
          <cell r="C9153"/>
          <cell r="D9153"/>
          <cell r="G9153" t="str">
            <v xml:space="preserve"> </v>
          </cell>
        </row>
        <row r="9154">
          <cell r="A9154"/>
          <cell r="B9154"/>
          <cell r="C9154"/>
          <cell r="D9154"/>
          <cell r="G9154" t="str">
            <v xml:space="preserve"> </v>
          </cell>
        </row>
        <row r="9155">
          <cell r="A9155"/>
          <cell r="B9155"/>
          <cell r="C9155"/>
          <cell r="D9155"/>
          <cell r="G9155" t="str">
            <v xml:space="preserve"> </v>
          </cell>
        </row>
        <row r="9156">
          <cell r="A9156"/>
          <cell r="B9156"/>
          <cell r="C9156"/>
          <cell r="D9156"/>
          <cell r="G9156" t="str">
            <v xml:space="preserve"> </v>
          </cell>
        </row>
        <row r="9157">
          <cell r="A9157"/>
          <cell r="B9157"/>
          <cell r="C9157"/>
          <cell r="D9157"/>
          <cell r="G9157" t="str">
            <v xml:space="preserve"> </v>
          </cell>
        </row>
        <row r="9158">
          <cell r="A9158"/>
          <cell r="B9158"/>
          <cell r="C9158"/>
          <cell r="D9158"/>
          <cell r="G9158" t="str">
            <v xml:space="preserve"> </v>
          </cell>
        </row>
        <row r="9159">
          <cell r="A9159"/>
          <cell r="B9159"/>
          <cell r="C9159"/>
          <cell r="D9159"/>
          <cell r="G9159" t="str">
            <v xml:space="preserve"> </v>
          </cell>
        </row>
        <row r="9160">
          <cell r="A9160"/>
          <cell r="B9160"/>
          <cell r="C9160"/>
          <cell r="D9160"/>
          <cell r="G9160" t="str">
            <v xml:space="preserve"> </v>
          </cell>
        </row>
        <row r="9161">
          <cell r="A9161"/>
          <cell r="B9161"/>
          <cell r="C9161"/>
          <cell r="D9161"/>
          <cell r="G9161" t="str">
            <v xml:space="preserve"> </v>
          </cell>
        </row>
        <row r="9162">
          <cell r="A9162"/>
          <cell r="B9162"/>
          <cell r="C9162"/>
          <cell r="D9162"/>
          <cell r="G9162" t="str">
            <v xml:space="preserve"> </v>
          </cell>
        </row>
        <row r="9163">
          <cell r="A9163"/>
          <cell r="B9163"/>
          <cell r="C9163"/>
          <cell r="D9163"/>
          <cell r="G9163" t="str">
            <v xml:space="preserve"> </v>
          </cell>
        </row>
        <row r="9164">
          <cell r="A9164"/>
          <cell r="B9164"/>
          <cell r="C9164"/>
          <cell r="D9164"/>
          <cell r="G9164" t="str">
            <v xml:space="preserve"> </v>
          </cell>
        </row>
        <row r="9165">
          <cell r="A9165"/>
          <cell r="B9165"/>
          <cell r="C9165"/>
          <cell r="D9165"/>
          <cell r="G9165" t="str">
            <v xml:space="preserve"> </v>
          </cell>
        </row>
        <row r="9166">
          <cell r="A9166"/>
          <cell r="B9166"/>
          <cell r="C9166"/>
          <cell r="D9166"/>
          <cell r="G9166" t="str">
            <v xml:space="preserve"> </v>
          </cell>
        </row>
        <row r="9167">
          <cell r="A9167"/>
          <cell r="B9167"/>
          <cell r="C9167"/>
          <cell r="D9167"/>
          <cell r="G9167" t="str">
            <v xml:space="preserve"> </v>
          </cell>
        </row>
        <row r="9168">
          <cell r="A9168"/>
          <cell r="B9168"/>
          <cell r="C9168"/>
          <cell r="D9168"/>
          <cell r="G9168" t="str">
            <v xml:space="preserve"> </v>
          </cell>
        </row>
        <row r="9169">
          <cell r="A9169"/>
          <cell r="B9169"/>
          <cell r="C9169"/>
          <cell r="D9169"/>
          <cell r="G9169" t="str">
            <v xml:space="preserve"> </v>
          </cell>
        </row>
        <row r="9170">
          <cell r="A9170"/>
          <cell r="B9170"/>
          <cell r="C9170"/>
          <cell r="D9170"/>
          <cell r="G9170" t="str">
            <v xml:space="preserve"> </v>
          </cell>
        </row>
        <row r="9171">
          <cell r="A9171"/>
          <cell r="B9171"/>
          <cell r="C9171"/>
          <cell r="D9171"/>
          <cell r="G9171" t="str">
            <v xml:space="preserve"> </v>
          </cell>
        </row>
        <row r="9172">
          <cell r="A9172"/>
          <cell r="B9172"/>
          <cell r="C9172"/>
          <cell r="D9172"/>
          <cell r="G9172" t="str">
            <v xml:space="preserve"> </v>
          </cell>
        </row>
        <row r="9173">
          <cell r="A9173"/>
          <cell r="B9173"/>
          <cell r="C9173"/>
          <cell r="D9173"/>
          <cell r="G9173" t="str">
            <v xml:space="preserve"> </v>
          </cell>
        </row>
        <row r="9174">
          <cell r="A9174"/>
          <cell r="B9174"/>
          <cell r="C9174"/>
          <cell r="D9174"/>
          <cell r="G9174" t="str">
            <v xml:space="preserve"> </v>
          </cell>
        </row>
        <row r="9175">
          <cell r="A9175"/>
          <cell r="B9175"/>
          <cell r="C9175"/>
          <cell r="D9175"/>
          <cell r="G9175" t="str">
            <v xml:space="preserve"> </v>
          </cell>
        </row>
        <row r="9176">
          <cell r="A9176"/>
          <cell r="B9176"/>
          <cell r="C9176"/>
          <cell r="D9176"/>
          <cell r="G9176" t="str">
            <v xml:space="preserve"> </v>
          </cell>
        </row>
        <row r="9177">
          <cell r="A9177"/>
          <cell r="B9177"/>
          <cell r="C9177"/>
          <cell r="D9177"/>
          <cell r="G9177" t="str">
            <v xml:space="preserve"> </v>
          </cell>
        </row>
        <row r="9178">
          <cell r="A9178"/>
          <cell r="B9178"/>
          <cell r="C9178"/>
          <cell r="D9178"/>
          <cell r="G9178" t="str">
            <v xml:space="preserve"> </v>
          </cell>
        </row>
        <row r="9179">
          <cell r="A9179"/>
          <cell r="B9179"/>
          <cell r="C9179"/>
          <cell r="D9179"/>
          <cell r="G9179" t="str">
            <v xml:space="preserve"> </v>
          </cell>
        </row>
        <row r="9180">
          <cell r="A9180"/>
          <cell r="B9180"/>
          <cell r="C9180"/>
          <cell r="D9180"/>
          <cell r="G9180" t="str">
            <v xml:space="preserve"> </v>
          </cell>
        </row>
        <row r="9181">
          <cell r="A9181"/>
          <cell r="B9181"/>
          <cell r="C9181"/>
          <cell r="D9181"/>
          <cell r="G9181" t="str">
            <v xml:space="preserve"> </v>
          </cell>
        </row>
        <row r="9182">
          <cell r="A9182"/>
          <cell r="B9182"/>
          <cell r="C9182"/>
          <cell r="D9182"/>
          <cell r="G9182" t="str">
            <v xml:space="preserve"> </v>
          </cell>
        </row>
        <row r="9183">
          <cell r="A9183"/>
          <cell r="B9183"/>
          <cell r="C9183"/>
          <cell r="D9183"/>
          <cell r="G9183" t="str">
            <v xml:space="preserve"> </v>
          </cell>
        </row>
        <row r="9184">
          <cell r="A9184"/>
          <cell r="B9184"/>
          <cell r="C9184"/>
          <cell r="D9184"/>
          <cell r="G9184" t="str">
            <v xml:space="preserve"> </v>
          </cell>
        </row>
        <row r="9185">
          <cell r="A9185"/>
          <cell r="B9185"/>
          <cell r="C9185"/>
          <cell r="D9185"/>
          <cell r="G9185" t="str">
            <v xml:space="preserve"> </v>
          </cell>
        </row>
        <row r="9186">
          <cell r="A9186"/>
          <cell r="B9186"/>
          <cell r="C9186"/>
          <cell r="D9186"/>
          <cell r="G9186" t="str">
            <v xml:space="preserve"> </v>
          </cell>
        </row>
        <row r="9187">
          <cell r="A9187"/>
          <cell r="B9187"/>
          <cell r="C9187"/>
          <cell r="D9187"/>
          <cell r="G9187" t="str">
            <v xml:space="preserve"> </v>
          </cell>
        </row>
        <row r="9188">
          <cell r="A9188"/>
          <cell r="B9188"/>
          <cell r="C9188"/>
          <cell r="D9188"/>
          <cell r="G9188" t="str">
            <v xml:space="preserve"> </v>
          </cell>
        </row>
        <row r="9189">
          <cell r="A9189"/>
          <cell r="B9189"/>
          <cell r="C9189"/>
          <cell r="D9189"/>
          <cell r="G9189" t="str">
            <v xml:space="preserve"> </v>
          </cell>
        </row>
        <row r="9190">
          <cell r="A9190"/>
          <cell r="B9190"/>
          <cell r="C9190"/>
          <cell r="D9190"/>
          <cell r="G9190" t="str">
            <v xml:space="preserve"> </v>
          </cell>
        </row>
        <row r="9191">
          <cell r="A9191"/>
          <cell r="B9191"/>
          <cell r="C9191"/>
          <cell r="D9191"/>
          <cell r="G9191" t="str">
            <v xml:space="preserve"> </v>
          </cell>
        </row>
        <row r="9192">
          <cell r="A9192"/>
          <cell r="B9192"/>
          <cell r="C9192"/>
          <cell r="D9192"/>
          <cell r="G9192" t="str">
            <v xml:space="preserve"> </v>
          </cell>
        </row>
        <row r="9193">
          <cell r="A9193"/>
          <cell r="B9193"/>
          <cell r="C9193"/>
          <cell r="D9193"/>
          <cell r="G9193" t="str">
            <v xml:space="preserve"> </v>
          </cell>
        </row>
        <row r="9194">
          <cell r="A9194"/>
          <cell r="B9194"/>
          <cell r="C9194"/>
          <cell r="D9194"/>
          <cell r="G9194" t="str">
            <v xml:space="preserve"> </v>
          </cell>
        </row>
        <row r="9195">
          <cell r="A9195"/>
          <cell r="B9195"/>
          <cell r="C9195"/>
          <cell r="D9195"/>
          <cell r="G9195" t="str">
            <v xml:space="preserve"> </v>
          </cell>
        </row>
        <row r="9196">
          <cell r="A9196"/>
          <cell r="B9196"/>
          <cell r="C9196"/>
          <cell r="D9196"/>
          <cell r="G9196" t="str">
            <v xml:space="preserve"> </v>
          </cell>
        </row>
        <row r="9197">
          <cell r="A9197"/>
          <cell r="B9197"/>
          <cell r="C9197"/>
          <cell r="D9197"/>
          <cell r="G9197" t="str">
            <v xml:space="preserve"> </v>
          </cell>
        </row>
        <row r="9198">
          <cell r="A9198"/>
          <cell r="B9198"/>
          <cell r="C9198"/>
          <cell r="D9198"/>
          <cell r="G9198" t="str">
            <v xml:space="preserve"> </v>
          </cell>
        </row>
        <row r="9199">
          <cell r="A9199"/>
          <cell r="B9199"/>
          <cell r="C9199"/>
          <cell r="D9199"/>
          <cell r="G9199" t="str">
            <v xml:space="preserve"> </v>
          </cell>
        </row>
        <row r="9200">
          <cell r="A9200"/>
          <cell r="B9200"/>
          <cell r="C9200"/>
          <cell r="D9200"/>
          <cell r="G9200" t="str">
            <v xml:space="preserve"> </v>
          </cell>
        </row>
        <row r="9201">
          <cell r="A9201"/>
          <cell r="B9201"/>
          <cell r="C9201"/>
          <cell r="D9201"/>
          <cell r="G9201" t="str">
            <v xml:space="preserve"> </v>
          </cell>
        </row>
        <row r="9202">
          <cell r="A9202"/>
          <cell r="B9202"/>
          <cell r="C9202"/>
          <cell r="D9202"/>
          <cell r="G9202" t="str">
            <v xml:space="preserve"> </v>
          </cell>
        </row>
        <row r="9203">
          <cell r="A9203"/>
          <cell r="B9203"/>
          <cell r="C9203"/>
          <cell r="D9203"/>
          <cell r="G9203" t="str">
            <v xml:space="preserve"> </v>
          </cell>
        </row>
        <row r="9204">
          <cell r="A9204"/>
          <cell r="B9204"/>
          <cell r="C9204"/>
          <cell r="D9204"/>
          <cell r="G9204" t="str">
            <v xml:space="preserve"> </v>
          </cell>
        </row>
        <row r="9205">
          <cell r="A9205"/>
          <cell r="B9205"/>
          <cell r="C9205"/>
          <cell r="D9205"/>
          <cell r="G9205" t="str">
            <v xml:space="preserve"> </v>
          </cell>
        </row>
        <row r="9206">
          <cell r="A9206"/>
          <cell r="B9206"/>
          <cell r="C9206"/>
          <cell r="D9206"/>
          <cell r="G9206" t="str">
            <v xml:space="preserve"> </v>
          </cell>
        </row>
        <row r="9207">
          <cell r="A9207"/>
          <cell r="B9207"/>
          <cell r="C9207"/>
          <cell r="D9207"/>
          <cell r="G9207" t="str">
            <v xml:space="preserve"> </v>
          </cell>
        </row>
        <row r="9208">
          <cell r="A9208"/>
          <cell r="B9208"/>
          <cell r="C9208"/>
          <cell r="D9208"/>
          <cell r="G9208" t="str">
            <v xml:space="preserve"> </v>
          </cell>
        </row>
        <row r="9209">
          <cell r="A9209"/>
          <cell r="B9209"/>
          <cell r="C9209"/>
          <cell r="D9209"/>
          <cell r="G9209" t="str">
            <v xml:space="preserve"> </v>
          </cell>
        </row>
        <row r="9210">
          <cell r="A9210"/>
          <cell r="B9210"/>
          <cell r="C9210"/>
          <cell r="D9210"/>
          <cell r="G9210" t="str">
            <v xml:space="preserve"> </v>
          </cell>
        </row>
        <row r="9211">
          <cell r="A9211"/>
          <cell r="B9211"/>
          <cell r="C9211"/>
          <cell r="D9211"/>
          <cell r="G9211" t="str">
            <v xml:space="preserve"> </v>
          </cell>
        </row>
        <row r="9212">
          <cell r="A9212"/>
          <cell r="B9212"/>
          <cell r="C9212"/>
          <cell r="D9212"/>
          <cell r="G9212" t="str">
            <v xml:space="preserve"> </v>
          </cell>
        </row>
        <row r="9213">
          <cell r="A9213"/>
          <cell r="B9213"/>
          <cell r="C9213"/>
          <cell r="D9213"/>
          <cell r="G9213" t="str">
            <v xml:space="preserve"> </v>
          </cell>
        </row>
        <row r="9214">
          <cell r="A9214"/>
          <cell r="B9214"/>
          <cell r="C9214"/>
          <cell r="D9214"/>
          <cell r="G9214" t="str">
            <v xml:space="preserve"> </v>
          </cell>
        </row>
        <row r="9215">
          <cell r="A9215"/>
          <cell r="B9215"/>
          <cell r="C9215"/>
          <cell r="D9215"/>
          <cell r="G9215" t="str">
            <v xml:space="preserve"> </v>
          </cell>
        </row>
        <row r="9216">
          <cell r="A9216"/>
          <cell r="B9216"/>
          <cell r="C9216"/>
          <cell r="D9216"/>
          <cell r="G9216" t="str">
            <v xml:space="preserve"> </v>
          </cell>
        </row>
        <row r="9217">
          <cell r="A9217"/>
          <cell r="B9217"/>
          <cell r="C9217"/>
          <cell r="D9217"/>
          <cell r="G9217" t="str">
            <v xml:space="preserve"> </v>
          </cell>
        </row>
        <row r="9218">
          <cell r="A9218"/>
          <cell r="B9218"/>
          <cell r="C9218"/>
          <cell r="D9218"/>
          <cell r="G9218" t="str">
            <v xml:space="preserve"> </v>
          </cell>
        </row>
        <row r="9219">
          <cell r="A9219"/>
          <cell r="B9219"/>
          <cell r="C9219"/>
          <cell r="D9219"/>
          <cell r="G9219" t="str">
            <v xml:space="preserve"> </v>
          </cell>
        </row>
        <row r="9220">
          <cell r="A9220"/>
          <cell r="B9220"/>
          <cell r="C9220"/>
          <cell r="D9220"/>
          <cell r="G9220" t="str">
            <v xml:space="preserve"> </v>
          </cell>
        </row>
        <row r="9221">
          <cell r="A9221"/>
          <cell r="B9221"/>
          <cell r="C9221"/>
          <cell r="D9221"/>
          <cell r="G9221" t="str">
            <v xml:space="preserve"> </v>
          </cell>
        </row>
        <row r="9222">
          <cell r="A9222"/>
          <cell r="B9222"/>
          <cell r="C9222"/>
          <cell r="D9222"/>
          <cell r="G9222" t="str">
            <v xml:space="preserve"> </v>
          </cell>
        </row>
        <row r="9223">
          <cell r="A9223"/>
          <cell r="B9223"/>
          <cell r="C9223"/>
          <cell r="D9223"/>
          <cell r="G9223" t="str">
            <v xml:space="preserve"> </v>
          </cell>
        </row>
        <row r="9224">
          <cell r="A9224"/>
          <cell r="B9224"/>
          <cell r="C9224"/>
          <cell r="D9224"/>
          <cell r="G9224" t="str">
            <v xml:space="preserve"> </v>
          </cell>
        </row>
        <row r="9225">
          <cell r="A9225"/>
          <cell r="B9225"/>
          <cell r="C9225"/>
          <cell r="D9225"/>
          <cell r="G9225" t="str">
            <v xml:space="preserve"> </v>
          </cell>
        </row>
        <row r="9226">
          <cell r="A9226"/>
          <cell r="B9226"/>
          <cell r="C9226"/>
          <cell r="D9226"/>
          <cell r="G9226" t="str">
            <v xml:space="preserve"> </v>
          </cell>
        </row>
        <row r="9227">
          <cell r="A9227"/>
          <cell r="B9227"/>
          <cell r="C9227"/>
          <cell r="D9227"/>
          <cell r="G9227" t="str">
            <v xml:space="preserve"> </v>
          </cell>
        </row>
        <row r="9228">
          <cell r="A9228"/>
          <cell r="B9228"/>
          <cell r="C9228"/>
          <cell r="D9228"/>
          <cell r="G9228" t="str">
            <v xml:space="preserve"> </v>
          </cell>
        </row>
        <row r="9229">
          <cell r="A9229"/>
          <cell r="B9229"/>
          <cell r="C9229"/>
          <cell r="D9229"/>
          <cell r="G9229" t="str">
            <v xml:space="preserve"> </v>
          </cell>
        </row>
        <row r="9230">
          <cell r="A9230"/>
          <cell r="B9230"/>
          <cell r="C9230"/>
          <cell r="D9230"/>
          <cell r="G9230" t="str">
            <v xml:space="preserve"> </v>
          </cell>
        </row>
        <row r="9231">
          <cell r="A9231"/>
          <cell r="B9231"/>
          <cell r="C9231"/>
          <cell r="D9231"/>
          <cell r="G9231" t="str">
            <v xml:space="preserve"> </v>
          </cell>
        </row>
        <row r="9232">
          <cell r="A9232"/>
          <cell r="B9232"/>
          <cell r="C9232"/>
          <cell r="D9232"/>
          <cell r="G9232" t="str">
            <v xml:space="preserve"> </v>
          </cell>
        </row>
        <row r="9233">
          <cell r="A9233"/>
          <cell r="B9233"/>
          <cell r="C9233"/>
          <cell r="D9233"/>
          <cell r="G9233" t="str">
            <v xml:space="preserve"> </v>
          </cell>
        </row>
        <row r="9234">
          <cell r="A9234"/>
          <cell r="B9234"/>
          <cell r="C9234"/>
          <cell r="D9234"/>
          <cell r="G9234" t="str">
            <v xml:space="preserve"> </v>
          </cell>
        </row>
        <row r="9235">
          <cell r="A9235"/>
          <cell r="B9235"/>
          <cell r="C9235"/>
          <cell r="D9235"/>
          <cell r="G9235" t="str">
            <v xml:space="preserve"> </v>
          </cell>
        </row>
        <row r="9236">
          <cell r="A9236"/>
          <cell r="B9236"/>
          <cell r="C9236"/>
          <cell r="D9236"/>
          <cell r="G9236" t="str">
            <v xml:space="preserve"> </v>
          </cell>
        </row>
        <row r="9237">
          <cell r="A9237"/>
          <cell r="B9237"/>
          <cell r="C9237"/>
          <cell r="D9237"/>
          <cell r="G9237" t="str">
            <v xml:space="preserve"> </v>
          </cell>
        </row>
        <row r="9238">
          <cell r="A9238"/>
          <cell r="B9238"/>
          <cell r="C9238"/>
          <cell r="D9238"/>
          <cell r="G9238" t="str">
            <v xml:space="preserve"> </v>
          </cell>
        </row>
        <row r="9239">
          <cell r="A9239"/>
          <cell r="B9239"/>
          <cell r="C9239"/>
          <cell r="D9239"/>
          <cell r="G9239" t="str">
            <v xml:space="preserve"> </v>
          </cell>
        </row>
        <row r="9240">
          <cell r="A9240"/>
          <cell r="B9240"/>
          <cell r="C9240"/>
          <cell r="D9240"/>
          <cell r="G9240" t="str">
            <v xml:space="preserve"> </v>
          </cell>
        </row>
        <row r="9241">
          <cell r="A9241"/>
          <cell r="B9241"/>
          <cell r="C9241"/>
          <cell r="D9241"/>
          <cell r="G9241" t="str">
            <v xml:space="preserve"> </v>
          </cell>
        </row>
        <row r="9242">
          <cell r="A9242"/>
          <cell r="B9242"/>
          <cell r="C9242"/>
          <cell r="D9242"/>
          <cell r="G9242" t="str">
            <v xml:space="preserve"> </v>
          </cell>
        </row>
        <row r="9243">
          <cell r="A9243"/>
          <cell r="B9243"/>
          <cell r="C9243"/>
          <cell r="D9243"/>
          <cell r="G9243" t="str">
            <v xml:space="preserve"> </v>
          </cell>
        </row>
        <row r="9244">
          <cell r="A9244"/>
          <cell r="B9244"/>
          <cell r="C9244"/>
          <cell r="D9244"/>
          <cell r="G9244" t="str">
            <v xml:space="preserve"> </v>
          </cell>
        </row>
        <row r="9245">
          <cell r="A9245"/>
          <cell r="B9245"/>
          <cell r="C9245"/>
          <cell r="D9245"/>
          <cell r="G9245" t="str">
            <v xml:space="preserve"> </v>
          </cell>
        </row>
        <row r="9246">
          <cell r="A9246"/>
          <cell r="B9246"/>
          <cell r="C9246"/>
          <cell r="D9246"/>
          <cell r="G9246" t="str">
            <v xml:space="preserve"> </v>
          </cell>
        </row>
        <row r="9247">
          <cell r="A9247"/>
          <cell r="B9247"/>
          <cell r="C9247"/>
          <cell r="D9247"/>
          <cell r="G9247" t="str">
            <v xml:space="preserve"> </v>
          </cell>
        </row>
        <row r="9248">
          <cell r="A9248"/>
          <cell r="B9248"/>
          <cell r="C9248"/>
          <cell r="D9248"/>
          <cell r="G9248" t="str">
            <v xml:space="preserve"> </v>
          </cell>
        </row>
        <row r="9249">
          <cell r="A9249"/>
          <cell r="B9249"/>
          <cell r="C9249"/>
          <cell r="D9249"/>
          <cell r="G9249" t="str">
            <v xml:space="preserve"> </v>
          </cell>
        </row>
        <row r="9250">
          <cell r="A9250"/>
          <cell r="B9250"/>
          <cell r="C9250"/>
          <cell r="D9250"/>
          <cell r="G9250" t="str">
            <v xml:space="preserve"> </v>
          </cell>
        </row>
        <row r="9251">
          <cell r="A9251"/>
          <cell r="B9251"/>
          <cell r="C9251"/>
          <cell r="D9251"/>
          <cell r="G9251" t="str">
            <v xml:space="preserve"> </v>
          </cell>
        </row>
        <row r="9252">
          <cell r="A9252"/>
          <cell r="B9252"/>
          <cell r="C9252"/>
          <cell r="D9252"/>
          <cell r="G9252" t="str">
            <v xml:space="preserve"> </v>
          </cell>
        </row>
        <row r="9253">
          <cell r="A9253"/>
          <cell r="B9253"/>
          <cell r="C9253"/>
          <cell r="D9253"/>
          <cell r="G9253" t="str">
            <v xml:space="preserve"> </v>
          </cell>
        </row>
        <row r="9254">
          <cell r="A9254"/>
          <cell r="B9254"/>
          <cell r="C9254"/>
          <cell r="D9254"/>
          <cell r="G9254" t="str">
            <v xml:space="preserve"> </v>
          </cell>
        </row>
        <row r="9255">
          <cell r="A9255"/>
          <cell r="B9255"/>
          <cell r="C9255"/>
          <cell r="D9255"/>
          <cell r="G9255" t="str">
            <v xml:space="preserve"> </v>
          </cell>
        </row>
        <row r="9256">
          <cell r="A9256"/>
          <cell r="B9256"/>
          <cell r="C9256"/>
          <cell r="D9256"/>
          <cell r="G9256" t="str">
            <v xml:space="preserve"> </v>
          </cell>
        </row>
        <row r="9257">
          <cell r="A9257"/>
          <cell r="B9257"/>
          <cell r="C9257"/>
          <cell r="D9257"/>
          <cell r="G9257" t="str">
            <v xml:space="preserve"> </v>
          </cell>
        </row>
        <row r="9258">
          <cell r="A9258"/>
          <cell r="B9258"/>
          <cell r="C9258"/>
          <cell r="D9258"/>
          <cell r="G9258" t="str">
            <v xml:space="preserve"> </v>
          </cell>
        </row>
        <row r="9259">
          <cell r="A9259"/>
          <cell r="B9259"/>
          <cell r="C9259"/>
          <cell r="D9259"/>
          <cell r="G9259" t="str">
            <v xml:space="preserve"> </v>
          </cell>
        </row>
        <row r="9260">
          <cell r="A9260"/>
          <cell r="B9260"/>
          <cell r="C9260"/>
          <cell r="D9260"/>
          <cell r="G9260" t="str">
            <v xml:space="preserve"> </v>
          </cell>
        </row>
        <row r="9261">
          <cell r="A9261"/>
          <cell r="B9261"/>
          <cell r="C9261"/>
          <cell r="D9261"/>
          <cell r="G9261" t="str">
            <v xml:space="preserve"> </v>
          </cell>
        </row>
        <row r="9262">
          <cell r="A9262"/>
          <cell r="B9262"/>
          <cell r="C9262"/>
          <cell r="D9262"/>
          <cell r="G9262" t="str">
            <v xml:space="preserve"> </v>
          </cell>
        </row>
        <row r="9263">
          <cell r="A9263"/>
          <cell r="B9263"/>
          <cell r="C9263"/>
          <cell r="D9263"/>
          <cell r="G9263" t="str">
            <v xml:space="preserve"> </v>
          </cell>
        </row>
        <row r="9264">
          <cell r="A9264"/>
          <cell r="B9264"/>
          <cell r="C9264"/>
          <cell r="D9264"/>
          <cell r="G9264" t="str">
            <v xml:space="preserve"> </v>
          </cell>
        </row>
        <row r="9265">
          <cell r="A9265"/>
          <cell r="B9265"/>
          <cell r="C9265"/>
          <cell r="D9265"/>
          <cell r="G9265" t="str">
            <v xml:space="preserve"> </v>
          </cell>
        </row>
        <row r="9266">
          <cell r="A9266"/>
          <cell r="B9266"/>
          <cell r="C9266"/>
          <cell r="D9266"/>
          <cell r="G9266" t="str">
            <v xml:space="preserve"> </v>
          </cell>
        </row>
        <row r="9267">
          <cell r="A9267"/>
          <cell r="B9267"/>
          <cell r="C9267"/>
          <cell r="D9267"/>
          <cell r="G9267" t="str">
            <v xml:space="preserve"> </v>
          </cell>
        </row>
        <row r="9268">
          <cell r="A9268"/>
          <cell r="B9268"/>
          <cell r="C9268"/>
          <cell r="D9268"/>
          <cell r="G9268" t="str">
            <v xml:space="preserve"> </v>
          </cell>
        </row>
        <row r="9269">
          <cell r="A9269"/>
          <cell r="B9269"/>
          <cell r="C9269"/>
          <cell r="D9269"/>
          <cell r="G9269" t="str">
            <v xml:space="preserve"> </v>
          </cell>
        </row>
        <row r="9270">
          <cell r="A9270"/>
          <cell r="B9270"/>
          <cell r="C9270"/>
          <cell r="D9270"/>
          <cell r="G9270" t="str">
            <v xml:space="preserve"> </v>
          </cell>
        </row>
        <row r="9271">
          <cell r="A9271"/>
          <cell r="B9271"/>
          <cell r="C9271"/>
          <cell r="D9271"/>
          <cell r="G9271" t="str">
            <v xml:space="preserve"> </v>
          </cell>
        </row>
        <row r="9272">
          <cell r="A9272"/>
          <cell r="B9272"/>
          <cell r="C9272"/>
          <cell r="D9272"/>
          <cell r="G9272" t="str">
            <v xml:space="preserve"> </v>
          </cell>
        </row>
        <row r="9273">
          <cell r="A9273"/>
          <cell r="B9273"/>
          <cell r="C9273"/>
          <cell r="D9273"/>
          <cell r="G9273" t="str">
            <v xml:space="preserve"> </v>
          </cell>
        </row>
        <row r="9274">
          <cell r="A9274"/>
          <cell r="B9274"/>
          <cell r="C9274"/>
          <cell r="D9274"/>
          <cell r="G9274" t="str">
            <v xml:space="preserve"> </v>
          </cell>
        </row>
        <row r="9275">
          <cell r="A9275"/>
          <cell r="B9275"/>
          <cell r="C9275"/>
          <cell r="D9275"/>
          <cell r="G9275" t="str">
            <v xml:space="preserve"> </v>
          </cell>
        </row>
        <row r="9276">
          <cell r="A9276"/>
          <cell r="B9276"/>
          <cell r="C9276"/>
          <cell r="D9276"/>
          <cell r="G9276" t="str">
            <v xml:space="preserve"> </v>
          </cell>
        </row>
        <row r="9277">
          <cell r="A9277"/>
          <cell r="B9277"/>
          <cell r="C9277"/>
          <cell r="D9277"/>
          <cell r="G9277" t="str">
            <v xml:space="preserve"> </v>
          </cell>
        </row>
        <row r="9278">
          <cell r="A9278"/>
          <cell r="B9278"/>
          <cell r="C9278"/>
          <cell r="D9278"/>
          <cell r="G9278" t="str">
            <v xml:space="preserve"> </v>
          </cell>
        </row>
        <row r="9279">
          <cell r="A9279"/>
          <cell r="B9279"/>
          <cell r="C9279"/>
          <cell r="D9279"/>
          <cell r="G9279" t="str">
            <v xml:space="preserve"> </v>
          </cell>
        </row>
        <row r="9280">
          <cell r="A9280"/>
          <cell r="B9280"/>
          <cell r="C9280"/>
          <cell r="D9280"/>
          <cell r="G9280" t="str">
            <v xml:space="preserve"> </v>
          </cell>
        </row>
        <row r="9281">
          <cell r="A9281"/>
          <cell r="B9281"/>
          <cell r="C9281"/>
          <cell r="D9281"/>
          <cell r="G9281" t="str">
            <v xml:space="preserve"> </v>
          </cell>
        </row>
        <row r="9282">
          <cell r="A9282"/>
          <cell r="B9282"/>
          <cell r="C9282"/>
          <cell r="D9282"/>
          <cell r="G9282" t="str">
            <v xml:space="preserve"> </v>
          </cell>
        </row>
        <row r="9283">
          <cell r="A9283"/>
          <cell r="B9283"/>
          <cell r="C9283"/>
          <cell r="D9283"/>
          <cell r="G9283" t="str">
            <v xml:space="preserve"> </v>
          </cell>
        </row>
        <row r="9284">
          <cell r="A9284"/>
          <cell r="B9284"/>
          <cell r="C9284"/>
          <cell r="D9284"/>
          <cell r="G9284" t="str">
            <v xml:space="preserve"> </v>
          </cell>
        </row>
        <row r="9285">
          <cell r="A9285"/>
          <cell r="B9285"/>
          <cell r="C9285"/>
          <cell r="D9285"/>
          <cell r="G9285" t="str">
            <v xml:space="preserve"> </v>
          </cell>
        </row>
        <row r="9286">
          <cell r="A9286"/>
          <cell r="B9286"/>
          <cell r="C9286"/>
          <cell r="D9286"/>
          <cell r="G9286" t="str">
            <v xml:space="preserve"> </v>
          </cell>
        </row>
        <row r="9287">
          <cell r="A9287"/>
          <cell r="B9287"/>
          <cell r="C9287"/>
          <cell r="D9287"/>
          <cell r="G9287" t="str">
            <v xml:space="preserve"> </v>
          </cell>
        </row>
        <row r="9288">
          <cell r="A9288"/>
          <cell r="B9288"/>
          <cell r="C9288"/>
          <cell r="D9288"/>
          <cell r="G9288" t="str">
            <v xml:space="preserve"> </v>
          </cell>
        </row>
        <row r="9289">
          <cell r="A9289"/>
          <cell r="B9289"/>
          <cell r="C9289"/>
          <cell r="D9289"/>
          <cell r="G9289" t="str">
            <v xml:space="preserve"> </v>
          </cell>
        </row>
        <row r="9290">
          <cell r="A9290"/>
          <cell r="B9290"/>
          <cell r="C9290"/>
          <cell r="D9290"/>
          <cell r="G9290" t="str">
            <v xml:space="preserve"> </v>
          </cell>
        </row>
        <row r="9291">
          <cell r="A9291"/>
          <cell r="B9291"/>
          <cell r="C9291"/>
          <cell r="D9291"/>
          <cell r="G9291" t="str">
            <v xml:space="preserve"> </v>
          </cell>
        </row>
        <row r="9292">
          <cell r="A9292"/>
          <cell r="B9292"/>
          <cell r="C9292"/>
          <cell r="D9292"/>
          <cell r="G9292" t="str">
            <v xml:space="preserve"> </v>
          </cell>
        </row>
        <row r="9293">
          <cell r="A9293"/>
          <cell r="B9293"/>
          <cell r="C9293"/>
          <cell r="D9293"/>
          <cell r="G9293" t="str">
            <v xml:space="preserve"> </v>
          </cell>
        </row>
        <row r="9294">
          <cell r="A9294"/>
          <cell r="B9294"/>
          <cell r="C9294"/>
          <cell r="D9294"/>
          <cell r="G9294" t="str">
            <v xml:space="preserve"> </v>
          </cell>
        </row>
        <row r="9295">
          <cell r="A9295"/>
          <cell r="B9295"/>
          <cell r="C9295"/>
          <cell r="D9295"/>
          <cell r="G9295" t="str">
            <v xml:space="preserve"> </v>
          </cell>
        </row>
        <row r="9296">
          <cell r="A9296"/>
          <cell r="B9296"/>
          <cell r="C9296"/>
          <cell r="D9296"/>
          <cell r="G9296" t="str">
            <v xml:space="preserve"> </v>
          </cell>
        </row>
        <row r="9297">
          <cell r="A9297"/>
          <cell r="B9297"/>
          <cell r="C9297"/>
          <cell r="D9297"/>
          <cell r="G9297" t="str">
            <v xml:space="preserve"> </v>
          </cell>
        </row>
        <row r="9298">
          <cell r="A9298"/>
          <cell r="B9298"/>
          <cell r="C9298"/>
          <cell r="D9298"/>
          <cell r="G9298" t="str">
            <v xml:space="preserve"> </v>
          </cell>
        </row>
        <row r="9299">
          <cell r="A9299"/>
          <cell r="B9299"/>
          <cell r="C9299"/>
          <cell r="D9299"/>
          <cell r="G9299" t="str">
            <v xml:space="preserve"> </v>
          </cell>
        </row>
        <row r="9300">
          <cell r="A9300"/>
          <cell r="B9300"/>
          <cell r="C9300"/>
          <cell r="D9300"/>
          <cell r="G9300" t="str">
            <v xml:space="preserve"> </v>
          </cell>
        </row>
        <row r="9301">
          <cell r="A9301"/>
          <cell r="B9301"/>
          <cell r="C9301"/>
          <cell r="D9301"/>
          <cell r="G9301" t="str">
            <v xml:space="preserve"> </v>
          </cell>
        </row>
        <row r="9302">
          <cell r="A9302"/>
          <cell r="B9302"/>
          <cell r="C9302"/>
          <cell r="D9302"/>
          <cell r="G9302" t="str">
            <v xml:space="preserve"> </v>
          </cell>
        </row>
        <row r="9303">
          <cell r="A9303"/>
          <cell r="B9303"/>
          <cell r="C9303"/>
          <cell r="D9303"/>
          <cell r="G9303" t="str">
            <v xml:space="preserve"> </v>
          </cell>
        </row>
        <row r="9304">
          <cell r="A9304"/>
          <cell r="B9304"/>
          <cell r="C9304"/>
          <cell r="D9304"/>
          <cell r="G9304" t="str">
            <v xml:space="preserve"> </v>
          </cell>
        </row>
        <row r="9305">
          <cell r="A9305"/>
          <cell r="B9305"/>
          <cell r="C9305"/>
          <cell r="D9305"/>
          <cell r="G9305" t="str">
            <v xml:space="preserve"> </v>
          </cell>
        </row>
        <row r="9306">
          <cell r="A9306"/>
          <cell r="B9306"/>
          <cell r="C9306"/>
          <cell r="D9306"/>
          <cell r="G9306" t="str">
            <v xml:space="preserve"> </v>
          </cell>
        </row>
        <row r="9307">
          <cell r="A9307"/>
          <cell r="B9307"/>
          <cell r="C9307"/>
          <cell r="D9307"/>
          <cell r="G9307" t="str">
            <v xml:space="preserve"> </v>
          </cell>
        </row>
        <row r="9308">
          <cell r="A9308"/>
          <cell r="B9308"/>
          <cell r="C9308"/>
          <cell r="D9308"/>
          <cell r="G9308" t="str">
            <v xml:space="preserve"> </v>
          </cell>
        </row>
        <row r="9309">
          <cell r="A9309"/>
          <cell r="B9309"/>
          <cell r="C9309"/>
          <cell r="D9309"/>
          <cell r="G9309" t="str">
            <v xml:space="preserve"> </v>
          </cell>
        </row>
        <row r="9310">
          <cell r="A9310"/>
          <cell r="B9310"/>
          <cell r="C9310"/>
          <cell r="D9310"/>
          <cell r="G9310" t="str">
            <v xml:space="preserve"> </v>
          </cell>
        </row>
        <row r="9311">
          <cell r="A9311"/>
          <cell r="B9311"/>
          <cell r="C9311"/>
          <cell r="D9311"/>
          <cell r="G9311" t="str">
            <v xml:space="preserve"> </v>
          </cell>
        </row>
        <row r="9312">
          <cell r="A9312"/>
          <cell r="B9312"/>
          <cell r="C9312"/>
          <cell r="D9312"/>
          <cell r="G9312" t="str">
            <v xml:space="preserve"> </v>
          </cell>
        </row>
        <row r="9313">
          <cell r="A9313"/>
          <cell r="B9313"/>
          <cell r="C9313"/>
          <cell r="D9313"/>
          <cell r="G9313" t="str">
            <v xml:space="preserve"> </v>
          </cell>
        </row>
        <row r="9314">
          <cell r="A9314"/>
          <cell r="B9314"/>
          <cell r="C9314"/>
          <cell r="D9314"/>
          <cell r="G9314" t="str">
            <v xml:space="preserve"> </v>
          </cell>
        </row>
        <row r="9315">
          <cell r="A9315"/>
          <cell r="B9315"/>
          <cell r="C9315"/>
          <cell r="D9315"/>
          <cell r="G9315" t="str">
            <v xml:space="preserve"> </v>
          </cell>
        </row>
        <row r="9316">
          <cell r="A9316"/>
          <cell r="B9316"/>
          <cell r="C9316"/>
          <cell r="D9316"/>
          <cell r="G9316" t="str">
            <v xml:space="preserve"> </v>
          </cell>
        </row>
        <row r="9317">
          <cell r="A9317"/>
          <cell r="B9317"/>
          <cell r="C9317"/>
          <cell r="D9317"/>
          <cell r="G9317" t="str">
            <v xml:space="preserve"> </v>
          </cell>
        </row>
        <row r="9318">
          <cell r="A9318"/>
          <cell r="B9318"/>
          <cell r="C9318"/>
          <cell r="D9318"/>
          <cell r="G9318" t="str">
            <v xml:space="preserve"> </v>
          </cell>
        </row>
        <row r="9319">
          <cell r="A9319"/>
          <cell r="B9319"/>
          <cell r="C9319"/>
          <cell r="D9319"/>
          <cell r="G9319" t="str">
            <v xml:space="preserve"> </v>
          </cell>
        </row>
        <row r="9320">
          <cell r="A9320"/>
          <cell r="B9320"/>
          <cell r="C9320"/>
          <cell r="D9320"/>
          <cell r="G9320" t="str">
            <v xml:space="preserve"> </v>
          </cell>
        </row>
        <row r="9321">
          <cell r="A9321"/>
          <cell r="B9321"/>
          <cell r="C9321"/>
          <cell r="D9321"/>
          <cell r="G9321" t="str">
            <v xml:space="preserve"> </v>
          </cell>
        </row>
        <row r="9322">
          <cell r="A9322"/>
          <cell r="B9322"/>
          <cell r="C9322"/>
          <cell r="D9322"/>
          <cell r="G9322" t="str">
            <v xml:space="preserve"> </v>
          </cell>
        </row>
        <row r="9323">
          <cell r="A9323"/>
          <cell r="B9323"/>
          <cell r="C9323"/>
          <cell r="D9323"/>
          <cell r="G9323" t="str">
            <v xml:space="preserve"> </v>
          </cell>
        </row>
        <row r="9324">
          <cell r="A9324"/>
          <cell r="B9324"/>
          <cell r="C9324"/>
          <cell r="D9324"/>
          <cell r="G9324" t="str">
            <v xml:space="preserve"> </v>
          </cell>
        </row>
        <row r="9325">
          <cell r="A9325"/>
          <cell r="B9325"/>
          <cell r="C9325"/>
          <cell r="D9325"/>
          <cell r="G9325" t="str">
            <v xml:space="preserve"> </v>
          </cell>
        </row>
        <row r="9326">
          <cell r="A9326"/>
          <cell r="B9326"/>
          <cell r="C9326"/>
          <cell r="D9326"/>
          <cell r="G9326" t="str">
            <v xml:space="preserve"> </v>
          </cell>
        </row>
        <row r="9327">
          <cell r="A9327"/>
          <cell r="B9327"/>
          <cell r="C9327"/>
          <cell r="D9327"/>
          <cell r="G9327" t="str">
            <v xml:space="preserve"> </v>
          </cell>
        </row>
        <row r="9328">
          <cell r="A9328"/>
          <cell r="B9328"/>
          <cell r="C9328"/>
          <cell r="D9328"/>
          <cell r="G9328" t="str">
            <v xml:space="preserve"> </v>
          </cell>
        </row>
        <row r="9329">
          <cell r="A9329"/>
          <cell r="B9329"/>
          <cell r="C9329"/>
          <cell r="D9329"/>
          <cell r="G9329" t="str">
            <v xml:space="preserve"> </v>
          </cell>
        </row>
        <row r="9330">
          <cell r="A9330"/>
          <cell r="B9330"/>
          <cell r="C9330"/>
          <cell r="D9330"/>
          <cell r="G9330" t="str">
            <v xml:space="preserve"> </v>
          </cell>
        </row>
        <row r="9331">
          <cell r="A9331"/>
          <cell r="B9331"/>
          <cell r="C9331"/>
          <cell r="D9331"/>
          <cell r="G9331" t="str">
            <v xml:space="preserve"> </v>
          </cell>
        </row>
        <row r="9332">
          <cell r="A9332"/>
          <cell r="B9332"/>
          <cell r="C9332"/>
          <cell r="D9332"/>
          <cell r="G9332" t="str">
            <v xml:space="preserve"> </v>
          </cell>
        </row>
        <row r="9333">
          <cell r="A9333"/>
          <cell r="B9333"/>
          <cell r="C9333"/>
          <cell r="D9333"/>
          <cell r="G9333" t="str">
            <v xml:space="preserve"> </v>
          </cell>
        </row>
        <row r="9334">
          <cell r="A9334"/>
          <cell r="B9334"/>
          <cell r="C9334"/>
          <cell r="D9334"/>
          <cell r="G9334" t="str">
            <v xml:space="preserve"> </v>
          </cell>
        </row>
        <row r="9335">
          <cell r="A9335"/>
          <cell r="B9335"/>
          <cell r="C9335"/>
          <cell r="D9335"/>
          <cell r="G9335" t="str">
            <v xml:space="preserve"> </v>
          </cell>
        </row>
        <row r="9336">
          <cell r="A9336"/>
          <cell r="B9336"/>
          <cell r="C9336"/>
          <cell r="D9336"/>
          <cell r="G9336" t="str">
            <v xml:space="preserve"> </v>
          </cell>
        </row>
        <row r="9337">
          <cell r="A9337"/>
          <cell r="B9337"/>
          <cell r="C9337"/>
          <cell r="D9337"/>
          <cell r="G9337" t="str">
            <v xml:space="preserve"> </v>
          </cell>
        </row>
        <row r="9338">
          <cell r="A9338"/>
          <cell r="B9338"/>
          <cell r="C9338"/>
          <cell r="D9338"/>
          <cell r="G9338" t="str">
            <v xml:space="preserve"> </v>
          </cell>
        </row>
        <row r="9339">
          <cell r="A9339"/>
          <cell r="B9339"/>
          <cell r="C9339"/>
          <cell r="D9339"/>
          <cell r="G9339" t="str">
            <v xml:space="preserve"> </v>
          </cell>
        </row>
        <row r="9340">
          <cell r="A9340"/>
          <cell r="B9340"/>
          <cell r="C9340"/>
          <cell r="D9340"/>
          <cell r="G9340" t="str">
            <v xml:space="preserve"> </v>
          </cell>
        </row>
        <row r="9341">
          <cell r="A9341"/>
          <cell r="B9341"/>
          <cell r="C9341"/>
          <cell r="D9341"/>
          <cell r="G9341" t="str">
            <v xml:space="preserve"> </v>
          </cell>
        </row>
        <row r="9342">
          <cell r="A9342"/>
          <cell r="B9342"/>
          <cell r="C9342"/>
          <cell r="D9342"/>
          <cell r="G9342" t="str">
            <v xml:space="preserve"> </v>
          </cell>
        </row>
        <row r="9343">
          <cell r="A9343"/>
          <cell r="B9343"/>
          <cell r="C9343"/>
          <cell r="D9343"/>
          <cell r="G9343" t="str">
            <v xml:space="preserve"> </v>
          </cell>
        </row>
        <row r="9344">
          <cell r="A9344"/>
          <cell r="B9344"/>
          <cell r="C9344"/>
          <cell r="D9344"/>
          <cell r="G9344" t="str">
            <v xml:space="preserve"> </v>
          </cell>
        </row>
        <row r="9345">
          <cell r="A9345"/>
          <cell r="B9345"/>
          <cell r="C9345"/>
          <cell r="D9345"/>
          <cell r="G9345" t="str">
            <v xml:space="preserve"> </v>
          </cell>
        </row>
        <row r="9346">
          <cell r="A9346"/>
          <cell r="B9346"/>
          <cell r="C9346"/>
          <cell r="D9346"/>
          <cell r="G9346" t="str">
            <v xml:space="preserve"> </v>
          </cell>
        </row>
        <row r="9347">
          <cell r="A9347"/>
          <cell r="B9347"/>
          <cell r="C9347"/>
          <cell r="D9347"/>
          <cell r="G9347" t="str">
            <v xml:space="preserve"> </v>
          </cell>
        </row>
        <row r="9348">
          <cell r="A9348"/>
          <cell r="B9348"/>
          <cell r="C9348"/>
          <cell r="D9348"/>
          <cell r="G9348" t="str">
            <v xml:space="preserve"> </v>
          </cell>
        </row>
        <row r="9349">
          <cell r="A9349"/>
          <cell r="B9349"/>
          <cell r="C9349"/>
          <cell r="D9349"/>
          <cell r="G9349" t="str">
            <v xml:space="preserve"> </v>
          </cell>
        </row>
        <row r="9350">
          <cell r="A9350"/>
          <cell r="B9350"/>
          <cell r="C9350"/>
          <cell r="D9350"/>
          <cell r="G9350" t="str">
            <v xml:space="preserve"> </v>
          </cell>
        </row>
        <row r="9351">
          <cell r="A9351"/>
          <cell r="B9351"/>
          <cell r="C9351"/>
          <cell r="D9351"/>
          <cell r="G9351" t="str">
            <v xml:space="preserve"> </v>
          </cell>
        </row>
        <row r="9352">
          <cell r="A9352"/>
          <cell r="B9352"/>
          <cell r="C9352"/>
          <cell r="D9352"/>
          <cell r="G9352" t="str">
            <v xml:space="preserve"> </v>
          </cell>
        </row>
        <row r="9353">
          <cell r="A9353"/>
          <cell r="B9353"/>
          <cell r="C9353"/>
          <cell r="D9353"/>
          <cell r="G9353" t="str">
            <v xml:space="preserve"> </v>
          </cell>
        </row>
        <row r="9354">
          <cell r="A9354"/>
          <cell r="B9354"/>
          <cell r="C9354"/>
          <cell r="D9354"/>
          <cell r="G9354" t="str">
            <v xml:space="preserve"> </v>
          </cell>
        </row>
        <row r="9355">
          <cell r="A9355"/>
          <cell r="B9355"/>
          <cell r="C9355"/>
          <cell r="D9355"/>
          <cell r="G9355" t="str">
            <v xml:space="preserve"> </v>
          </cell>
        </row>
        <row r="9356">
          <cell r="A9356"/>
          <cell r="B9356"/>
          <cell r="C9356"/>
          <cell r="D9356"/>
          <cell r="G9356" t="str">
            <v xml:space="preserve"> </v>
          </cell>
        </row>
        <row r="9357">
          <cell r="A9357"/>
          <cell r="B9357"/>
          <cell r="C9357"/>
          <cell r="D9357"/>
          <cell r="G9357" t="str">
            <v xml:space="preserve"> </v>
          </cell>
        </row>
        <row r="9358">
          <cell r="A9358"/>
          <cell r="B9358"/>
          <cell r="C9358"/>
          <cell r="D9358"/>
          <cell r="G9358" t="str">
            <v xml:space="preserve"> </v>
          </cell>
        </row>
        <row r="9359">
          <cell r="A9359"/>
          <cell r="B9359"/>
          <cell r="C9359"/>
          <cell r="D9359"/>
          <cell r="G9359" t="str">
            <v xml:space="preserve"> </v>
          </cell>
        </row>
        <row r="9360">
          <cell r="A9360"/>
          <cell r="B9360"/>
          <cell r="C9360"/>
          <cell r="D9360"/>
          <cell r="G9360" t="str">
            <v xml:space="preserve"> </v>
          </cell>
        </row>
        <row r="9361">
          <cell r="A9361"/>
          <cell r="B9361"/>
          <cell r="C9361"/>
          <cell r="D9361"/>
          <cell r="G9361" t="str">
            <v xml:space="preserve"> </v>
          </cell>
        </row>
        <row r="9362">
          <cell r="A9362"/>
          <cell r="B9362"/>
          <cell r="C9362"/>
          <cell r="D9362"/>
          <cell r="G9362" t="str">
            <v xml:space="preserve"> </v>
          </cell>
        </row>
        <row r="9363">
          <cell r="A9363"/>
          <cell r="B9363"/>
          <cell r="C9363"/>
          <cell r="D9363"/>
          <cell r="G9363" t="str">
            <v xml:space="preserve"> </v>
          </cell>
        </row>
        <row r="9364">
          <cell r="A9364"/>
          <cell r="B9364"/>
          <cell r="C9364"/>
          <cell r="D9364"/>
          <cell r="G9364" t="str">
            <v xml:space="preserve"> </v>
          </cell>
        </row>
        <row r="9365">
          <cell r="A9365"/>
          <cell r="B9365"/>
          <cell r="C9365"/>
          <cell r="D9365"/>
          <cell r="G9365" t="str">
            <v xml:space="preserve"> </v>
          </cell>
        </row>
        <row r="9366">
          <cell r="A9366"/>
          <cell r="B9366"/>
          <cell r="C9366"/>
          <cell r="D9366"/>
          <cell r="G9366" t="str">
            <v xml:space="preserve"> </v>
          </cell>
        </row>
        <row r="9367">
          <cell r="A9367"/>
          <cell r="B9367"/>
          <cell r="C9367"/>
          <cell r="D9367"/>
          <cell r="G9367" t="str">
            <v xml:space="preserve"> </v>
          </cell>
        </row>
        <row r="9368">
          <cell r="A9368"/>
          <cell r="B9368"/>
          <cell r="C9368"/>
          <cell r="D9368"/>
          <cell r="G9368" t="str">
            <v xml:space="preserve"> </v>
          </cell>
        </row>
        <row r="9369">
          <cell r="A9369"/>
          <cell r="B9369"/>
          <cell r="C9369"/>
          <cell r="D9369"/>
          <cell r="G9369" t="str">
            <v xml:space="preserve"> </v>
          </cell>
        </row>
        <row r="9370">
          <cell r="A9370"/>
          <cell r="B9370"/>
          <cell r="C9370"/>
          <cell r="D9370"/>
          <cell r="G9370" t="str">
            <v xml:space="preserve"> </v>
          </cell>
        </row>
        <row r="9371">
          <cell r="A9371"/>
          <cell r="B9371"/>
          <cell r="C9371"/>
          <cell r="D9371"/>
          <cell r="G9371" t="str">
            <v xml:space="preserve"> </v>
          </cell>
        </row>
        <row r="9372">
          <cell r="A9372"/>
          <cell r="B9372"/>
          <cell r="C9372"/>
          <cell r="D9372"/>
          <cell r="G9372" t="str">
            <v xml:space="preserve"> </v>
          </cell>
        </row>
        <row r="9373">
          <cell r="A9373"/>
          <cell r="B9373"/>
          <cell r="C9373"/>
          <cell r="D9373"/>
          <cell r="G9373" t="str">
            <v xml:space="preserve"> </v>
          </cell>
        </row>
        <row r="9374">
          <cell r="A9374"/>
          <cell r="B9374"/>
          <cell r="C9374"/>
          <cell r="D9374"/>
          <cell r="G9374" t="str">
            <v xml:space="preserve"> </v>
          </cell>
        </row>
        <row r="9375">
          <cell r="A9375"/>
          <cell r="B9375"/>
          <cell r="C9375"/>
          <cell r="D9375"/>
          <cell r="G9375" t="str">
            <v xml:space="preserve"> </v>
          </cell>
        </row>
        <row r="9376">
          <cell r="A9376"/>
          <cell r="B9376"/>
          <cell r="C9376"/>
          <cell r="D9376"/>
          <cell r="G9376" t="str">
            <v xml:space="preserve"> </v>
          </cell>
        </row>
        <row r="9377">
          <cell r="A9377"/>
          <cell r="B9377"/>
          <cell r="C9377"/>
          <cell r="D9377"/>
          <cell r="G9377" t="str">
            <v xml:space="preserve"> </v>
          </cell>
        </row>
        <row r="9378">
          <cell r="A9378"/>
          <cell r="B9378"/>
          <cell r="C9378"/>
          <cell r="D9378"/>
          <cell r="G9378" t="str">
            <v xml:space="preserve"> </v>
          </cell>
        </row>
        <row r="9379">
          <cell r="A9379"/>
          <cell r="B9379"/>
          <cell r="C9379"/>
          <cell r="D9379"/>
          <cell r="G9379" t="str">
            <v xml:space="preserve"> </v>
          </cell>
        </row>
        <row r="9380">
          <cell r="A9380"/>
          <cell r="B9380"/>
          <cell r="C9380"/>
          <cell r="D9380"/>
          <cell r="G9380" t="str">
            <v xml:space="preserve"> </v>
          </cell>
        </row>
        <row r="9381">
          <cell r="A9381"/>
          <cell r="B9381"/>
          <cell r="C9381"/>
          <cell r="D9381"/>
          <cell r="G9381" t="str">
            <v xml:space="preserve"> </v>
          </cell>
        </row>
        <row r="9382">
          <cell r="A9382"/>
          <cell r="B9382"/>
          <cell r="C9382"/>
          <cell r="D9382"/>
          <cell r="G9382" t="str">
            <v xml:space="preserve"> </v>
          </cell>
        </row>
        <row r="9383">
          <cell r="A9383"/>
          <cell r="B9383"/>
          <cell r="C9383"/>
          <cell r="D9383"/>
          <cell r="G9383" t="str">
            <v xml:space="preserve"> </v>
          </cell>
        </row>
        <row r="9384">
          <cell r="A9384"/>
          <cell r="B9384"/>
          <cell r="C9384"/>
          <cell r="D9384"/>
          <cell r="G9384" t="str">
            <v xml:space="preserve"> </v>
          </cell>
        </row>
        <row r="9385">
          <cell r="A9385"/>
          <cell r="B9385"/>
          <cell r="C9385"/>
          <cell r="D9385"/>
          <cell r="G9385" t="str">
            <v xml:space="preserve"> </v>
          </cell>
        </row>
        <row r="9386">
          <cell r="A9386"/>
          <cell r="B9386"/>
          <cell r="C9386"/>
          <cell r="D9386"/>
          <cell r="G9386" t="str">
            <v xml:space="preserve"> </v>
          </cell>
        </row>
        <row r="9387">
          <cell r="A9387"/>
          <cell r="B9387"/>
          <cell r="C9387"/>
          <cell r="D9387"/>
          <cell r="G9387" t="str">
            <v xml:space="preserve"> </v>
          </cell>
        </row>
        <row r="9388">
          <cell r="A9388"/>
          <cell r="B9388"/>
          <cell r="C9388"/>
          <cell r="D9388"/>
          <cell r="G9388" t="str">
            <v xml:space="preserve"> </v>
          </cell>
        </row>
        <row r="9389">
          <cell r="A9389"/>
          <cell r="B9389"/>
          <cell r="C9389"/>
          <cell r="D9389"/>
          <cell r="G9389" t="str">
            <v xml:space="preserve"> </v>
          </cell>
        </row>
        <row r="9390">
          <cell r="A9390"/>
          <cell r="B9390"/>
          <cell r="C9390"/>
          <cell r="D9390"/>
          <cell r="G9390" t="str">
            <v xml:space="preserve"> </v>
          </cell>
        </row>
        <row r="9391">
          <cell r="A9391"/>
          <cell r="B9391"/>
          <cell r="C9391"/>
          <cell r="D9391"/>
          <cell r="G9391" t="str">
            <v xml:space="preserve"> </v>
          </cell>
        </row>
        <row r="9392">
          <cell r="A9392"/>
          <cell r="B9392"/>
          <cell r="C9392"/>
          <cell r="D9392"/>
          <cell r="G9392" t="str">
            <v xml:space="preserve"> </v>
          </cell>
        </row>
        <row r="9393">
          <cell r="A9393"/>
          <cell r="B9393"/>
          <cell r="C9393"/>
          <cell r="D9393"/>
          <cell r="G9393" t="str">
            <v xml:space="preserve"> </v>
          </cell>
        </row>
        <row r="9394">
          <cell r="A9394"/>
          <cell r="B9394"/>
          <cell r="C9394"/>
          <cell r="D9394"/>
          <cell r="G9394" t="str">
            <v xml:space="preserve"> </v>
          </cell>
        </row>
        <row r="9395">
          <cell r="A9395"/>
          <cell r="B9395"/>
          <cell r="C9395"/>
          <cell r="D9395"/>
          <cell r="G9395" t="str">
            <v xml:space="preserve"> </v>
          </cell>
        </row>
        <row r="9396">
          <cell r="A9396"/>
          <cell r="B9396"/>
          <cell r="C9396"/>
          <cell r="D9396"/>
          <cell r="G9396" t="str">
            <v xml:space="preserve"> </v>
          </cell>
        </row>
        <row r="9397">
          <cell r="A9397"/>
          <cell r="B9397"/>
          <cell r="C9397"/>
          <cell r="D9397"/>
          <cell r="G9397" t="str">
            <v xml:space="preserve"> </v>
          </cell>
        </row>
        <row r="9398">
          <cell r="A9398"/>
          <cell r="B9398"/>
          <cell r="C9398"/>
          <cell r="D9398"/>
          <cell r="G9398" t="str">
            <v xml:space="preserve"> </v>
          </cell>
        </row>
        <row r="9399">
          <cell r="A9399"/>
          <cell r="B9399"/>
          <cell r="C9399"/>
          <cell r="D9399"/>
          <cell r="G9399" t="str">
            <v xml:space="preserve"> </v>
          </cell>
        </row>
        <row r="9400">
          <cell r="A9400"/>
          <cell r="B9400"/>
          <cell r="C9400"/>
          <cell r="D9400"/>
          <cell r="G9400" t="str">
            <v xml:space="preserve"> </v>
          </cell>
        </row>
        <row r="9401">
          <cell r="A9401"/>
          <cell r="B9401"/>
          <cell r="C9401"/>
          <cell r="D9401"/>
          <cell r="G9401" t="str">
            <v xml:space="preserve"> </v>
          </cell>
        </row>
        <row r="9402">
          <cell r="A9402"/>
          <cell r="B9402"/>
          <cell r="C9402"/>
          <cell r="D9402"/>
          <cell r="G9402" t="str">
            <v xml:space="preserve"> </v>
          </cell>
        </row>
        <row r="9403">
          <cell r="A9403"/>
          <cell r="B9403"/>
          <cell r="C9403"/>
          <cell r="D9403"/>
          <cell r="G9403" t="str">
            <v xml:space="preserve"> </v>
          </cell>
        </row>
        <row r="9404">
          <cell r="A9404"/>
          <cell r="B9404"/>
          <cell r="C9404"/>
          <cell r="D9404"/>
          <cell r="G9404" t="str">
            <v xml:space="preserve"> </v>
          </cell>
        </row>
        <row r="9405">
          <cell r="A9405"/>
          <cell r="B9405"/>
          <cell r="C9405"/>
          <cell r="D9405"/>
          <cell r="G9405" t="str">
            <v xml:space="preserve"> </v>
          </cell>
        </row>
        <row r="9406">
          <cell r="A9406"/>
          <cell r="B9406"/>
          <cell r="C9406"/>
          <cell r="D9406"/>
          <cell r="G9406" t="str">
            <v xml:space="preserve"> </v>
          </cell>
        </row>
        <row r="9407">
          <cell r="A9407"/>
          <cell r="B9407"/>
          <cell r="C9407"/>
          <cell r="D9407"/>
          <cell r="G9407" t="str">
            <v xml:space="preserve"> </v>
          </cell>
        </row>
        <row r="9408">
          <cell r="A9408"/>
          <cell r="B9408"/>
          <cell r="C9408"/>
          <cell r="D9408"/>
          <cell r="G9408" t="str">
            <v xml:space="preserve"> </v>
          </cell>
        </row>
        <row r="9409">
          <cell r="A9409"/>
          <cell r="B9409"/>
          <cell r="C9409"/>
          <cell r="D9409"/>
          <cell r="G9409" t="str">
            <v xml:space="preserve"> </v>
          </cell>
        </row>
        <row r="9410">
          <cell r="A9410"/>
          <cell r="B9410"/>
          <cell r="C9410"/>
          <cell r="D9410"/>
          <cell r="G9410" t="str">
            <v xml:space="preserve"> </v>
          </cell>
        </row>
        <row r="9411">
          <cell r="A9411"/>
          <cell r="B9411"/>
          <cell r="C9411"/>
          <cell r="D9411"/>
          <cell r="G9411" t="str">
            <v xml:space="preserve"> </v>
          </cell>
        </row>
        <row r="9412">
          <cell r="A9412"/>
          <cell r="B9412"/>
          <cell r="C9412"/>
          <cell r="D9412"/>
          <cell r="G9412" t="str">
            <v xml:space="preserve"> </v>
          </cell>
        </row>
        <row r="9413">
          <cell r="A9413"/>
          <cell r="B9413"/>
          <cell r="C9413"/>
          <cell r="D9413"/>
          <cell r="G9413" t="str">
            <v xml:space="preserve"> </v>
          </cell>
        </row>
        <row r="9414">
          <cell r="A9414"/>
          <cell r="B9414"/>
          <cell r="C9414"/>
          <cell r="D9414"/>
          <cell r="G9414" t="str">
            <v xml:space="preserve"> </v>
          </cell>
        </row>
        <row r="9415">
          <cell r="A9415"/>
          <cell r="B9415"/>
          <cell r="C9415"/>
          <cell r="D9415"/>
          <cell r="G9415" t="str">
            <v xml:space="preserve"> </v>
          </cell>
        </row>
        <row r="9416">
          <cell r="A9416"/>
          <cell r="B9416"/>
          <cell r="C9416"/>
          <cell r="D9416"/>
          <cell r="G9416" t="str">
            <v xml:space="preserve"> </v>
          </cell>
        </row>
        <row r="9417">
          <cell r="A9417"/>
          <cell r="B9417"/>
          <cell r="C9417"/>
          <cell r="D9417"/>
          <cell r="G9417" t="str">
            <v xml:space="preserve"> </v>
          </cell>
        </row>
        <row r="9418">
          <cell r="A9418"/>
          <cell r="B9418"/>
          <cell r="C9418"/>
          <cell r="D9418"/>
          <cell r="G9418" t="str">
            <v xml:space="preserve"> </v>
          </cell>
        </row>
        <row r="9419">
          <cell r="A9419"/>
          <cell r="B9419"/>
          <cell r="C9419"/>
          <cell r="D9419"/>
          <cell r="G9419" t="str">
            <v xml:space="preserve"> </v>
          </cell>
        </row>
        <row r="9420">
          <cell r="A9420"/>
          <cell r="B9420"/>
          <cell r="C9420"/>
          <cell r="D9420"/>
          <cell r="G9420" t="str">
            <v xml:space="preserve"> </v>
          </cell>
        </row>
        <row r="9421">
          <cell r="A9421"/>
          <cell r="B9421"/>
          <cell r="C9421"/>
          <cell r="D9421"/>
          <cell r="G9421" t="str">
            <v xml:space="preserve"> </v>
          </cell>
        </row>
        <row r="9422">
          <cell r="A9422"/>
          <cell r="B9422"/>
          <cell r="C9422"/>
          <cell r="D9422"/>
          <cell r="G9422" t="str">
            <v xml:space="preserve"> </v>
          </cell>
        </row>
        <row r="9423">
          <cell r="A9423"/>
          <cell r="B9423"/>
          <cell r="C9423"/>
          <cell r="D9423"/>
          <cell r="G9423" t="str">
            <v xml:space="preserve"> </v>
          </cell>
        </row>
        <row r="9424">
          <cell r="A9424"/>
          <cell r="B9424"/>
          <cell r="C9424"/>
          <cell r="D9424"/>
          <cell r="G9424" t="str">
            <v xml:space="preserve"> </v>
          </cell>
        </row>
        <row r="9425">
          <cell r="A9425"/>
          <cell r="B9425"/>
          <cell r="C9425"/>
          <cell r="D9425"/>
          <cell r="G9425" t="str">
            <v xml:space="preserve"> </v>
          </cell>
        </row>
        <row r="9426">
          <cell r="A9426"/>
          <cell r="B9426"/>
          <cell r="C9426"/>
          <cell r="D9426"/>
          <cell r="G9426" t="str">
            <v xml:space="preserve"> </v>
          </cell>
        </row>
        <row r="9427">
          <cell r="A9427"/>
          <cell r="B9427"/>
          <cell r="C9427"/>
          <cell r="D9427"/>
          <cell r="G9427" t="str">
            <v xml:space="preserve"> </v>
          </cell>
        </row>
        <row r="9428">
          <cell r="A9428"/>
          <cell r="B9428"/>
          <cell r="C9428"/>
          <cell r="D9428"/>
          <cell r="G9428" t="str">
            <v xml:space="preserve"> </v>
          </cell>
        </row>
        <row r="9429">
          <cell r="A9429"/>
          <cell r="B9429"/>
          <cell r="C9429"/>
          <cell r="D9429"/>
          <cell r="G9429" t="str">
            <v xml:space="preserve"> </v>
          </cell>
        </row>
        <row r="9430">
          <cell r="A9430"/>
          <cell r="B9430"/>
          <cell r="C9430"/>
          <cell r="D9430"/>
          <cell r="G9430" t="str">
            <v xml:space="preserve"> </v>
          </cell>
        </row>
        <row r="9431">
          <cell r="A9431"/>
          <cell r="B9431"/>
          <cell r="C9431"/>
          <cell r="D9431"/>
          <cell r="G9431" t="str">
            <v xml:space="preserve"> </v>
          </cell>
        </row>
        <row r="9432">
          <cell r="A9432"/>
          <cell r="B9432"/>
          <cell r="C9432"/>
          <cell r="D9432"/>
          <cell r="G9432" t="str">
            <v xml:space="preserve"> </v>
          </cell>
        </row>
        <row r="9433">
          <cell r="A9433"/>
          <cell r="B9433"/>
          <cell r="C9433"/>
          <cell r="D9433"/>
          <cell r="G9433" t="str">
            <v xml:space="preserve"> </v>
          </cell>
        </row>
        <row r="9434">
          <cell r="A9434"/>
          <cell r="B9434"/>
          <cell r="C9434"/>
          <cell r="D9434"/>
          <cell r="G9434" t="str">
            <v xml:space="preserve"> </v>
          </cell>
        </row>
        <row r="9435">
          <cell r="A9435"/>
          <cell r="B9435"/>
          <cell r="C9435"/>
          <cell r="D9435"/>
          <cell r="G9435" t="str">
            <v xml:space="preserve"> </v>
          </cell>
        </row>
        <row r="9436">
          <cell r="A9436"/>
          <cell r="B9436"/>
          <cell r="C9436"/>
          <cell r="D9436"/>
          <cell r="G9436" t="str">
            <v xml:space="preserve"> </v>
          </cell>
        </row>
        <row r="9437">
          <cell r="A9437"/>
          <cell r="B9437"/>
          <cell r="C9437"/>
          <cell r="D9437"/>
          <cell r="G9437" t="str">
            <v xml:space="preserve"> </v>
          </cell>
        </row>
        <row r="9438">
          <cell r="A9438"/>
          <cell r="B9438"/>
          <cell r="C9438"/>
          <cell r="D9438"/>
          <cell r="G9438" t="str">
            <v xml:space="preserve"> </v>
          </cell>
        </row>
        <row r="9439">
          <cell r="A9439"/>
          <cell r="B9439"/>
          <cell r="C9439"/>
          <cell r="D9439"/>
          <cell r="G9439" t="str">
            <v xml:space="preserve"> </v>
          </cell>
        </row>
        <row r="9440">
          <cell r="A9440"/>
          <cell r="B9440"/>
          <cell r="C9440"/>
          <cell r="D9440"/>
          <cell r="G9440" t="str">
            <v xml:space="preserve"> </v>
          </cell>
        </row>
        <row r="9441">
          <cell r="A9441"/>
          <cell r="B9441"/>
          <cell r="C9441"/>
          <cell r="D9441"/>
          <cell r="G9441" t="str">
            <v xml:space="preserve"> </v>
          </cell>
        </row>
        <row r="9442">
          <cell r="A9442"/>
          <cell r="B9442"/>
          <cell r="C9442"/>
          <cell r="D9442"/>
          <cell r="G9442" t="str">
            <v xml:space="preserve"> </v>
          </cell>
        </row>
        <row r="9443">
          <cell r="A9443"/>
          <cell r="B9443"/>
          <cell r="C9443"/>
          <cell r="D9443"/>
          <cell r="G9443" t="str">
            <v xml:space="preserve"> </v>
          </cell>
        </row>
        <row r="9444">
          <cell r="A9444"/>
          <cell r="B9444"/>
          <cell r="C9444"/>
          <cell r="D9444"/>
          <cell r="G9444" t="str">
            <v xml:space="preserve"> </v>
          </cell>
        </row>
        <row r="9445">
          <cell r="A9445"/>
          <cell r="B9445"/>
          <cell r="C9445"/>
          <cell r="D9445"/>
          <cell r="G9445" t="str">
            <v xml:space="preserve"> </v>
          </cell>
        </row>
        <row r="9446">
          <cell r="A9446"/>
          <cell r="B9446"/>
          <cell r="C9446"/>
          <cell r="D9446"/>
          <cell r="G9446" t="str">
            <v xml:space="preserve"> </v>
          </cell>
        </row>
        <row r="9447">
          <cell r="A9447"/>
          <cell r="B9447"/>
          <cell r="C9447"/>
          <cell r="D9447"/>
          <cell r="G9447" t="str">
            <v xml:space="preserve"> </v>
          </cell>
        </row>
        <row r="9448">
          <cell r="A9448"/>
          <cell r="B9448"/>
          <cell r="C9448"/>
          <cell r="D9448"/>
          <cell r="G9448" t="str">
            <v xml:space="preserve"> </v>
          </cell>
        </row>
        <row r="9449">
          <cell r="A9449"/>
          <cell r="B9449"/>
          <cell r="C9449"/>
          <cell r="D9449"/>
          <cell r="G9449" t="str">
            <v xml:space="preserve"> </v>
          </cell>
        </row>
        <row r="9450">
          <cell r="A9450"/>
          <cell r="B9450"/>
          <cell r="C9450"/>
          <cell r="D9450"/>
          <cell r="G9450" t="str">
            <v xml:space="preserve"> </v>
          </cell>
        </row>
        <row r="9451">
          <cell r="A9451"/>
          <cell r="B9451"/>
          <cell r="C9451"/>
          <cell r="D9451"/>
          <cell r="G9451" t="str">
            <v xml:space="preserve"> </v>
          </cell>
        </row>
        <row r="9452">
          <cell r="A9452"/>
          <cell r="B9452"/>
          <cell r="C9452"/>
          <cell r="D9452"/>
          <cell r="G9452" t="str">
            <v xml:space="preserve"> </v>
          </cell>
        </row>
        <row r="9453">
          <cell r="A9453"/>
          <cell r="B9453"/>
          <cell r="C9453"/>
          <cell r="D9453"/>
          <cell r="G9453" t="str">
            <v xml:space="preserve"> </v>
          </cell>
        </row>
        <row r="9454">
          <cell r="A9454"/>
          <cell r="B9454"/>
          <cell r="C9454"/>
          <cell r="D9454"/>
          <cell r="G9454" t="str">
            <v xml:space="preserve"> </v>
          </cell>
        </row>
        <row r="9455">
          <cell r="A9455"/>
          <cell r="B9455"/>
          <cell r="C9455"/>
          <cell r="D9455"/>
          <cell r="G9455" t="str">
            <v xml:space="preserve"> </v>
          </cell>
        </row>
        <row r="9456">
          <cell r="A9456"/>
          <cell r="B9456"/>
          <cell r="C9456"/>
          <cell r="D9456"/>
          <cell r="G9456" t="str">
            <v xml:space="preserve"> </v>
          </cell>
        </row>
        <row r="9457">
          <cell r="A9457"/>
          <cell r="B9457"/>
          <cell r="C9457"/>
          <cell r="D9457"/>
          <cell r="G9457" t="str">
            <v xml:space="preserve"> </v>
          </cell>
        </row>
        <row r="9458">
          <cell r="A9458"/>
          <cell r="B9458"/>
          <cell r="C9458"/>
          <cell r="D9458"/>
          <cell r="G9458" t="str">
            <v xml:space="preserve"> </v>
          </cell>
        </row>
        <row r="9459">
          <cell r="A9459"/>
          <cell r="B9459"/>
          <cell r="C9459"/>
          <cell r="D9459"/>
          <cell r="G9459" t="str">
            <v xml:space="preserve"> </v>
          </cell>
        </row>
        <row r="9460">
          <cell r="A9460"/>
          <cell r="B9460"/>
          <cell r="C9460"/>
          <cell r="D9460"/>
          <cell r="G9460" t="str">
            <v xml:space="preserve"> </v>
          </cell>
        </row>
        <row r="9461">
          <cell r="A9461"/>
          <cell r="B9461"/>
          <cell r="C9461"/>
          <cell r="D9461"/>
          <cell r="G9461" t="str">
            <v xml:space="preserve"> </v>
          </cell>
        </row>
        <row r="9462">
          <cell r="A9462"/>
          <cell r="B9462"/>
          <cell r="C9462"/>
          <cell r="D9462"/>
          <cell r="G9462" t="str">
            <v xml:space="preserve"> </v>
          </cell>
        </row>
        <row r="9463">
          <cell r="A9463"/>
          <cell r="B9463"/>
          <cell r="C9463"/>
          <cell r="D9463"/>
          <cell r="G9463" t="str">
            <v xml:space="preserve"> </v>
          </cell>
        </row>
        <row r="9464">
          <cell r="A9464"/>
          <cell r="B9464"/>
          <cell r="C9464"/>
          <cell r="D9464"/>
          <cell r="G9464" t="str">
            <v xml:space="preserve"> </v>
          </cell>
        </row>
        <row r="9465">
          <cell r="A9465"/>
          <cell r="B9465"/>
          <cell r="C9465"/>
          <cell r="D9465"/>
          <cell r="G9465" t="str">
            <v xml:space="preserve"> </v>
          </cell>
        </row>
        <row r="9466">
          <cell r="A9466"/>
          <cell r="B9466"/>
          <cell r="C9466"/>
          <cell r="D9466"/>
          <cell r="G9466" t="str">
            <v xml:space="preserve"> </v>
          </cell>
        </row>
        <row r="9467">
          <cell r="A9467"/>
          <cell r="B9467"/>
          <cell r="C9467"/>
          <cell r="D9467"/>
          <cell r="G9467" t="str">
            <v xml:space="preserve"> </v>
          </cell>
        </row>
        <row r="9468">
          <cell r="A9468"/>
          <cell r="B9468"/>
          <cell r="C9468"/>
          <cell r="D9468"/>
          <cell r="G9468" t="str">
            <v xml:space="preserve"> </v>
          </cell>
        </row>
        <row r="9469">
          <cell r="A9469"/>
          <cell r="B9469"/>
          <cell r="C9469"/>
          <cell r="D9469"/>
          <cell r="G9469" t="str">
            <v xml:space="preserve"> </v>
          </cell>
        </row>
        <row r="9470">
          <cell r="A9470"/>
          <cell r="B9470"/>
          <cell r="C9470"/>
          <cell r="D9470"/>
          <cell r="G9470" t="str">
            <v xml:space="preserve"> </v>
          </cell>
        </row>
        <row r="9471">
          <cell r="A9471"/>
          <cell r="B9471"/>
          <cell r="C9471"/>
          <cell r="D9471"/>
          <cell r="G9471" t="str">
            <v xml:space="preserve"> </v>
          </cell>
        </row>
        <row r="9472">
          <cell r="A9472"/>
          <cell r="B9472"/>
          <cell r="C9472"/>
          <cell r="D9472"/>
          <cell r="G9472" t="str">
            <v xml:space="preserve"> </v>
          </cell>
        </row>
        <row r="9473">
          <cell r="A9473"/>
          <cell r="B9473"/>
          <cell r="C9473"/>
          <cell r="D9473"/>
          <cell r="G9473" t="str">
            <v xml:space="preserve"> </v>
          </cell>
        </row>
        <row r="9474">
          <cell r="A9474"/>
          <cell r="B9474"/>
          <cell r="C9474"/>
          <cell r="D9474"/>
          <cell r="G9474" t="str">
            <v xml:space="preserve"> </v>
          </cell>
        </row>
        <row r="9475">
          <cell r="A9475"/>
          <cell r="B9475"/>
          <cell r="C9475"/>
          <cell r="D9475"/>
          <cell r="G9475" t="str">
            <v xml:space="preserve"> </v>
          </cell>
        </row>
        <row r="9476">
          <cell r="A9476"/>
          <cell r="B9476"/>
          <cell r="C9476"/>
          <cell r="D9476"/>
          <cell r="G9476" t="str">
            <v xml:space="preserve"> </v>
          </cell>
        </row>
        <row r="9477">
          <cell r="A9477"/>
          <cell r="B9477"/>
          <cell r="C9477"/>
          <cell r="D9477"/>
          <cell r="G9477" t="str">
            <v xml:space="preserve"> </v>
          </cell>
        </row>
        <row r="9478">
          <cell r="A9478"/>
          <cell r="B9478"/>
          <cell r="C9478"/>
          <cell r="D9478"/>
          <cell r="G9478" t="str">
            <v xml:space="preserve"> </v>
          </cell>
        </row>
        <row r="9479">
          <cell r="A9479"/>
          <cell r="B9479"/>
          <cell r="C9479"/>
          <cell r="D9479"/>
          <cell r="G9479" t="str">
            <v xml:space="preserve"> </v>
          </cell>
        </row>
        <row r="9480">
          <cell r="A9480"/>
          <cell r="B9480"/>
          <cell r="C9480"/>
          <cell r="D9480"/>
          <cell r="G9480" t="str">
            <v xml:space="preserve"> </v>
          </cell>
        </row>
        <row r="9481">
          <cell r="A9481"/>
          <cell r="B9481"/>
          <cell r="C9481"/>
          <cell r="D9481"/>
          <cell r="G9481" t="str">
            <v xml:space="preserve"> </v>
          </cell>
        </row>
        <row r="9482">
          <cell r="A9482"/>
          <cell r="B9482"/>
          <cell r="C9482"/>
          <cell r="D9482"/>
          <cell r="G9482" t="str">
            <v xml:space="preserve"> </v>
          </cell>
        </row>
        <row r="9483">
          <cell r="A9483"/>
          <cell r="B9483"/>
          <cell r="C9483"/>
          <cell r="D9483"/>
          <cell r="G9483" t="str">
            <v xml:space="preserve"> </v>
          </cell>
        </row>
        <row r="9484">
          <cell r="A9484"/>
          <cell r="B9484"/>
          <cell r="C9484"/>
          <cell r="D9484"/>
          <cell r="G9484" t="str">
            <v xml:space="preserve"> </v>
          </cell>
        </row>
        <row r="9485">
          <cell r="A9485"/>
          <cell r="B9485"/>
          <cell r="C9485"/>
          <cell r="D9485"/>
          <cell r="G9485" t="str">
            <v xml:space="preserve"> </v>
          </cell>
        </row>
        <row r="9486">
          <cell r="A9486"/>
          <cell r="B9486"/>
          <cell r="C9486"/>
          <cell r="D9486"/>
          <cell r="G9486" t="str">
            <v xml:space="preserve"> </v>
          </cell>
        </row>
        <row r="9487">
          <cell r="A9487"/>
          <cell r="B9487"/>
          <cell r="C9487"/>
          <cell r="D9487"/>
          <cell r="G9487" t="str">
            <v xml:space="preserve"> </v>
          </cell>
        </row>
        <row r="9488">
          <cell r="A9488"/>
          <cell r="B9488"/>
          <cell r="C9488"/>
          <cell r="D9488"/>
          <cell r="G9488" t="str">
            <v xml:space="preserve"> </v>
          </cell>
        </row>
        <row r="9489">
          <cell r="A9489"/>
          <cell r="B9489"/>
          <cell r="C9489"/>
          <cell r="D9489"/>
          <cell r="G9489" t="str">
            <v xml:space="preserve"> </v>
          </cell>
        </row>
        <row r="9490">
          <cell r="A9490"/>
          <cell r="B9490"/>
          <cell r="C9490"/>
          <cell r="D9490"/>
          <cell r="G9490" t="str">
            <v xml:space="preserve"> </v>
          </cell>
        </row>
        <row r="9491">
          <cell r="A9491"/>
          <cell r="B9491"/>
          <cell r="C9491"/>
          <cell r="D9491"/>
          <cell r="G9491" t="str">
            <v xml:space="preserve"> </v>
          </cell>
        </row>
        <row r="9492">
          <cell r="A9492"/>
          <cell r="B9492"/>
          <cell r="C9492"/>
          <cell r="D9492"/>
          <cell r="G9492" t="str">
            <v xml:space="preserve"> </v>
          </cell>
        </row>
        <row r="9493">
          <cell r="A9493"/>
          <cell r="B9493"/>
          <cell r="C9493"/>
          <cell r="D9493"/>
          <cell r="G9493" t="str">
            <v xml:space="preserve"> </v>
          </cell>
        </row>
        <row r="9494">
          <cell r="A9494"/>
          <cell r="B9494"/>
          <cell r="C9494"/>
          <cell r="D9494"/>
          <cell r="G9494" t="str">
            <v xml:space="preserve"> </v>
          </cell>
        </row>
        <row r="9495">
          <cell r="A9495"/>
          <cell r="B9495"/>
          <cell r="C9495"/>
          <cell r="D9495"/>
          <cell r="G9495" t="str">
            <v xml:space="preserve"> </v>
          </cell>
        </row>
        <row r="9496">
          <cell r="A9496"/>
          <cell r="B9496"/>
          <cell r="C9496"/>
          <cell r="D9496"/>
          <cell r="G9496" t="str">
            <v xml:space="preserve"> </v>
          </cell>
        </row>
        <row r="9497">
          <cell r="A9497"/>
          <cell r="B9497"/>
          <cell r="C9497"/>
          <cell r="D9497"/>
          <cell r="G9497" t="str">
            <v xml:space="preserve"> </v>
          </cell>
        </row>
        <row r="9498">
          <cell r="A9498"/>
          <cell r="B9498"/>
          <cell r="C9498"/>
          <cell r="D9498"/>
          <cell r="G9498" t="str">
            <v xml:space="preserve"> </v>
          </cell>
        </row>
        <row r="9499">
          <cell r="A9499"/>
          <cell r="B9499"/>
          <cell r="C9499"/>
          <cell r="D9499"/>
          <cell r="G9499" t="str">
            <v xml:space="preserve"> </v>
          </cell>
        </row>
        <row r="9500">
          <cell r="A9500"/>
          <cell r="B9500"/>
          <cell r="C9500"/>
          <cell r="D9500"/>
          <cell r="G9500" t="str">
            <v xml:space="preserve"> </v>
          </cell>
        </row>
        <row r="9501">
          <cell r="A9501"/>
          <cell r="B9501"/>
          <cell r="C9501"/>
          <cell r="D9501"/>
          <cell r="G9501" t="str">
            <v xml:space="preserve"> </v>
          </cell>
        </row>
        <row r="9502">
          <cell r="A9502"/>
          <cell r="B9502"/>
          <cell r="C9502"/>
          <cell r="D9502"/>
          <cell r="G9502" t="str">
            <v xml:space="preserve"> </v>
          </cell>
        </row>
        <row r="9503">
          <cell r="A9503"/>
          <cell r="B9503"/>
          <cell r="C9503"/>
          <cell r="D9503"/>
          <cell r="G9503" t="str">
            <v xml:space="preserve"> </v>
          </cell>
        </row>
        <row r="9504">
          <cell r="A9504"/>
          <cell r="B9504"/>
          <cell r="C9504"/>
          <cell r="D9504"/>
          <cell r="G9504" t="str">
            <v xml:space="preserve"> </v>
          </cell>
        </row>
        <row r="9505">
          <cell r="A9505"/>
          <cell r="B9505"/>
          <cell r="C9505"/>
          <cell r="D9505"/>
          <cell r="G9505" t="str">
            <v xml:space="preserve"> </v>
          </cell>
        </row>
        <row r="9506">
          <cell r="A9506"/>
          <cell r="B9506"/>
          <cell r="C9506"/>
          <cell r="D9506"/>
          <cell r="G9506" t="str">
            <v xml:space="preserve"> </v>
          </cell>
        </row>
        <row r="9507">
          <cell r="A9507"/>
          <cell r="B9507"/>
          <cell r="C9507"/>
          <cell r="D9507"/>
          <cell r="G9507" t="str">
            <v xml:space="preserve"> </v>
          </cell>
        </row>
        <row r="9508">
          <cell r="A9508"/>
          <cell r="B9508"/>
          <cell r="C9508"/>
          <cell r="D9508"/>
          <cell r="G9508" t="str">
            <v xml:space="preserve"> </v>
          </cell>
        </row>
        <row r="9509">
          <cell r="A9509"/>
          <cell r="B9509"/>
          <cell r="C9509"/>
          <cell r="D9509"/>
          <cell r="G9509" t="str">
            <v xml:space="preserve"> </v>
          </cell>
        </row>
        <row r="9510">
          <cell r="A9510"/>
          <cell r="B9510"/>
          <cell r="C9510"/>
          <cell r="D9510"/>
          <cell r="G9510" t="str">
            <v xml:space="preserve"> </v>
          </cell>
        </row>
        <row r="9511">
          <cell r="A9511"/>
          <cell r="B9511"/>
          <cell r="C9511"/>
          <cell r="D9511"/>
          <cell r="G9511" t="str">
            <v xml:space="preserve"> </v>
          </cell>
        </row>
        <row r="9512">
          <cell r="A9512"/>
          <cell r="B9512"/>
          <cell r="C9512"/>
          <cell r="D9512"/>
          <cell r="G9512" t="str">
            <v xml:space="preserve"> </v>
          </cell>
        </row>
        <row r="9513">
          <cell r="A9513"/>
          <cell r="B9513"/>
          <cell r="C9513"/>
          <cell r="D9513"/>
          <cell r="G9513" t="str">
            <v xml:space="preserve"> </v>
          </cell>
        </row>
        <row r="9514">
          <cell r="A9514"/>
          <cell r="B9514"/>
          <cell r="C9514"/>
          <cell r="D9514"/>
          <cell r="G9514" t="str">
            <v xml:space="preserve"> </v>
          </cell>
        </row>
        <row r="9515">
          <cell r="A9515"/>
          <cell r="B9515"/>
          <cell r="C9515"/>
          <cell r="D9515"/>
          <cell r="G9515" t="str">
            <v xml:space="preserve"> </v>
          </cell>
        </row>
        <row r="9516">
          <cell r="A9516"/>
          <cell r="B9516"/>
          <cell r="C9516"/>
          <cell r="D9516"/>
          <cell r="G9516" t="str">
            <v xml:space="preserve"> </v>
          </cell>
        </row>
        <row r="9517">
          <cell r="A9517"/>
          <cell r="B9517"/>
          <cell r="C9517"/>
          <cell r="D9517"/>
          <cell r="G9517" t="str">
            <v xml:space="preserve"> </v>
          </cell>
        </row>
        <row r="9518">
          <cell r="A9518"/>
          <cell r="B9518"/>
          <cell r="C9518"/>
          <cell r="D9518"/>
          <cell r="G9518" t="str">
            <v xml:space="preserve"> </v>
          </cell>
        </row>
        <row r="9519">
          <cell r="A9519"/>
          <cell r="B9519"/>
          <cell r="C9519"/>
          <cell r="D9519"/>
          <cell r="G9519" t="str">
            <v xml:space="preserve"> </v>
          </cell>
        </row>
        <row r="9520">
          <cell r="A9520"/>
          <cell r="B9520"/>
          <cell r="C9520"/>
          <cell r="D9520"/>
          <cell r="G9520" t="str">
            <v xml:space="preserve"> </v>
          </cell>
        </row>
        <row r="9521">
          <cell r="A9521"/>
          <cell r="B9521"/>
          <cell r="C9521"/>
          <cell r="D9521"/>
          <cell r="G9521" t="str">
            <v xml:space="preserve"> </v>
          </cell>
        </row>
        <row r="9522">
          <cell r="A9522"/>
          <cell r="B9522"/>
          <cell r="C9522"/>
          <cell r="D9522"/>
          <cell r="G9522" t="str">
            <v xml:space="preserve"> </v>
          </cell>
        </row>
        <row r="9523">
          <cell r="A9523"/>
          <cell r="B9523"/>
          <cell r="C9523"/>
          <cell r="D9523"/>
          <cell r="G9523" t="str">
            <v xml:space="preserve"> </v>
          </cell>
        </row>
        <row r="9524">
          <cell r="A9524"/>
          <cell r="B9524"/>
          <cell r="C9524"/>
          <cell r="D9524"/>
          <cell r="G9524" t="str">
            <v xml:space="preserve"> </v>
          </cell>
        </row>
        <row r="9525">
          <cell r="A9525"/>
          <cell r="B9525"/>
          <cell r="C9525"/>
          <cell r="D9525"/>
          <cell r="G9525" t="str">
            <v xml:space="preserve"> </v>
          </cell>
        </row>
        <row r="9526">
          <cell r="A9526"/>
          <cell r="B9526"/>
          <cell r="C9526"/>
          <cell r="D9526"/>
          <cell r="G9526" t="str">
            <v xml:space="preserve"> </v>
          </cell>
        </row>
        <row r="9527">
          <cell r="A9527"/>
          <cell r="B9527"/>
          <cell r="C9527"/>
          <cell r="D9527"/>
          <cell r="G9527" t="str">
            <v xml:space="preserve"> </v>
          </cell>
        </row>
        <row r="9528">
          <cell r="A9528"/>
          <cell r="B9528"/>
          <cell r="C9528"/>
          <cell r="D9528"/>
          <cell r="G9528" t="str">
            <v xml:space="preserve"> </v>
          </cell>
        </row>
        <row r="9529">
          <cell r="A9529"/>
          <cell r="B9529"/>
          <cell r="C9529"/>
          <cell r="D9529"/>
          <cell r="G9529" t="str">
            <v xml:space="preserve"> </v>
          </cell>
        </row>
        <row r="9530">
          <cell r="A9530"/>
          <cell r="B9530"/>
          <cell r="C9530"/>
          <cell r="D9530"/>
          <cell r="G9530" t="str">
            <v xml:space="preserve"> </v>
          </cell>
        </row>
        <row r="9531">
          <cell r="A9531"/>
          <cell r="B9531"/>
          <cell r="C9531"/>
          <cell r="D9531"/>
          <cell r="G9531" t="str">
            <v xml:space="preserve"> </v>
          </cell>
        </row>
        <row r="9532">
          <cell r="A9532"/>
          <cell r="B9532"/>
          <cell r="C9532"/>
          <cell r="D9532"/>
          <cell r="G9532" t="str">
            <v xml:space="preserve"> </v>
          </cell>
        </row>
        <row r="9533">
          <cell r="A9533"/>
          <cell r="B9533"/>
          <cell r="C9533"/>
          <cell r="D9533"/>
          <cell r="G9533" t="str">
            <v xml:space="preserve"> </v>
          </cell>
        </row>
        <row r="9534">
          <cell r="A9534"/>
          <cell r="B9534"/>
          <cell r="C9534"/>
          <cell r="D9534"/>
          <cell r="G9534" t="str">
            <v xml:space="preserve"> </v>
          </cell>
        </row>
        <row r="9535">
          <cell r="A9535"/>
          <cell r="B9535"/>
          <cell r="C9535"/>
          <cell r="D9535"/>
          <cell r="G9535" t="str">
            <v xml:space="preserve"> </v>
          </cell>
        </row>
        <row r="9536">
          <cell r="A9536"/>
          <cell r="B9536"/>
          <cell r="C9536"/>
          <cell r="D9536"/>
          <cell r="G9536" t="str">
            <v xml:space="preserve"> </v>
          </cell>
        </row>
        <row r="9537">
          <cell r="A9537"/>
          <cell r="B9537"/>
          <cell r="C9537"/>
          <cell r="D9537"/>
          <cell r="G9537" t="str">
            <v xml:space="preserve"> </v>
          </cell>
        </row>
        <row r="9538">
          <cell r="A9538"/>
          <cell r="B9538"/>
          <cell r="C9538"/>
          <cell r="D9538"/>
          <cell r="G9538" t="str">
            <v xml:space="preserve"> </v>
          </cell>
        </row>
        <row r="9539">
          <cell r="A9539"/>
          <cell r="B9539"/>
          <cell r="C9539"/>
          <cell r="D9539"/>
          <cell r="G9539" t="str">
            <v xml:space="preserve"> </v>
          </cell>
        </row>
        <row r="9540">
          <cell r="A9540"/>
          <cell r="B9540"/>
          <cell r="C9540"/>
          <cell r="D9540"/>
          <cell r="G9540" t="str">
            <v xml:space="preserve"> </v>
          </cell>
        </row>
        <row r="9541">
          <cell r="A9541"/>
          <cell r="B9541"/>
          <cell r="C9541"/>
          <cell r="D9541"/>
          <cell r="G9541" t="str">
            <v xml:space="preserve"> </v>
          </cell>
        </row>
        <row r="9542">
          <cell r="A9542"/>
          <cell r="B9542"/>
          <cell r="C9542"/>
          <cell r="D9542"/>
          <cell r="G9542" t="str">
            <v xml:space="preserve"> </v>
          </cell>
        </row>
        <row r="9543">
          <cell r="A9543"/>
          <cell r="B9543"/>
          <cell r="C9543"/>
          <cell r="D9543"/>
          <cell r="G9543" t="str">
            <v xml:space="preserve"> </v>
          </cell>
        </row>
        <row r="9544">
          <cell r="A9544"/>
          <cell r="B9544"/>
          <cell r="C9544"/>
          <cell r="D9544"/>
          <cell r="G9544" t="str">
            <v xml:space="preserve"> </v>
          </cell>
        </row>
        <row r="9545">
          <cell r="A9545"/>
          <cell r="B9545"/>
          <cell r="C9545"/>
          <cell r="D9545"/>
          <cell r="G9545" t="str">
            <v xml:space="preserve"> </v>
          </cell>
        </row>
        <row r="9546">
          <cell r="A9546"/>
          <cell r="B9546"/>
          <cell r="C9546"/>
          <cell r="D9546"/>
          <cell r="G9546" t="str">
            <v xml:space="preserve"> </v>
          </cell>
        </row>
        <row r="9547">
          <cell r="A9547"/>
          <cell r="B9547"/>
          <cell r="C9547"/>
          <cell r="D9547"/>
          <cell r="G9547" t="str">
            <v xml:space="preserve"> </v>
          </cell>
        </row>
        <row r="9548">
          <cell r="A9548"/>
          <cell r="B9548"/>
          <cell r="C9548"/>
          <cell r="D9548"/>
          <cell r="G9548" t="str">
            <v xml:space="preserve"> </v>
          </cell>
        </row>
        <row r="9549">
          <cell r="A9549"/>
          <cell r="B9549"/>
          <cell r="C9549"/>
          <cell r="D9549"/>
          <cell r="G9549" t="str">
            <v xml:space="preserve"> </v>
          </cell>
        </row>
        <row r="9550">
          <cell r="A9550"/>
          <cell r="B9550"/>
          <cell r="C9550"/>
          <cell r="D9550"/>
          <cell r="G9550" t="str">
            <v xml:space="preserve"> </v>
          </cell>
        </row>
        <row r="9551">
          <cell r="A9551"/>
          <cell r="B9551"/>
          <cell r="C9551"/>
          <cell r="D9551"/>
          <cell r="G9551" t="str">
            <v xml:space="preserve"> </v>
          </cell>
        </row>
        <row r="9552">
          <cell r="A9552"/>
          <cell r="B9552"/>
          <cell r="C9552"/>
          <cell r="D9552"/>
          <cell r="G9552" t="str">
            <v xml:space="preserve"> </v>
          </cell>
        </row>
        <row r="9553">
          <cell r="A9553"/>
          <cell r="B9553"/>
          <cell r="C9553"/>
          <cell r="D9553"/>
          <cell r="G9553" t="str">
            <v xml:space="preserve"> </v>
          </cell>
        </row>
        <row r="9554">
          <cell r="A9554"/>
          <cell r="B9554"/>
          <cell r="C9554"/>
          <cell r="D9554"/>
          <cell r="G9554" t="str">
            <v xml:space="preserve"> </v>
          </cell>
        </row>
        <row r="9555">
          <cell r="A9555"/>
          <cell r="B9555"/>
          <cell r="C9555"/>
          <cell r="D9555"/>
          <cell r="G9555" t="str">
            <v xml:space="preserve"> </v>
          </cell>
        </row>
        <row r="9556">
          <cell r="A9556"/>
          <cell r="B9556"/>
          <cell r="C9556"/>
          <cell r="D9556"/>
          <cell r="G9556" t="str">
            <v xml:space="preserve"> </v>
          </cell>
        </row>
        <row r="9557">
          <cell r="A9557"/>
          <cell r="B9557"/>
          <cell r="C9557"/>
          <cell r="D9557"/>
          <cell r="G9557" t="str">
            <v xml:space="preserve"> </v>
          </cell>
        </row>
        <row r="9558">
          <cell r="A9558"/>
          <cell r="B9558"/>
          <cell r="C9558"/>
          <cell r="D9558"/>
          <cell r="G9558" t="str">
            <v xml:space="preserve"> </v>
          </cell>
        </row>
        <row r="9559">
          <cell r="A9559"/>
          <cell r="B9559"/>
          <cell r="C9559"/>
          <cell r="D9559"/>
          <cell r="G9559" t="str">
            <v xml:space="preserve"> </v>
          </cell>
        </row>
        <row r="9560">
          <cell r="A9560"/>
          <cell r="B9560"/>
          <cell r="C9560"/>
          <cell r="D9560"/>
          <cell r="G9560" t="str">
            <v xml:space="preserve"> </v>
          </cell>
        </row>
        <row r="9561">
          <cell r="A9561"/>
          <cell r="B9561"/>
          <cell r="C9561"/>
          <cell r="D9561"/>
          <cell r="G9561" t="str">
            <v xml:space="preserve"> </v>
          </cell>
        </row>
        <row r="9562">
          <cell r="A9562"/>
          <cell r="B9562"/>
          <cell r="C9562"/>
          <cell r="D9562"/>
          <cell r="G9562" t="str">
            <v xml:space="preserve"> </v>
          </cell>
        </row>
        <row r="9563">
          <cell r="A9563"/>
          <cell r="B9563"/>
          <cell r="C9563"/>
          <cell r="D9563"/>
          <cell r="G9563" t="str">
            <v xml:space="preserve"> </v>
          </cell>
        </row>
        <row r="9564">
          <cell r="A9564"/>
          <cell r="B9564"/>
          <cell r="C9564"/>
          <cell r="D9564"/>
          <cell r="G9564" t="str">
            <v xml:space="preserve"> </v>
          </cell>
        </row>
        <row r="9565">
          <cell r="A9565"/>
          <cell r="B9565"/>
          <cell r="C9565"/>
          <cell r="D9565"/>
          <cell r="G9565" t="str">
            <v xml:space="preserve"> </v>
          </cell>
        </row>
        <row r="9566">
          <cell r="A9566"/>
          <cell r="B9566"/>
          <cell r="C9566"/>
          <cell r="D9566"/>
          <cell r="G9566" t="str">
            <v xml:space="preserve"> </v>
          </cell>
        </row>
        <row r="9567">
          <cell r="A9567"/>
          <cell r="B9567"/>
          <cell r="C9567"/>
          <cell r="D9567"/>
          <cell r="G9567" t="str">
            <v xml:space="preserve"> </v>
          </cell>
        </row>
        <row r="9568">
          <cell r="A9568"/>
          <cell r="B9568"/>
          <cell r="C9568"/>
          <cell r="D9568"/>
          <cell r="G9568" t="str">
            <v xml:space="preserve"> </v>
          </cell>
        </row>
        <row r="9569">
          <cell r="A9569"/>
          <cell r="B9569"/>
          <cell r="C9569"/>
          <cell r="D9569"/>
          <cell r="G9569" t="str">
            <v xml:space="preserve"> </v>
          </cell>
        </row>
        <row r="9570">
          <cell r="A9570"/>
          <cell r="B9570"/>
          <cell r="C9570"/>
          <cell r="D9570"/>
          <cell r="G9570" t="str">
            <v xml:space="preserve"> </v>
          </cell>
        </row>
        <row r="9571">
          <cell r="A9571"/>
          <cell r="B9571"/>
          <cell r="C9571"/>
          <cell r="D9571"/>
          <cell r="G9571" t="str">
            <v xml:space="preserve"> </v>
          </cell>
        </row>
        <row r="9572">
          <cell r="A9572"/>
          <cell r="B9572"/>
          <cell r="C9572"/>
          <cell r="D9572"/>
          <cell r="G9572" t="str">
            <v xml:space="preserve"> </v>
          </cell>
        </row>
        <row r="9573">
          <cell r="A9573"/>
          <cell r="B9573"/>
          <cell r="C9573"/>
          <cell r="D9573"/>
          <cell r="G9573" t="str">
            <v xml:space="preserve"> </v>
          </cell>
        </row>
        <row r="9574">
          <cell r="A9574"/>
          <cell r="B9574"/>
          <cell r="C9574"/>
          <cell r="D9574"/>
          <cell r="G9574" t="str">
            <v xml:space="preserve"> </v>
          </cell>
        </row>
        <row r="9575">
          <cell r="A9575"/>
          <cell r="B9575"/>
          <cell r="C9575"/>
          <cell r="D9575"/>
          <cell r="G9575" t="str">
            <v xml:space="preserve"> </v>
          </cell>
        </row>
        <row r="9576">
          <cell r="A9576"/>
          <cell r="B9576"/>
          <cell r="C9576"/>
          <cell r="D9576"/>
          <cell r="G9576" t="str">
            <v xml:space="preserve"> </v>
          </cell>
        </row>
        <row r="9577">
          <cell r="A9577"/>
          <cell r="B9577"/>
          <cell r="C9577"/>
          <cell r="D9577"/>
          <cell r="G9577" t="str">
            <v xml:space="preserve"> </v>
          </cell>
        </row>
        <row r="9578">
          <cell r="A9578"/>
          <cell r="B9578"/>
          <cell r="C9578"/>
          <cell r="D9578"/>
          <cell r="G9578" t="str">
            <v xml:space="preserve"> </v>
          </cell>
        </row>
        <row r="9579">
          <cell r="A9579"/>
          <cell r="B9579"/>
          <cell r="C9579"/>
          <cell r="D9579"/>
          <cell r="G9579" t="str">
            <v xml:space="preserve"> </v>
          </cell>
        </row>
        <row r="9580">
          <cell r="A9580"/>
          <cell r="B9580"/>
          <cell r="C9580"/>
          <cell r="D9580"/>
          <cell r="G9580" t="str">
            <v xml:space="preserve"> </v>
          </cell>
        </row>
        <row r="9581">
          <cell r="A9581"/>
          <cell r="B9581"/>
          <cell r="C9581"/>
          <cell r="D9581"/>
          <cell r="G9581" t="str">
            <v xml:space="preserve"> </v>
          </cell>
        </row>
        <row r="9582">
          <cell r="A9582"/>
          <cell r="B9582"/>
          <cell r="C9582"/>
          <cell r="D9582"/>
          <cell r="G9582" t="str">
            <v xml:space="preserve"> </v>
          </cell>
        </row>
        <row r="9583">
          <cell r="A9583"/>
          <cell r="B9583"/>
          <cell r="C9583"/>
          <cell r="D9583"/>
          <cell r="G9583" t="str">
            <v xml:space="preserve"> </v>
          </cell>
        </row>
        <row r="9584">
          <cell r="A9584"/>
          <cell r="B9584"/>
          <cell r="C9584"/>
          <cell r="D9584"/>
          <cell r="G9584" t="str">
            <v xml:space="preserve"> </v>
          </cell>
        </row>
        <row r="9585">
          <cell r="A9585"/>
          <cell r="B9585"/>
          <cell r="C9585"/>
          <cell r="D9585"/>
          <cell r="G9585" t="str">
            <v xml:space="preserve"> </v>
          </cell>
        </row>
        <row r="9586">
          <cell r="A9586"/>
          <cell r="B9586"/>
          <cell r="C9586"/>
          <cell r="D9586"/>
          <cell r="G9586" t="str">
            <v xml:space="preserve"> </v>
          </cell>
        </row>
        <row r="9587">
          <cell r="A9587"/>
          <cell r="B9587"/>
          <cell r="C9587"/>
          <cell r="D9587"/>
          <cell r="G9587" t="str">
            <v xml:space="preserve"> </v>
          </cell>
        </row>
        <row r="9588">
          <cell r="A9588"/>
          <cell r="B9588"/>
          <cell r="C9588"/>
          <cell r="D9588"/>
          <cell r="G9588" t="str">
            <v xml:space="preserve"> </v>
          </cell>
        </row>
        <row r="9589">
          <cell r="A9589"/>
          <cell r="B9589"/>
          <cell r="C9589"/>
          <cell r="D9589"/>
          <cell r="G9589" t="str">
            <v xml:space="preserve"> </v>
          </cell>
        </row>
        <row r="9590">
          <cell r="A9590"/>
          <cell r="B9590"/>
          <cell r="C9590"/>
          <cell r="D9590"/>
          <cell r="G9590" t="str">
            <v xml:space="preserve"> </v>
          </cell>
        </row>
        <row r="9591">
          <cell r="A9591"/>
          <cell r="B9591"/>
          <cell r="C9591"/>
          <cell r="D9591"/>
          <cell r="G9591" t="str">
            <v xml:space="preserve"> </v>
          </cell>
        </row>
        <row r="9592">
          <cell r="A9592"/>
          <cell r="B9592"/>
          <cell r="C9592"/>
          <cell r="D9592"/>
          <cell r="G9592" t="str">
            <v xml:space="preserve"> </v>
          </cell>
        </row>
        <row r="9593">
          <cell r="A9593"/>
          <cell r="B9593"/>
          <cell r="C9593"/>
          <cell r="D9593"/>
          <cell r="G9593" t="str">
            <v xml:space="preserve"> </v>
          </cell>
        </row>
        <row r="9594">
          <cell r="A9594"/>
          <cell r="B9594"/>
          <cell r="C9594"/>
          <cell r="D9594"/>
          <cell r="G9594" t="str">
            <v xml:space="preserve"> </v>
          </cell>
        </row>
        <row r="9595">
          <cell r="A9595"/>
          <cell r="B9595"/>
          <cell r="C9595"/>
          <cell r="D9595"/>
          <cell r="G9595" t="str">
            <v xml:space="preserve"> </v>
          </cell>
        </row>
        <row r="9596">
          <cell r="A9596"/>
          <cell r="B9596"/>
          <cell r="C9596"/>
          <cell r="D9596"/>
          <cell r="G9596" t="str">
            <v xml:space="preserve"> </v>
          </cell>
        </row>
        <row r="9597">
          <cell r="A9597"/>
          <cell r="B9597"/>
          <cell r="C9597"/>
          <cell r="D9597"/>
          <cell r="G9597" t="str">
            <v xml:space="preserve"> </v>
          </cell>
        </row>
        <row r="9598">
          <cell r="A9598"/>
          <cell r="B9598"/>
          <cell r="C9598"/>
          <cell r="D9598"/>
          <cell r="G9598" t="str">
            <v xml:space="preserve"> </v>
          </cell>
        </row>
        <row r="9599">
          <cell r="A9599"/>
          <cell r="B9599"/>
          <cell r="C9599"/>
          <cell r="D9599"/>
          <cell r="G9599" t="str">
            <v xml:space="preserve"> </v>
          </cell>
        </row>
        <row r="9600">
          <cell r="A9600"/>
          <cell r="B9600"/>
          <cell r="C9600"/>
          <cell r="D9600"/>
          <cell r="G9600" t="str">
            <v xml:space="preserve"> </v>
          </cell>
        </row>
        <row r="9601">
          <cell r="A9601"/>
          <cell r="B9601"/>
          <cell r="C9601"/>
          <cell r="D9601"/>
          <cell r="G9601" t="str">
            <v xml:space="preserve"> </v>
          </cell>
        </row>
        <row r="9602">
          <cell r="A9602"/>
          <cell r="B9602"/>
          <cell r="C9602"/>
          <cell r="D9602"/>
          <cell r="G9602" t="str">
            <v xml:space="preserve"> </v>
          </cell>
        </row>
        <row r="9603">
          <cell r="A9603"/>
          <cell r="B9603"/>
          <cell r="C9603"/>
          <cell r="D9603"/>
          <cell r="G9603" t="str">
            <v xml:space="preserve"> </v>
          </cell>
        </row>
        <row r="9604">
          <cell r="A9604"/>
          <cell r="B9604"/>
          <cell r="C9604"/>
          <cell r="D9604"/>
          <cell r="G9604" t="str">
            <v xml:space="preserve"> </v>
          </cell>
        </row>
        <row r="9605">
          <cell r="A9605"/>
          <cell r="B9605"/>
          <cell r="C9605"/>
          <cell r="D9605"/>
          <cell r="G9605" t="str">
            <v xml:space="preserve"> </v>
          </cell>
        </row>
        <row r="9606">
          <cell r="A9606"/>
          <cell r="B9606"/>
          <cell r="C9606"/>
          <cell r="D9606"/>
          <cell r="G9606" t="str">
            <v xml:space="preserve"> </v>
          </cell>
        </row>
        <row r="9607">
          <cell r="A9607"/>
          <cell r="B9607"/>
          <cell r="C9607"/>
          <cell r="D9607"/>
          <cell r="G9607" t="str">
            <v xml:space="preserve"> </v>
          </cell>
        </row>
        <row r="9608">
          <cell r="A9608"/>
          <cell r="B9608"/>
          <cell r="C9608"/>
          <cell r="D9608"/>
          <cell r="G9608" t="str">
            <v xml:space="preserve"> </v>
          </cell>
        </row>
        <row r="9609">
          <cell r="A9609"/>
          <cell r="B9609"/>
          <cell r="C9609"/>
          <cell r="D9609"/>
          <cell r="G9609" t="str">
            <v xml:space="preserve"> </v>
          </cell>
        </row>
        <row r="9610">
          <cell r="A9610"/>
          <cell r="B9610"/>
          <cell r="C9610"/>
          <cell r="D9610"/>
          <cell r="G9610" t="str">
            <v xml:space="preserve"> </v>
          </cell>
        </row>
        <row r="9611">
          <cell r="A9611"/>
          <cell r="B9611"/>
          <cell r="C9611"/>
          <cell r="D9611"/>
          <cell r="G9611" t="str">
            <v xml:space="preserve"> </v>
          </cell>
        </row>
        <row r="9612">
          <cell r="A9612"/>
          <cell r="B9612"/>
          <cell r="C9612"/>
          <cell r="D9612"/>
          <cell r="G9612" t="str">
            <v xml:space="preserve"> </v>
          </cell>
        </row>
        <row r="9613">
          <cell r="A9613"/>
          <cell r="B9613"/>
          <cell r="C9613"/>
          <cell r="D9613"/>
          <cell r="G9613" t="str">
            <v xml:space="preserve"> </v>
          </cell>
        </row>
        <row r="9614">
          <cell r="A9614"/>
          <cell r="B9614"/>
          <cell r="C9614"/>
          <cell r="D9614"/>
          <cell r="G9614" t="str">
            <v xml:space="preserve"> </v>
          </cell>
        </row>
        <row r="9615">
          <cell r="A9615"/>
          <cell r="B9615"/>
          <cell r="C9615"/>
          <cell r="D9615"/>
          <cell r="G9615" t="str">
            <v xml:space="preserve"> </v>
          </cell>
        </row>
        <row r="9616">
          <cell r="A9616"/>
          <cell r="B9616"/>
          <cell r="C9616"/>
          <cell r="D9616"/>
          <cell r="G9616" t="str">
            <v xml:space="preserve"> </v>
          </cell>
        </row>
        <row r="9617">
          <cell r="A9617"/>
          <cell r="B9617"/>
          <cell r="C9617"/>
          <cell r="D9617"/>
          <cell r="G9617" t="str">
            <v xml:space="preserve"> </v>
          </cell>
        </row>
        <row r="9618">
          <cell r="A9618"/>
          <cell r="B9618"/>
          <cell r="C9618"/>
          <cell r="D9618"/>
          <cell r="G9618" t="str">
            <v xml:space="preserve"> </v>
          </cell>
        </row>
        <row r="9619">
          <cell r="A9619"/>
          <cell r="B9619"/>
          <cell r="C9619"/>
          <cell r="D9619"/>
          <cell r="G9619" t="str">
            <v xml:space="preserve"> </v>
          </cell>
        </row>
        <row r="9620">
          <cell r="A9620"/>
          <cell r="B9620"/>
          <cell r="C9620"/>
          <cell r="D9620"/>
          <cell r="G9620" t="str">
            <v xml:space="preserve"> </v>
          </cell>
        </row>
        <row r="9621">
          <cell r="A9621"/>
          <cell r="B9621"/>
          <cell r="C9621"/>
          <cell r="D9621"/>
          <cell r="G9621" t="str">
            <v xml:space="preserve"> </v>
          </cell>
        </row>
        <row r="9622">
          <cell r="A9622"/>
          <cell r="B9622"/>
          <cell r="C9622"/>
          <cell r="D9622"/>
          <cell r="G9622" t="str">
            <v xml:space="preserve"> </v>
          </cell>
        </row>
        <row r="9623">
          <cell r="A9623"/>
          <cell r="B9623"/>
          <cell r="C9623"/>
          <cell r="D9623"/>
          <cell r="G9623" t="str">
            <v xml:space="preserve"> </v>
          </cell>
        </row>
        <row r="9624">
          <cell r="A9624"/>
          <cell r="B9624"/>
          <cell r="C9624"/>
          <cell r="D9624"/>
          <cell r="G9624" t="str">
            <v xml:space="preserve"> </v>
          </cell>
        </row>
        <row r="9625">
          <cell r="A9625"/>
          <cell r="B9625"/>
          <cell r="C9625"/>
          <cell r="D9625"/>
          <cell r="G9625" t="str">
            <v xml:space="preserve"> </v>
          </cell>
        </row>
        <row r="9626">
          <cell r="A9626"/>
          <cell r="B9626"/>
          <cell r="C9626"/>
          <cell r="D9626"/>
          <cell r="G9626" t="str">
            <v xml:space="preserve"> </v>
          </cell>
        </row>
        <row r="9627">
          <cell r="A9627"/>
          <cell r="B9627"/>
          <cell r="C9627"/>
          <cell r="D9627"/>
          <cell r="G9627" t="str">
            <v xml:space="preserve"> </v>
          </cell>
        </row>
        <row r="9628">
          <cell r="A9628"/>
          <cell r="B9628"/>
          <cell r="C9628"/>
          <cell r="D9628"/>
          <cell r="G9628" t="str">
            <v xml:space="preserve"> </v>
          </cell>
        </row>
        <row r="9629">
          <cell r="A9629"/>
          <cell r="B9629"/>
          <cell r="C9629"/>
          <cell r="D9629"/>
          <cell r="G9629" t="str">
            <v xml:space="preserve"> </v>
          </cell>
        </row>
        <row r="9630">
          <cell r="A9630"/>
          <cell r="B9630"/>
          <cell r="C9630"/>
          <cell r="D9630"/>
          <cell r="G9630" t="str">
            <v xml:space="preserve"> </v>
          </cell>
        </row>
        <row r="9631">
          <cell r="A9631"/>
          <cell r="B9631"/>
          <cell r="C9631"/>
          <cell r="D9631"/>
          <cell r="G9631" t="str">
            <v xml:space="preserve"> </v>
          </cell>
        </row>
        <row r="9632">
          <cell r="A9632"/>
          <cell r="B9632"/>
          <cell r="C9632"/>
          <cell r="D9632"/>
          <cell r="G9632" t="str">
            <v xml:space="preserve"> </v>
          </cell>
        </row>
        <row r="9633">
          <cell r="A9633"/>
          <cell r="B9633"/>
          <cell r="C9633"/>
          <cell r="D9633"/>
          <cell r="G9633" t="str">
            <v xml:space="preserve"> </v>
          </cell>
        </row>
        <row r="9634">
          <cell r="A9634"/>
          <cell r="B9634"/>
          <cell r="C9634"/>
          <cell r="D9634"/>
          <cell r="G9634" t="str">
            <v xml:space="preserve"> </v>
          </cell>
        </row>
        <row r="9635">
          <cell r="A9635"/>
          <cell r="B9635"/>
          <cell r="C9635"/>
          <cell r="D9635"/>
          <cell r="G9635" t="str">
            <v xml:space="preserve"> </v>
          </cell>
        </row>
        <row r="9636">
          <cell r="A9636"/>
          <cell r="B9636"/>
          <cell r="C9636"/>
          <cell r="D9636"/>
          <cell r="G9636" t="str">
            <v xml:space="preserve"> </v>
          </cell>
        </row>
        <row r="9637">
          <cell r="A9637"/>
          <cell r="B9637"/>
          <cell r="C9637"/>
          <cell r="D9637"/>
          <cell r="G9637" t="str">
            <v xml:space="preserve"> </v>
          </cell>
        </row>
        <row r="9638">
          <cell r="A9638"/>
          <cell r="B9638"/>
          <cell r="C9638"/>
          <cell r="D9638"/>
          <cell r="G9638" t="str">
            <v xml:space="preserve"> </v>
          </cell>
        </row>
        <row r="9639">
          <cell r="A9639"/>
          <cell r="B9639"/>
          <cell r="C9639"/>
          <cell r="D9639"/>
          <cell r="G9639" t="str">
            <v xml:space="preserve"> </v>
          </cell>
        </row>
        <row r="9640">
          <cell r="A9640"/>
          <cell r="B9640"/>
          <cell r="C9640"/>
          <cell r="D9640"/>
          <cell r="G9640" t="str">
            <v xml:space="preserve"> </v>
          </cell>
        </row>
        <row r="9641">
          <cell r="A9641"/>
          <cell r="B9641"/>
          <cell r="C9641"/>
          <cell r="D9641"/>
          <cell r="G9641" t="str">
            <v xml:space="preserve"> </v>
          </cell>
        </row>
        <row r="9642">
          <cell r="A9642"/>
          <cell r="B9642"/>
          <cell r="C9642"/>
          <cell r="D9642"/>
          <cell r="G9642" t="str">
            <v xml:space="preserve"> </v>
          </cell>
        </row>
        <row r="9643">
          <cell r="A9643"/>
          <cell r="B9643"/>
          <cell r="C9643"/>
          <cell r="D9643"/>
          <cell r="G9643" t="str">
            <v xml:space="preserve"> </v>
          </cell>
        </row>
        <row r="9644">
          <cell r="A9644"/>
          <cell r="B9644"/>
          <cell r="C9644"/>
          <cell r="D9644"/>
          <cell r="G9644" t="str">
            <v xml:space="preserve"> </v>
          </cell>
        </row>
        <row r="9645">
          <cell r="A9645"/>
          <cell r="B9645"/>
          <cell r="C9645"/>
          <cell r="D9645"/>
          <cell r="G9645" t="str">
            <v xml:space="preserve"> </v>
          </cell>
        </row>
        <row r="9646">
          <cell r="A9646"/>
          <cell r="B9646"/>
          <cell r="C9646"/>
          <cell r="D9646"/>
          <cell r="G9646" t="str">
            <v xml:space="preserve"> </v>
          </cell>
        </row>
        <row r="9647">
          <cell r="A9647"/>
          <cell r="B9647"/>
          <cell r="C9647"/>
          <cell r="D9647"/>
          <cell r="G9647" t="str">
            <v xml:space="preserve"> </v>
          </cell>
        </row>
        <row r="9648">
          <cell r="A9648"/>
          <cell r="B9648"/>
          <cell r="C9648"/>
          <cell r="D9648"/>
          <cell r="G9648" t="str">
            <v xml:space="preserve"> </v>
          </cell>
        </row>
        <row r="9649">
          <cell r="A9649"/>
          <cell r="B9649"/>
          <cell r="C9649"/>
          <cell r="D9649"/>
          <cell r="G9649" t="str">
            <v xml:space="preserve"> </v>
          </cell>
        </row>
        <row r="9650">
          <cell r="A9650"/>
          <cell r="B9650"/>
          <cell r="C9650"/>
          <cell r="D9650"/>
          <cell r="G9650" t="str">
            <v xml:space="preserve"> </v>
          </cell>
        </row>
        <row r="9651">
          <cell r="A9651"/>
          <cell r="B9651"/>
          <cell r="C9651"/>
          <cell r="D9651"/>
          <cell r="G9651" t="str">
            <v xml:space="preserve"> </v>
          </cell>
        </row>
        <row r="9652">
          <cell r="A9652"/>
          <cell r="B9652"/>
          <cell r="C9652"/>
          <cell r="D9652"/>
          <cell r="G9652" t="str">
            <v xml:space="preserve"> </v>
          </cell>
        </row>
        <row r="9653">
          <cell r="A9653"/>
          <cell r="B9653"/>
          <cell r="C9653"/>
          <cell r="D9653"/>
          <cell r="G9653" t="str">
            <v xml:space="preserve"> </v>
          </cell>
        </row>
        <row r="9654">
          <cell r="A9654"/>
          <cell r="B9654"/>
          <cell r="C9654"/>
          <cell r="D9654"/>
          <cell r="G9654" t="str">
            <v xml:space="preserve"> </v>
          </cell>
        </row>
        <row r="9655">
          <cell r="A9655"/>
          <cell r="B9655"/>
          <cell r="C9655"/>
          <cell r="D9655"/>
          <cell r="G9655" t="str">
            <v xml:space="preserve"> </v>
          </cell>
        </row>
        <row r="9656">
          <cell r="A9656"/>
          <cell r="B9656"/>
          <cell r="C9656"/>
          <cell r="D9656"/>
          <cell r="G9656" t="str">
            <v xml:space="preserve"> </v>
          </cell>
        </row>
        <row r="9657">
          <cell r="A9657"/>
          <cell r="B9657"/>
          <cell r="C9657"/>
          <cell r="D9657"/>
          <cell r="G9657" t="str">
            <v xml:space="preserve"> </v>
          </cell>
        </row>
        <row r="9658">
          <cell r="A9658"/>
          <cell r="B9658"/>
          <cell r="C9658"/>
          <cell r="D9658"/>
          <cell r="G9658" t="str">
            <v xml:space="preserve"> </v>
          </cell>
        </row>
        <row r="9659">
          <cell r="A9659"/>
          <cell r="B9659"/>
          <cell r="C9659"/>
          <cell r="D9659"/>
          <cell r="G9659" t="str">
            <v xml:space="preserve"> </v>
          </cell>
        </row>
        <row r="9660">
          <cell r="A9660"/>
          <cell r="B9660"/>
          <cell r="C9660"/>
          <cell r="D9660"/>
          <cell r="G9660" t="str">
            <v xml:space="preserve"> </v>
          </cell>
        </row>
        <row r="9661">
          <cell r="A9661"/>
          <cell r="B9661"/>
          <cell r="C9661"/>
          <cell r="D9661"/>
          <cell r="G9661" t="str">
            <v xml:space="preserve"> </v>
          </cell>
        </row>
        <row r="9662">
          <cell r="A9662"/>
          <cell r="B9662"/>
          <cell r="C9662"/>
          <cell r="D9662"/>
          <cell r="G9662" t="str">
            <v xml:space="preserve"> </v>
          </cell>
        </row>
        <row r="9663">
          <cell r="A9663"/>
          <cell r="B9663"/>
          <cell r="C9663"/>
          <cell r="D9663"/>
          <cell r="G9663" t="str">
            <v xml:space="preserve"> </v>
          </cell>
        </row>
        <row r="9664">
          <cell r="A9664"/>
          <cell r="B9664"/>
          <cell r="C9664"/>
          <cell r="D9664"/>
          <cell r="G9664" t="str">
            <v xml:space="preserve"> </v>
          </cell>
        </row>
        <row r="9665">
          <cell r="A9665"/>
          <cell r="B9665"/>
          <cell r="C9665"/>
          <cell r="D9665"/>
          <cell r="G9665" t="str">
            <v xml:space="preserve"> </v>
          </cell>
        </row>
        <row r="9666">
          <cell r="A9666"/>
          <cell r="B9666"/>
          <cell r="C9666"/>
          <cell r="D9666"/>
          <cell r="G9666" t="str">
            <v xml:space="preserve"> </v>
          </cell>
        </row>
        <row r="9667">
          <cell r="A9667"/>
          <cell r="B9667"/>
          <cell r="C9667"/>
          <cell r="D9667"/>
          <cell r="G9667" t="str">
            <v xml:space="preserve"> </v>
          </cell>
        </row>
        <row r="9668">
          <cell r="A9668"/>
          <cell r="B9668"/>
          <cell r="C9668"/>
          <cell r="D9668"/>
          <cell r="G9668" t="str">
            <v xml:space="preserve"> </v>
          </cell>
        </row>
        <row r="9669">
          <cell r="A9669"/>
          <cell r="B9669"/>
          <cell r="C9669"/>
          <cell r="D9669"/>
          <cell r="G9669" t="str">
            <v xml:space="preserve"> </v>
          </cell>
        </row>
        <row r="9670">
          <cell r="A9670"/>
          <cell r="B9670"/>
          <cell r="C9670"/>
          <cell r="D9670"/>
          <cell r="G9670" t="str">
            <v xml:space="preserve"> </v>
          </cell>
        </row>
        <row r="9671">
          <cell r="A9671"/>
          <cell r="B9671"/>
          <cell r="C9671"/>
          <cell r="D9671"/>
          <cell r="G9671" t="str">
            <v xml:space="preserve"> </v>
          </cell>
        </row>
        <row r="9672">
          <cell r="A9672"/>
          <cell r="B9672"/>
          <cell r="C9672"/>
          <cell r="D9672"/>
          <cell r="G9672" t="str">
            <v xml:space="preserve"> </v>
          </cell>
        </row>
        <row r="9673">
          <cell r="A9673"/>
          <cell r="B9673"/>
          <cell r="C9673"/>
          <cell r="D9673"/>
          <cell r="G9673" t="str">
            <v xml:space="preserve"> </v>
          </cell>
        </row>
        <row r="9674">
          <cell r="A9674"/>
          <cell r="B9674"/>
          <cell r="C9674"/>
          <cell r="D9674"/>
          <cell r="G9674" t="str">
            <v xml:space="preserve"> </v>
          </cell>
        </row>
        <row r="9675">
          <cell r="A9675"/>
          <cell r="B9675"/>
          <cell r="C9675"/>
          <cell r="D9675"/>
          <cell r="G9675" t="str">
            <v xml:space="preserve"> </v>
          </cell>
        </row>
        <row r="9676">
          <cell r="A9676"/>
          <cell r="B9676"/>
          <cell r="C9676"/>
          <cell r="D9676"/>
          <cell r="G9676" t="str">
            <v xml:space="preserve"> </v>
          </cell>
        </row>
        <row r="9677">
          <cell r="A9677"/>
          <cell r="B9677"/>
          <cell r="C9677"/>
          <cell r="D9677"/>
          <cell r="G9677" t="str">
            <v xml:space="preserve"> </v>
          </cell>
        </row>
        <row r="9678">
          <cell r="A9678"/>
          <cell r="B9678"/>
          <cell r="C9678"/>
          <cell r="D9678"/>
          <cell r="G9678" t="str">
            <v xml:space="preserve"> </v>
          </cell>
        </row>
        <row r="9679">
          <cell r="A9679"/>
          <cell r="B9679"/>
          <cell r="C9679"/>
          <cell r="D9679"/>
          <cell r="G9679" t="str">
            <v xml:space="preserve"> </v>
          </cell>
        </row>
        <row r="9680">
          <cell r="A9680"/>
          <cell r="B9680"/>
          <cell r="C9680"/>
          <cell r="D9680"/>
          <cell r="G9680" t="str">
            <v xml:space="preserve"> </v>
          </cell>
        </row>
        <row r="9681">
          <cell r="A9681"/>
          <cell r="B9681"/>
          <cell r="C9681"/>
          <cell r="D9681"/>
          <cell r="G9681" t="str">
            <v xml:space="preserve"> </v>
          </cell>
        </row>
        <row r="9682">
          <cell r="A9682"/>
          <cell r="B9682"/>
          <cell r="C9682"/>
          <cell r="D9682"/>
          <cell r="G9682" t="str">
            <v xml:space="preserve"> </v>
          </cell>
        </row>
        <row r="9683">
          <cell r="A9683"/>
          <cell r="B9683"/>
          <cell r="C9683"/>
          <cell r="D9683"/>
          <cell r="G9683" t="str">
            <v xml:space="preserve"> </v>
          </cell>
        </row>
        <row r="9684">
          <cell r="A9684"/>
          <cell r="B9684"/>
          <cell r="C9684"/>
          <cell r="D9684"/>
          <cell r="G9684" t="str">
            <v xml:space="preserve"> </v>
          </cell>
        </row>
        <row r="9685">
          <cell r="A9685"/>
          <cell r="B9685"/>
          <cell r="C9685"/>
          <cell r="D9685"/>
          <cell r="G9685" t="str">
            <v xml:space="preserve"> </v>
          </cell>
        </row>
        <row r="9686">
          <cell r="A9686"/>
          <cell r="B9686"/>
          <cell r="C9686"/>
          <cell r="D9686"/>
          <cell r="G9686" t="str">
            <v xml:space="preserve"> </v>
          </cell>
        </row>
        <row r="9687">
          <cell r="A9687"/>
          <cell r="B9687"/>
          <cell r="C9687"/>
          <cell r="D9687"/>
          <cell r="G9687" t="str">
            <v xml:space="preserve"> </v>
          </cell>
        </row>
        <row r="9688">
          <cell r="A9688"/>
          <cell r="B9688"/>
          <cell r="C9688"/>
          <cell r="D9688"/>
          <cell r="G9688" t="str">
            <v xml:space="preserve"> </v>
          </cell>
        </row>
        <row r="9689">
          <cell r="A9689"/>
          <cell r="B9689"/>
          <cell r="C9689"/>
          <cell r="D9689"/>
          <cell r="G9689" t="str">
            <v xml:space="preserve"> </v>
          </cell>
        </row>
        <row r="9690">
          <cell r="A9690"/>
          <cell r="B9690"/>
          <cell r="C9690"/>
          <cell r="D9690"/>
          <cell r="G9690" t="str">
            <v xml:space="preserve"> </v>
          </cell>
        </row>
        <row r="9691">
          <cell r="A9691"/>
          <cell r="B9691"/>
          <cell r="C9691"/>
          <cell r="D9691"/>
          <cell r="G9691" t="str">
            <v xml:space="preserve"> </v>
          </cell>
        </row>
        <row r="9692">
          <cell r="A9692"/>
          <cell r="B9692"/>
          <cell r="C9692"/>
          <cell r="D9692"/>
          <cell r="G9692" t="str">
            <v xml:space="preserve"> </v>
          </cell>
        </row>
        <row r="9693">
          <cell r="A9693"/>
          <cell r="B9693"/>
          <cell r="C9693"/>
          <cell r="D9693"/>
          <cell r="G9693" t="str">
            <v xml:space="preserve"> </v>
          </cell>
        </row>
        <row r="9694">
          <cell r="A9694"/>
          <cell r="B9694"/>
          <cell r="C9694"/>
          <cell r="D9694"/>
          <cell r="G9694" t="str">
            <v xml:space="preserve"> </v>
          </cell>
        </row>
        <row r="9695">
          <cell r="A9695"/>
          <cell r="B9695"/>
          <cell r="C9695"/>
          <cell r="D9695"/>
          <cell r="G9695" t="str">
            <v xml:space="preserve"> </v>
          </cell>
        </row>
        <row r="9696">
          <cell r="A9696"/>
          <cell r="B9696"/>
          <cell r="C9696"/>
          <cell r="D9696"/>
          <cell r="G9696" t="str">
            <v xml:space="preserve"> </v>
          </cell>
        </row>
        <row r="9697">
          <cell r="A9697"/>
          <cell r="B9697"/>
          <cell r="C9697"/>
          <cell r="D9697"/>
          <cell r="G9697" t="str">
            <v xml:space="preserve"> </v>
          </cell>
        </row>
        <row r="9698">
          <cell r="A9698"/>
          <cell r="B9698"/>
          <cell r="C9698"/>
          <cell r="D9698"/>
          <cell r="G9698" t="str">
            <v xml:space="preserve"> </v>
          </cell>
        </row>
        <row r="9699">
          <cell r="A9699"/>
          <cell r="B9699"/>
          <cell r="C9699"/>
          <cell r="D9699"/>
          <cell r="G9699" t="str">
            <v xml:space="preserve"> </v>
          </cell>
        </row>
        <row r="9700">
          <cell r="A9700"/>
          <cell r="B9700"/>
          <cell r="C9700"/>
          <cell r="D9700"/>
          <cell r="G9700" t="str">
            <v xml:space="preserve"> </v>
          </cell>
        </row>
        <row r="9701">
          <cell r="A9701"/>
          <cell r="B9701"/>
          <cell r="C9701"/>
          <cell r="D9701"/>
          <cell r="G9701" t="str">
            <v xml:space="preserve"> </v>
          </cell>
        </row>
        <row r="9702">
          <cell r="A9702"/>
          <cell r="B9702"/>
          <cell r="C9702"/>
          <cell r="D9702"/>
          <cell r="G9702" t="str">
            <v xml:space="preserve"> </v>
          </cell>
        </row>
        <row r="9703">
          <cell r="A9703"/>
          <cell r="B9703"/>
          <cell r="C9703"/>
          <cell r="D9703"/>
          <cell r="G9703" t="str">
            <v xml:space="preserve"> </v>
          </cell>
        </row>
        <row r="9704">
          <cell r="A9704"/>
          <cell r="B9704"/>
          <cell r="C9704"/>
          <cell r="D9704"/>
          <cell r="G9704" t="str">
            <v xml:space="preserve"> </v>
          </cell>
        </row>
        <row r="9705">
          <cell r="A9705"/>
          <cell r="B9705"/>
          <cell r="C9705"/>
          <cell r="D9705"/>
          <cell r="G9705" t="str">
            <v xml:space="preserve"> </v>
          </cell>
        </row>
        <row r="9706">
          <cell r="A9706"/>
          <cell r="B9706"/>
          <cell r="C9706"/>
          <cell r="D9706"/>
          <cell r="G9706" t="str">
            <v xml:space="preserve"> </v>
          </cell>
        </row>
        <row r="9707">
          <cell r="A9707"/>
          <cell r="B9707"/>
          <cell r="C9707"/>
          <cell r="D9707"/>
          <cell r="G9707" t="str">
            <v xml:space="preserve"> </v>
          </cell>
        </row>
        <row r="9708">
          <cell r="A9708"/>
          <cell r="B9708"/>
          <cell r="C9708"/>
          <cell r="D9708"/>
          <cell r="G9708" t="str">
            <v xml:space="preserve"> </v>
          </cell>
        </row>
        <row r="9709">
          <cell r="A9709"/>
          <cell r="B9709"/>
          <cell r="C9709"/>
          <cell r="D9709"/>
          <cell r="G9709" t="str">
            <v xml:space="preserve"> </v>
          </cell>
        </row>
        <row r="9710">
          <cell r="A9710"/>
          <cell r="B9710"/>
          <cell r="C9710"/>
          <cell r="D9710"/>
          <cell r="G9710" t="str">
            <v xml:space="preserve"> </v>
          </cell>
        </row>
        <row r="9711">
          <cell r="A9711"/>
          <cell r="B9711"/>
          <cell r="C9711"/>
          <cell r="D9711"/>
          <cell r="G9711" t="str">
            <v xml:space="preserve"> </v>
          </cell>
        </row>
        <row r="9712">
          <cell r="A9712"/>
          <cell r="B9712"/>
          <cell r="C9712"/>
          <cell r="D9712"/>
          <cell r="G9712" t="str">
            <v xml:space="preserve"> </v>
          </cell>
        </row>
        <row r="9713">
          <cell r="A9713"/>
          <cell r="B9713"/>
          <cell r="C9713"/>
          <cell r="D9713"/>
          <cell r="G9713" t="str">
            <v xml:space="preserve"> </v>
          </cell>
        </row>
        <row r="9714">
          <cell r="A9714"/>
          <cell r="B9714"/>
          <cell r="C9714"/>
          <cell r="D9714"/>
          <cell r="G9714" t="str">
            <v xml:space="preserve"> </v>
          </cell>
        </row>
        <row r="9715">
          <cell r="A9715"/>
          <cell r="B9715"/>
          <cell r="C9715"/>
          <cell r="D9715"/>
          <cell r="G9715" t="str">
            <v xml:space="preserve"> </v>
          </cell>
        </row>
        <row r="9716">
          <cell r="A9716"/>
          <cell r="B9716"/>
          <cell r="C9716"/>
          <cell r="D9716"/>
          <cell r="G9716" t="str">
            <v xml:space="preserve"> </v>
          </cell>
        </row>
        <row r="9717">
          <cell r="A9717"/>
          <cell r="B9717"/>
          <cell r="C9717"/>
          <cell r="D9717"/>
          <cell r="G9717" t="str">
            <v xml:space="preserve"> </v>
          </cell>
        </row>
        <row r="9718">
          <cell r="A9718"/>
          <cell r="B9718"/>
          <cell r="C9718"/>
          <cell r="D9718"/>
          <cell r="G9718" t="str">
            <v xml:space="preserve"> </v>
          </cell>
        </row>
        <row r="9719">
          <cell r="A9719"/>
          <cell r="B9719"/>
          <cell r="C9719"/>
          <cell r="D9719"/>
          <cell r="G9719" t="str">
            <v xml:space="preserve"> </v>
          </cell>
        </row>
        <row r="9720">
          <cell r="A9720"/>
          <cell r="B9720"/>
          <cell r="C9720"/>
          <cell r="D9720"/>
          <cell r="G9720" t="str">
            <v xml:space="preserve"> </v>
          </cell>
        </row>
        <row r="9721">
          <cell r="A9721"/>
          <cell r="B9721"/>
          <cell r="C9721"/>
          <cell r="D9721"/>
          <cell r="G9721" t="str">
            <v xml:space="preserve"> </v>
          </cell>
        </row>
        <row r="9722">
          <cell r="A9722"/>
          <cell r="B9722"/>
          <cell r="C9722"/>
          <cell r="D9722"/>
          <cell r="G9722" t="str">
            <v xml:space="preserve"> </v>
          </cell>
        </row>
        <row r="9723">
          <cell r="A9723"/>
          <cell r="B9723"/>
          <cell r="C9723"/>
          <cell r="D9723"/>
          <cell r="G9723" t="str">
            <v xml:space="preserve"> </v>
          </cell>
        </row>
        <row r="9724">
          <cell r="A9724"/>
          <cell r="B9724"/>
          <cell r="C9724"/>
          <cell r="D9724"/>
          <cell r="G9724" t="str">
            <v xml:space="preserve"> </v>
          </cell>
        </row>
        <row r="9725">
          <cell r="A9725"/>
          <cell r="B9725"/>
          <cell r="C9725"/>
          <cell r="D9725"/>
          <cell r="G9725" t="str">
            <v xml:space="preserve"> </v>
          </cell>
        </row>
        <row r="9726">
          <cell r="A9726"/>
          <cell r="B9726"/>
          <cell r="C9726"/>
          <cell r="D9726"/>
          <cell r="G9726" t="str">
            <v xml:space="preserve"> </v>
          </cell>
        </row>
        <row r="9727">
          <cell r="A9727"/>
          <cell r="B9727"/>
          <cell r="C9727"/>
          <cell r="D9727"/>
          <cell r="G9727" t="str">
            <v xml:space="preserve"> </v>
          </cell>
        </row>
        <row r="9728">
          <cell r="A9728"/>
          <cell r="B9728"/>
          <cell r="C9728"/>
          <cell r="D9728"/>
          <cell r="G9728" t="str">
            <v xml:space="preserve"> </v>
          </cell>
        </row>
        <row r="9729">
          <cell r="A9729"/>
          <cell r="B9729"/>
          <cell r="C9729"/>
          <cell r="D9729"/>
          <cell r="G9729" t="str">
            <v xml:space="preserve"> </v>
          </cell>
        </row>
        <row r="9730">
          <cell r="A9730"/>
          <cell r="B9730"/>
          <cell r="C9730"/>
          <cell r="D9730"/>
          <cell r="G9730" t="str">
            <v xml:space="preserve"> </v>
          </cell>
        </row>
        <row r="9731">
          <cell r="A9731"/>
          <cell r="B9731"/>
          <cell r="C9731"/>
          <cell r="D9731"/>
          <cell r="G9731" t="str">
            <v xml:space="preserve"> </v>
          </cell>
        </row>
        <row r="9732">
          <cell r="A9732"/>
          <cell r="B9732"/>
          <cell r="C9732"/>
          <cell r="D9732"/>
          <cell r="G9732" t="str">
            <v xml:space="preserve"> </v>
          </cell>
        </row>
        <row r="9733">
          <cell r="A9733"/>
          <cell r="B9733"/>
          <cell r="C9733"/>
          <cell r="D9733"/>
          <cell r="G9733" t="str">
            <v xml:space="preserve"> </v>
          </cell>
        </row>
        <row r="9734">
          <cell r="A9734"/>
          <cell r="B9734"/>
          <cell r="C9734"/>
          <cell r="D9734"/>
          <cell r="G9734" t="str">
            <v xml:space="preserve"> </v>
          </cell>
        </row>
        <row r="9735">
          <cell r="A9735"/>
          <cell r="B9735"/>
          <cell r="C9735"/>
          <cell r="D9735"/>
          <cell r="G9735" t="str">
            <v xml:space="preserve"> </v>
          </cell>
        </row>
        <row r="9736">
          <cell r="A9736"/>
          <cell r="B9736"/>
          <cell r="C9736"/>
          <cell r="D9736"/>
          <cell r="G9736" t="str">
            <v xml:space="preserve"> </v>
          </cell>
        </row>
        <row r="9737">
          <cell r="A9737"/>
          <cell r="B9737"/>
          <cell r="C9737"/>
          <cell r="D9737"/>
          <cell r="G9737" t="str">
            <v xml:space="preserve"> </v>
          </cell>
        </row>
        <row r="9738">
          <cell r="A9738"/>
          <cell r="B9738"/>
          <cell r="C9738"/>
          <cell r="D9738"/>
          <cell r="G9738" t="str">
            <v xml:space="preserve"> </v>
          </cell>
        </row>
        <row r="9739">
          <cell r="A9739"/>
          <cell r="B9739"/>
          <cell r="C9739"/>
          <cell r="D9739"/>
          <cell r="G9739" t="str">
            <v xml:space="preserve"> </v>
          </cell>
        </row>
        <row r="9740">
          <cell r="A9740"/>
          <cell r="B9740"/>
          <cell r="C9740"/>
          <cell r="D9740"/>
          <cell r="G9740" t="str">
            <v xml:space="preserve"> </v>
          </cell>
        </row>
        <row r="9741">
          <cell r="A9741"/>
          <cell r="B9741"/>
          <cell r="C9741"/>
          <cell r="D9741"/>
          <cell r="G9741" t="str">
            <v xml:space="preserve"> </v>
          </cell>
        </row>
        <row r="9742">
          <cell r="A9742"/>
          <cell r="B9742"/>
          <cell r="C9742"/>
          <cell r="D9742"/>
          <cell r="G9742" t="str">
            <v xml:space="preserve"> </v>
          </cell>
        </row>
        <row r="9743">
          <cell r="A9743"/>
          <cell r="B9743"/>
          <cell r="C9743"/>
          <cell r="D9743"/>
          <cell r="G9743" t="str">
            <v xml:space="preserve"> </v>
          </cell>
        </row>
        <row r="9744">
          <cell r="A9744"/>
          <cell r="B9744"/>
          <cell r="C9744"/>
          <cell r="D9744"/>
          <cell r="G9744" t="str">
            <v xml:space="preserve"> </v>
          </cell>
        </row>
        <row r="9745">
          <cell r="A9745"/>
          <cell r="B9745"/>
          <cell r="C9745"/>
          <cell r="D9745"/>
          <cell r="G9745" t="str">
            <v xml:space="preserve"> </v>
          </cell>
        </row>
        <row r="9746">
          <cell r="A9746"/>
          <cell r="B9746"/>
          <cell r="C9746"/>
          <cell r="D9746"/>
          <cell r="G9746" t="str">
            <v xml:space="preserve"> </v>
          </cell>
        </row>
        <row r="9747">
          <cell r="A9747"/>
          <cell r="B9747"/>
          <cell r="C9747"/>
          <cell r="D9747"/>
          <cell r="G9747" t="str">
            <v xml:space="preserve"> </v>
          </cell>
        </row>
        <row r="9748">
          <cell r="A9748"/>
          <cell r="B9748"/>
          <cell r="C9748"/>
          <cell r="D9748"/>
          <cell r="G9748" t="str">
            <v xml:space="preserve"> </v>
          </cell>
        </row>
        <row r="9749">
          <cell r="A9749"/>
          <cell r="B9749"/>
          <cell r="C9749"/>
          <cell r="D9749"/>
          <cell r="G9749" t="str">
            <v xml:space="preserve"> </v>
          </cell>
        </row>
        <row r="9750">
          <cell r="A9750"/>
          <cell r="B9750"/>
          <cell r="C9750"/>
          <cell r="D9750"/>
          <cell r="G9750" t="str">
            <v xml:space="preserve"> </v>
          </cell>
        </row>
        <row r="9751">
          <cell r="A9751"/>
          <cell r="B9751"/>
          <cell r="C9751"/>
          <cell r="D9751"/>
          <cell r="G9751" t="str">
            <v xml:space="preserve"> </v>
          </cell>
        </row>
        <row r="9752">
          <cell r="A9752"/>
          <cell r="B9752"/>
          <cell r="C9752"/>
          <cell r="D9752"/>
          <cell r="G9752" t="str">
            <v xml:space="preserve"> </v>
          </cell>
        </row>
        <row r="9753">
          <cell r="A9753"/>
          <cell r="B9753"/>
          <cell r="C9753"/>
          <cell r="D9753"/>
          <cell r="G9753" t="str">
            <v xml:space="preserve"> </v>
          </cell>
        </row>
        <row r="9754">
          <cell r="A9754"/>
          <cell r="B9754"/>
          <cell r="C9754"/>
          <cell r="D9754"/>
          <cell r="G9754" t="str">
            <v xml:space="preserve"> </v>
          </cell>
        </row>
        <row r="9755">
          <cell r="A9755"/>
          <cell r="B9755"/>
          <cell r="C9755"/>
          <cell r="D9755"/>
          <cell r="G9755" t="str">
            <v xml:space="preserve"> </v>
          </cell>
        </row>
        <row r="9756">
          <cell r="A9756"/>
          <cell r="B9756"/>
          <cell r="C9756"/>
          <cell r="D9756"/>
          <cell r="G9756" t="str">
            <v xml:space="preserve"> </v>
          </cell>
        </row>
        <row r="9757">
          <cell r="A9757"/>
          <cell r="B9757"/>
          <cell r="C9757"/>
          <cell r="D9757"/>
          <cell r="G9757" t="str">
            <v xml:space="preserve"> </v>
          </cell>
        </row>
        <row r="9758">
          <cell r="A9758"/>
          <cell r="B9758"/>
          <cell r="C9758"/>
          <cell r="D9758"/>
          <cell r="G9758" t="str">
            <v xml:space="preserve"> </v>
          </cell>
        </row>
        <row r="9759">
          <cell r="A9759"/>
          <cell r="B9759"/>
          <cell r="C9759"/>
          <cell r="D9759"/>
          <cell r="G9759" t="str">
            <v xml:space="preserve"> </v>
          </cell>
        </row>
        <row r="9760">
          <cell r="A9760"/>
          <cell r="B9760"/>
          <cell r="C9760"/>
          <cell r="D9760"/>
          <cell r="G9760" t="str">
            <v xml:space="preserve"> </v>
          </cell>
        </row>
        <row r="9761">
          <cell r="A9761"/>
          <cell r="B9761"/>
          <cell r="C9761"/>
          <cell r="D9761"/>
          <cell r="G9761" t="str">
            <v xml:space="preserve"> </v>
          </cell>
        </row>
        <row r="9762">
          <cell r="A9762"/>
          <cell r="B9762"/>
          <cell r="C9762"/>
          <cell r="D9762"/>
          <cell r="G9762" t="str">
            <v xml:space="preserve"> </v>
          </cell>
        </row>
        <row r="9763">
          <cell r="A9763"/>
          <cell r="B9763"/>
          <cell r="C9763"/>
          <cell r="D9763"/>
          <cell r="G9763" t="str">
            <v xml:space="preserve"> </v>
          </cell>
        </row>
        <row r="9764">
          <cell r="A9764"/>
          <cell r="B9764"/>
          <cell r="C9764"/>
          <cell r="D9764"/>
          <cell r="G9764" t="str">
            <v xml:space="preserve"> </v>
          </cell>
        </row>
        <row r="9765">
          <cell r="A9765"/>
          <cell r="B9765"/>
          <cell r="C9765"/>
          <cell r="D9765"/>
          <cell r="G9765" t="str">
            <v xml:space="preserve"> </v>
          </cell>
        </row>
        <row r="9766">
          <cell r="A9766"/>
          <cell r="B9766"/>
          <cell r="C9766"/>
          <cell r="D9766"/>
          <cell r="G9766" t="str">
            <v xml:space="preserve"> </v>
          </cell>
        </row>
        <row r="9767">
          <cell r="A9767"/>
          <cell r="B9767"/>
          <cell r="C9767"/>
          <cell r="D9767"/>
          <cell r="G9767" t="str">
            <v xml:space="preserve"> </v>
          </cell>
        </row>
        <row r="9768">
          <cell r="A9768"/>
          <cell r="B9768"/>
          <cell r="C9768"/>
          <cell r="D9768"/>
          <cell r="G9768" t="str">
            <v xml:space="preserve"> </v>
          </cell>
        </row>
        <row r="9769">
          <cell r="A9769"/>
          <cell r="B9769"/>
          <cell r="C9769"/>
          <cell r="D9769"/>
          <cell r="G9769" t="str">
            <v xml:space="preserve"> </v>
          </cell>
        </row>
        <row r="9770">
          <cell r="A9770"/>
          <cell r="B9770"/>
          <cell r="C9770"/>
          <cell r="D9770"/>
          <cell r="G9770" t="str">
            <v xml:space="preserve"> </v>
          </cell>
        </row>
        <row r="9771">
          <cell r="A9771"/>
          <cell r="B9771"/>
          <cell r="C9771"/>
          <cell r="D9771"/>
          <cell r="G9771" t="str">
            <v xml:space="preserve"> </v>
          </cell>
        </row>
        <row r="9772">
          <cell r="A9772"/>
          <cell r="B9772"/>
          <cell r="C9772"/>
          <cell r="D9772"/>
          <cell r="G9772" t="str">
            <v xml:space="preserve"> </v>
          </cell>
        </row>
        <row r="9773">
          <cell r="A9773"/>
          <cell r="B9773"/>
          <cell r="C9773"/>
          <cell r="D9773"/>
          <cell r="G9773" t="str">
            <v xml:space="preserve"> </v>
          </cell>
        </row>
        <row r="9774">
          <cell r="A9774"/>
          <cell r="B9774"/>
          <cell r="C9774"/>
          <cell r="D9774"/>
          <cell r="G9774" t="str">
            <v xml:space="preserve"> </v>
          </cell>
        </row>
        <row r="9775">
          <cell r="A9775"/>
          <cell r="B9775"/>
          <cell r="C9775"/>
          <cell r="D9775"/>
          <cell r="G9775" t="str">
            <v xml:space="preserve"> </v>
          </cell>
        </row>
        <row r="9776">
          <cell r="A9776"/>
          <cell r="B9776"/>
          <cell r="C9776"/>
          <cell r="D9776"/>
          <cell r="G9776" t="str">
            <v xml:space="preserve"> </v>
          </cell>
        </row>
        <row r="9777">
          <cell r="A9777"/>
          <cell r="B9777"/>
          <cell r="C9777"/>
          <cell r="D9777"/>
          <cell r="G9777" t="str">
            <v xml:space="preserve"> </v>
          </cell>
        </row>
        <row r="9778">
          <cell r="A9778"/>
          <cell r="B9778"/>
          <cell r="C9778"/>
          <cell r="D9778"/>
          <cell r="G9778" t="str">
            <v xml:space="preserve"> </v>
          </cell>
        </row>
        <row r="9779">
          <cell r="A9779"/>
          <cell r="B9779"/>
          <cell r="C9779"/>
          <cell r="D9779"/>
          <cell r="G9779" t="str">
            <v xml:space="preserve"> </v>
          </cell>
        </row>
        <row r="9780">
          <cell r="A9780"/>
          <cell r="B9780"/>
          <cell r="C9780"/>
          <cell r="D9780"/>
          <cell r="G9780" t="str">
            <v xml:space="preserve"> </v>
          </cell>
        </row>
        <row r="9781">
          <cell r="A9781"/>
          <cell r="B9781"/>
          <cell r="C9781"/>
          <cell r="D9781"/>
          <cell r="G9781" t="str">
            <v xml:space="preserve"> </v>
          </cell>
        </row>
        <row r="9782">
          <cell r="A9782"/>
          <cell r="B9782"/>
          <cell r="C9782"/>
          <cell r="D9782"/>
          <cell r="G9782" t="str">
            <v xml:space="preserve"> </v>
          </cell>
        </row>
        <row r="9783">
          <cell r="A9783"/>
          <cell r="B9783"/>
          <cell r="C9783"/>
          <cell r="D9783"/>
          <cell r="G9783" t="str">
            <v xml:space="preserve"> </v>
          </cell>
        </row>
        <row r="9784">
          <cell r="A9784"/>
          <cell r="B9784"/>
          <cell r="C9784"/>
          <cell r="D9784"/>
          <cell r="G9784" t="str">
            <v xml:space="preserve"> </v>
          </cell>
        </row>
        <row r="9785">
          <cell r="A9785"/>
          <cell r="B9785"/>
          <cell r="C9785"/>
          <cell r="D9785"/>
          <cell r="G9785" t="str">
            <v xml:space="preserve"> </v>
          </cell>
        </row>
        <row r="9786">
          <cell r="A9786"/>
          <cell r="B9786"/>
          <cell r="C9786"/>
          <cell r="D9786"/>
          <cell r="G9786" t="str">
            <v xml:space="preserve"> </v>
          </cell>
        </row>
        <row r="9787">
          <cell r="A9787"/>
          <cell r="B9787"/>
          <cell r="C9787"/>
          <cell r="D9787"/>
          <cell r="G9787" t="str">
            <v xml:space="preserve"> </v>
          </cell>
        </row>
        <row r="9788">
          <cell r="A9788"/>
          <cell r="B9788"/>
          <cell r="C9788"/>
          <cell r="D9788"/>
          <cell r="G9788" t="str">
            <v xml:space="preserve"> </v>
          </cell>
        </row>
        <row r="9789">
          <cell r="A9789"/>
          <cell r="B9789"/>
          <cell r="C9789"/>
          <cell r="D9789"/>
          <cell r="G9789" t="str">
            <v xml:space="preserve"> </v>
          </cell>
        </row>
        <row r="9790">
          <cell r="A9790"/>
          <cell r="B9790"/>
          <cell r="C9790"/>
          <cell r="D9790"/>
          <cell r="G9790" t="str">
            <v xml:space="preserve"> </v>
          </cell>
        </row>
        <row r="9791">
          <cell r="A9791"/>
          <cell r="B9791"/>
          <cell r="C9791"/>
          <cell r="D9791"/>
          <cell r="G9791" t="str">
            <v xml:space="preserve"> </v>
          </cell>
        </row>
        <row r="9792">
          <cell r="A9792"/>
          <cell r="B9792"/>
          <cell r="C9792"/>
          <cell r="D9792"/>
          <cell r="G9792" t="str">
            <v xml:space="preserve"> </v>
          </cell>
        </row>
        <row r="9793">
          <cell r="A9793"/>
          <cell r="B9793"/>
          <cell r="C9793"/>
          <cell r="D9793"/>
          <cell r="G9793" t="str">
            <v xml:space="preserve"> </v>
          </cell>
        </row>
        <row r="9794">
          <cell r="A9794"/>
          <cell r="B9794"/>
          <cell r="C9794"/>
          <cell r="D9794"/>
          <cell r="G9794" t="str">
            <v xml:space="preserve"> </v>
          </cell>
        </row>
        <row r="9795">
          <cell r="A9795"/>
          <cell r="B9795"/>
          <cell r="C9795"/>
          <cell r="D9795"/>
          <cell r="G9795" t="str">
            <v xml:space="preserve"> </v>
          </cell>
        </row>
        <row r="9796">
          <cell r="A9796"/>
          <cell r="B9796"/>
          <cell r="C9796"/>
          <cell r="D9796"/>
          <cell r="G9796" t="str">
            <v xml:space="preserve"> </v>
          </cell>
        </row>
        <row r="9797">
          <cell r="A9797"/>
          <cell r="B9797"/>
          <cell r="C9797"/>
          <cell r="D9797"/>
          <cell r="G9797" t="str">
            <v xml:space="preserve"> </v>
          </cell>
        </row>
        <row r="9798">
          <cell r="A9798"/>
          <cell r="B9798"/>
          <cell r="C9798"/>
          <cell r="D9798"/>
          <cell r="G9798" t="str">
            <v xml:space="preserve"> </v>
          </cell>
        </row>
        <row r="9799">
          <cell r="A9799"/>
          <cell r="B9799"/>
          <cell r="C9799"/>
          <cell r="D9799"/>
          <cell r="G9799" t="str">
            <v xml:space="preserve"> </v>
          </cell>
        </row>
        <row r="9800">
          <cell r="A9800"/>
          <cell r="B9800"/>
          <cell r="C9800"/>
          <cell r="D9800"/>
          <cell r="G9800" t="str">
            <v xml:space="preserve"> </v>
          </cell>
        </row>
        <row r="9801">
          <cell r="A9801"/>
          <cell r="B9801"/>
          <cell r="C9801"/>
          <cell r="D9801"/>
          <cell r="G9801" t="str">
            <v xml:space="preserve"> </v>
          </cell>
        </row>
        <row r="9802">
          <cell r="A9802"/>
          <cell r="B9802"/>
          <cell r="C9802"/>
          <cell r="D9802"/>
          <cell r="G9802" t="str">
            <v xml:space="preserve"> </v>
          </cell>
        </row>
        <row r="9803">
          <cell r="A9803"/>
          <cell r="B9803"/>
          <cell r="C9803"/>
          <cell r="D9803"/>
          <cell r="G9803" t="str">
            <v xml:space="preserve"> </v>
          </cell>
        </row>
        <row r="9804">
          <cell r="A9804"/>
          <cell r="B9804"/>
          <cell r="C9804"/>
          <cell r="D9804"/>
          <cell r="G9804" t="str">
            <v xml:space="preserve"> </v>
          </cell>
        </row>
        <row r="9805">
          <cell r="A9805"/>
          <cell r="B9805"/>
          <cell r="C9805"/>
          <cell r="D9805"/>
          <cell r="G9805" t="str">
            <v xml:space="preserve"> </v>
          </cell>
        </row>
        <row r="9806">
          <cell r="A9806"/>
          <cell r="B9806"/>
          <cell r="C9806"/>
          <cell r="D9806"/>
          <cell r="G9806" t="str">
            <v xml:space="preserve"> </v>
          </cell>
        </row>
        <row r="9807">
          <cell r="A9807"/>
          <cell r="B9807"/>
          <cell r="C9807"/>
          <cell r="D9807"/>
          <cell r="G9807" t="str">
            <v xml:space="preserve"> </v>
          </cell>
        </row>
        <row r="9808">
          <cell r="A9808"/>
          <cell r="B9808"/>
          <cell r="C9808"/>
          <cell r="D9808"/>
          <cell r="G9808" t="str">
            <v xml:space="preserve"> </v>
          </cell>
        </row>
        <row r="9809">
          <cell r="A9809"/>
          <cell r="B9809"/>
          <cell r="C9809"/>
          <cell r="D9809"/>
          <cell r="G9809" t="str">
            <v xml:space="preserve"> </v>
          </cell>
        </row>
        <row r="9810">
          <cell r="A9810"/>
          <cell r="B9810"/>
          <cell r="C9810"/>
          <cell r="D9810"/>
          <cell r="G9810" t="str">
            <v xml:space="preserve"> </v>
          </cell>
        </row>
        <row r="9811">
          <cell r="A9811"/>
          <cell r="B9811"/>
          <cell r="C9811"/>
          <cell r="D9811"/>
          <cell r="G9811" t="str">
            <v xml:space="preserve"> </v>
          </cell>
        </row>
        <row r="9812">
          <cell r="A9812"/>
          <cell r="B9812"/>
          <cell r="C9812"/>
          <cell r="D9812"/>
          <cell r="G9812" t="str">
            <v xml:space="preserve"> </v>
          </cell>
        </row>
        <row r="9813">
          <cell r="A9813"/>
          <cell r="B9813"/>
          <cell r="C9813"/>
          <cell r="D9813"/>
          <cell r="G9813" t="str">
            <v xml:space="preserve"> </v>
          </cell>
        </row>
        <row r="9814">
          <cell r="A9814"/>
          <cell r="B9814"/>
          <cell r="C9814"/>
          <cell r="D9814"/>
          <cell r="G9814" t="str">
            <v xml:space="preserve"> </v>
          </cell>
        </row>
        <row r="9815">
          <cell r="A9815"/>
          <cell r="B9815"/>
          <cell r="C9815"/>
          <cell r="D9815"/>
          <cell r="G9815" t="str">
            <v xml:space="preserve"> </v>
          </cell>
        </row>
        <row r="9816">
          <cell r="A9816"/>
          <cell r="B9816"/>
          <cell r="C9816"/>
          <cell r="D9816"/>
          <cell r="G9816" t="str">
            <v xml:space="preserve"> </v>
          </cell>
        </row>
        <row r="9817">
          <cell r="A9817"/>
          <cell r="B9817"/>
          <cell r="C9817"/>
          <cell r="D9817"/>
          <cell r="G9817" t="str">
            <v xml:space="preserve"> </v>
          </cell>
        </row>
        <row r="9818">
          <cell r="A9818"/>
          <cell r="B9818"/>
          <cell r="C9818"/>
          <cell r="D9818"/>
          <cell r="G9818" t="str">
            <v xml:space="preserve"> </v>
          </cell>
        </row>
        <row r="9819">
          <cell r="A9819"/>
          <cell r="B9819"/>
          <cell r="C9819"/>
          <cell r="D9819"/>
          <cell r="G9819" t="str">
            <v xml:space="preserve"> </v>
          </cell>
        </row>
        <row r="9820">
          <cell r="A9820"/>
          <cell r="B9820"/>
          <cell r="C9820"/>
          <cell r="D9820"/>
          <cell r="G9820" t="str">
            <v xml:space="preserve"> </v>
          </cell>
        </row>
        <row r="9821">
          <cell r="A9821"/>
          <cell r="B9821"/>
          <cell r="C9821"/>
          <cell r="D9821"/>
          <cell r="G9821" t="str">
            <v xml:space="preserve"> </v>
          </cell>
        </row>
        <row r="9822">
          <cell r="A9822"/>
          <cell r="B9822"/>
          <cell r="C9822"/>
          <cell r="D9822"/>
          <cell r="G9822" t="str">
            <v xml:space="preserve"> </v>
          </cell>
        </row>
        <row r="9823">
          <cell r="A9823"/>
          <cell r="B9823"/>
          <cell r="C9823"/>
          <cell r="D9823"/>
          <cell r="G9823" t="str">
            <v xml:space="preserve"> </v>
          </cell>
        </row>
        <row r="9824">
          <cell r="A9824"/>
          <cell r="B9824"/>
          <cell r="C9824"/>
          <cell r="D9824"/>
          <cell r="G9824" t="str">
            <v xml:space="preserve"> </v>
          </cell>
        </row>
        <row r="9825">
          <cell r="A9825"/>
          <cell r="B9825"/>
          <cell r="C9825"/>
          <cell r="D9825"/>
          <cell r="G9825" t="str">
            <v xml:space="preserve"> </v>
          </cell>
        </row>
        <row r="9826">
          <cell r="A9826"/>
          <cell r="B9826"/>
          <cell r="C9826"/>
          <cell r="D9826"/>
          <cell r="G9826" t="str">
            <v xml:space="preserve"> </v>
          </cell>
        </row>
        <row r="9827">
          <cell r="A9827"/>
          <cell r="B9827"/>
          <cell r="C9827"/>
          <cell r="D9827"/>
          <cell r="G9827" t="str">
            <v xml:space="preserve"> </v>
          </cell>
        </row>
        <row r="9828">
          <cell r="A9828"/>
          <cell r="B9828"/>
          <cell r="C9828"/>
          <cell r="D9828"/>
          <cell r="G9828" t="str">
            <v xml:space="preserve"> </v>
          </cell>
        </row>
        <row r="9829">
          <cell r="A9829"/>
          <cell r="B9829"/>
          <cell r="C9829"/>
          <cell r="D9829"/>
          <cell r="G9829" t="str">
            <v xml:space="preserve"> </v>
          </cell>
        </row>
        <row r="9830">
          <cell r="A9830"/>
          <cell r="B9830"/>
          <cell r="C9830"/>
          <cell r="D9830"/>
          <cell r="G9830" t="str">
            <v xml:space="preserve"> </v>
          </cell>
        </row>
        <row r="9831">
          <cell r="A9831"/>
          <cell r="B9831"/>
          <cell r="C9831"/>
          <cell r="D9831"/>
          <cell r="G9831" t="str">
            <v xml:space="preserve"> </v>
          </cell>
        </row>
        <row r="9832">
          <cell r="A9832"/>
          <cell r="B9832"/>
          <cell r="C9832"/>
          <cell r="D9832"/>
          <cell r="G9832" t="str">
            <v xml:space="preserve"> </v>
          </cell>
        </row>
        <row r="9833">
          <cell r="A9833"/>
          <cell r="B9833"/>
          <cell r="C9833"/>
          <cell r="D9833"/>
          <cell r="G9833" t="str">
            <v xml:space="preserve"> </v>
          </cell>
        </row>
        <row r="9834">
          <cell r="A9834"/>
          <cell r="B9834"/>
          <cell r="C9834"/>
          <cell r="D9834"/>
          <cell r="G9834" t="str">
            <v xml:space="preserve"> </v>
          </cell>
        </row>
        <row r="9835">
          <cell r="A9835"/>
          <cell r="B9835"/>
          <cell r="C9835"/>
          <cell r="D9835"/>
          <cell r="G9835" t="str">
            <v xml:space="preserve"> </v>
          </cell>
        </row>
        <row r="9836">
          <cell r="A9836"/>
          <cell r="B9836"/>
          <cell r="C9836"/>
          <cell r="D9836"/>
          <cell r="G9836" t="str">
            <v xml:space="preserve"> </v>
          </cell>
        </row>
        <row r="9837">
          <cell r="A9837"/>
          <cell r="B9837"/>
          <cell r="C9837"/>
          <cell r="D9837"/>
          <cell r="G9837" t="str">
            <v xml:space="preserve"> </v>
          </cell>
        </row>
        <row r="9838">
          <cell r="A9838"/>
          <cell r="B9838"/>
          <cell r="C9838"/>
          <cell r="D9838"/>
          <cell r="G9838" t="str">
            <v xml:space="preserve"> </v>
          </cell>
        </row>
        <row r="9839">
          <cell r="A9839"/>
          <cell r="B9839"/>
          <cell r="C9839"/>
          <cell r="D9839"/>
          <cell r="G9839" t="str">
            <v xml:space="preserve"> </v>
          </cell>
        </row>
        <row r="9840">
          <cell r="A9840"/>
          <cell r="B9840"/>
          <cell r="C9840"/>
          <cell r="D9840"/>
          <cell r="G9840" t="str">
            <v xml:space="preserve"> </v>
          </cell>
        </row>
        <row r="9841">
          <cell r="A9841"/>
          <cell r="B9841"/>
          <cell r="C9841"/>
          <cell r="D9841"/>
          <cell r="G9841" t="str">
            <v xml:space="preserve"> </v>
          </cell>
        </row>
        <row r="9842">
          <cell r="A9842"/>
          <cell r="B9842"/>
          <cell r="C9842"/>
          <cell r="D9842"/>
          <cell r="G9842" t="str">
            <v xml:space="preserve"> </v>
          </cell>
        </row>
        <row r="9843">
          <cell r="A9843"/>
          <cell r="B9843"/>
          <cell r="C9843"/>
          <cell r="D9843"/>
          <cell r="G9843" t="str">
            <v xml:space="preserve"> </v>
          </cell>
        </row>
        <row r="9844">
          <cell r="A9844"/>
          <cell r="B9844"/>
          <cell r="C9844"/>
          <cell r="D9844"/>
          <cell r="G9844" t="str">
            <v xml:space="preserve"> </v>
          </cell>
        </row>
        <row r="9845">
          <cell r="A9845"/>
          <cell r="B9845"/>
          <cell r="C9845"/>
          <cell r="D9845"/>
          <cell r="G9845" t="str">
            <v xml:space="preserve"> </v>
          </cell>
        </row>
        <row r="9846">
          <cell r="A9846"/>
          <cell r="B9846"/>
          <cell r="C9846"/>
          <cell r="D9846"/>
          <cell r="G9846" t="str">
            <v xml:space="preserve"> </v>
          </cell>
        </row>
        <row r="9847">
          <cell r="A9847"/>
          <cell r="B9847"/>
          <cell r="C9847"/>
          <cell r="D9847"/>
          <cell r="G9847" t="str">
            <v xml:space="preserve"> </v>
          </cell>
        </row>
        <row r="9848">
          <cell r="A9848"/>
          <cell r="B9848"/>
          <cell r="C9848"/>
          <cell r="D9848"/>
          <cell r="G9848" t="str">
            <v xml:space="preserve"> </v>
          </cell>
        </row>
        <row r="9849">
          <cell r="A9849"/>
          <cell r="B9849"/>
          <cell r="C9849"/>
          <cell r="D9849"/>
          <cell r="G9849" t="str">
            <v xml:space="preserve"> </v>
          </cell>
        </row>
        <row r="9850">
          <cell r="A9850"/>
          <cell r="B9850"/>
          <cell r="C9850"/>
          <cell r="D9850"/>
          <cell r="G9850" t="str">
            <v xml:space="preserve"> </v>
          </cell>
        </row>
        <row r="9851">
          <cell r="A9851"/>
          <cell r="B9851"/>
          <cell r="C9851"/>
          <cell r="D9851"/>
          <cell r="G9851" t="str">
            <v xml:space="preserve"> </v>
          </cell>
        </row>
        <row r="9852">
          <cell r="A9852"/>
          <cell r="B9852"/>
          <cell r="C9852"/>
          <cell r="D9852"/>
          <cell r="G9852" t="str">
            <v xml:space="preserve"> </v>
          </cell>
        </row>
        <row r="9853">
          <cell r="A9853"/>
          <cell r="B9853"/>
          <cell r="C9853"/>
          <cell r="D9853"/>
          <cell r="G9853" t="str">
            <v xml:space="preserve"> </v>
          </cell>
        </row>
        <row r="9854">
          <cell r="A9854"/>
          <cell r="B9854"/>
          <cell r="C9854"/>
          <cell r="D9854"/>
          <cell r="G9854" t="str">
            <v xml:space="preserve"> </v>
          </cell>
        </row>
        <row r="9855">
          <cell r="A9855"/>
          <cell r="B9855"/>
          <cell r="C9855"/>
          <cell r="D9855"/>
          <cell r="G9855" t="str">
            <v xml:space="preserve"> </v>
          </cell>
        </row>
        <row r="9856">
          <cell r="A9856"/>
          <cell r="B9856"/>
          <cell r="C9856"/>
          <cell r="D9856"/>
          <cell r="G9856" t="str">
            <v xml:space="preserve"> </v>
          </cell>
        </row>
        <row r="9857">
          <cell r="A9857"/>
          <cell r="B9857"/>
          <cell r="C9857"/>
          <cell r="D9857"/>
          <cell r="G9857" t="str">
            <v xml:space="preserve"> </v>
          </cell>
        </row>
        <row r="9858">
          <cell r="A9858"/>
          <cell r="B9858"/>
          <cell r="C9858"/>
          <cell r="D9858"/>
          <cell r="G9858" t="str">
            <v xml:space="preserve"> </v>
          </cell>
        </row>
        <row r="9859">
          <cell r="A9859"/>
          <cell r="B9859"/>
          <cell r="C9859"/>
          <cell r="D9859"/>
          <cell r="G9859" t="str">
            <v xml:space="preserve"> </v>
          </cell>
        </row>
        <row r="9860">
          <cell r="A9860"/>
          <cell r="B9860"/>
          <cell r="C9860"/>
          <cell r="D9860"/>
          <cell r="G9860" t="str">
            <v xml:space="preserve"> </v>
          </cell>
        </row>
        <row r="9861">
          <cell r="A9861"/>
          <cell r="B9861"/>
          <cell r="C9861"/>
          <cell r="D9861"/>
          <cell r="G9861" t="str">
            <v xml:space="preserve"> </v>
          </cell>
        </row>
        <row r="9862">
          <cell r="A9862"/>
          <cell r="B9862"/>
          <cell r="C9862"/>
          <cell r="D9862"/>
          <cell r="G9862" t="str">
            <v xml:space="preserve"> </v>
          </cell>
        </row>
        <row r="9863">
          <cell r="A9863"/>
          <cell r="B9863"/>
          <cell r="C9863"/>
          <cell r="D9863"/>
          <cell r="G9863" t="str">
            <v xml:space="preserve"> </v>
          </cell>
        </row>
        <row r="9864">
          <cell r="A9864"/>
          <cell r="B9864"/>
          <cell r="C9864"/>
          <cell r="D9864"/>
          <cell r="G9864" t="str">
            <v xml:space="preserve"> </v>
          </cell>
        </row>
        <row r="9865">
          <cell r="A9865"/>
          <cell r="B9865"/>
          <cell r="C9865"/>
          <cell r="D9865"/>
          <cell r="G9865" t="str">
            <v xml:space="preserve"> </v>
          </cell>
        </row>
        <row r="9866">
          <cell r="A9866"/>
          <cell r="B9866"/>
          <cell r="C9866"/>
          <cell r="D9866"/>
          <cell r="G9866" t="str">
            <v xml:space="preserve"> </v>
          </cell>
        </row>
        <row r="9867">
          <cell r="A9867"/>
          <cell r="B9867"/>
          <cell r="C9867"/>
          <cell r="D9867"/>
          <cell r="G9867" t="str">
            <v xml:space="preserve"> </v>
          </cell>
        </row>
        <row r="9868">
          <cell r="A9868"/>
          <cell r="B9868"/>
          <cell r="C9868"/>
          <cell r="D9868"/>
          <cell r="G9868" t="str">
            <v xml:space="preserve"> </v>
          </cell>
        </row>
        <row r="9869">
          <cell r="A9869"/>
          <cell r="B9869"/>
          <cell r="C9869"/>
          <cell r="D9869"/>
          <cell r="G9869" t="str">
            <v xml:space="preserve"> </v>
          </cell>
        </row>
        <row r="9870">
          <cell r="A9870"/>
          <cell r="B9870"/>
          <cell r="C9870"/>
          <cell r="D9870"/>
          <cell r="G9870" t="str">
            <v xml:space="preserve"> </v>
          </cell>
        </row>
        <row r="9871">
          <cell r="A9871"/>
          <cell r="B9871"/>
          <cell r="C9871"/>
          <cell r="D9871"/>
          <cell r="G9871" t="str">
            <v xml:space="preserve"> </v>
          </cell>
        </row>
        <row r="9872">
          <cell r="A9872"/>
          <cell r="B9872"/>
          <cell r="C9872"/>
          <cell r="D9872"/>
          <cell r="G9872" t="str">
            <v xml:space="preserve"> </v>
          </cell>
        </row>
        <row r="9873">
          <cell r="A9873"/>
          <cell r="B9873"/>
          <cell r="C9873"/>
          <cell r="D9873"/>
          <cell r="G9873" t="str">
            <v xml:space="preserve"> </v>
          </cell>
        </row>
        <row r="9874">
          <cell r="A9874"/>
          <cell r="B9874"/>
          <cell r="C9874"/>
          <cell r="D9874"/>
          <cell r="G9874" t="str">
            <v xml:space="preserve"> </v>
          </cell>
        </row>
        <row r="9875">
          <cell r="A9875"/>
          <cell r="B9875"/>
          <cell r="C9875"/>
          <cell r="D9875"/>
          <cell r="G9875" t="str">
            <v xml:space="preserve"> </v>
          </cell>
        </row>
        <row r="9876">
          <cell r="A9876"/>
          <cell r="B9876"/>
          <cell r="C9876"/>
          <cell r="D9876"/>
          <cell r="G9876" t="str">
            <v xml:space="preserve"> </v>
          </cell>
        </row>
        <row r="9877">
          <cell r="A9877"/>
          <cell r="B9877"/>
          <cell r="C9877"/>
          <cell r="D9877"/>
          <cell r="G9877" t="str">
            <v xml:space="preserve"> </v>
          </cell>
        </row>
        <row r="9878">
          <cell r="A9878"/>
          <cell r="B9878"/>
          <cell r="C9878"/>
          <cell r="D9878"/>
          <cell r="G9878" t="str">
            <v xml:space="preserve"> </v>
          </cell>
        </row>
        <row r="9879">
          <cell r="A9879"/>
          <cell r="B9879"/>
          <cell r="C9879"/>
          <cell r="D9879"/>
          <cell r="G9879" t="str">
            <v xml:space="preserve"> </v>
          </cell>
        </row>
        <row r="9880">
          <cell r="A9880"/>
          <cell r="B9880"/>
          <cell r="C9880"/>
          <cell r="D9880"/>
          <cell r="G9880" t="str">
            <v xml:space="preserve"> </v>
          </cell>
        </row>
        <row r="9881">
          <cell r="A9881"/>
          <cell r="B9881"/>
          <cell r="C9881"/>
          <cell r="D9881"/>
          <cell r="G9881" t="str">
            <v xml:space="preserve"> </v>
          </cell>
        </row>
        <row r="9882">
          <cell r="A9882"/>
          <cell r="B9882"/>
          <cell r="C9882"/>
          <cell r="D9882"/>
          <cell r="G9882" t="str">
            <v xml:space="preserve"> </v>
          </cell>
        </row>
        <row r="9883">
          <cell r="A9883"/>
          <cell r="B9883"/>
          <cell r="C9883"/>
          <cell r="D9883"/>
          <cell r="G9883" t="str">
            <v xml:space="preserve"> </v>
          </cell>
        </row>
        <row r="9884">
          <cell r="A9884"/>
          <cell r="B9884"/>
          <cell r="C9884"/>
          <cell r="D9884"/>
          <cell r="G9884" t="str">
            <v xml:space="preserve"> </v>
          </cell>
        </row>
        <row r="9885">
          <cell r="A9885"/>
          <cell r="B9885"/>
          <cell r="C9885"/>
          <cell r="D9885"/>
          <cell r="G9885" t="str">
            <v xml:space="preserve"> </v>
          </cell>
        </row>
        <row r="9886">
          <cell r="A9886"/>
          <cell r="B9886"/>
          <cell r="C9886"/>
          <cell r="D9886"/>
          <cell r="G9886" t="str">
            <v xml:space="preserve"> </v>
          </cell>
        </row>
        <row r="9887">
          <cell r="A9887"/>
          <cell r="B9887"/>
          <cell r="C9887"/>
          <cell r="D9887"/>
          <cell r="G9887" t="str">
            <v xml:space="preserve"> </v>
          </cell>
        </row>
        <row r="9888">
          <cell r="A9888"/>
          <cell r="B9888"/>
          <cell r="C9888"/>
          <cell r="D9888"/>
          <cell r="G9888" t="str">
            <v xml:space="preserve"> </v>
          </cell>
        </row>
        <row r="9889">
          <cell r="A9889"/>
          <cell r="B9889"/>
          <cell r="C9889"/>
          <cell r="D9889"/>
          <cell r="G9889" t="str">
            <v xml:space="preserve"> </v>
          </cell>
        </row>
        <row r="9890">
          <cell r="A9890"/>
          <cell r="B9890"/>
          <cell r="C9890"/>
          <cell r="D9890"/>
          <cell r="G9890" t="str">
            <v xml:space="preserve"> </v>
          </cell>
        </row>
        <row r="9891">
          <cell r="A9891"/>
          <cell r="B9891"/>
          <cell r="C9891"/>
          <cell r="D9891"/>
          <cell r="G9891" t="str">
            <v xml:space="preserve"> </v>
          </cell>
        </row>
        <row r="9892">
          <cell r="A9892"/>
          <cell r="B9892"/>
          <cell r="C9892"/>
          <cell r="D9892"/>
          <cell r="G9892" t="str">
            <v xml:space="preserve"> </v>
          </cell>
        </row>
        <row r="9893">
          <cell r="A9893"/>
          <cell r="B9893"/>
          <cell r="C9893"/>
          <cell r="D9893"/>
          <cell r="G9893" t="str">
            <v xml:space="preserve"> </v>
          </cell>
        </row>
        <row r="9894">
          <cell r="A9894"/>
          <cell r="B9894"/>
          <cell r="C9894"/>
          <cell r="D9894"/>
          <cell r="G9894" t="str">
            <v xml:space="preserve"> </v>
          </cell>
        </row>
        <row r="9895">
          <cell r="A9895"/>
          <cell r="B9895"/>
          <cell r="C9895"/>
          <cell r="D9895"/>
          <cell r="G9895" t="str">
            <v xml:space="preserve"> </v>
          </cell>
        </row>
        <row r="9896">
          <cell r="A9896"/>
          <cell r="B9896"/>
          <cell r="C9896"/>
          <cell r="D9896"/>
          <cell r="G9896" t="str">
            <v xml:space="preserve"> </v>
          </cell>
        </row>
        <row r="9897">
          <cell r="A9897"/>
          <cell r="B9897"/>
          <cell r="C9897"/>
          <cell r="D9897"/>
          <cell r="G9897" t="str">
            <v xml:space="preserve"> </v>
          </cell>
        </row>
        <row r="9898">
          <cell r="A9898"/>
          <cell r="B9898"/>
          <cell r="C9898"/>
          <cell r="D9898"/>
          <cell r="G9898" t="str">
            <v xml:space="preserve"> </v>
          </cell>
        </row>
        <row r="9899">
          <cell r="A9899"/>
          <cell r="B9899"/>
          <cell r="C9899"/>
          <cell r="D9899"/>
          <cell r="G9899" t="str">
            <v xml:space="preserve"> </v>
          </cell>
        </row>
        <row r="9900">
          <cell r="A9900"/>
          <cell r="B9900"/>
          <cell r="C9900"/>
          <cell r="D9900"/>
          <cell r="G9900" t="str">
            <v xml:space="preserve"> </v>
          </cell>
        </row>
        <row r="9901">
          <cell r="A9901"/>
          <cell r="B9901"/>
          <cell r="C9901"/>
          <cell r="D9901"/>
          <cell r="G9901" t="str">
            <v xml:space="preserve"> </v>
          </cell>
        </row>
        <row r="9902">
          <cell r="A9902"/>
          <cell r="B9902"/>
          <cell r="C9902"/>
          <cell r="D9902"/>
          <cell r="G9902" t="str">
            <v xml:space="preserve"> </v>
          </cell>
        </row>
        <row r="9903">
          <cell r="A9903"/>
          <cell r="B9903"/>
          <cell r="C9903"/>
          <cell r="D9903"/>
          <cell r="G9903" t="str">
            <v xml:space="preserve"> </v>
          </cell>
        </row>
        <row r="9904">
          <cell r="A9904"/>
          <cell r="B9904"/>
          <cell r="C9904"/>
          <cell r="D9904"/>
          <cell r="G9904" t="str">
            <v xml:space="preserve"> </v>
          </cell>
        </row>
        <row r="9905">
          <cell r="A9905"/>
          <cell r="B9905"/>
          <cell r="C9905"/>
          <cell r="D9905"/>
          <cell r="G9905" t="str">
            <v xml:space="preserve"> </v>
          </cell>
        </row>
        <row r="9906">
          <cell r="A9906"/>
          <cell r="B9906"/>
          <cell r="C9906"/>
          <cell r="D9906"/>
          <cell r="G9906" t="str">
            <v xml:space="preserve"> </v>
          </cell>
        </row>
        <row r="9907">
          <cell r="A9907"/>
          <cell r="B9907"/>
          <cell r="C9907"/>
          <cell r="D9907"/>
          <cell r="G9907" t="str">
            <v xml:space="preserve"> </v>
          </cell>
        </row>
        <row r="9908">
          <cell r="A9908"/>
          <cell r="B9908"/>
          <cell r="C9908"/>
          <cell r="D9908"/>
          <cell r="G9908" t="str">
            <v xml:space="preserve"> </v>
          </cell>
        </row>
        <row r="9909">
          <cell r="A9909"/>
          <cell r="B9909"/>
          <cell r="C9909"/>
          <cell r="D9909"/>
          <cell r="G9909" t="str">
            <v xml:space="preserve"> </v>
          </cell>
        </row>
        <row r="9910">
          <cell r="A9910"/>
          <cell r="B9910"/>
          <cell r="C9910"/>
          <cell r="D9910"/>
          <cell r="G9910" t="str">
            <v xml:space="preserve"> </v>
          </cell>
        </row>
        <row r="9911">
          <cell r="A9911"/>
          <cell r="B9911"/>
          <cell r="C9911"/>
          <cell r="D9911"/>
          <cell r="G9911" t="str">
            <v xml:space="preserve"> </v>
          </cell>
        </row>
        <row r="9912">
          <cell r="A9912"/>
          <cell r="B9912"/>
          <cell r="C9912"/>
          <cell r="D9912"/>
          <cell r="G9912" t="str">
            <v xml:space="preserve"> </v>
          </cell>
        </row>
        <row r="9913">
          <cell r="A9913"/>
          <cell r="B9913"/>
          <cell r="C9913"/>
          <cell r="D9913"/>
          <cell r="G9913" t="str">
            <v xml:space="preserve"> </v>
          </cell>
        </row>
        <row r="9914">
          <cell r="A9914"/>
          <cell r="B9914"/>
          <cell r="C9914"/>
          <cell r="D9914"/>
          <cell r="G9914" t="str">
            <v xml:space="preserve"> </v>
          </cell>
        </row>
        <row r="9915">
          <cell r="A9915"/>
          <cell r="B9915"/>
          <cell r="C9915"/>
          <cell r="D9915"/>
          <cell r="G9915" t="str">
            <v xml:space="preserve"> </v>
          </cell>
        </row>
        <row r="9916">
          <cell r="A9916"/>
          <cell r="B9916"/>
          <cell r="C9916"/>
          <cell r="D9916"/>
          <cell r="G9916" t="str">
            <v xml:space="preserve"> </v>
          </cell>
        </row>
        <row r="9917">
          <cell r="A9917"/>
          <cell r="B9917"/>
          <cell r="C9917"/>
          <cell r="D9917"/>
          <cell r="G9917" t="str">
            <v xml:space="preserve"> </v>
          </cell>
        </row>
        <row r="9918">
          <cell r="A9918"/>
          <cell r="B9918"/>
          <cell r="C9918"/>
          <cell r="D9918"/>
          <cell r="G9918" t="str">
            <v xml:space="preserve"> </v>
          </cell>
        </row>
        <row r="9919">
          <cell r="A9919"/>
          <cell r="B9919"/>
          <cell r="C9919"/>
          <cell r="D9919"/>
          <cell r="G9919" t="str">
            <v xml:space="preserve"> </v>
          </cell>
        </row>
        <row r="9920">
          <cell r="A9920"/>
          <cell r="B9920"/>
          <cell r="C9920"/>
          <cell r="D9920"/>
          <cell r="G9920" t="str">
            <v xml:space="preserve"> </v>
          </cell>
        </row>
        <row r="9921">
          <cell r="A9921"/>
          <cell r="B9921"/>
          <cell r="C9921"/>
          <cell r="D9921"/>
          <cell r="G9921" t="str">
            <v xml:space="preserve"> </v>
          </cell>
        </row>
        <row r="9922">
          <cell r="A9922"/>
          <cell r="B9922"/>
          <cell r="C9922"/>
          <cell r="D9922"/>
          <cell r="G9922" t="str">
            <v xml:space="preserve"> </v>
          </cell>
        </row>
        <row r="9923">
          <cell r="A9923"/>
          <cell r="B9923"/>
          <cell r="C9923"/>
          <cell r="D9923"/>
          <cell r="G9923" t="str">
            <v xml:space="preserve"> </v>
          </cell>
        </row>
        <row r="9924">
          <cell r="A9924"/>
          <cell r="B9924"/>
          <cell r="C9924"/>
          <cell r="D9924"/>
          <cell r="G9924" t="str">
            <v xml:space="preserve"> </v>
          </cell>
        </row>
        <row r="9925">
          <cell r="A9925"/>
          <cell r="B9925"/>
          <cell r="C9925"/>
          <cell r="D9925"/>
          <cell r="G9925" t="str">
            <v xml:space="preserve"> </v>
          </cell>
        </row>
        <row r="9926">
          <cell r="A9926"/>
          <cell r="B9926"/>
          <cell r="C9926"/>
          <cell r="D9926"/>
          <cell r="G9926" t="str">
            <v xml:space="preserve"> </v>
          </cell>
        </row>
        <row r="9927">
          <cell r="A9927"/>
          <cell r="B9927"/>
          <cell r="C9927"/>
          <cell r="D9927"/>
          <cell r="G9927" t="str">
            <v xml:space="preserve"> </v>
          </cell>
        </row>
        <row r="9928">
          <cell r="A9928"/>
          <cell r="B9928"/>
          <cell r="C9928"/>
          <cell r="D9928"/>
          <cell r="G9928" t="str">
            <v xml:space="preserve"> </v>
          </cell>
        </row>
        <row r="9929">
          <cell r="A9929"/>
          <cell r="B9929"/>
          <cell r="C9929"/>
          <cell r="D9929"/>
          <cell r="G9929" t="str">
            <v xml:space="preserve"> </v>
          </cell>
        </row>
        <row r="9930">
          <cell r="A9930"/>
          <cell r="B9930"/>
          <cell r="C9930"/>
          <cell r="D9930"/>
          <cell r="G9930" t="str">
            <v xml:space="preserve"> </v>
          </cell>
        </row>
        <row r="9931">
          <cell r="A9931"/>
          <cell r="B9931"/>
          <cell r="C9931"/>
          <cell r="D9931"/>
          <cell r="G9931" t="str">
            <v xml:space="preserve"> </v>
          </cell>
        </row>
        <row r="9932">
          <cell r="A9932"/>
          <cell r="B9932"/>
          <cell r="C9932"/>
          <cell r="D9932"/>
          <cell r="G9932" t="str">
            <v xml:space="preserve"> </v>
          </cell>
        </row>
        <row r="9933">
          <cell r="A9933"/>
          <cell r="B9933"/>
          <cell r="C9933"/>
          <cell r="D9933"/>
          <cell r="G9933" t="str">
            <v xml:space="preserve"> </v>
          </cell>
        </row>
        <row r="9934">
          <cell r="A9934"/>
          <cell r="B9934"/>
          <cell r="C9934"/>
          <cell r="D9934"/>
          <cell r="G9934" t="str">
            <v xml:space="preserve"> </v>
          </cell>
        </row>
        <row r="9935">
          <cell r="A9935"/>
          <cell r="B9935"/>
          <cell r="C9935"/>
          <cell r="D9935"/>
          <cell r="G9935" t="str">
            <v xml:space="preserve"> </v>
          </cell>
        </row>
        <row r="9936">
          <cell r="A9936"/>
          <cell r="B9936"/>
          <cell r="C9936"/>
          <cell r="D9936"/>
          <cell r="G9936" t="str">
            <v xml:space="preserve"> </v>
          </cell>
        </row>
        <row r="9937">
          <cell r="A9937"/>
          <cell r="B9937"/>
          <cell r="C9937"/>
          <cell r="D9937"/>
          <cell r="G9937" t="str">
            <v xml:space="preserve"> </v>
          </cell>
        </row>
        <row r="9938">
          <cell r="A9938"/>
          <cell r="B9938"/>
          <cell r="C9938"/>
          <cell r="D9938"/>
          <cell r="G9938" t="str">
            <v xml:space="preserve"> </v>
          </cell>
        </row>
        <row r="9939">
          <cell r="A9939"/>
          <cell r="B9939"/>
          <cell r="C9939"/>
          <cell r="D9939"/>
          <cell r="G9939" t="str">
            <v xml:space="preserve"> </v>
          </cell>
        </row>
        <row r="9940">
          <cell r="A9940"/>
          <cell r="B9940"/>
          <cell r="C9940"/>
          <cell r="D9940"/>
          <cell r="G9940" t="str">
            <v xml:space="preserve"> </v>
          </cell>
        </row>
        <row r="9941">
          <cell r="A9941"/>
          <cell r="B9941"/>
          <cell r="C9941"/>
          <cell r="D9941"/>
          <cell r="G9941" t="str">
            <v xml:space="preserve"> </v>
          </cell>
        </row>
        <row r="9942">
          <cell r="A9942"/>
          <cell r="B9942"/>
          <cell r="C9942"/>
          <cell r="D9942"/>
          <cell r="G9942" t="str">
            <v xml:space="preserve"> </v>
          </cell>
        </row>
        <row r="9943">
          <cell r="A9943"/>
          <cell r="B9943"/>
          <cell r="C9943"/>
          <cell r="D9943"/>
          <cell r="G9943" t="str">
            <v xml:space="preserve"> </v>
          </cell>
        </row>
        <row r="9944">
          <cell r="A9944"/>
          <cell r="B9944"/>
          <cell r="C9944"/>
          <cell r="D9944"/>
          <cell r="G9944" t="str">
            <v xml:space="preserve"> </v>
          </cell>
        </row>
        <row r="9945">
          <cell r="A9945"/>
          <cell r="B9945"/>
          <cell r="C9945"/>
          <cell r="D9945"/>
          <cell r="G9945" t="str">
            <v xml:space="preserve"> </v>
          </cell>
        </row>
        <row r="9946">
          <cell r="A9946"/>
          <cell r="B9946"/>
          <cell r="C9946"/>
          <cell r="D9946"/>
          <cell r="G9946" t="str">
            <v xml:space="preserve"> </v>
          </cell>
        </row>
        <row r="9947">
          <cell r="A9947"/>
          <cell r="B9947"/>
          <cell r="C9947"/>
          <cell r="D9947"/>
          <cell r="G9947" t="str">
            <v xml:space="preserve"> </v>
          </cell>
        </row>
        <row r="9948">
          <cell r="A9948"/>
          <cell r="B9948"/>
          <cell r="C9948"/>
          <cell r="D9948"/>
          <cell r="G9948" t="str">
            <v xml:space="preserve"> </v>
          </cell>
        </row>
        <row r="9949">
          <cell r="A9949"/>
          <cell r="B9949"/>
          <cell r="C9949"/>
          <cell r="D9949"/>
          <cell r="G9949" t="str">
            <v xml:space="preserve"> </v>
          </cell>
        </row>
        <row r="9950">
          <cell r="A9950"/>
          <cell r="B9950"/>
          <cell r="C9950"/>
          <cell r="D9950"/>
          <cell r="G9950" t="str">
            <v xml:space="preserve"> </v>
          </cell>
        </row>
        <row r="9951">
          <cell r="A9951"/>
          <cell r="B9951"/>
          <cell r="C9951"/>
          <cell r="D9951"/>
          <cell r="G9951" t="str">
            <v xml:space="preserve"> </v>
          </cell>
        </row>
        <row r="9952">
          <cell r="A9952"/>
          <cell r="B9952"/>
          <cell r="C9952"/>
          <cell r="D9952"/>
          <cell r="G9952" t="str">
            <v xml:space="preserve"> </v>
          </cell>
        </row>
        <row r="9953">
          <cell r="A9953"/>
          <cell r="B9953"/>
          <cell r="C9953"/>
          <cell r="D9953"/>
          <cell r="G9953" t="str">
            <v xml:space="preserve"> </v>
          </cell>
        </row>
        <row r="9954">
          <cell r="A9954"/>
          <cell r="B9954"/>
          <cell r="C9954"/>
          <cell r="D9954"/>
          <cell r="G9954" t="str">
            <v xml:space="preserve"> </v>
          </cell>
        </row>
        <row r="9955">
          <cell r="A9955"/>
          <cell r="B9955"/>
          <cell r="C9955"/>
          <cell r="D9955"/>
          <cell r="G9955" t="str">
            <v xml:space="preserve"> </v>
          </cell>
        </row>
        <row r="9956">
          <cell r="A9956"/>
          <cell r="B9956"/>
          <cell r="C9956"/>
          <cell r="D9956"/>
          <cell r="G9956" t="str">
            <v xml:space="preserve"> </v>
          </cell>
        </row>
        <row r="9957">
          <cell r="A9957"/>
          <cell r="B9957"/>
          <cell r="C9957"/>
          <cell r="D9957"/>
          <cell r="G9957" t="str">
            <v xml:space="preserve"> </v>
          </cell>
        </row>
        <row r="9958">
          <cell r="A9958"/>
          <cell r="B9958"/>
          <cell r="C9958"/>
          <cell r="D9958"/>
          <cell r="G9958" t="str">
            <v xml:space="preserve"> </v>
          </cell>
        </row>
        <row r="9959">
          <cell r="A9959"/>
          <cell r="B9959"/>
          <cell r="C9959"/>
          <cell r="D9959"/>
          <cell r="G9959" t="str">
            <v xml:space="preserve"> </v>
          </cell>
        </row>
        <row r="9960">
          <cell r="A9960"/>
          <cell r="B9960"/>
          <cell r="C9960"/>
          <cell r="D9960"/>
          <cell r="G9960" t="str">
            <v xml:space="preserve"> </v>
          </cell>
        </row>
        <row r="9961">
          <cell r="A9961"/>
          <cell r="B9961"/>
          <cell r="C9961"/>
          <cell r="D9961"/>
          <cell r="G9961" t="str">
            <v xml:space="preserve"> </v>
          </cell>
        </row>
        <row r="9962">
          <cell r="A9962"/>
          <cell r="B9962"/>
          <cell r="C9962"/>
          <cell r="D9962"/>
          <cell r="G9962" t="str">
            <v xml:space="preserve"> </v>
          </cell>
        </row>
        <row r="9963">
          <cell r="A9963"/>
          <cell r="B9963"/>
          <cell r="C9963"/>
          <cell r="D9963"/>
          <cell r="G9963" t="str">
            <v xml:space="preserve"> </v>
          </cell>
        </row>
        <row r="9964">
          <cell r="A9964"/>
          <cell r="B9964"/>
          <cell r="C9964"/>
          <cell r="D9964"/>
          <cell r="G9964" t="str">
            <v xml:space="preserve"> </v>
          </cell>
        </row>
        <row r="9965">
          <cell r="A9965"/>
          <cell r="B9965"/>
          <cell r="C9965"/>
          <cell r="D9965"/>
          <cell r="G9965" t="str">
            <v xml:space="preserve"> </v>
          </cell>
        </row>
        <row r="9966">
          <cell r="A9966"/>
          <cell r="B9966"/>
          <cell r="C9966"/>
          <cell r="D9966"/>
          <cell r="G9966" t="str">
            <v xml:space="preserve"> </v>
          </cell>
        </row>
        <row r="9967">
          <cell r="A9967"/>
          <cell r="B9967"/>
          <cell r="C9967"/>
          <cell r="D9967"/>
          <cell r="G9967" t="str">
            <v xml:space="preserve"> </v>
          </cell>
        </row>
        <row r="9968">
          <cell r="A9968"/>
          <cell r="B9968"/>
          <cell r="C9968"/>
          <cell r="D9968"/>
          <cell r="G9968" t="str">
            <v xml:space="preserve"> </v>
          </cell>
        </row>
        <row r="9969">
          <cell r="A9969"/>
          <cell r="B9969"/>
          <cell r="C9969"/>
          <cell r="D9969"/>
          <cell r="G9969" t="str">
            <v xml:space="preserve"> </v>
          </cell>
        </row>
        <row r="9970">
          <cell r="A9970"/>
          <cell r="B9970"/>
          <cell r="C9970"/>
          <cell r="D9970"/>
          <cell r="G9970" t="str">
            <v xml:space="preserve"> </v>
          </cell>
        </row>
        <row r="9971">
          <cell r="A9971"/>
          <cell r="B9971"/>
          <cell r="C9971"/>
          <cell r="D9971"/>
          <cell r="G9971" t="str">
            <v xml:space="preserve"> </v>
          </cell>
        </row>
        <row r="9972">
          <cell r="A9972"/>
          <cell r="B9972"/>
          <cell r="C9972"/>
          <cell r="D9972"/>
          <cell r="G9972" t="str">
            <v xml:space="preserve"> </v>
          </cell>
        </row>
        <row r="9973">
          <cell r="A9973"/>
          <cell r="B9973"/>
          <cell r="C9973"/>
          <cell r="D9973"/>
          <cell r="G9973" t="str">
            <v xml:space="preserve"> </v>
          </cell>
        </row>
        <row r="9974">
          <cell r="A9974"/>
          <cell r="B9974"/>
          <cell r="C9974"/>
          <cell r="D9974"/>
          <cell r="G9974" t="str">
            <v xml:space="preserve"> </v>
          </cell>
        </row>
        <row r="9975">
          <cell r="A9975"/>
          <cell r="B9975"/>
          <cell r="C9975"/>
          <cell r="D9975"/>
          <cell r="G9975" t="str">
            <v xml:space="preserve"> </v>
          </cell>
        </row>
        <row r="9976">
          <cell r="A9976"/>
          <cell r="B9976"/>
          <cell r="C9976"/>
          <cell r="D9976"/>
          <cell r="G9976" t="str">
            <v xml:space="preserve"> </v>
          </cell>
        </row>
        <row r="9977">
          <cell r="A9977"/>
          <cell r="B9977"/>
          <cell r="C9977"/>
          <cell r="D9977"/>
          <cell r="G9977" t="str">
            <v xml:space="preserve"> </v>
          </cell>
        </row>
        <row r="9978">
          <cell r="A9978"/>
          <cell r="B9978"/>
          <cell r="C9978"/>
          <cell r="D9978"/>
          <cell r="G9978" t="str">
            <v xml:space="preserve"> </v>
          </cell>
        </row>
        <row r="9979">
          <cell r="A9979"/>
          <cell r="B9979"/>
          <cell r="C9979"/>
          <cell r="D9979"/>
          <cell r="G9979" t="str">
            <v xml:space="preserve"> </v>
          </cell>
        </row>
        <row r="9980">
          <cell r="A9980"/>
          <cell r="B9980"/>
          <cell r="C9980"/>
          <cell r="D9980"/>
          <cell r="G9980" t="str">
            <v xml:space="preserve"> </v>
          </cell>
        </row>
        <row r="9981">
          <cell r="A9981"/>
          <cell r="B9981"/>
          <cell r="C9981"/>
          <cell r="D9981"/>
          <cell r="G9981" t="str">
            <v xml:space="preserve"> </v>
          </cell>
        </row>
        <row r="9982">
          <cell r="A9982"/>
          <cell r="B9982"/>
          <cell r="C9982"/>
          <cell r="D9982"/>
          <cell r="G9982" t="str">
            <v xml:space="preserve"> </v>
          </cell>
        </row>
        <row r="9983">
          <cell r="A9983"/>
          <cell r="B9983"/>
          <cell r="C9983"/>
          <cell r="D9983"/>
          <cell r="G9983" t="str">
            <v xml:space="preserve"> </v>
          </cell>
        </row>
        <row r="9984">
          <cell r="A9984"/>
          <cell r="B9984"/>
          <cell r="C9984"/>
          <cell r="D9984"/>
          <cell r="G9984" t="str">
            <v xml:space="preserve"> </v>
          </cell>
        </row>
        <row r="9985">
          <cell r="A9985"/>
          <cell r="B9985"/>
          <cell r="C9985"/>
          <cell r="D9985"/>
          <cell r="G9985" t="str">
            <v xml:space="preserve"> </v>
          </cell>
        </row>
        <row r="9986">
          <cell r="A9986"/>
          <cell r="B9986"/>
          <cell r="C9986"/>
          <cell r="D9986"/>
          <cell r="G9986" t="str">
            <v xml:space="preserve"> </v>
          </cell>
        </row>
        <row r="9987">
          <cell r="A9987"/>
          <cell r="B9987"/>
          <cell r="C9987"/>
          <cell r="D9987"/>
          <cell r="G9987" t="str">
            <v xml:space="preserve"> </v>
          </cell>
        </row>
        <row r="9988">
          <cell r="A9988"/>
          <cell r="B9988"/>
          <cell r="C9988"/>
          <cell r="D9988"/>
          <cell r="G9988" t="str">
            <v xml:space="preserve"> </v>
          </cell>
        </row>
        <row r="9989">
          <cell r="A9989"/>
          <cell r="B9989"/>
          <cell r="C9989"/>
          <cell r="D9989"/>
          <cell r="G9989" t="str">
            <v xml:space="preserve"> </v>
          </cell>
        </row>
        <row r="9990">
          <cell r="A9990"/>
          <cell r="B9990"/>
          <cell r="C9990"/>
          <cell r="D9990"/>
          <cell r="G9990" t="str">
            <v xml:space="preserve"> </v>
          </cell>
        </row>
        <row r="9991">
          <cell r="A9991"/>
          <cell r="B9991"/>
          <cell r="C9991"/>
          <cell r="D9991"/>
          <cell r="G9991" t="str">
            <v xml:space="preserve"> </v>
          </cell>
        </row>
        <row r="9992">
          <cell r="A9992"/>
          <cell r="B9992"/>
          <cell r="C9992"/>
          <cell r="D9992"/>
          <cell r="G9992" t="str">
            <v xml:space="preserve"> </v>
          </cell>
        </row>
        <row r="9993">
          <cell r="A9993"/>
          <cell r="B9993"/>
          <cell r="C9993"/>
          <cell r="D9993"/>
          <cell r="G9993" t="str">
            <v xml:space="preserve"> </v>
          </cell>
        </row>
        <row r="9994">
          <cell r="A9994"/>
          <cell r="B9994"/>
          <cell r="C9994"/>
          <cell r="D9994"/>
          <cell r="G9994" t="str">
            <v xml:space="preserve"> </v>
          </cell>
        </row>
        <row r="9995">
          <cell r="A9995"/>
          <cell r="B9995"/>
          <cell r="C9995"/>
          <cell r="D9995"/>
          <cell r="G9995" t="str">
            <v xml:space="preserve"> </v>
          </cell>
        </row>
        <row r="9996">
          <cell r="A9996"/>
          <cell r="B9996"/>
          <cell r="C9996"/>
          <cell r="D9996"/>
          <cell r="G9996" t="str">
            <v xml:space="preserve"> </v>
          </cell>
        </row>
        <row r="9997">
          <cell r="A9997"/>
          <cell r="B9997"/>
          <cell r="C9997"/>
          <cell r="D9997"/>
          <cell r="G9997" t="str">
            <v xml:space="preserve"> </v>
          </cell>
        </row>
        <row r="9998">
          <cell r="A9998"/>
          <cell r="B9998"/>
          <cell r="C9998"/>
          <cell r="D9998"/>
          <cell r="G9998" t="str">
            <v xml:space="preserve"> </v>
          </cell>
        </row>
        <row r="9999">
          <cell r="A9999"/>
          <cell r="B9999"/>
          <cell r="C9999"/>
          <cell r="D9999"/>
          <cell r="G9999" t="str">
            <v xml:space="preserve"> </v>
          </cell>
        </row>
        <row r="10000">
          <cell r="A10000"/>
          <cell r="B10000"/>
          <cell r="C10000"/>
          <cell r="D10000"/>
          <cell r="G10000" t="str">
            <v xml:space="preserve"> </v>
          </cell>
        </row>
      </sheetData>
      <sheetData sheetId="9">
        <row r="1">
          <cell r="A1" t="str">
            <v>Universal IT -- 2016 Fcast -- UK Cost Centers</v>
          </cell>
        </row>
        <row r="7">
          <cell r="A7" t="str">
            <v>Exedio</v>
          </cell>
          <cell r="D7" t="str">
            <v>Exedio</v>
          </cell>
        </row>
        <row r="8">
          <cell r="A8" t="str">
            <v>Vnetrix</v>
          </cell>
        </row>
        <row r="9">
          <cell r="A9" t="str">
            <v>TMF</v>
          </cell>
        </row>
        <row r="10">
          <cell r="A10" t="str">
            <v>IMI Mobile</v>
          </cell>
        </row>
        <row r="11">
          <cell r="A11"/>
        </row>
        <row r="12">
          <cell r="A12"/>
        </row>
        <row r="13">
          <cell r="A13"/>
        </row>
        <row r="14">
          <cell r="A14"/>
        </row>
        <row r="15">
          <cell r="A15"/>
        </row>
        <row r="16">
          <cell r="A16"/>
        </row>
        <row r="17">
          <cell r="A17"/>
        </row>
        <row r="18">
          <cell r="A18"/>
        </row>
        <row r="19">
          <cell r="A19"/>
        </row>
        <row r="20">
          <cell r="A20"/>
        </row>
        <row r="21">
          <cell r="A21"/>
        </row>
        <row r="22">
          <cell r="A22"/>
        </row>
        <row r="23">
          <cell r="A23"/>
        </row>
        <row r="24">
          <cell r="A24"/>
        </row>
        <row r="25">
          <cell r="A25"/>
        </row>
        <row r="26">
          <cell r="A26"/>
        </row>
        <row r="27">
          <cell r="A27"/>
        </row>
        <row r="28">
          <cell r="A28"/>
        </row>
        <row r="29">
          <cell r="A29"/>
        </row>
        <row r="30">
          <cell r="A30"/>
        </row>
        <row r="31">
          <cell r="A31"/>
        </row>
        <row r="32">
          <cell r="A32"/>
        </row>
        <row r="33">
          <cell r="A33"/>
        </row>
        <row r="34">
          <cell r="A34"/>
        </row>
        <row r="35">
          <cell r="A35"/>
        </row>
        <row r="36">
          <cell r="A36"/>
        </row>
        <row r="37">
          <cell r="A37"/>
        </row>
        <row r="38">
          <cell r="A38"/>
        </row>
        <row r="39">
          <cell r="A39"/>
        </row>
        <row r="40">
          <cell r="A40"/>
        </row>
        <row r="41">
          <cell r="A41"/>
        </row>
        <row r="42">
          <cell r="A42"/>
        </row>
        <row r="43">
          <cell r="A43"/>
        </row>
        <row r="44">
          <cell r="A44"/>
        </row>
        <row r="45">
          <cell r="A45"/>
        </row>
        <row r="46">
          <cell r="A46"/>
        </row>
        <row r="47">
          <cell r="A47"/>
        </row>
        <row r="48">
          <cell r="A48"/>
        </row>
        <row r="49">
          <cell r="A49"/>
        </row>
        <row r="50">
          <cell r="A50"/>
        </row>
        <row r="51">
          <cell r="A51"/>
        </row>
        <row r="52">
          <cell r="A52"/>
        </row>
        <row r="53">
          <cell r="A53"/>
        </row>
        <row r="54">
          <cell r="A54"/>
        </row>
        <row r="55">
          <cell r="A55"/>
        </row>
        <row r="56">
          <cell r="A56"/>
        </row>
        <row r="57">
          <cell r="A57"/>
        </row>
        <row r="58">
          <cell r="A58"/>
        </row>
        <row r="59">
          <cell r="A59"/>
        </row>
        <row r="60">
          <cell r="A60"/>
        </row>
        <row r="61">
          <cell r="A61"/>
        </row>
        <row r="62">
          <cell r="A62"/>
        </row>
        <row r="63">
          <cell r="A63"/>
        </row>
        <row r="64">
          <cell r="A64"/>
        </row>
        <row r="65">
          <cell r="A65"/>
        </row>
        <row r="66">
          <cell r="A66"/>
        </row>
        <row r="67">
          <cell r="A67"/>
        </row>
        <row r="68">
          <cell r="A68"/>
        </row>
        <row r="69">
          <cell r="A69"/>
        </row>
        <row r="70">
          <cell r="A70"/>
        </row>
        <row r="71">
          <cell r="A71"/>
        </row>
        <row r="72">
          <cell r="A72"/>
        </row>
        <row r="73">
          <cell r="A73"/>
        </row>
        <row r="74">
          <cell r="A74"/>
        </row>
        <row r="75">
          <cell r="A75"/>
        </row>
        <row r="76">
          <cell r="A76"/>
        </row>
        <row r="77">
          <cell r="A77"/>
        </row>
        <row r="78">
          <cell r="A78"/>
        </row>
        <row r="79">
          <cell r="A79"/>
        </row>
        <row r="80">
          <cell r="A80"/>
        </row>
        <row r="81">
          <cell r="A81"/>
        </row>
        <row r="82">
          <cell r="A82"/>
        </row>
        <row r="83">
          <cell r="A83"/>
        </row>
        <row r="84">
          <cell r="A84"/>
        </row>
        <row r="85">
          <cell r="A85"/>
        </row>
        <row r="86">
          <cell r="A86"/>
        </row>
        <row r="87">
          <cell r="A87"/>
        </row>
        <row r="88">
          <cell r="A88"/>
        </row>
        <row r="89">
          <cell r="A89"/>
        </row>
        <row r="90">
          <cell r="A90"/>
        </row>
        <row r="91">
          <cell r="A91"/>
        </row>
        <row r="92">
          <cell r="A92"/>
        </row>
        <row r="93">
          <cell r="A93"/>
        </row>
        <row r="94">
          <cell r="A94"/>
        </row>
        <row r="95">
          <cell r="A95"/>
        </row>
        <row r="96">
          <cell r="A96"/>
        </row>
        <row r="97">
          <cell r="A97"/>
        </row>
        <row r="98">
          <cell r="A98"/>
        </row>
        <row r="99">
          <cell r="A99"/>
        </row>
        <row r="100">
          <cell r="A100"/>
        </row>
        <row r="101">
          <cell r="A101"/>
        </row>
        <row r="102">
          <cell r="A102"/>
        </row>
        <row r="103">
          <cell r="A103"/>
        </row>
        <row r="104">
          <cell r="A104"/>
        </row>
        <row r="105">
          <cell r="A105"/>
        </row>
        <row r="106">
          <cell r="A106"/>
        </row>
        <row r="107">
          <cell r="A107"/>
        </row>
        <row r="108">
          <cell r="A108"/>
        </row>
        <row r="109">
          <cell r="A109"/>
        </row>
        <row r="110">
          <cell r="A110"/>
        </row>
        <row r="111">
          <cell r="A111"/>
        </row>
        <row r="112">
          <cell r="A112"/>
        </row>
        <row r="113">
          <cell r="A113"/>
        </row>
        <row r="114">
          <cell r="A114"/>
        </row>
        <row r="115">
          <cell r="A115"/>
        </row>
        <row r="116">
          <cell r="A116"/>
        </row>
        <row r="117">
          <cell r="A117"/>
        </row>
        <row r="118">
          <cell r="A118"/>
        </row>
        <row r="119">
          <cell r="A119"/>
        </row>
        <row r="120">
          <cell r="A120"/>
        </row>
        <row r="121">
          <cell r="A121"/>
        </row>
        <row r="122">
          <cell r="A122"/>
        </row>
        <row r="123">
          <cell r="A123"/>
        </row>
        <row r="124">
          <cell r="A124"/>
        </row>
        <row r="125">
          <cell r="A125"/>
        </row>
        <row r="126">
          <cell r="A126"/>
        </row>
        <row r="127">
          <cell r="A127"/>
        </row>
        <row r="128">
          <cell r="A128"/>
        </row>
        <row r="129">
          <cell r="A129"/>
        </row>
        <row r="130">
          <cell r="A130"/>
        </row>
        <row r="131">
          <cell r="A131"/>
        </row>
        <row r="132">
          <cell r="A132"/>
        </row>
        <row r="133">
          <cell r="A133"/>
        </row>
        <row r="134">
          <cell r="A134"/>
        </row>
        <row r="135">
          <cell r="A135"/>
        </row>
        <row r="136">
          <cell r="A136"/>
        </row>
        <row r="137">
          <cell r="A137"/>
        </row>
        <row r="138">
          <cell r="A138"/>
        </row>
        <row r="139">
          <cell r="A139"/>
        </row>
        <row r="140">
          <cell r="A140"/>
        </row>
        <row r="141">
          <cell r="A141"/>
        </row>
        <row r="142">
          <cell r="A142"/>
        </row>
        <row r="143">
          <cell r="A143"/>
        </row>
        <row r="144">
          <cell r="A144"/>
        </row>
        <row r="145">
          <cell r="A145"/>
        </row>
        <row r="146">
          <cell r="A146"/>
        </row>
        <row r="147">
          <cell r="A147"/>
        </row>
        <row r="148">
          <cell r="A148"/>
        </row>
        <row r="149">
          <cell r="A149"/>
        </row>
        <row r="150">
          <cell r="A150"/>
        </row>
        <row r="151">
          <cell r="A151"/>
        </row>
        <row r="152">
          <cell r="A152"/>
        </row>
        <row r="153">
          <cell r="A153"/>
        </row>
        <row r="154">
          <cell r="A154"/>
        </row>
        <row r="155">
          <cell r="A155"/>
        </row>
        <row r="156">
          <cell r="A156"/>
        </row>
        <row r="157">
          <cell r="A157"/>
        </row>
        <row r="158">
          <cell r="A158"/>
        </row>
        <row r="159">
          <cell r="A159"/>
        </row>
        <row r="160">
          <cell r="A160"/>
        </row>
        <row r="161">
          <cell r="A161"/>
        </row>
        <row r="162">
          <cell r="A162"/>
        </row>
        <row r="163">
          <cell r="A163"/>
        </row>
        <row r="164">
          <cell r="A164"/>
        </row>
        <row r="165">
          <cell r="A165"/>
        </row>
        <row r="166">
          <cell r="A166"/>
        </row>
        <row r="167">
          <cell r="A167"/>
        </row>
        <row r="168">
          <cell r="A168"/>
        </row>
        <row r="169">
          <cell r="A169"/>
        </row>
        <row r="170">
          <cell r="A170"/>
        </row>
        <row r="171">
          <cell r="A171"/>
        </row>
        <row r="172">
          <cell r="A172"/>
        </row>
        <row r="173">
          <cell r="A173"/>
        </row>
        <row r="174">
          <cell r="A174"/>
        </row>
        <row r="175">
          <cell r="A175"/>
        </row>
        <row r="176">
          <cell r="A176"/>
        </row>
        <row r="177">
          <cell r="A177"/>
        </row>
        <row r="178">
          <cell r="A178"/>
        </row>
        <row r="179">
          <cell r="A179"/>
        </row>
        <row r="180">
          <cell r="A180"/>
        </row>
        <row r="181">
          <cell r="A181"/>
        </row>
        <row r="182">
          <cell r="A182"/>
        </row>
        <row r="183">
          <cell r="A183"/>
        </row>
        <row r="184">
          <cell r="A184"/>
        </row>
        <row r="185">
          <cell r="A185"/>
        </row>
        <row r="186">
          <cell r="A186"/>
        </row>
        <row r="187">
          <cell r="A187"/>
        </row>
        <row r="188">
          <cell r="A188"/>
        </row>
        <row r="189">
          <cell r="A189"/>
        </row>
        <row r="190">
          <cell r="A190"/>
        </row>
        <row r="191">
          <cell r="A191"/>
        </row>
        <row r="192">
          <cell r="A192"/>
        </row>
        <row r="193">
          <cell r="A193"/>
        </row>
        <row r="194">
          <cell r="A194"/>
        </row>
        <row r="195">
          <cell r="A195"/>
        </row>
        <row r="196">
          <cell r="A196"/>
        </row>
        <row r="197">
          <cell r="A197"/>
        </row>
        <row r="198">
          <cell r="A198"/>
        </row>
        <row r="199">
          <cell r="A199"/>
        </row>
        <row r="200">
          <cell r="A200"/>
        </row>
        <row r="201">
          <cell r="A201"/>
        </row>
        <row r="202">
          <cell r="A202"/>
        </row>
        <row r="203">
          <cell r="A203"/>
        </row>
        <row r="204">
          <cell r="A204"/>
        </row>
        <row r="205">
          <cell r="A205"/>
        </row>
        <row r="206">
          <cell r="A206"/>
        </row>
        <row r="207">
          <cell r="A207"/>
        </row>
        <row r="208">
          <cell r="A208"/>
        </row>
        <row r="209">
          <cell r="A209"/>
        </row>
        <row r="210">
          <cell r="A210"/>
        </row>
        <row r="211">
          <cell r="A211"/>
        </row>
        <row r="212">
          <cell r="A212"/>
        </row>
        <row r="213">
          <cell r="A213"/>
        </row>
        <row r="214">
          <cell r="A214"/>
        </row>
        <row r="215">
          <cell r="A215"/>
        </row>
        <row r="216">
          <cell r="A216"/>
        </row>
        <row r="217">
          <cell r="A217"/>
        </row>
        <row r="218">
          <cell r="A218"/>
        </row>
        <row r="219">
          <cell r="A219"/>
        </row>
        <row r="220">
          <cell r="A220"/>
        </row>
        <row r="221">
          <cell r="A221"/>
        </row>
        <row r="222">
          <cell r="A222"/>
        </row>
        <row r="223">
          <cell r="A223"/>
        </row>
        <row r="224">
          <cell r="A224"/>
        </row>
        <row r="225">
          <cell r="A225"/>
        </row>
        <row r="226">
          <cell r="A226"/>
        </row>
        <row r="227">
          <cell r="A227"/>
        </row>
        <row r="228">
          <cell r="A228"/>
        </row>
        <row r="229">
          <cell r="A229"/>
        </row>
        <row r="230">
          <cell r="A230"/>
        </row>
        <row r="231">
          <cell r="A231"/>
        </row>
        <row r="232">
          <cell r="A232"/>
        </row>
        <row r="233">
          <cell r="A233"/>
        </row>
        <row r="234">
          <cell r="A234"/>
        </row>
        <row r="235">
          <cell r="A235"/>
        </row>
        <row r="236">
          <cell r="A236"/>
        </row>
        <row r="237">
          <cell r="A237"/>
        </row>
        <row r="238">
          <cell r="A238"/>
        </row>
        <row r="239">
          <cell r="A239"/>
        </row>
        <row r="240">
          <cell r="A240"/>
        </row>
        <row r="241">
          <cell r="A241"/>
        </row>
        <row r="242">
          <cell r="A242"/>
        </row>
        <row r="243">
          <cell r="A243"/>
        </row>
        <row r="244">
          <cell r="A244"/>
        </row>
        <row r="245">
          <cell r="A245"/>
        </row>
        <row r="246">
          <cell r="A246"/>
        </row>
        <row r="247">
          <cell r="A247"/>
        </row>
        <row r="248">
          <cell r="A248"/>
        </row>
        <row r="249">
          <cell r="A249"/>
        </row>
        <row r="250">
          <cell r="A250"/>
        </row>
        <row r="251">
          <cell r="A251"/>
        </row>
        <row r="252">
          <cell r="A252"/>
        </row>
        <row r="253">
          <cell r="A253"/>
        </row>
        <row r="254">
          <cell r="A254"/>
        </row>
        <row r="255">
          <cell r="A255"/>
        </row>
        <row r="256">
          <cell r="A256"/>
        </row>
        <row r="257">
          <cell r="A257"/>
        </row>
        <row r="258">
          <cell r="A258"/>
        </row>
        <row r="259">
          <cell r="A259"/>
        </row>
        <row r="260">
          <cell r="A260"/>
        </row>
        <row r="261">
          <cell r="A261"/>
        </row>
        <row r="262">
          <cell r="A262"/>
        </row>
        <row r="263">
          <cell r="A263"/>
        </row>
        <row r="264">
          <cell r="A264"/>
        </row>
        <row r="265">
          <cell r="A265"/>
        </row>
        <row r="266">
          <cell r="A266"/>
        </row>
        <row r="267">
          <cell r="A267"/>
        </row>
        <row r="268">
          <cell r="A268"/>
        </row>
        <row r="269">
          <cell r="A269"/>
        </row>
        <row r="270">
          <cell r="A270"/>
        </row>
        <row r="271">
          <cell r="A271"/>
        </row>
        <row r="272">
          <cell r="A272"/>
        </row>
        <row r="273">
          <cell r="A273"/>
        </row>
        <row r="274">
          <cell r="A274"/>
        </row>
        <row r="275">
          <cell r="A275"/>
        </row>
        <row r="276">
          <cell r="A276"/>
        </row>
        <row r="277">
          <cell r="A277"/>
        </row>
        <row r="278">
          <cell r="A278"/>
        </row>
        <row r="279">
          <cell r="A279"/>
        </row>
        <row r="280">
          <cell r="A280"/>
        </row>
        <row r="281">
          <cell r="A281"/>
        </row>
        <row r="282">
          <cell r="A282"/>
        </row>
        <row r="283">
          <cell r="A283"/>
        </row>
        <row r="284">
          <cell r="A284"/>
        </row>
        <row r="285">
          <cell r="A285"/>
        </row>
        <row r="286">
          <cell r="A286"/>
        </row>
        <row r="287">
          <cell r="A287"/>
        </row>
        <row r="288">
          <cell r="A288"/>
        </row>
        <row r="289">
          <cell r="A289"/>
        </row>
        <row r="290">
          <cell r="A290"/>
        </row>
        <row r="291">
          <cell r="A291"/>
        </row>
        <row r="292">
          <cell r="A292"/>
        </row>
        <row r="293">
          <cell r="A293"/>
        </row>
        <row r="294">
          <cell r="A294"/>
        </row>
        <row r="295">
          <cell r="A295"/>
        </row>
        <row r="296">
          <cell r="A296"/>
        </row>
        <row r="297">
          <cell r="A297"/>
        </row>
        <row r="298">
          <cell r="A298"/>
        </row>
        <row r="299">
          <cell r="A299"/>
        </row>
        <row r="300">
          <cell r="A300"/>
        </row>
        <row r="301">
          <cell r="A301"/>
        </row>
        <row r="302">
          <cell r="A302"/>
        </row>
        <row r="303">
          <cell r="A303"/>
        </row>
        <row r="304">
          <cell r="A304"/>
        </row>
        <row r="305">
          <cell r="A305"/>
        </row>
        <row r="306">
          <cell r="A306"/>
        </row>
        <row r="307">
          <cell r="A307"/>
        </row>
        <row r="308">
          <cell r="A308"/>
        </row>
        <row r="309">
          <cell r="A309"/>
        </row>
        <row r="310">
          <cell r="A310"/>
        </row>
        <row r="311">
          <cell r="A311"/>
        </row>
        <row r="312">
          <cell r="A312"/>
        </row>
        <row r="313">
          <cell r="A313"/>
        </row>
        <row r="314">
          <cell r="A314"/>
        </row>
        <row r="315">
          <cell r="A315"/>
        </row>
        <row r="316">
          <cell r="A316"/>
        </row>
        <row r="317">
          <cell r="A317"/>
        </row>
        <row r="318">
          <cell r="A318"/>
        </row>
        <row r="319">
          <cell r="A319"/>
        </row>
        <row r="320">
          <cell r="A320"/>
        </row>
        <row r="321">
          <cell r="A321"/>
        </row>
        <row r="322">
          <cell r="A322"/>
        </row>
        <row r="323">
          <cell r="A323"/>
        </row>
        <row r="324">
          <cell r="A324"/>
        </row>
        <row r="325">
          <cell r="A325"/>
        </row>
        <row r="326">
          <cell r="A326"/>
        </row>
        <row r="327">
          <cell r="A327"/>
        </row>
        <row r="328">
          <cell r="A328"/>
        </row>
        <row r="329">
          <cell r="A329"/>
        </row>
        <row r="330">
          <cell r="A330"/>
        </row>
        <row r="331">
          <cell r="A331"/>
        </row>
        <row r="332">
          <cell r="A332"/>
        </row>
        <row r="333">
          <cell r="A333"/>
        </row>
        <row r="334">
          <cell r="A334"/>
        </row>
        <row r="335">
          <cell r="A335"/>
        </row>
        <row r="336">
          <cell r="A336"/>
        </row>
        <row r="337">
          <cell r="A337"/>
        </row>
        <row r="338">
          <cell r="A338"/>
        </row>
        <row r="339">
          <cell r="A339"/>
        </row>
        <row r="340">
          <cell r="A340"/>
        </row>
        <row r="341">
          <cell r="A341"/>
        </row>
        <row r="342">
          <cell r="A342"/>
        </row>
        <row r="343">
          <cell r="A343"/>
        </row>
        <row r="344">
          <cell r="A344"/>
        </row>
        <row r="345">
          <cell r="A345"/>
        </row>
        <row r="346">
          <cell r="A346"/>
        </row>
        <row r="347">
          <cell r="A347"/>
        </row>
        <row r="348">
          <cell r="A348"/>
        </row>
        <row r="349">
          <cell r="A349"/>
        </row>
        <row r="350">
          <cell r="A350"/>
        </row>
        <row r="351">
          <cell r="A351"/>
        </row>
        <row r="352">
          <cell r="A352"/>
        </row>
        <row r="353">
          <cell r="A353"/>
        </row>
        <row r="354">
          <cell r="A354"/>
        </row>
        <row r="355">
          <cell r="A355"/>
        </row>
        <row r="356">
          <cell r="A356"/>
        </row>
        <row r="357">
          <cell r="A357"/>
        </row>
        <row r="358">
          <cell r="A358"/>
        </row>
        <row r="359">
          <cell r="A359"/>
        </row>
        <row r="360">
          <cell r="A360"/>
        </row>
        <row r="361">
          <cell r="A361"/>
        </row>
        <row r="362">
          <cell r="A362"/>
        </row>
        <row r="363">
          <cell r="A363"/>
        </row>
        <row r="364">
          <cell r="A364"/>
        </row>
        <row r="365">
          <cell r="A365"/>
        </row>
        <row r="366">
          <cell r="A366"/>
        </row>
        <row r="367">
          <cell r="A367"/>
        </row>
        <row r="368">
          <cell r="A368"/>
        </row>
        <row r="369">
          <cell r="A369"/>
        </row>
        <row r="370">
          <cell r="A370"/>
        </row>
        <row r="371">
          <cell r="A371"/>
        </row>
        <row r="372">
          <cell r="A372"/>
        </row>
        <row r="373">
          <cell r="A373"/>
        </row>
        <row r="374">
          <cell r="A374"/>
        </row>
        <row r="375">
          <cell r="A375"/>
        </row>
        <row r="376">
          <cell r="A376"/>
        </row>
        <row r="377">
          <cell r="A377"/>
        </row>
        <row r="378">
          <cell r="A378"/>
        </row>
        <row r="379">
          <cell r="A379"/>
        </row>
        <row r="380">
          <cell r="A380"/>
        </row>
        <row r="381">
          <cell r="A381"/>
        </row>
        <row r="382">
          <cell r="A382"/>
        </row>
        <row r="383">
          <cell r="A383"/>
        </row>
        <row r="384">
          <cell r="A384"/>
        </row>
        <row r="385">
          <cell r="A385"/>
        </row>
        <row r="386">
          <cell r="A386"/>
        </row>
        <row r="387">
          <cell r="A387"/>
        </row>
        <row r="388">
          <cell r="A388"/>
        </row>
        <row r="389">
          <cell r="A389"/>
        </row>
        <row r="390">
          <cell r="A390"/>
        </row>
        <row r="391">
          <cell r="A391"/>
        </row>
        <row r="392">
          <cell r="A392"/>
        </row>
        <row r="393">
          <cell r="A393"/>
        </row>
        <row r="394">
          <cell r="A394"/>
        </row>
        <row r="395">
          <cell r="A395"/>
        </row>
        <row r="396">
          <cell r="A396"/>
        </row>
        <row r="397">
          <cell r="A397"/>
        </row>
        <row r="398">
          <cell r="A398"/>
        </row>
        <row r="399">
          <cell r="A399"/>
        </row>
        <row r="400">
          <cell r="A400"/>
        </row>
      </sheetData>
      <sheetData sheetId="10"/>
      <sheetData sheetId="11">
        <row r="2">
          <cell r="AI2">
            <v>328557.13819999999</v>
          </cell>
        </row>
        <row r="4">
          <cell r="W4">
            <v>0</v>
          </cell>
          <cell r="X4">
            <v>0</v>
          </cell>
          <cell r="Y4">
            <v>0</v>
          </cell>
          <cell r="Z4">
            <v>0</v>
          </cell>
          <cell r="AA4">
            <v>8389.2993833333348</v>
          </cell>
          <cell r="AB4">
            <v>8389.2993833333348</v>
          </cell>
          <cell r="AC4">
            <v>8389.2993833333348</v>
          </cell>
          <cell r="AD4">
            <v>8389.2993833333348</v>
          </cell>
          <cell r="AE4">
            <v>8389.2993833333348</v>
          </cell>
          <cell r="AF4">
            <v>8389.2993833333348</v>
          </cell>
          <cell r="AG4">
            <v>8389.2993833333348</v>
          </cell>
          <cell r="AH4">
            <v>8389.2993833333348</v>
          </cell>
          <cell r="AI4">
            <v>67114.395066666664</v>
          </cell>
        </row>
        <row r="5">
          <cell r="A5" t="str">
            <v>PROBLEM:  Pls ensure each entry has (1) No red percentages, (2) All FTEs are listed.</v>
          </cell>
        </row>
        <row r="7">
          <cell r="E7" t="str">
            <v>Andy Fenn</v>
          </cell>
        </row>
        <row r="8">
          <cell r="E8" t="str">
            <v>Edward Buckley</v>
          </cell>
        </row>
        <row r="9">
          <cell r="E9" t="str">
            <v>Emma Andersson</v>
          </cell>
        </row>
        <row r="10">
          <cell r="E10" t="str">
            <v>Jack Harlow</v>
          </cell>
        </row>
        <row r="11">
          <cell r="E11" t="str">
            <v>Laura Golding</v>
          </cell>
        </row>
        <row r="12">
          <cell r="E12" t="str">
            <v>Lola Kuteyi</v>
          </cell>
        </row>
        <row r="13">
          <cell r="E13" t="str">
            <v>Martin Daniels</v>
          </cell>
        </row>
        <row r="14">
          <cell r="E14" t="str">
            <v>Natalie Garner</v>
          </cell>
        </row>
        <row r="15">
          <cell r="E15" t="str">
            <v>Ray Peakes</v>
          </cell>
        </row>
        <row r="16">
          <cell r="E16" t="str">
            <v>Tim Gilpin</v>
          </cell>
        </row>
        <row r="17">
          <cell r="E17" t="str">
            <v>Tom Swindells</v>
          </cell>
        </row>
        <row r="18">
          <cell r="E18"/>
        </row>
        <row r="19">
          <cell r="E19"/>
        </row>
        <row r="20">
          <cell r="E20"/>
        </row>
        <row r="21">
          <cell r="E21"/>
        </row>
        <row r="22">
          <cell r="E22"/>
        </row>
        <row r="23">
          <cell r="E23"/>
        </row>
        <row r="24">
          <cell r="E24"/>
        </row>
        <row r="25">
          <cell r="E25"/>
        </row>
        <row r="26">
          <cell r="E26"/>
        </row>
        <row r="27">
          <cell r="E27"/>
        </row>
        <row r="28">
          <cell r="E28"/>
        </row>
        <row r="29">
          <cell r="E29"/>
        </row>
        <row r="30">
          <cell r="E30"/>
        </row>
        <row r="31">
          <cell r="E31"/>
        </row>
        <row r="32">
          <cell r="E32"/>
        </row>
        <row r="33">
          <cell r="E33"/>
        </row>
        <row r="34">
          <cell r="E34"/>
        </row>
        <row r="35">
          <cell r="E35"/>
        </row>
        <row r="36">
          <cell r="E36"/>
        </row>
        <row r="37">
          <cell r="E37"/>
        </row>
        <row r="38">
          <cell r="E38"/>
        </row>
        <row r="39">
          <cell r="E39"/>
        </row>
        <row r="40">
          <cell r="E40"/>
        </row>
        <row r="41">
          <cell r="E41"/>
        </row>
        <row r="42">
          <cell r="E42"/>
        </row>
        <row r="43">
          <cell r="E43"/>
        </row>
        <row r="44">
          <cell r="E44"/>
        </row>
        <row r="45">
          <cell r="E45"/>
        </row>
        <row r="46">
          <cell r="E46"/>
        </row>
        <row r="47">
          <cell r="E47"/>
        </row>
        <row r="48">
          <cell r="E48"/>
        </row>
        <row r="49">
          <cell r="E49"/>
        </row>
        <row r="50">
          <cell r="E50"/>
        </row>
        <row r="51">
          <cell r="E51"/>
        </row>
        <row r="52">
          <cell r="E52"/>
        </row>
        <row r="53">
          <cell r="E53"/>
        </row>
        <row r="54">
          <cell r="E54"/>
        </row>
        <row r="55">
          <cell r="E55"/>
        </row>
        <row r="56">
          <cell r="E56"/>
        </row>
        <row r="57">
          <cell r="E57"/>
        </row>
        <row r="58">
          <cell r="E58"/>
        </row>
        <row r="59">
          <cell r="E59"/>
        </row>
        <row r="60">
          <cell r="E60"/>
        </row>
        <row r="61">
          <cell r="E61"/>
        </row>
        <row r="62">
          <cell r="E62"/>
        </row>
        <row r="63">
          <cell r="E63"/>
        </row>
        <row r="64">
          <cell r="E64"/>
        </row>
        <row r="65">
          <cell r="E65"/>
        </row>
        <row r="66">
          <cell r="E66"/>
        </row>
        <row r="67">
          <cell r="E67"/>
        </row>
        <row r="68">
          <cell r="E68"/>
        </row>
        <row r="69">
          <cell r="E69"/>
        </row>
        <row r="70">
          <cell r="E70"/>
        </row>
        <row r="71">
          <cell r="E71"/>
        </row>
        <row r="72">
          <cell r="E72"/>
        </row>
        <row r="73">
          <cell r="E73"/>
        </row>
        <row r="74">
          <cell r="E74"/>
        </row>
        <row r="75">
          <cell r="E75"/>
        </row>
        <row r="76">
          <cell r="E76"/>
        </row>
        <row r="77">
          <cell r="E77"/>
        </row>
        <row r="78">
          <cell r="E78"/>
        </row>
        <row r="79">
          <cell r="E79"/>
        </row>
        <row r="80">
          <cell r="E80"/>
        </row>
        <row r="81">
          <cell r="E81"/>
        </row>
        <row r="82">
          <cell r="E82"/>
        </row>
        <row r="83">
          <cell r="E83"/>
        </row>
        <row r="84">
          <cell r="E84"/>
        </row>
        <row r="85">
          <cell r="E85"/>
        </row>
        <row r="86">
          <cell r="E86"/>
        </row>
        <row r="87">
          <cell r="E87"/>
        </row>
        <row r="88">
          <cell r="E88"/>
        </row>
        <row r="89">
          <cell r="E89"/>
        </row>
        <row r="90">
          <cell r="E90"/>
        </row>
        <row r="91">
          <cell r="E91"/>
        </row>
        <row r="92">
          <cell r="E92"/>
        </row>
        <row r="93">
          <cell r="E93"/>
        </row>
        <row r="94">
          <cell r="E94"/>
        </row>
        <row r="95">
          <cell r="E95"/>
        </row>
        <row r="96">
          <cell r="E96"/>
        </row>
        <row r="97">
          <cell r="E97"/>
        </row>
        <row r="98">
          <cell r="E98"/>
        </row>
        <row r="99">
          <cell r="E99"/>
        </row>
        <row r="100">
          <cell r="E100"/>
        </row>
        <row r="101">
          <cell r="E101"/>
        </row>
        <row r="102">
          <cell r="E102"/>
        </row>
        <row r="103">
          <cell r="E103"/>
        </row>
        <row r="104">
          <cell r="E104"/>
        </row>
        <row r="105">
          <cell r="E105"/>
        </row>
        <row r="106">
          <cell r="E106"/>
        </row>
        <row r="107">
          <cell r="E107"/>
        </row>
        <row r="108">
          <cell r="E108"/>
        </row>
        <row r="109">
          <cell r="E109"/>
        </row>
        <row r="110">
          <cell r="E110"/>
        </row>
        <row r="111">
          <cell r="E111"/>
        </row>
        <row r="112">
          <cell r="E112"/>
        </row>
        <row r="113">
          <cell r="E113"/>
        </row>
        <row r="114">
          <cell r="E114"/>
        </row>
        <row r="115">
          <cell r="E115"/>
        </row>
        <row r="116">
          <cell r="E116"/>
        </row>
        <row r="117">
          <cell r="E117"/>
        </row>
        <row r="118">
          <cell r="E118"/>
        </row>
        <row r="119">
          <cell r="E119"/>
        </row>
        <row r="120">
          <cell r="E120"/>
        </row>
        <row r="121">
          <cell r="E121"/>
        </row>
        <row r="122">
          <cell r="E122"/>
        </row>
        <row r="123">
          <cell r="E123"/>
        </row>
        <row r="124">
          <cell r="E124"/>
        </row>
        <row r="125">
          <cell r="E125"/>
        </row>
        <row r="126">
          <cell r="E126"/>
        </row>
        <row r="127">
          <cell r="E127"/>
        </row>
        <row r="128">
          <cell r="E128"/>
        </row>
        <row r="129">
          <cell r="E129"/>
        </row>
        <row r="130">
          <cell r="E130"/>
        </row>
        <row r="131">
          <cell r="E131"/>
        </row>
        <row r="132">
          <cell r="E132"/>
        </row>
        <row r="133">
          <cell r="E133"/>
        </row>
        <row r="134">
          <cell r="E134"/>
        </row>
        <row r="135">
          <cell r="E135"/>
        </row>
        <row r="136">
          <cell r="E136"/>
        </row>
        <row r="137">
          <cell r="E137"/>
        </row>
        <row r="138">
          <cell r="E138"/>
        </row>
        <row r="139">
          <cell r="E139"/>
        </row>
        <row r="140">
          <cell r="E140"/>
        </row>
        <row r="141">
          <cell r="E141"/>
        </row>
        <row r="142">
          <cell r="E142"/>
        </row>
        <row r="143">
          <cell r="E143"/>
        </row>
        <row r="144">
          <cell r="E144"/>
        </row>
        <row r="145">
          <cell r="E145"/>
        </row>
        <row r="146">
          <cell r="E146"/>
        </row>
        <row r="147">
          <cell r="E147"/>
        </row>
        <row r="148">
          <cell r="E148"/>
        </row>
        <row r="149">
          <cell r="E149"/>
        </row>
        <row r="150">
          <cell r="E150"/>
        </row>
        <row r="151">
          <cell r="E151"/>
        </row>
        <row r="152">
          <cell r="E152"/>
        </row>
        <row r="153">
          <cell r="E153"/>
        </row>
        <row r="154">
          <cell r="E154"/>
        </row>
        <row r="155">
          <cell r="E155"/>
        </row>
        <row r="156">
          <cell r="E156"/>
        </row>
        <row r="157">
          <cell r="E157"/>
        </row>
        <row r="158">
          <cell r="E158"/>
        </row>
        <row r="159">
          <cell r="E159"/>
        </row>
        <row r="160">
          <cell r="E160"/>
        </row>
        <row r="161">
          <cell r="E161"/>
        </row>
        <row r="162">
          <cell r="E162"/>
        </row>
        <row r="163">
          <cell r="E163"/>
        </row>
        <row r="164">
          <cell r="E164"/>
        </row>
        <row r="165">
          <cell r="E165"/>
        </row>
        <row r="166">
          <cell r="E166"/>
        </row>
        <row r="167">
          <cell r="E167"/>
        </row>
        <row r="168">
          <cell r="E168"/>
        </row>
        <row r="169">
          <cell r="E169"/>
        </row>
        <row r="170">
          <cell r="E170"/>
        </row>
        <row r="171">
          <cell r="E171"/>
        </row>
        <row r="172">
          <cell r="E172"/>
        </row>
        <row r="173">
          <cell r="E173"/>
        </row>
        <row r="174">
          <cell r="E174"/>
        </row>
        <row r="175">
          <cell r="E175"/>
        </row>
        <row r="176">
          <cell r="E176"/>
        </row>
        <row r="177">
          <cell r="E177"/>
        </row>
        <row r="178">
          <cell r="E178"/>
        </row>
        <row r="179">
          <cell r="E179"/>
        </row>
        <row r="180">
          <cell r="E180"/>
        </row>
        <row r="181">
          <cell r="E181"/>
        </row>
        <row r="182">
          <cell r="E182"/>
        </row>
        <row r="183">
          <cell r="E183"/>
        </row>
        <row r="184">
          <cell r="E184"/>
        </row>
        <row r="185">
          <cell r="E185"/>
        </row>
        <row r="186">
          <cell r="E186"/>
        </row>
        <row r="187">
          <cell r="E187"/>
        </row>
        <row r="188">
          <cell r="E188"/>
        </row>
        <row r="189">
          <cell r="E189"/>
        </row>
        <row r="190">
          <cell r="E190"/>
        </row>
        <row r="191">
          <cell r="E191"/>
        </row>
        <row r="192">
          <cell r="E192"/>
        </row>
        <row r="193">
          <cell r="E193"/>
        </row>
        <row r="194">
          <cell r="E194"/>
        </row>
        <row r="195">
          <cell r="E195"/>
        </row>
        <row r="196">
          <cell r="E196"/>
        </row>
        <row r="197">
          <cell r="E197"/>
        </row>
        <row r="198">
          <cell r="E198"/>
        </row>
        <row r="199">
          <cell r="E199"/>
        </row>
        <row r="200">
          <cell r="E200"/>
        </row>
        <row r="201">
          <cell r="E201"/>
        </row>
        <row r="202">
          <cell r="E202"/>
        </row>
        <row r="203">
          <cell r="E203"/>
        </row>
        <row r="204">
          <cell r="E204"/>
        </row>
        <row r="205">
          <cell r="E205"/>
        </row>
        <row r="206">
          <cell r="E206"/>
        </row>
        <row r="207">
          <cell r="E207"/>
        </row>
        <row r="208">
          <cell r="E208"/>
        </row>
        <row r="209">
          <cell r="E209"/>
        </row>
        <row r="210">
          <cell r="E210"/>
        </row>
        <row r="211">
          <cell r="E211"/>
        </row>
        <row r="212">
          <cell r="E212"/>
        </row>
        <row r="213">
          <cell r="E213"/>
        </row>
        <row r="214">
          <cell r="E214"/>
        </row>
        <row r="215">
          <cell r="E215"/>
        </row>
        <row r="216">
          <cell r="E216"/>
        </row>
        <row r="217">
          <cell r="E217"/>
        </row>
        <row r="218">
          <cell r="E218"/>
        </row>
        <row r="219">
          <cell r="E219"/>
        </row>
        <row r="220">
          <cell r="E220"/>
        </row>
        <row r="221">
          <cell r="E221"/>
        </row>
        <row r="222">
          <cell r="E222"/>
        </row>
        <row r="223">
          <cell r="E223"/>
        </row>
        <row r="224">
          <cell r="E224"/>
        </row>
        <row r="225">
          <cell r="E225"/>
        </row>
        <row r="226">
          <cell r="E226"/>
        </row>
        <row r="227">
          <cell r="E227"/>
        </row>
        <row r="228">
          <cell r="E228"/>
        </row>
        <row r="229">
          <cell r="E229"/>
        </row>
        <row r="230">
          <cell r="E230"/>
        </row>
        <row r="231">
          <cell r="E231"/>
        </row>
        <row r="232">
          <cell r="E232"/>
        </row>
        <row r="233">
          <cell r="E233"/>
        </row>
        <row r="234">
          <cell r="E234"/>
        </row>
        <row r="235">
          <cell r="E235"/>
        </row>
        <row r="236">
          <cell r="E236"/>
        </row>
        <row r="237">
          <cell r="E237"/>
        </row>
        <row r="238">
          <cell r="E238"/>
        </row>
        <row r="239">
          <cell r="E239"/>
        </row>
        <row r="240">
          <cell r="E240"/>
        </row>
        <row r="241">
          <cell r="E241"/>
        </row>
        <row r="242">
          <cell r="E242"/>
        </row>
        <row r="243">
          <cell r="E243"/>
        </row>
        <row r="244">
          <cell r="E244"/>
        </row>
        <row r="245">
          <cell r="E245"/>
        </row>
        <row r="246">
          <cell r="E246"/>
        </row>
        <row r="247">
          <cell r="E247"/>
        </row>
        <row r="248">
          <cell r="E248"/>
        </row>
        <row r="249">
          <cell r="E249"/>
        </row>
        <row r="250">
          <cell r="E250"/>
        </row>
        <row r="251">
          <cell r="E251"/>
        </row>
        <row r="252">
          <cell r="E252"/>
        </row>
        <row r="253">
          <cell r="E253"/>
        </row>
        <row r="254">
          <cell r="E254"/>
        </row>
        <row r="255">
          <cell r="E255"/>
        </row>
        <row r="256">
          <cell r="E256"/>
        </row>
        <row r="257">
          <cell r="E257"/>
        </row>
        <row r="258">
          <cell r="E258"/>
        </row>
        <row r="259">
          <cell r="E259"/>
        </row>
        <row r="260">
          <cell r="E260"/>
        </row>
        <row r="261">
          <cell r="E261"/>
        </row>
        <row r="262">
          <cell r="E262"/>
        </row>
        <row r="263">
          <cell r="E263"/>
        </row>
        <row r="264">
          <cell r="E264"/>
        </row>
        <row r="265">
          <cell r="E265"/>
        </row>
        <row r="266">
          <cell r="E266"/>
        </row>
        <row r="267">
          <cell r="E267"/>
        </row>
        <row r="268">
          <cell r="E268"/>
        </row>
        <row r="269">
          <cell r="E269"/>
        </row>
        <row r="270">
          <cell r="E270"/>
        </row>
        <row r="271">
          <cell r="E271"/>
        </row>
        <row r="272">
          <cell r="E272"/>
        </row>
        <row r="273">
          <cell r="E273"/>
        </row>
        <row r="274">
          <cell r="E274"/>
        </row>
        <row r="275">
          <cell r="E275"/>
        </row>
        <row r="276">
          <cell r="E276"/>
        </row>
        <row r="277">
          <cell r="E277"/>
        </row>
        <row r="278">
          <cell r="E278"/>
        </row>
        <row r="279">
          <cell r="E279"/>
        </row>
        <row r="280">
          <cell r="E280"/>
        </row>
        <row r="281">
          <cell r="E281"/>
        </row>
        <row r="282">
          <cell r="E282"/>
        </row>
        <row r="283">
          <cell r="E283"/>
        </row>
        <row r="284">
          <cell r="E284"/>
        </row>
        <row r="285">
          <cell r="E285"/>
        </row>
        <row r="286">
          <cell r="E286"/>
        </row>
        <row r="287">
          <cell r="E287"/>
        </row>
        <row r="288">
          <cell r="E288"/>
        </row>
        <row r="289">
          <cell r="E289"/>
        </row>
        <row r="290">
          <cell r="E290"/>
        </row>
        <row r="291">
          <cell r="E291"/>
        </row>
        <row r="292">
          <cell r="E292"/>
        </row>
        <row r="293">
          <cell r="E293"/>
        </row>
        <row r="294">
          <cell r="E294"/>
        </row>
        <row r="295">
          <cell r="E295"/>
        </row>
        <row r="296">
          <cell r="E296"/>
        </row>
        <row r="297">
          <cell r="E297"/>
        </row>
        <row r="298">
          <cell r="E298"/>
        </row>
        <row r="299">
          <cell r="E299"/>
        </row>
        <row r="300">
          <cell r="E300"/>
        </row>
        <row r="301">
          <cell r="E301"/>
        </row>
        <row r="302">
          <cell r="E302"/>
        </row>
        <row r="303">
          <cell r="E303"/>
        </row>
        <row r="304">
          <cell r="E304"/>
        </row>
        <row r="305">
          <cell r="E305"/>
        </row>
        <row r="306">
          <cell r="E306"/>
        </row>
        <row r="307">
          <cell r="E307"/>
        </row>
        <row r="308">
          <cell r="E308"/>
        </row>
        <row r="309">
          <cell r="E309"/>
        </row>
        <row r="310">
          <cell r="E310"/>
        </row>
        <row r="311">
          <cell r="E311"/>
        </row>
        <row r="312">
          <cell r="E312"/>
        </row>
        <row r="313">
          <cell r="E313"/>
        </row>
        <row r="314">
          <cell r="E314"/>
        </row>
        <row r="315">
          <cell r="E315"/>
        </row>
        <row r="316">
          <cell r="E316"/>
        </row>
        <row r="317">
          <cell r="E317"/>
        </row>
        <row r="318">
          <cell r="E318"/>
        </row>
        <row r="319">
          <cell r="E319"/>
        </row>
        <row r="320">
          <cell r="E320"/>
        </row>
        <row r="321">
          <cell r="E321"/>
        </row>
        <row r="322">
          <cell r="E322"/>
        </row>
        <row r="323">
          <cell r="E323"/>
        </row>
        <row r="324">
          <cell r="E324"/>
        </row>
        <row r="325">
          <cell r="E325"/>
        </row>
        <row r="326">
          <cell r="E326"/>
        </row>
        <row r="327">
          <cell r="E327"/>
        </row>
        <row r="328">
          <cell r="E328"/>
        </row>
        <row r="329">
          <cell r="E329"/>
        </row>
        <row r="330">
          <cell r="E330"/>
        </row>
        <row r="331">
          <cell r="E331"/>
        </row>
        <row r="332">
          <cell r="E332"/>
        </row>
        <row r="333">
          <cell r="E333"/>
        </row>
        <row r="334">
          <cell r="E334"/>
        </row>
        <row r="335">
          <cell r="E335"/>
        </row>
        <row r="336">
          <cell r="E336"/>
        </row>
        <row r="337">
          <cell r="E337"/>
        </row>
        <row r="338">
          <cell r="E338"/>
        </row>
        <row r="339">
          <cell r="E339"/>
        </row>
        <row r="340">
          <cell r="E340"/>
        </row>
        <row r="341">
          <cell r="E341"/>
        </row>
        <row r="342">
          <cell r="E342"/>
        </row>
        <row r="343">
          <cell r="E343"/>
        </row>
        <row r="344">
          <cell r="E344"/>
        </row>
        <row r="345">
          <cell r="E345"/>
        </row>
        <row r="346">
          <cell r="E346"/>
        </row>
        <row r="347">
          <cell r="E347"/>
        </row>
        <row r="348">
          <cell r="E348"/>
        </row>
        <row r="349">
          <cell r="E349"/>
        </row>
        <row r="350">
          <cell r="E350"/>
        </row>
        <row r="351">
          <cell r="E351"/>
        </row>
        <row r="352">
          <cell r="E352"/>
        </row>
        <row r="353">
          <cell r="E353"/>
        </row>
        <row r="354">
          <cell r="E354"/>
        </row>
        <row r="355">
          <cell r="E355"/>
        </row>
        <row r="356">
          <cell r="E356"/>
        </row>
        <row r="357">
          <cell r="E357"/>
        </row>
        <row r="358">
          <cell r="E358"/>
        </row>
        <row r="359">
          <cell r="E359"/>
        </row>
        <row r="360">
          <cell r="E360"/>
        </row>
        <row r="361">
          <cell r="E361"/>
        </row>
        <row r="362">
          <cell r="E362"/>
        </row>
        <row r="363">
          <cell r="E363"/>
        </row>
        <row r="364">
          <cell r="E364"/>
        </row>
        <row r="365">
          <cell r="E365"/>
        </row>
        <row r="366">
          <cell r="E366"/>
        </row>
        <row r="367">
          <cell r="E367"/>
        </row>
        <row r="368">
          <cell r="E368"/>
        </row>
        <row r="369">
          <cell r="E369"/>
        </row>
        <row r="370">
          <cell r="E370"/>
        </row>
        <row r="371">
          <cell r="E371"/>
        </row>
        <row r="372">
          <cell r="E372"/>
        </row>
        <row r="373">
          <cell r="E373"/>
        </row>
        <row r="374">
          <cell r="E374"/>
        </row>
        <row r="375">
          <cell r="E375"/>
        </row>
        <row r="376">
          <cell r="E376"/>
        </row>
        <row r="377">
          <cell r="E377"/>
        </row>
        <row r="378">
          <cell r="E378"/>
        </row>
        <row r="379">
          <cell r="E379"/>
        </row>
        <row r="380">
          <cell r="E380"/>
        </row>
        <row r="381">
          <cell r="E381"/>
        </row>
        <row r="382">
          <cell r="E382"/>
        </row>
        <row r="383">
          <cell r="E383"/>
        </row>
        <row r="384">
          <cell r="E384"/>
        </row>
        <row r="385">
          <cell r="E385"/>
        </row>
        <row r="386">
          <cell r="E386"/>
        </row>
        <row r="387">
          <cell r="E387"/>
        </row>
        <row r="388">
          <cell r="E388"/>
        </row>
        <row r="389">
          <cell r="E389"/>
        </row>
        <row r="390">
          <cell r="E390"/>
        </row>
        <row r="391">
          <cell r="E391"/>
        </row>
        <row r="392">
          <cell r="E392"/>
        </row>
        <row r="393">
          <cell r="E393"/>
        </row>
        <row r="394">
          <cell r="E394"/>
        </row>
        <row r="395">
          <cell r="E395"/>
        </row>
        <row r="396">
          <cell r="E396"/>
        </row>
        <row r="397">
          <cell r="E397"/>
        </row>
        <row r="398">
          <cell r="E398"/>
        </row>
        <row r="399">
          <cell r="E399"/>
        </row>
        <row r="400">
          <cell r="E400"/>
        </row>
        <row r="401">
          <cell r="E401"/>
        </row>
        <row r="402">
          <cell r="E402"/>
        </row>
        <row r="403">
          <cell r="E403"/>
        </row>
        <row r="404">
          <cell r="E404"/>
        </row>
        <row r="405">
          <cell r="E405"/>
        </row>
        <row r="406">
          <cell r="E406"/>
        </row>
        <row r="407">
          <cell r="E407"/>
        </row>
        <row r="408">
          <cell r="E408"/>
        </row>
        <row r="409">
          <cell r="E409"/>
        </row>
        <row r="410">
          <cell r="E410"/>
        </row>
        <row r="411">
          <cell r="E411"/>
        </row>
        <row r="412">
          <cell r="E412"/>
        </row>
        <row r="413">
          <cell r="E413"/>
        </row>
        <row r="414">
          <cell r="E414"/>
        </row>
        <row r="415">
          <cell r="E415"/>
        </row>
        <row r="416">
          <cell r="E416"/>
        </row>
        <row r="417">
          <cell r="E417"/>
        </row>
        <row r="418">
          <cell r="E418"/>
        </row>
        <row r="419">
          <cell r="E419"/>
        </row>
        <row r="420">
          <cell r="E420"/>
        </row>
        <row r="421">
          <cell r="E421"/>
        </row>
        <row r="422">
          <cell r="E422"/>
        </row>
        <row r="423">
          <cell r="E423"/>
        </row>
        <row r="424">
          <cell r="E424"/>
        </row>
        <row r="425">
          <cell r="E425"/>
        </row>
        <row r="426">
          <cell r="E426"/>
        </row>
        <row r="427">
          <cell r="E427"/>
        </row>
        <row r="428">
          <cell r="E428"/>
        </row>
        <row r="429">
          <cell r="E429"/>
        </row>
        <row r="430">
          <cell r="E430"/>
        </row>
        <row r="431">
          <cell r="E431"/>
        </row>
        <row r="432">
          <cell r="E432"/>
        </row>
        <row r="433">
          <cell r="E433"/>
        </row>
        <row r="434">
          <cell r="E434"/>
        </row>
        <row r="435">
          <cell r="E435"/>
        </row>
        <row r="436">
          <cell r="E436"/>
        </row>
        <row r="437">
          <cell r="E437"/>
        </row>
        <row r="438">
          <cell r="E438"/>
        </row>
        <row r="439">
          <cell r="E439"/>
        </row>
        <row r="440">
          <cell r="E440"/>
        </row>
        <row r="441">
          <cell r="E441"/>
        </row>
        <row r="442">
          <cell r="E442"/>
        </row>
        <row r="443">
          <cell r="E443"/>
        </row>
        <row r="444">
          <cell r="E444"/>
        </row>
        <row r="445">
          <cell r="E445"/>
        </row>
        <row r="446">
          <cell r="E446"/>
        </row>
        <row r="447">
          <cell r="E447"/>
        </row>
        <row r="448">
          <cell r="E448"/>
        </row>
        <row r="449">
          <cell r="E449"/>
        </row>
        <row r="450">
          <cell r="E450"/>
        </row>
        <row r="451">
          <cell r="E451"/>
        </row>
        <row r="452">
          <cell r="E452"/>
        </row>
        <row r="453">
          <cell r="E453"/>
        </row>
        <row r="454">
          <cell r="E454"/>
        </row>
        <row r="455">
          <cell r="E455"/>
        </row>
        <row r="456">
          <cell r="E456"/>
        </row>
        <row r="457">
          <cell r="E457"/>
        </row>
        <row r="458">
          <cell r="E458"/>
        </row>
        <row r="459">
          <cell r="E459"/>
        </row>
        <row r="460">
          <cell r="E460"/>
        </row>
        <row r="461">
          <cell r="E461"/>
        </row>
        <row r="462">
          <cell r="E462"/>
        </row>
        <row r="463">
          <cell r="E463"/>
        </row>
        <row r="464">
          <cell r="E464"/>
        </row>
        <row r="465">
          <cell r="E465"/>
        </row>
        <row r="466">
          <cell r="E466"/>
        </row>
        <row r="467">
          <cell r="E467"/>
        </row>
        <row r="468">
          <cell r="E468"/>
        </row>
        <row r="469">
          <cell r="E469"/>
        </row>
        <row r="470">
          <cell r="E470"/>
        </row>
        <row r="471">
          <cell r="E471"/>
        </row>
        <row r="472">
          <cell r="E472"/>
        </row>
        <row r="473">
          <cell r="E473"/>
        </row>
        <row r="474">
          <cell r="E474"/>
        </row>
        <row r="475">
          <cell r="E475"/>
        </row>
        <row r="476">
          <cell r="E476"/>
        </row>
        <row r="477">
          <cell r="E477"/>
        </row>
        <row r="478">
          <cell r="E478"/>
        </row>
        <row r="479">
          <cell r="E479"/>
        </row>
        <row r="480">
          <cell r="E480"/>
        </row>
        <row r="481">
          <cell r="E481"/>
        </row>
        <row r="482">
          <cell r="E482"/>
        </row>
        <row r="483">
          <cell r="E483"/>
        </row>
        <row r="484">
          <cell r="E484"/>
        </row>
        <row r="485">
          <cell r="E485"/>
        </row>
        <row r="486">
          <cell r="E486"/>
        </row>
        <row r="487">
          <cell r="E487"/>
        </row>
        <row r="488">
          <cell r="E488"/>
        </row>
        <row r="489">
          <cell r="E489"/>
        </row>
        <row r="490">
          <cell r="E490"/>
        </row>
        <row r="491">
          <cell r="E491"/>
        </row>
        <row r="492">
          <cell r="E492"/>
        </row>
        <row r="493">
          <cell r="E493"/>
        </row>
        <row r="494">
          <cell r="E494"/>
        </row>
        <row r="495">
          <cell r="E495"/>
        </row>
        <row r="496">
          <cell r="E496"/>
        </row>
        <row r="497">
          <cell r="E497"/>
        </row>
        <row r="498">
          <cell r="E498"/>
        </row>
        <row r="499">
          <cell r="E499"/>
        </row>
        <row r="500">
          <cell r="E500"/>
        </row>
        <row r="501">
          <cell r="E501"/>
        </row>
        <row r="502">
          <cell r="E502"/>
        </row>
        <row r="503">
          <cell r="E503"/>
        </row>
        <row r="504">
          <cell r="E504"/>
        </row>
        <row r="505">
          <cell r="E505"/>
        </row>
        <row r="506">
          <cell r="E506"/>
        </row>
        <row r="507">
          <cell r="E507"/>
        </row>
        <row r="508">
          <cell r="E508"/>
        </row>
        <row r="509">
          <cell r="E509"/>
        </row>
        <row r="510">
          <cell r="E510"/>
        </row>
        <row r="511">
          <cell r="E511"/>
        </row>
        <row r="512">
          <cell r="E512"/>
        </row>
        <row r="513">
          <cell r="E513"/>
        </row>
        <row r="514">
          <cell r="E514"/>
        </row>
        <row r="515">
          <cell r="E515"/>
        </row>
        <row r="516">
          <cell r="E516"/>
        </row>
        <row r="517">
          <cell r="E517"/>
        </row>
        <row r="518">
          <cell r="E518"/>
        </row>
        <row r="519">
          <cell r="E519"/>
        </row>
        <row r="520">
          <cell r="E520"/>
        </row>
        <row r="521">
          <cell r="E521"/>
        </row>
        <row r="522">
          <cell r="E522"/>
        </row>
        <row r="523">
          <cell r="E523"/>
        </row>
        <row r="524">
          <cell r="E524"/>
        </row>
        <row r="525">
          <cell r="E525"/>
        </row>
        <row r="526">
          <cell r="E526"/>
        </row>
        <row r="527">
          <cell r="E527"/>
        </row>
        <row r="528">
          <cell r="E528"/>
        </row>
        <row r="529">
          <cell r="E529"/>
        </row>
        <row r="530">
          <cell r="E530"/>
        </row>
        <row r="531">
          <cell r="E531"/>
        </row>
        <row r="532">
          <cell r="E532"/>
        </row>
        <row r="533">
          <cell r="E533"/>
        </row>
        <row r="534">
          <cell r="E534"/>
        </row>
        <row r="535">
          <cell r="E535"/>
        </row>
        <row r="536">
          <cell r="E536"/>
        </row>
        <row r="537">
          <cell r="E537"/>
        </row>
        <row r="538">
          <cell r="E538"/>
        </row>
        <row r="539">
          <cell r="E539"/>
        </row>
        <row r="540">
          <cell r="E540"/>
        </row>
        <row r="541">
          <cell r="E541"/>
        </row>
        <row r="542">
          <cell r="E542"/>
        </row>
        <row r="543">
          <cell r="E543"/>
        </row>
        <row r="544">
          <cell r="E544"/>
        </row>
        <row r="545">
          <cell r="E545"/>
        </row>
        <row r="546">
          <cell r="E546"/>
        </row>
        <row r="547">
          <cell r="E547"/>
        </row>
        <row r="548">
          <cell r="E548"/>
        </row>
        <row r="549">
          <cell r="E549"/>
        </row>
        <row r="550">
          <cell r="E550"/>
        </row>
        <row r="551">
          <cell r="E551"/>
        </row>
        <row r="552">
          <cell r="E552"/>
        </row>
        <row r="553">
          <cell r="E553"/>
        </row>
        <row r="554">
          <cell r="E554"/>
        </row>
        <row r="555">
          <cell r="E555"/>
        </row>
        <row r="556">
          <cell r="E556"/>
        </row>
        <row r="557">
          <cell r="E557"/>
        </row>
        <row r="558">
          <cell r="E558"/>
        </row>
        <row r="559">
          <cell r="E559"/>
        </row>
        <row r="560">
          <cell r="E560"/>
        </row>
        <row r="561">
          <cell r="E561"/>
        </row>
        <row r="562">
          <cell r="E562"/>
        </row>
        <row r="563">
          <cell r="E563"/>
        </row>
        <row r="564">
          <cell r="E564"/>
        </row>
        <row r="565">
          <cell r="E565"/>
        </row>
        <row r="566">
          <cell r="E566"/>
        </row>
        <row r="567">
          <cell r="E567"/>
        </row>
        <row r="568">
          <cell r="E568"/>
        </row>
        <row r="569">
          <cell r="E569"/>
        </row>
        <row r="570">
          <cell r="E570"/>
        </row>
        <row r="571">
          <cell r="E571"/>
        </row>
        <row r="572">
          <cell r="E572"/>
        </row>
        <row r="573">
          <cell r="E573"/>
        </row>
        <row r="574">
          <cell r="E574"/>
        </row>
        <row r="575">
          <cell r="E575"/>
        </row>
        <row r="576">
          <cell r="E576"/>
        </row>
        <row r="577">
          <cell r="E577"/>
        </row>
        <row r="578">
          <cell r="E578"/>
        </row>
        <row r="579">
          <cell r="E579"/>
        </row>
        <row r="580">
          <cell r="E580"/>
        </row>
        <row r="581">
          <cell r="E581"/>
        </row>
        <row r="582">
          <cell r="E582"/>
        </row>
        <row r="583">
          <cell r="E583"/>
        </row>
        <row r="584">
          <cell r="E584"/>
        </row>
        <row r="585">
          <cell r="E585"/>
        </row>
        <row r="586">
          <cell r="E586"/>
        </row>
        <row r="587">
          <cell r="E587"/>
        </row>
        <row r="588">
          <cell r="E588"/>
        </row>
        <row r="589">
          <cell r="E589"/>
        </row>
        <row r="590">
          <cell r="E590"/>
        </row>
        <row r="591">
          <cell r="E591"/>
        </row>
        <row r="592">
          <cell r="E592"/>
        </row>
        <row r="593">
          <cell r="E593"/>
        </row>
        <row r="594">
          <cell r="E594"/>
        </row>
        <row r="595">
          <cell r="E595"/>
        </row>
        <row r="596">
          <cell r="E596"/>
        </row>
        <row r="597">
          <cell r="E597"/>
        </row>
        <row r="598">
          <cell r="E598"/>
        </row>
        <row r="599">
          <cell r="E599"/>
        </row>
        <row r="600">
          <cell r="E600"/>
        </row>
        <row r="601">
          <cell r="E601"/>
        </row>
        <row r="602">
          <cell r="E602"/>
        </row>
        <row r="603">
          <cell r="E603"/>
        </row>
        <row r="604">
          <cell r="E604"/>
        </row>
        <row r="605">
          <cell r="E605"/>
        </row>
        <row r="606">
          <cell r="E606"/>
        </row>
        <row r="607">
          <cell r="E607"/>
        </row>
        <row r="608">
          <cell r="E608"/>
        </row>
        <row r="609">
          <cell r="E609"/>
        </row>
        <row r="610">
          <cell r="E610"/>
        </row>
        <row r="611">
          <cell r="E611"/>
        </row>
        <row r="612">
          <cell r="E612"/>
        </row>
        <row r="613">
          <cell r="E613"/>
        </row>
        <row r="614">
          <cell r="E614"/>
        </row>
        <row r="615">
          <cell r="E615"/>
        </row>
        <row r="616">
          <cell r="E616"/>
        </row>
        <row r="617">
          <cell r="E617"/>
        </row>
        <row r="618">
          <cell r="E618"/>
        </row>
        <row r="619">
          <cell r="E619"/>
        </row>
        <row r="620">
          <cell r="E620"/>
        </row>
        <row r="621">
          <cell r="E621"/>
        </row>
        <row r="622">
          <cell r="E622"/>
        </row>
        <row r="623">
          <cell r="E623"/>
        </row>
        <row r="624">
          <cell r="E624"/>
        </row>
        <row r="625">
          <cell r="E625"/>
        </row>
        <row r="626">
          <cell r="E626"/>
        </row>
        <row r="627">
          <cell r="E627"/>
        </row>
        <row r="628">
          <cell r="E628"/>
        </row>
        <row r="629">
          <cell r="E629"/>
        </row>
        <row r="630">
          <cell r="E630"/>
        </row>
        <row r="631">
          <cell r="E631"/>
        </row>
        <row r="632">
          <cell r="E632"/>
        </row>
        <row r="633">
          <cell r="E633"/>
        </row>
        <row r="634">
          <cell r="E634"/>
        </row>
        <row r="635">
          <cell r="E635"/>
        </row>
        <row r="636">
          <cell r="E636"/>
        </row>
        <row r="637">
          <cell r="E637"/>
        </row>
        <row r="638">
          <cell r="E638"/>
        </row>
        <row r="639">
          <cell r="E639"/>
        </row>
        <row r="640">
          <cell r="E640"/>
        </row>
        <row r="641">
          <cell r="E641"/>
        </row>
        <row r="642">
          <cell r="E642"/>
        </row>
        <row r="643">
          <cell r="E643"/>
        </row>
        <row r="644">
          <cell r="E644"/>
        </row>
        <row r="645">
          <cell r="E645"/>
        </row>
        <row r="646">
          <cell r="E646"/>
        </row>
        <row r="647">
          <cell r="E647"/>
        </row>
        <row r="648">
          <cell r="E648"/>
        </row>
        <row r="649">
          <cell r="E649"/>
        </row>
        <row r="650">
          <cell r="E650"/>
        </row>
        <row r="651">
          <cell r="E651"/>
        </row>
        <row r="652">
          <cell r="E652"/>
        </row>
        <row r="653">
          <cell r="E653"/>
        </row>
        <row r="654">
          <cell r="E654"/>
        </row>
        <row r="655">
          <cell r="E655"/>
        </row>
        <row r="656">
          <cell r="E656"/>
        </row>
        <row r="657">
          <cell r="E657"/>
        </row>
        <row r="658">
          <cell r="E658"/>
        </row>
        <row r="659">
          <cell r="E659"/>
        </row>
        <row r="660">
          <cell r="E660"/>
        </row>
        <row r="661">
          <cell r="E661"/>
        </row>
        <row r="662">
          <cell r="E662"/>
        </row>
        <row r="663">
          <cell r="E663"/>
        </row>
        <row r="664">
          <cell r="E664"/>
        </row>
        <row r="665">
          <cell r="E665"/>
        </row>
        <row r="666">
          <cell r="E666"/>
        </row>
        <row r="667">
          <cell r="E667"/>
        </row>
        <row r="668">
          <cell r="E668"/>
        </row>
        <row r="669">
          <cell r="E669"/>
        </row>
        <row r="670">
          <cell r="E670"/>
        </row>
        <row r="671">
          <cell r="E671"/>
        </row>
        <row r="672">
          <cell r="E672"/>
        </row>
        <row r="673">
          <cell r="E673"/>
        </row>
        <row r="674">
          <cell r="E674"/>
        </row>
        <row r="675">
          <cell r="E675"/>
        </row>
        <row r="676">
          <cell r="E676"/>
        </row>
        <row r="677">
          <cell r="E677"/>
        </row>
        <row r="678">
          <cell r="E678"/>
        </row>
        <row r="679">
          <cell r="E679"/>
        </row>
        <row r="680">
          <cell r="E680"/>
        </row>
        <row r="681">
          <cell r="E681"/>
        </row>
        <row r="682">
          <cell r="E682"/>
        </row>
        <row r="683">
          <cell r="E683"/>
        </row>
        <row r="684">
          <cell r="E684"/>
        </row>
        <row r="691">
          <cell r="F691">
            <v>17</v>
          </cell>
        </row>
        <row r="692">
          <cell r="F692">
            <v>37</v>
          </cell>
        </row>
      </sheetData>
      <sheetData sheetId="12">
        <row r="4">
          <cell r="P4">
            <v>0</v>
          </cell>
          <cell r="Q4">
            <v>0</v>
          </cell>
          <cell r="R4">
            <v>0</v>
          </cell>
          <cell r="S4">
            <v>0</v>
          </cell>
          <cell r="T4">
            <v>4275</v>
          </cell>
          <cell r="U4">
            <v>4950</v>
          </cell>
          <cell r="V4">
            <v>5175</v>
          </cell>
          <cell r="W4">
            <v>4500</v>
          </cell>
          <cell r="X4">
            <v>4950</v>
          </cell>
          <cell r="Y4">
            <v>4950</v>
          </cell>
          <cell r="Z4">
            <v>4725</v>
          </cell>
          <cell r="AA4">
            <v>4050</v>
          </cell>
          <cell r="AB4">
            <v>37575</v>
          </cell>
        </row>
        <row r="5">
          <cell r="A5" t="str">
            <v/>
          </cell>
        </row>
        <row r="6">
          <cell r="B6" t="str">
            <v>Contractor Name</v>
          </cell>
          <cell r="D6" t="str">
            <v>Q-Code (UK only)</v>
          </cell>
          <cell r="G6" t="str">
            <v>Supplier</v>
          </cell>
          <cell r="H6" t="str">
            <v>Headcount</v>
          </cell>
          <cell r="P6">
            <v>42019</v>
          </cell>
        </row>
        <row r="7">
          <cell r="B7" t="str">
            <v>Yuri</v>
          </cell>
          <cell r="C7" t="str">
            <v>UK81</v>
          </cell>
          <cell r="D7"/>
          <cell r="E7" t="str">
            <v>Filled</v>
          </cell>
          <cell r="F7" t="str">
            <v>716100 Freelance&gt;6 months</v>
          </cell>
          <cell r="G7" t="str">
            <v>TBC</v>
          </cell>
          <cell r="H7">
            <v>1</v>
          </cell>
          <cell r="I7">
            <v>5</v>
          </cell>
          <cell r="J7">
            <v>8</v>
          </cell>
          <cell r="K7" t="str">
            <v>Months</v>
          </cell>
          <cell r="L7">
            <v>225</v>
          </cell>
          <cell r="M7" t="str">
            <v>Daily</v>
          </cell>
          <cell r="N7"/>
          <cell r="O7"/>
          <cell r="P7">
            <v>0</v>
          </cell>
          <cell r="Q7">
            <v>0</v>
          </cell>
          <cell r="R7">
            <v>0</v>
          </cell>
          <cell r="S7">
            <v>0</v>
          </cell>
          <cell r="T7">
            <v>4275</v>
          </cell>
          <cell r="U7">
            <v>4950</v>
          </cell>
          <cell r="V7">
            <v>5175</v>
          </cell>
          <cell r="W7">
            <v>4500</v>
          </cell>
          <cell r="X7">
            <v>4950</v>
          </cell>
          <cell r="Y7">
            <v>4950</v>
          </cell>
          <cell r="Z7">
            <v>4725</v>
          </cell>
          <cell r="AA7">
            <v>4050</v>
          </cell>
          <cell r="AB7">
            <v>37575</v>
          </cell>
          <cell r="AC7"/>
        </row>
        <row r="8">
          <cell r="B8"/>
          <cell r="C8"/>
          <cell r="D8"/>
          <cell r="E8"/>
          <cell r="F8"/>
          <cell r="G8"/>
          <cell r="H8"/>
          <cell r="I8"/>
          <cell r="J8"/>
          <cell r="K8"/>
          <cell r="L8"/>
          <cell r="M8"/>
          <cell r="N8"/>
          <cell r="O8"/>
          <cell r="P8">
            <v>0</v>
          </cell>
          <cell r="Q8">
            <v>0</v>
          </cell>
          <cell r="R8">
            <v>0</v>
          </cell>
          <cell r="S8">
            <v>0</v>
          </cell>
          <cell r="T8">
            <v>0</v>
          </cell>
          <cell r="U8">
            <v>0</v>
          </cell>
          <cell r="V8">
            <v>0</v>
          </cell>
          <cell r="W8">
            <v>0</v>
          </cell>
          <cell r="X8">
            <v>0</v>
          </cell>
          <cell r="Y8">
            <v>0</v>
          </cell>
          <cell r="Z8">
            <v>0</v>
          </cell>
          <cell r="AA8">
            <v>0</v>
          </cell>
          <cell r="AB8">
            <v>0</v>
          </cell>
          <cell r="AC8"/>
        </row>
        <row r="9">
          <cell r="B9"/>
          <cell r="C9"/>
          <cell r="D9"/>
          <cell r="E9"/>
          <cell r="F9"/>
          <cell r="G9"/>
          <cell r="H9"/>
          <cell r="I9"/>
          <cell r="J9"/>
          <cell r="K9"/>
          <cell r="L9"/>
          <cell r="M9"/>
          <cell r="N9"/>
          <cell r="O9"/>
          <cell r="P9">
            <v>0</v>
          </cell>
          <cell r="Q9">
            <v>0</v>
          </cell>
          <cell r="R9">
            <v>0</v>
          </cell>
          <cell r="S9">
            <v>0</v>
          </cell>
          <cell r="T9">
            <v>0</v>
          </cell>
          <cell r="U9">
            <v>0</v>
          </cell>
          <cell r="V9">
            <v>0</v>
          </cell>
          <cell r="W9">
            <v>0</v>
          </cell>
          <cell r="X9">
            <v>0</v>
          </cell>
          <cell r="Y9">
            <v>0</v>
          </cell>
          <cell r="Z9">
            <v>0</v>
          </cell>
          <cell r="AA9">
            <v>0</v>
          </cell>
          <cell r="AB9">
            <v>0</v>
          </cell>
          <cell r="AC9"/>
        </row>
        <row r="10">
          <cell r="B10"/>
          <cell r="C10"/>
          <cell r="D10"/>
          <cell r="E10"/>
          <cell r="F10"/>
          <cell r="G10"/>
          <cell r="H10"/>
          <cell r="I10"/>
          <cell r="J10"/>
          <cell r="K10"/>
          <cell r="L10"/>
          <cell r="M10"/>
          <cell r="N10"/>
          <cell r="O10"/>
          <cell r="P10">
            <v>0</v>
          </cell>
          <cell r="Q10">
            <v>0</v>
          </cell>
          <cell r="R10">
            <v>0</v>
          </cell>
          <cell r="S10">
            <v>0</v>
          </cell>
          <cell r="T10">
            <v>0</v>
          </cell>
          <cell r="U10">
            <v>0</v>
          </cell>
          <cell r="V10">
            <v>0</v>
          </cell>
          <cell r="W10">
            <v>0</v>
          </cell>
          <cell r="X10">
            <v>0</v>
          </cell>
          <cell r="Y10">
            <v>0</v>
          </cell>
          <cell r="Z10">
            <v>0</v>
          </cell>
          <cell r="AA10">
            <v>0</v>
          </cell>
          <cell r="AB10">
            <v>0</v>
          </cell>
          <cell r="AC10"/>
        </row>
        <row r="11">
          <cell r="B11"/>
          <cell r="C11"/>
          <cell r="D11"/>
          <cell r="E11"/>
          <cell r="F11"/>
          <cell r="G11"/>
          <cell r="H11"/>
          <cell r="I11"/>
          <cell r="J11"/>
          <cell r="K11"/>
          <cell r="L11"/>
          <cell r="M11"/>
          <cell r="N11"/>
          <cell r="O11"/>
          <cell r="P11">
            <v>0</v>
          </cell>
          <cell r="Q11">
            <v>0</v>
          </cell>
          <cell r="R11">
            <v>0</v>
          </cell>
          <cell r="S11">
            <v>0</v>
          </cell>
          <cell r="T11">
            <v>0</v>
          </cell>
          <cell r="U11">
            <v>0</v>
          </cell>
          <cell r="V11">
            <v>0</v>
          </cell>
          <cell r="W11">
            <v>0</v>
          </cell>
          <cell r="X11">
            <v>0</v>
          </cell>
          <cell r="Y11">
            <v>0</v>
          </cell>
          <cell r="Z11">
            <v>0</v>
          </cell>
          <cell r="AA11">
            <v>0</v>
          </cell>
          <cell r="AB11">
            <v>0</v>
          </cell>
          <cell r="AC11"/>
        </row>
        <row r="12">
          <cell r="B12"/>
          <cell r="C12"/>
          <cell r="D12"/>
          <cell r="E12"/>
          <cell r="F12"/>
          <cell r="G12"/>
          <cell r="H12"/>
          <cell r="I12"/>
          <cell r="J12"/>
          <cell r="K12"/>
          <cell r="L12"/>
          <cell r="M12"/>
          <cell r="N12"/>
          <cell r="O12"/>
          <cell r="P12">
            <v>0</v>
          </cell>
          <cell r="Q12">
            <v>0</v>
          </cell>
          <cell r="R12">
            <v>0</v>
          </cell>
          <cell r="S12">
            <v>0</v>
          </cell>
          <cell r="T12">
            <v>0</v>
          </cell>
          <cell r="U12">
            <v>0</v>
          </cell>
          <cell r="V12">
            <v>0</v>
          </cell>
          <cell r="W12">
            <v>0</v>
          </cell>
          <cell r="X12">
            <v>0</v>
          </cell>
          <cell r="Y12">
            <v>0</v>
          </cell>
          <cell r="Z12">
            <v>0</v>
          </cell>
          <cell r="AA12">
            <v>0</v>
          </cell>
          <cell r="AB12">
            <v>0</v>
          </cell>
          <cell r="AC12"/>
        </row>
        <row r="13">
          <cell r="B13"/>
          <cell r="C13"/>
          <cell r="D13"/>
          <cell r="E13"/>
          <cell r="F13"/>
          <cell r="G13"/>
          <cell r="H13"/>
          <cell r="I13"/>
          <cell r="J13"/>
          <cell r="K13"/>
          <cell r="L13"/>
          <cell r="M13"/>
          <cell r="N13"/>
          <cell r="O13"/>
          <cell r="P13">
            <v>0</v>
          </cell>
          <cell r="Q13">
            <v>0</v>
          </cell>
          <cell r="R13">
            <v>0</v>
          </cell>
          <cell r="S13">
            <v>0</v>
          </cell>
          <cell r="T13">
            <v>0</v>
          </cell>
          <cell r="U13">
            <v>0</v>
          </cell>
          <cell r="V13">
            <v>0</v>
          </cell>
          <cell r="W13">
            <v>0</v>
          </cell>
          <cell r="X13">
            <v>0</v>
          </cell>
          <cell r="Y13">
            <v>0</v>
          </cell>
          <cell r="Z13">
            <v>0</v>
          </cell>
          <cell r="AA13">
            <v>0</v>
          </cell>
          <cell r="AB13">
            <v>0</v>
          </cell>
          <cell r="AC13"/>
        </row>
        <row r="14">
          <cell r="B14"/>
          <cell r="C14"/>
          <cell r="D14"/>
          <cell r="E14"/>
          <cell r="F14"/>
          <cell r="G14"/>
          <cell r="H14"/>
          <cell r="I14"/>
          <cell r="J14"/>
          <cell r="K14"/>
          <cell r="L14"/>
          <cell r="M14"/>
          <cell r="N14"/>
          <cell r="O14"/>
          <cell r="P14">
            <v>0</v>
          </cell>
          <cell r="Q14">
            <v>0</v>
          </cell>
          <cell r="R14">
            <v>0</v>
          </cell>
          <cell r="S14">
            <v>0</v>
          </cell>
          <cell r="T14">
            <v>0</v>
          </cell>
          <cell r="U14">
            <v>0</v>
          </cell>
          <cell r="V14">
            <v>0</v>
          </cell>
          <cell r="W14">
            <v>0</v>
          </cell>
          <cell r="X14">
            <v>0</v>
          </cell>
          <cell r="Y14">
            <v>0</v>
          </cell>
          <cell r="Z14">
            <v>0</v>
          </cell>
          <cell r="AA14">
            <v>0</v>
          </cell>
          <cell r="AB14">
            <v>0</v>
          </cell>
          <cell r="AC14"/>
        </row>
        <row r="15">
          <cell r="B15"/>
          <cell r="C15"/>
          <cell r="D15"/>
          <cell r="E15"/>
          <cell r="F15"/>
          <cell r="G15"/>
          <cell r="H15"/>
          <cell r="I15"/>
          <cell r="J15"/>
          <cell r="K15"/>
          <cell r="L15"/>
          <cell r="M15"/>
          <cell r="N15"/>
          <cell r="O15"/>
          <cell r="P15">
            <v>0</v>
          </cell>
          <cell r="Q15">
            <v>0</v>
          </cell>
          <cell r="R15">
            <v>0</v>
          </cell>
          <cell r="S15">
            <v>0</v>
          </cell>
          <cell r="T15">
            <v>0</v>
          </cell>
          <cell r="U15">
            <v>0</v>
          </cell>
          <cell r="V15">
            <v>0</v>
          </cell>
          <cell r="W15">
            <v>0</v>
          </cell>
          <cell r="X15">
            <v>0</v>
          </cell>
          <cell r="Y15">
            <v>0</v>
          </cell>
          <cell r="Z15">
            <v>0</v>
          </cell>
          <cell r="AA15">
            <v>0</v>
          </cell>
          <cell r="AB15">
            <v>0</v>
          </cell>
          <cell r="AC15"/>
        </row>
        <row r="16">
          <cell r="B16"/>
          <cell r="C16"/>
          <cell r="D16"/>
          <cell r="E16"/>
          <cell r="F16"/>
          <cell r="G16"/>
          <cell r="H16"/>
          <cell r="I16"/>
          <cell r="J16"/>
          <cell r="K16"/>
          <cell r="L16"/>
          <cell r="M16"/>
          <cell r="N16"/>
          <cell r="O16"/>
          <cell r="P16">
            <v>0</v>
          </cell>
          <cell r="Q16">
            <v>0</v>
          </cell>
          <cell r="R16">
            <v>0</v>
          </cell>
          <cell r="S16">
            <v>0</v>
          </cell>
          <cell r="T16">
            <v>0</v>
          </cell>
          <cell r="U16">
            <v>0</v>
          </cell>
          <cell r="V16">
            <v>0</v>
          </cell>
          <cell r="W16">
            <v>0</v>
          </cell>
          <cell r="X16">
            <v>0</v>
          </cell>
          <cell r="Y16">
            <v>0</v>
          </cell>
          <cell r="Z16">
            <v>0</v>
          </cell>
          <cell r="AA16">
            <v>0</v>
          </cell>
          <cell r="AB16">
            <v>0</v>
          </cell>
          <cell r="AC16"/>
        </row>
        <row r="17">
          <cell r="B17"/>
          <cell r="C17"/>
          <cell r="D17"/>
          <cell r="E17"/>
          <cell r="F17"/>
          <cell r="G17"/>
          <cell r="H17"/>
          <cell r="I17"/>
          <cell r="J17"/>
          <cell r="K17"/>
          <cell r="L17"/>
          <cell r="M17"/>
          <cell r="N17"/>
          <cell r="O17"/>
          <cell r="P17">
            <v>0</v>
          </cell>
          <cell r="Q17">
            <v>0</v>
          </cell>
          <cell r="R17">
            <v>0</v>
          </cell>
          <cell r="S17">
            <v>0</v>
          </cell>
          <cell r="T17">
            <v>0</v>
          </cell>
          <cell r="U17">
            <v>0</v>
          </cell>
          <cell r="V17">
            <v>0</v>
          </cell>
          <cell r="W17">
            <v>0</v>
          </cell>
          <cell r="X17">
            <v>0</v>
          </cell>
          <cell r="Y17">
            <v>0</v>
          </cell>
          <cell r="Z17">
            <v>0</v>
          </cell>
          <cell r="AA17">
            <v>0</v>
          </cell>
          <cell r="AB17">
            <v>0</v>
          </cell>
          <cell r="AC17"/>
        </row>
        <row r="18">
          <cell r="B18"/>
          <cell r="C18"/>
          <cell r="D18"/>
          <cell r="E18"/>
          <cell r="F18"/>
          <cell r="G18"/>
          <cell r="H18"/>
          <cell r="I18"/>
          <cell r="J18"/>
          <cell r="K18"/>
          <cell r="L18"/>
          <cell r="M18"/>
          <cell r="N18"/>
          <cell r="O18"/>
          <cell r="P18">
            <v>0</v>
          </cell>
          <cell r="Q18">
            <v>0</v>
          </cell>
          <cell r="R18">
            <v>0</v>
          </cell>
          <cell r="S18">
            <v>0</v>
          </cell>
          <cell r="T18">
            <v>0</v>
          </cell>
          <cell r="U18">
            <v>0</v>
          </cell>
          <cell r="V18">
            <v>0</v>
          </cell>
          <cell r="W18">
            <v>0</v>
          </cell>
          <cell r="X18">
            <v>0</v>
          </cell>
          <cell r="Y18">
            <v>0</v>
          </cell>
          <cell r="Z18">
            <v>0</v>
          </cell>
          <cell r="AA18">
            <v>0</v>
          </cell>
          <cell r="AB18">
            <v>0</v>
          </cell>
          <cell r="AC18"/>
        </row>
        <row r="19">
          <cell r="B19"/>
          <cell r="C19"/>
          <cell r="D19"/>
          <cell r="E19"/>
          <cell r="F19"/>
          <cell r="G19"/>
          <cell r="H19"/>
          <cell r="I19"/>
          <cell r="J19"/>
          <cell r="K19"/>
          <cell r="L19"/>
          <cell r="M19"/>
          <cell r="N19"/>
          <cell r="O19"/>
          <cell r="P19">
            <v>0</v>
          </cell>
          <cell r="Q19">
            <v>0</v>
          </cell>
          <cell r="R19">
            <v>0</v>
          </cell>
          <cell r="S19">
            <v>0</v>
          </cell>
          <cell r="T19">
            <v>0</v>
          </cell>
          <cell r="U19">
            <v>0</v>
          </cell>
          <cell r="V19">
            <v>0</v>
          </cell>
          <cell r="W19">
            <v>0</v>
          </cell>
          <cell r="X19">
            <v>0</v>
          </cell>
          <cell r="Y19">
            <v>0</v>
          </cell>
          <cell r="Z19">
            <v>0</v>
          </cell>
          <cell r="AA19">
            <v>0</v>
          </cell>
          <cell r="AB19">
            <v>0</v>
          </cell>
          <cell r="AC19"/>
        </row>
        <row r="20">
          <cell r="B20"/>
          <cell r="C20"/>
          <cell r="D20"/>
          <cell r="E20"/>
          <cell r="F20"/>
          <cell r="G20"/>
          <cell r="H20"/>
          <cell r="I20"/>
          <cell r="J20"/>
          <cell r="K20"/>
          <cell r="L20"/>
          <cell r="M20"/>
          <cell r="N20"/>
          <cell r="O20"/>
          <cell r="P20">
            <v>0</v>
          </cell>
          <cell r="Q20">
            <v>0</v>
          </cell>
          <cell r="R20">
            <v>0</v>
          </cell>
          <cell r="S20">
            <v>0</v>
          </cell>
          <cell r="T20">
            <v>0</v>
          </cell>
          <cell r="U20">
            <v>0</v>
          </cell>
          <cell r="V20">
            <v>0</v>
          </cell>
          <cell r="W20">
            <v>0</v>
          </cell>
          <cell r="X20">
            <v>0</v>
          </cell>
          <cell r="Y20">
            <v>0</v>
          </cell>
          <cell r="Z20">
            <v>0</v>
          </cell>
          <cell r="AA20">
            <v>0</v>
          </cell>
          <cell r="AB20">
            <v>0</v>
          </cell>
          <cell r="AC20"/>
        </row>
        <row r="21">
          <cell r="B21"/>
          <cell r="C21"/>
          <cell r="D21"/>
          <cell r="E21"/>
          <cell r="F21"/>
          <cell r="G21"/>
          <cell r="H21"/>
          <cell r="I21"/>
          <cell r="J21"/>
          <cell r="K21"/>
          <cell r="L21"/>
          <cell r="M21"/>
          <cell r="N21"/>
          <cell r="O21"/>
          <cell r="P21">
            <v>0</v>
          </cell>
          <cell r="Q21">
            <v>0</v>
          </cell>
          <cell r="R21">
            <v>0</v>
          </cell>
          <cell r="S21">
            <v>0</v>
          </cell>
          <cell r="T21">
            <v>0</v>
          </cell>
          <cell r="U21">
            <v>0</v>
          </cell>
          <cell r="V21">
            <v>0</v>
          </cell>
          <cell r="W21">
            <v>0</v>
          </cell>
          <cell r="X21">
            <v>0</v>
          </cell>
          <cell r="Y21">
            <v>0</v>
          </cell>
          <cell r="Z21">
            <v>0</v>
          </cell>
          <cell r="AA21">
            <v>0</v>
          </cell>
          <cell r="AB21">
            <v>0</v>
          </cell>
          <cell r="AC21"/>
        </row>
        <row r="22">
          <cell r="B22"/>
          <cell r="C22"/>
          <cell r="D22"/>
          <cell r="E22"/>
          <cell r="F22"/>
          <cell r="G22"/>
          <cell r="H22"/>
          <cell r="I22"/>
          <cell r="J22"/>
          <cell r="K22"/>
          <cell r="L22"/>
          <cell r="M22"/>
          <cell r="N22"/>
          <cell r="O22"/>
          <cell r="P22">
            <v>0</v>
          </cell>
          <cell r="Q22">
            <v>0</v>
          </cell>
          <cell r="R22">
            <v>0</v>
          </cell>
          <cell r="S22">
            <v>0</v>
          </cell>
          <cell r="T22">
            <v>0</v>
          </cell>
          <cell r="U22">
            <v>0</v>
          </cell>
          <cell r="V22">
            <v>0</v>
          </cell>
          <cell r="W22">
            <v>0</v>
          </cell>
          <cell r="X22">
            <v>0</v>
          </cell>
          <cell r="Y22">
            <v>0</v>
          </cell>
          <cell r="Z22">
            <v>0</v>
          </cell>
          <cell r="AA22">
            <v>0</v>
          </cell>
          <cell r="AB22">
            <v>0</v>
          </cell>
          <cell r="AC22"/>
        </row>
        <row r="23">
          <cell r="B23"/>
          <cell r="C23"/>
          <cell r="D23"/>
          <cell r="E23"/>
          <cell r="F23"/>
          <cell r="G23"/>
          <cell r="H23"/>
          <cell r="I23"/>
          <cell r="J23"/>
          <cell r="K23"/>
          <cell r="L23"/>
          <cell r="M23"/>
          <cell r="N23"/>
          <cell r="O23"/>
          <cell r="P23">
            <v>0</v>
          </cell>
          <cell r="Q23">
            <v>0</v>
          </cell>
          <cell r="R23">
            <v>0</v>
          </cell>
          <cell r="S23">
            <v>0</v>
          </cell>
          <cell r="T23">
            <v>0</v>
          </cell>
          <cell r="U23">
            <v>0</v>
          </cell>
          <cell r="V23">
            <v>0</v>
          </cell>
          <cell r="W23">
            <v>0</v>
          </cell>
          <cell r="X23">
            <v>0</v>
          </cell>
          <cell r="Y23">
            <v>0</v>
          </cell>
          <cell r="Z23">
            <v>0</v>
          </cell>
          <cell r="AA23">
            <v>0</v>
          </cell>
          <cell r="AB23">
            <v>0</v>
          </cell>
          <cell r="AC23"/>
        </row>
        <row r="24">
          <cell r="B24"/>
          <cell r="C24"/>
          <cell r="D24"/>
          <cell r="E24"/>
          <cell r="F24"/>
          <cell r="G24"/>
          <cell r="H24"/>
          <cell r="I24"/>
          <cell r="J24"/>
          <cell r="K24"/>
          <cell r="L24"/>
          <cell r="M24"/>
          <cell r="N24"/>
          <cell r="O24"/>
          <cell r="P24">
            <v>0</v>
          </cell>
          <cell r="Q24">
            <v>0</v>
          </cell>
          <cell r="R24">
            <v>0</v>
          </cell>
          <cell r="S24">
            <v>0</v>
          </cell>
          <cell r="T24">
            <v>0</v>
          </cell>
          <cell r="U24">
            <v>0</v>
          </cell>
          <cell r="V24">
            <v>0</v>
          </cell>
          <cell r="W24">
            <v>0</v>
          </cell>
          <cell r="X24">
            <v>0</v>
          </cell>
          <cell r="Y24">
            <v>0</v>
          </cell>
          <cell r="Z24">
            <v>0</v>
          </cell>
          <cell r="AA24">
            <v>0</v>
          </cell>
          <cell r="AB24">
            <v>0</v>
          </cell>
          <cell r="AC24"/>
        </row>
        <row r="25">
          <cell r="B25"/>
          <cell r="C25"/>
          <cell r="D25"/>
          <cell r="E25"/>
          <cell r="F25"/>
          <cell r="G25"/>
          <cell r="H25"/>
          <cell r="I25"/>
          <cell r="J25"/>
          <cell r="K25"/>
          <cell r="L25"/>
          <cell r="M25"/>
          <cell r="N25"/>
          <cell r="O25"/>
          <cell r="P25">
            <v>0</v>
          </cell>
          <cell r="Q25">
            <v>0</v>
          </cell>
          <cell r="R25">
            <v>0</v>
          </cell>
          <cell r="S25">
            <v>0</v>
          </cell>
          <cell r="T25">
            <v>0</v>
          </cell>
          <cell r="U25">
            <v>0</v>
          </cell>
          <cell r="V25">
            <v>0</v>
          </cell>
          <cell r="W25">
            <v>0</v>
          </cell>
          <cell r="X25">
            <v>0</v>
          </cell>
          <cell r="Y25">
            <v>0</v>
          </cell>
          <cell r="Z25">
            <v>0</v>
          </cell>
          <cell r="AA25">
            <v>0</v>
          </cell>
          <cell r="AB25">
            <v>0</v>
          </cell>
          <cell r="AC25"/>
        </row>
        <row r="26">
          <cell r="B26"/>
          <cell r="C26"/>
          <cell r="D26"/>
          <cell r="E26"/>
          <cell r="F26"/>
          <cell r="G26"/>
          <cell r="H26"/>
          <cell r="I26"/>
          <cell r="J26"/>
          <cell r="K26"/>
          <cell r="L26"/>
          <cell r="M26"/>
          <cell r="N26"/>
          <cell r="O26"/>
          <cell r="P26">
            <v>0</v>
          </cell>
          <cell r="Q26">
            <v>0</v>
          </cell>
          <cell r="R26">
            <v>0</v>
          </cell>
          <cell r="S26">
            <v>0</v>
          </cell>
          <cell r="T26">
            <v>0</v>
          </cell>
          <cell r="U26">
            <v>0</v>
          </cell>
          <cell r="V26">
            <v>0</v>
          </cell>
          <cell r="W26">
            <v>0</v>
          </cell>
          <cell r="X26">
            <v>0</v>
          </cell>
          <cell r="Y26">
            <v>0</v>
          </cell>
          <cell r="Z26">
            <v>0</v>
          </cell>
          <cell r="AA26">
            <v>0</v>
          </cell>
          <cell r="AB26">
            <v>0</v>
          </cell>
          <cell r="AC26"/>
        </row>
        <row r="27">
          <cell r="B27"/>
          <cell r="C27"/>
          <cell r="D27"/>
          <cell r="E27"/>
          <cell r="F27"/>
          <cell r="G27"/>
          <cell r="H27"/>
          <cell r="I27"/>
          <cell r="J27"/>
          <cell r="K27"/>
          <cell r="L27"/>
          <cell r="M27"/>
          <cell r="N27"/>
          <cell r="O27"/>
          <cell r="P27">
            <v>0</v>
          </cell>
          <cell r="Q27">
            <v>0</v>
          </cell>
          <cell r="R27">
            <v>0</v>
          </cell>
          <cell r="S27">
            <v>0</v>
          </cell>
          <cell r="T27">
            <v>0</v>
          </cell>
          <cell r="U27">
            <v>0</v>
          </cell>
          <cell r="V27">
            <v>0</v>
          </cell>
          <cell r="W27">
            <v>0</v>
          </cell>
          <cell r="X27">
            <v>0</v>
          </cell>
          <cell r="Y27">
            <v>0</v>
          </cell>
          <cell r="Z27">
            <v>0</v>
          </cell>
          <cell r="AA27">
            <v>0</v>
          </cell>
          <cell r="AB27">
            <v>0</v>
          </cell>
          <cell r="AC27"/>
        </row>
        <row r="28">
          <cell r="B28"/>
          <cell r="C28"/>
          <cell r="D28"/>
          <cell r="E28"/>
          <cell r="F28"/>
          <cell r="G28"/>
          <cell r="H28"/>
          <cell r="I28"/>
          <cell r="J28"/>
          <cell r="K28"/>
          <cell r="L28"/>
          <cell r="M28"/>
          <cell r="N28"/>
          <cell r="O28"/>
          <cell r="P28">
            <v>0</v>
          </cell>
          <cell r="Q28">
            <v>0</v>
          </cell>
          <cell r="R28">
            <v>0</v>
          </cell>
          <cell r="S28">
            <v>0</v>
          </cell>
          <cell r="T28">
            <v>0</v>
          </cell>
          <cell r="U28">
            <v>0</v>
          </cell>
          <cell r="V28">
            <v>0</v>
          </cell>
          <cell r="W28">
            <v>0</v>
          </cell>
          <cell r="X28">
            <v>0</v>
          </cell>
          <cell r="Y28">
            <v>0</v>
          </cell>
          <cell r="Z28">
            <v>0</v>
          </cell>
          <cell r="AA28">
            <v>0</v>
          </cell>
          <cell r="AB28">
            <v>0</v>
          </cell>
          <cell r="AC28"/>
        </row>
        <row r="29">
          <cell r="B29"/>
          <cell r="C29"/>
          <cell r="D29"/>
          <cell r="E29"/>
          <cell r="F29"/>
          <cell r="G29"/>
          <cell r="H29"/>
          <cell r="I29"/>
          <cell r="J29"/>
          <cell r="K29"/>
          <cell r="L29"/>
          <cell r="M29"/>
          <cell r="N29"/>
          <cell r="O29"/>
          <cell r="P29">
            <v>0</v>
          </cell>
          <cell r="Q29">
            <v>0</v>
          </cell>
          <cell r="R29">
            <v>0</v>
          </cell>
          <cell r="S29">
            <v>0</v>
          </cell>
          <cell r="T29">
            <v>0</v>
          </cell>
          <cell r="U29">
            <v>0</v>
          </cell>
          <cell r="V29">
            <v>0</v>
          </cell>
          <cell r="W29">
            <v>0</v>
          </cell>
          <cell r="X29">
            <v>0</v>
          </cell>
          <cell r="Y29">
            <v>0</v>
          </cell>
          <cell r="Z29">
            <v>0</v>
          </cell>
          <cell r="AA29">
            <v>0</v>
          </cell>
          <cell r="AB29">
            <v>0</v>
          </cell>
          <cell r="AC29"/>
        </row>
        <row r="30">
          <cell r="B30"/>
          <cell r="C30"/>
          <cell r="D30"/>
          <cell r="E30"/>
          <cell r="F30"/>
          <cell r="G30"/>
          <cell r="H30"/>
          <cell r="I30"/>
          <cell r="J30"/>
          <cell r="K30"/>
          <cell r="L30"/>
          <cell r="M30"/>
          <cell r="N30"/>
          <cell r="O30"/>
          <cell r="P30">
            <v>0</v>
          </cell>
          <cell r="Q30">
            <v>0</v>
          </cell>
          <cell r="R30">
            <v>0</v>
          </cell>
          <cell r="S30">
            <v>0</v>
          </cell>
          <cell r="T30">
            <v>0</v>
          </cell>
          <cell r="U30">
            <v>0</v>
          </cell>
          <cell r="V30">
            <v>0</v>
          </cell>
          <cell r="W30">
            <v>0</v>
          </cell>
          <cell r="X30">
            <v>0</v>
          </cell>
          <cell r="Y30">
            <v>0</v>
          </cell>
          <cell r="Z30">
            <v>0</v>
          </cell>
          <cell r="AA30">
            <v>0</v>
          </cell>
          <cell r="AB30">
            <v>0</v>
          </cell>
          <cell r="AC30"/>
        </row>
        <row r="31">
          <cell r="B31"/>
          <cell r="C31"/>
          <cell r="D31"/>
          <cell r="E31"/>
          <cell r="F31"/>
          <cell r="G31"/>
          <cell r="H31"/>
          <cell r="I31"/>
          <cell r="J31"/>
          <cell r="K31"/>
          <cell r="L31"/>
          <cell r="M31"/>
          <cell r="N31"/>
          <cell r="O31"/>
          <cell r="P31">
            <v>0</v>
          </cell>
          <cell r="Q31">
            <v>0</v>
          </cell>
          <cell r="R31">
            <v>0</v>
          </cell>
          <cell r="S31">
            <v>0</v>
          </cell>
          <cell r="T31">
            <v>0</v>
          </cell>
          <cell r="U31">
            <v>0</v>
          </cell>
          <cell r="V31">
            <v>0</v>
          </cell>
          <cell r="W31">
            <v>0</v>
          </cell>
          <cell r="X31">
            <v>0</v>
          </cell>
          <cell r="Y31">
            <v>0</v>
          </cell>
          <cell r="Z31">
            <v>0</v>
          </cell>
          <cell r="AA31">
            <v>0</v>
          </cell>
          <cell r="AB31">
            <v>0</v>
          </cell>
          <cell r="AC31"/>
        </row>
        <row r="32">
          <cell r="B32"/>
          <cell r="C32"/>
          <cell r="D32"/>
          <cell r="E32"/>
          <cell r="F32"/>
          <cell r="G32"/>
          <cell r="H32"/>
          <cell r="I32"/>
          <cell r="J32"/>
          <cell r="K32"/>
          <cell r="L32"/>
          <cell r="M32"/>
          <cell r="N32"/>
          <cell r="O32"/>
          <cell r="P32">
            <v>0</v>
          </cell>
          <cell r="Q32">
            <v>0</v>
          </cell>
          <cell r="R32">
            <v>0</v>
          </cell>
          <cell r="S32">
            <v>0</v>
          </cell>
          <cell r="T32">
            <v>0</v>
          </cell>
          <cell r="U32">
            <v>0</v>
          </cell>
          <cell r="V32">
            <v>0</v>
          </cell>
          <cell r="W32">
            <v>0</v>
          </cell>
          <cell r="X32">
            <v>0</v>
          </cell>
          <cell r="Y32">
            <v>0</v>
          </cell>
          <cell r="Z32">
            <v>0</v>
          </cell>
          <cell r="AA32">
            <v>0</v>
          </cell>
          <cell r="AB32">
            <v>0</v>
          </cell>
          <cell r="AC32"/>
        </row>
        <row r="33">
          <cell r="B33"/>
          <cell r="C33"/>
          <cell r="D33"/>
          <cell r="E33"/>
          <cell r="F33"/>
          <cell r="G33"/>
          <cell r="H33"/>
          <cell r="I33"/>
          <cell r="J33"/>
          <cell r="K33"/>
          <cell r="L33"/>
          <cell r="M33"/>
          <cell r="N33"/>
          <cell r="O33"/>
          <cell r="P33">
            <v>0</v>
          </cell>
          <cell r="Q33">
            <v>0</v>
          </cell>
          <cell r="R33">
            <v>0</v>
          </cell>
          <cell r="S33">
            <v>0</v>
          </cell>
          <cell r="T33">
            <v>0</v>
          </cell>
          <cell r="U33">
            <v>0</v>
          </cell>
          <cell r="V33">
            <v>0</v>
          </cell>
          <cell r="W33">
            <v>0</v>
          </cell>
          <cell r="X33">
            <v>0</v>
          </cell>
          <cell r="Y33">
            <v>0</v>
          </cell>
          <cell r="Z33">
            <v>0</v>
          </cell>
          <cell r="AA33">
            <v>0</v>
          </cell>
          <cell r="AB33">
            <v>0</v>
          </cell>
          <cell r="AC33"/>
        </row>
        <row r="34">
          <cell r="B34"/>
          <cell r="C34"/>
          <cell r="D34"/>
          <cell r="E34"/>
          <cell r="F34"/>
          <cell r="G34"/>
          <cell r="H34"/>
          <cell r="I34"/>
          <cell r="J34"/>
          <cell r="K34"/>
          <cell r="L34"/>
          <cell r="M34"/>
          <cell r="N34"/>
          <cell r="O34"/>
          <cell r="P34">
            <v>0</v>
          </cell>
          <cell r="Q34">
            <v>0</v>
          </cell>
          <cell r="R34">
            <v>0</v>
          </cell>
          <cell r="S34">
            <v>0</v>
          </cell>
          <cell r="T34">
            <v>0</v>
          </cell>
          <cell r="U34">
            <v>0</v>
          </cell>
          <cell r="V34">
            <v>0</v>
          </cell>
          <cell r="W34">
            <v>0</v>
          </cell>
          <cell r="X34">
            <v>0</v>
          </cell>
          <cell r="Y34">
            <v>0</v>
          </cell>
          <cell r="Z34">
            <v>0</v>
          </cell>
          <cell r="AA34">
            <v>0</v>
          </cell>
          <cell r="AB34">
            <v>0</v>
          </cell>
          <cell r="AC34"/>
        </row>
        <row r="35">
          <cell r="B35"/>
          <cell r="C35"/>
          <cell r="D35"/>
          <cell r="E35"/>
          <cell r="F35"/>
          <cell r="G35"/>
          <cell r="H35"/>
          <cell r="I35"/>
          <cell r="J35"/>
          <cell r="K35"/>
          <cell r="L35"/>
          <cell r="M35"/>
          <cell r="N35"/>
          <cell r="O35"/>
          <cell r="P35">
            <v>0</v>
          </cell>
          <cell r="Q35">
            <v>0</v>
          </cell>
          <cell r="R35">
            <v>0</v>
          </cell>
          <cell r="S35">
            <v>0</v>
          </cell>
          <cell r="T35">
            <v>0</v>
          </cell>
          <cell r="U35">
            <v>0</v>
          </cell>
          <cell r="V35">
            <v>0</v>
          </cell>
          <cell r="W35">
            <v>0</v>
          </cell>
          <cell r="X35">
            <v>0</v>
          </cell>
          <cell r="Y35">
            <v>0</v>
          </cell>
          <cell r="Z35">
            <v>0</v>
          </cell>
          <cell r="AA35">
            <v>0</v>
          </cell>
          <cell r="AB35">
            <v>0</v>
          </cell>
          <cell r="AC35"/>
        </row>
        <row r="36">
          <cell r="B36"/>
          <cell r="C36"/>
          <cell r="D36"/>
          <cell r="E36"/>
          <cell r="F36"/>
          <cell r="G36"/>
          <cell r="H36"/>
          <cell r="I36"/>
          <cell r="J36"/>
          <cell r="K36"/>
          <cell r="L36"/>
          <cell r="M36"/>
          <cell r="N36"/>
          <cell r="O36"/>
          <cell r="P36">
            <v>0</v>
          </cell>
          <cell r="Q36">
            <v>0</v>
          </cell>
          <cell r="R36">
            <v>0</v>
          </cell>
          <cell r="S36">
            <v>0</v>
          </cell>
          <cell r="T36">
            <v>0</v>
          </cell>
          <cell r="U36">
            <v>0</v>
          </cell>
          <cell r="V36">
            <v>0</v>
          </cell>
          <cell r="W36">
            <v>0</v>
          </cell>
          <cell r="X36">
            <v>0</v>
          </cell>
          <cell r="Y36">
            <v>0</v>
          </cell>
          <cell r="Z36">
            <v>0</v>
          </cell>
          <cell r="AA36">
            <v>0</v>
          </cell>
          <cell r="AB36">
            <v>0</v>
          </cell>
          <cell r="AC36"/>
        </row>
        <row r="37">
          <cell r="B37"/>
          <cell r="C37"/>
          <cell r="D37"/>
          <cell r="E37"/>
          <cell r="F37"/>
          <cell r="G37"/>
          <cell r="H37"/>
          <cell r="I37"/>
          <cell r="J37"/>
          <cell r="K37"/>
          <cell r="L37"/>
          <cell r="M37"/>
          <cell r="N37"/>
          <cell r="O37"/>
          <cell r="P37">
            <v>0</v>
          </cell>
          <cell r="Q37">
            <v>0</v>
          </cell>
          <cell r="R37">
            <v>0</v>
          </cell>
          <cell r="S37">
            <v>0</v>
          </cell>
          <cell r="T37">
            <v>0</v>
          </cell>
          <cell r="U37">
            <v>0</v>
          </cell>
          <cell r="V37">
            <v>0</v>
          </cell>
          <cell r="W37">
            <v>0</v>
          </cell>
          <cell r="X37">
            <v>0</v>
          </cell>
          <cell r="Y37">
            <v>0</v>
          </cell>
          <cell r="Z37">
            <v>0</v>
          </cell>
          <cell r="AA37">
            <v>0</v>
          </cell>
          <cell r="AB37">
            <v>0</v>
          </cell>
          <cell r="AC37"/>
        </row>
        <row r="38">
          <cell r="B38"/>
          <cell r="C38"/>
          <cell r="D38"/>
          <cell r="E38"/>
          <cell r="F38"/>
          <cell r="G38"/>
          <cell r="H38"/>
          <cell r="I38"/>
          <cell r="J38"/>
          <cell r="K38"/>
          <cell r="L38"/>
          <cell r="M38"/>
          <cell r="N38"/>
          <cell r="O38"/>
          <cell r="P38">
            <v>0</v>
          </cell>
          <cell r="Q38">
            <v>0</v>
          </cell>
          <cell r="R38">
            <v>0</v>
          </cell>
          <cell r="S38">
            <v>0</v>
          </cell>
          <cell r="T38">
            <v>0</v>
          </cell>
          <cell r="U38">
            <v>0</v>
          </cell>
          <cell r="V38">
            <v>0</v>
          </cell>
          <cell r="W38">
            <v>0</v>
          </cell>
          <cell r="X38">
            <v>0</v>
          </cell>
          <cell r="Y38">
            <v>0</v>
          </cell>
          <cell r="Z38">
            <v>0</v>
          </cell>
          <cell r="AA38">
            <v>0</v>
          </cell>
          <cell r="AB38">
            <v>0</v>
          </cell>
          <cell r="AC38"/>
        </row>
        <row r="39">
          <cell r="B39"/>
          <cell r="C39"/>
          <cell r="D39"/>
          <cell r="E39"/>
          <cell r="F39"/>
          <cell r="G39"/>
          <cell r="H39"/>
          <cell r="I39"/>
          <cell r="J39"/>
          <cell r="K39"/>
          <cell r="L39"/>
          <cell r="M39"/>
          <cell r="N39"/>
          <cell r="O39"/>
          <cell r="P39">
            <v>0</v>
          </cell>
          <cell r="Q39">
            <v>0</v>
          </cell>
          <cell r="R39">
            <v>0</v>
          </cell>
          <cell r="S39">
            <v>0</v>
          </cell>
          <cell r="T39">
            <v>0</v>
          </cell>
          <cell r="U39">
            <v>0</v>
          </cell>
          <cell r="V39">
            <v>0</v>
          </cell>
          <cell r="W39">
            <v>0</v>
          </cell>
          <cell r="X39">
            <v>0</v>
          </cell>
          <cell r="Y39">
            <v>0</v>
          </cell>
          <cell r="Z39">
            <v>0</v>
          </cell>
          <cell r="AA39">
            <v>0</v>
          </cell>
          <cell r="AB39">
            <v>0</v>
          </cell>
          <cell r="AC39"/>
        </row>
        <row r="40">
          <cell r="B40"/>
          <cell r="C40"/>
          <cell r="D40"/>
          <cell r="E40"/>
          <cell r="F40"/>
          <cell r="G40"/>
          <cell r="H40"/>
          <cell r="I40"/>
          <cell r="J40"/>
          <cell r="K40"/>
          <cell r="L40"/>
          <cell r="M40"/>
          <cell r="N40"/>
          <cell r="O40"/>
          <cell r="P40">
            <v>0</v>
          </cell>
          <cell r="Q40">
            <v>0</v>
          </cell>
          <cell r="R40">
            <v>0</v>
          </cell>
          <cell r="S40">
            <v>0</v>
          </cell>
          <cell r="T40">
            <v>0</v>
          </cell>
          <cell r="U40">
            <v>0</v>
          </cell>
          <cell r="V40">
            <v>0</v>
          </cell>
          <cell r="W40">
            <v>0</v>
          </cell>
          <cell r="X40">
            <v>0</v>
          </cell>
          <cell r="Y40">
            <v>0</v>
          </cell>
          <cell r="Z40">
            <v>0</v>
          </cell>
          <cell r="AA40">
            <v>0</v>
          </cell>
          <cell r="AB40">
            <v>0</v>
          </cell>
          <cell r="AC40"/>
        </row>
        <row r="41">
          <cell r="B41"/>
          <cell r="C41"/>
          <cell r="D41"/>
          <cell r="E41"/>
          <cell r="F41"/>
          <cell r="G41"/>
          <cell r="H41"/>
          <cell r="I41"/>
          <cell r="J41"/>
          <cell r="K41"/>
          <cell r="L41"/>
          <cell r="M41"/>
          <cell r="N41"/>
          <cell r="O41"/>
          <cell r="P41">
            <v>0</v>
          </cell>
          <cell r="Q41">
            <v>0</v>
          </cell>
          <cell r="R41">
            <v>0</v>
          </cell>
          <cell r="S41">
            <v>0</v>
          </cell>
          <cell r="T41">
            <v>0</v>
          </cell>
          <cell r="U41">
            <v>0</v>
          </cell>
          <cell r="V41">
            <v>0</v>
          </cell>
          <cell r="W41">
            <v>0</v>
          </cell>
          <cell r="X41">
            <v>0</v>
          </cell>
          <cell r="Y41">
            <v>0</v>
          </cell>
          <cell r="Z41">
            <v>0</v>
          </cell>
          <cell r="AA41">
            <v>0</v>
          </cell>
          <cell r="AB41">
            <v>0</v>
          </cell>
          <cell r="AC41"/>
        </row>
        <row r="42">
          <cell r="B42"/>
          <cell r="C42"/>
          <cell r="D42"/>
          <cell r="E42"/>
          <cell r="F42"/>
          <cell r="G42"/>
          <cell r="H42"/>
          <cell r="I42"/>
          <cell r="J42"/>
          <cell r="K42"/>
          <cell r="L42"/>
          <cell r="M42"/>
          <cell r="N42"/>
          <cell r="O42"/>
          <cell r="P42">
            <v>0</v>
          </cell>
          <cell r="Q42">
            <v>0</v>
          </cell>
          <cell r="R42">
            <v>0</v>
          </cell>
          <cell r="S42">
            <v>0</v>
          </cell>
          <cell r="T42">
            <v>0</v>
          </cell>
          <cell r="U42">
            <v>0</v>
          </cell>
          <cell r="V42">
            <v>0</v>
          </cell>
          <cell r="W42">
            <v>0</v>
          </cell>
          <cell r="X42">
            <v>0</v>
          </cell>
          <cell r="Y42">
            <v>0</v>
          </cell>
          <cell r="Z42">
            <v>0</v>
          </cell>
          <cell r="AA42">
            <v>0</v>
          </cell>
          <cell r="AB42">
            <v>0</v>
          </cell>
          <cell r="AC42"/>
        </row>
        <row r="43">
          <cell r="B43"/>
          <cell r="C43"/>
          <cell r="D43"/>
          <cell r="E43"/>
          <cell r="F43"/>
          <cell r="G43"/>
          <cell r="H43"/>
          <cell r="I43"/>
          <cell r="J43"/>
          <cell r="K43"/>
          <cell r="L43"/>
          <cell r="M43"/>
          <cell r="N43"/>
          <cell r="O43"/>
          <cell r="P43">
            <v>0</v>
          </cell>
          <cell r="Q43">
            <v>0</v>
          </cell>
          <cell r="R43">
            <v>0</v>
          </cell>
          <cell r="S43">
            <v>0</v>
          </cell>
          <cell r="T43">
            <v>0</v>
          </cell>
          <cell r="U43">
            <v>0</v>
          </cell>
          <cell r="V43">
            <v>0</v>
          </cell>
          <cell r="W43">
            <v>0</v>
          </cell>
          <cell r="X43">
            <v>0</v>
          </cell>
          <cell r="Y43">
            <v>0</v>
          </cell>
          <cell r="Z43">
            <v>0</v>
          </cell>
          <cell r="AA43">
            <v>0</v>
          </cell>
          <cell r="AB43">
            <v>0</v>
          </cell>
          <cell r="AC43"/>
        </row>
        <row r="44">
          <cell r="B44"/>
          <cell r="C44"/>
          <cell r="D44"/>
          <cell r="E44"/>
          <cell r="F44"/>
          <cell r="G44"/>
          <cell r="H44"/>
          <cell r="I44"/>
          <cell r="J44"/>
          <cell r="K44"/>
          <cell r="L44"/>
          <cell r="M44"/>
          <cell r="N44"/>
          <cell r="O44"/>
          <cell r="P44">
            <v>0</v>
          </cell>
          <cell r="Q44">
            <v>0</v>
          </cell>
          <cell r="R44">
            <v>0</v>
          </cell>
          <cell r="S44">
            <v>0</v>
          </cell>
          <cell r="T44">
            <v>0</v>
          </cell>
          <cell r="U44">
            <v>0</v>
          </cell>
          <cell r="V44">
            <v>0</v>
          </cell>
          <cell r="W44">
            <v>0</v>
          </cell>
          <cell r="X44">
            <v>0</v>
          </cell>
          <cell r="Y44">
            <v>0</v>
          </cell>
          <cell r="Z44">
            <v>0</v>
          </cell>
          <cell r="AA44">
            <v>0</v>
          </cell>
          <cell r="AB44">
            <v>0</v>
          </cell>
          <cell r="AC44"/>
        </row>
        <row r="45">
          <cell r="B45"/>
          <cell r="C45"/>
          <cell r="D45"/>
          <cell r="E45"/>
          <cell r="F45"/>
          <cell r="G45"/>
          <cell r="H45"/>
          <cell r="I45"/>
          <cell r="J45"/>
          <cell r="K45"/>
          <cell r="L45"/>
          <cell r="M45"/>
          <cell r="N45"/>
          <cell r="O45"/>
          <cell r="P45">
            <v>0</v>
          </cell>
          <cell r="Q45">
            <v>0</v>
          </cell>
          <cell r="R45">
            <v>0</v>
          </cell>
          <cell r="S45">
            <v>0</v>
          </cell>
          <cell r="T45">
            <v>0</v>
          </cell>
          <cell r="U45">
            <v>0</v>
          </cell>
          <cell r="V45">
            <v>0</v>
          </cell>
          <cell r="W45">
            <v>0</v>
          </cell>
          <cell r="X45">
            <v>0</v>
          </cell>
          <cell r="Y45">
            <v>0</v>
          </cell>
          <cell r="Z45">
            <v>0</v>
          </cell>
          <cell r="AA45">
            <v>0</v>
          </cell>
          <cell r="AB45">
            <v>0</v>
          </cell>
          <cell r="AC45"/>
        </row>
        <row r="46">
          <cell r="B46"/>
          <cell r="C46"/>
          <cell r="D46"/>
          <cell r="E46"/>
          <cell r="F46"/>
          <cell r="G46"/>
          <cell r="H46"/>
          <cell r="I46"/>
          <cell r="J46"/>
          <cell r="K46"/>
          <cell r="L46"/>
          <cell r="M46"/>
          <cell r="N46"/>
          <cell r="O46"/>
          <cell r="P46">
            <v>0</v>
          </cell>
          <cell r="Q46">
            <v>0</v>
          </cell>
          <cell r="R46">
            <v>0</v>
          </cell>
          <cell r="S46">
            <v>0</v>
          </cell>
          <cell r="T46">
            <v>0</v>
          </cell>
          <cell r="U46">
            <v>0</v>
          </cell>
          <cell r="V46">
            <v>0</v>
          </cell>
          <cell r="W46">
            <v>0</v>
          </cell>
          <cell r="X46">
            <v>0</v>
          </cell>
          <cell r="Y46">
            <v>0</v>
          </cell>
          <cell r="Z46">
            <v>0</v>
          </cell>
          <cell r="AA46">
            <v>0</v>
          </cell>
          <cell r="AB46">
            <v>0</v>
          </cell>
          <cell r="AC46"/>
        </row>
        <row r="47">
          <cell r="B47"/>
          <cell r="C47"/>
          <cell r="D47"/>
          <cell r="E47"/>
          <cell r="F47"/>
          <cell r="G47"/>
          <cell r="H47"/>
          <cell r="I47"/>
          <cell r="J47"/>
          <cell r="K47"/>
          <cell r="L47"/>
          <cell r="M47"/>
          <cell r="N47"/>
          <cell r="O47"/>
          <cell r="P47">
            <v>0</v>
          </cell>
          <cell r="Q47">
            <v>0</v>
          </cell>
          <cell r="R47">
            <v>0</v>
          </cell>
          <cell r="S47">
            <v>0</v>
          </cell>
          <cell r="T47">
            <v>0</v>
          </cell>
          <cell r="U47">
            <v>0</v>
          </cell>
          <cell r="V47">
            <v>0</v>
          </cell>
          <cell r="W47">
            <v>0</v>
          </cell>
          <cell r="X47">
            <v>0</v>
          </cell>
          <cell r="Y47">
            <v>0</v>
          </cell>
          <cell r="Z47">
            <v>0</v>
          </cell>
          <cell r="AA47">
            <v>0</v>
          </cell>
          <cell r="AB47">
            <v>0</v>
          </cell>
          <cell r="AC47"/>
        </row>
        <row r="48">
          <cell r="B48"/>
          <cell r="C48"/>
          <cell r="D48"/>
          <cell r="E48"/>
          <cell r="F48"/>
          <cell r="G48"/>
          <cell r="H48"/>
          <cell r="I48"/>
          <cell r="J48"/>
          <cell r="K48"/>
          <cell r="L48"/>
          <cell r="M48"/>
          <cell r="N48"/>
          <cell r="O48"/>
          <cell r="P48">
            <v>0</v>
          </cell>
          <cell r="Q48">
            <v>0</v>
          </cell>
          <cell r="R48">
            <v>0</v>
          </cell>
          <cell r="S48">
            <v>0</v>
          </cell>
          <cell r="T48">
            <v>0</v>
          </cell>
          <cell r="U48">
            <v>0</v>
          </cell>
          <cell r="V48">
            <v>0</v>
          </cell>
          <cell r="W48">
            <v>0</v>
          </cell>
          <cell r="X48">
            <v>0</v>
          </cell>
          <cell r="Y48">
            <v>0</v>
          </cell>
          <cell r="Z48">
            <v>0</v>
          </cell>
          <cell r="AA48">
            <v>0</v>
          </cell>
          <cell r="AB48">
            <v>0</v>
          </cell>
          <cell r="AC48"/>
        </row>
        <row r="49">
          <cell r="B49"/>
          <cell r="C49"/>
          <cell r="D49"/>
          <cell r="E49"/>
          <cell r="F49"/>
          <cell r="G49"/>
          <cell r="H49"/>
          <cell r="I49"/>
          <cell r="J49"/>
          <cell r="K49"/>
          <cell r="L49"/>
          <cell r="M49"/>
          <cell r="N49"/>
          <cell r="O49"/>
          <cell r="P49">
            <v>0</v>
          </cell>
          <cell r="Q49">
            <v>0</v>
          </cell>
          <cell r="R49">
            <v>0</v>
          </cell>
          <cell r="S49">
            <v>0</v>
          </cell>
          <cell r="T49">
            <v>0</v>
          </cell>
          <cell r="U49">
            <v>0</v>
          </cell>
          <cell r="V49">
            <v>0</v>
          </cell>
          <cell r="W49">
            <v>0</v>
          </cell>
          <cell r="X49">
            <v>0</v>
          </cell>
          <cell r="Y49">
            <v>0</v>
          </cell>
          <cell r="Z49">
            <v>0</v>
          </cell>
          <cell r="AA49">
            <v>0</v>
          </cell>
          <cell r="AB49">
            <v>0</v>
          </cell>
          <cell r="AC49"/>
        </row>
        <row r="50">
          <cell r="B50"/>
          <cell r="C50"/>
          <cell r="D50"/>
          <cell r="E50"/>
          <cell r="F50"/>
          <cell r="G50"/>
          <cell r="H50"/>
          <cell r="I50"/>
          <cell r="J50"/>
          <cell r="K50"/>
          <cell r="L50"/>
          <cell r="M50"/>
          <cell r="N50"/>
          <cell r="O50"/>
          <cell r="P50">
            <v>0</v>
          </cell>
          <cell r="Q50">
            <v>0</v>
          </cell>
          <cell r="R50">
            <v>0</v>
          </cell>
          <cell r="S50">
            <v>0</v>
          </cell>
          <cell r="T50">
            <v>0</v>
          </cell>
          <cell r="U50">
            <v>0</v>
          </cell>
          <cell r="V50">
            <v>0</v>
          </cell>
          <cell r="W50">
            <v>0</v>
          </cell>
          <cell r="X50">
            <v>0</v>
          </cell>
          <cell r="Y50">
            <v>0</v>
          </cell>
          <cell r="Z50">
            <v>0</v>
          </cell>
          <cell r="AA50">
            <v>0</v>
          </cell>
          <cell r="AB50">
            <v>0</v>
          </cell>
          <cell r="AC50"/>
        </row>
        <row r="51">
          <cell r="B51"/>
          <cell r="C51"/>
          <cell r="D51"/>
          <cell r="E51"/>
          <cell r="F51"/>
          <cell r="G51"/>
          <cell r="H51"/>
          <cell r="I51"/>
          <cell r="J51"/>
          <cell r="K51"/>
          <cell r="L51"/>
          <cell r="M51"/>
          <cell r="N51"/>
          <cell r="O51"/>
          <cell r="P51">
            <v>0</v>
          </cell>
          <cell r="Q51">
            <v>0</v>
          </cell>
          <cell r="R51">
            <v>0</v>
          </cell>
          <cell r="S51">
            <v>0</v>
          </cell>
          <cell r="T51">
            <v>0</v>
          </cell>
          <cell r="U51">
            <v>0</v>
          </cell>
          <cell r="V51">
            <v>0</v>
          </cell>
          <cell r="W51">
            <v>0</v>
          </cell>
          <cell r="X51">
            <v>0</v>
          </cell>
          <cell r="Y51">
            <v>0</v>
          </cell>
          <cell r="Z51">
            <v>0</v>
          </cell>
          <cell r="AA51">
            <v>0</v>
          </cell>
          <cell r="AB51">
            <v>0</v>
          </cell>
          <cell r="AC51"/>
        </row>
        <row r="52">
          <cell r="B52"/>
          <cell r="C52"/>
          <cell r="D52"/>
          <cell r="E52"/>
          <cell r="F52"/>
          <cell r="G52"/>
          <cell r="H52"/>
          <cell r="I52"/>
          <cell r="J52"/>
          <cell r="K52"/>
          <cell r="L52"/>
          <cell r="M52"/>
          <cell r="N52"/>
          <cell r="O52"/>
          <cell r="P52">
            <v>0</v>
          </cell>
          <cell r="Q52">
            <v>0</v>
          </cell>
          <cell r="R52">
            <v>0</v>
          </cell>
          <cell r="S52">
            <v>0</v>
          </cell>
          <cell r="T52">
            <v>0</v>
          </cell>
          <cell r="U52">
            <v>0</v>
          </cell>
          <cell r="V52">
            <v>0</v>
          </cell>
          <cell r="W52">
            <v>0</v>
          </cell>
          <cell r="X52">
            <v>0</v>
          </cell>
          <cell r="Y52">
            <v>0</v>
          </cell>
          <cell r="Z52">
            <v>0</v>
          </cell>
          <cell r="AA52">
            <v>0</v>
          </cell>
          <cell r="AB52">
            <v>0</v>
          </cell>
          <cell r="AC52"/>
        </row>
        <row r="53">
          <cell r="B53"/>
          <cell r="C53"/>
          <cell r="D53"/>
          <cell r="E53"/>
          <cell r="F53"/>
          <cell r="G53"/>
          <cell r="H53"/>
          <cell r="I53"/>
          <cell r="J53"/>
          <cell r="K53"/>
          <cell r="L53"/>
          <cell r="M53"/>
          <cell r="N53"/>
          <cell r="O53"/>
          <cell r="P53">
            <v>0</v>
          </cell>
          <cell r="Q53">
            <v>0</v>
          </cell>
          <cell r="R53">
            <v>0</v>
          </cell>
          <cell r="S53">
            <v>0</v>
          </cell>
          <cell r="T53">
            <v>0</v>
          </cell>
          <cell r="U53">
            <v>0</v>
          </cell>
          <cell r="V53">
            <v>0</v>
          </cell>
          <cell r="W53">
            <v>0</v>
          </cell>
          <cell r="X53">
            <v>0</v>
          </cell>
          <cell r="Y53">
            <v>0</v>
          </cell>
          <cell r="Z53">
            <v>0</v>
          </cell>
          <cell r="AA53">
            <v>0</v>
          </cell>
          <cell r="AB53">
            <v>0</v>
          </cell>
          <cell r="AC53"/>
        </row>
        <row r="54">
          <cell r="B54"/>
          <cell r="C54"/>
          <cell r="D54"/>
          <cell r="E54"/>
          <cell r="F54"/>
          <cell r="G54"/>
          <cell r="H54"/>
          <cell r="I54"/>
          <cell r="J54"/>
          <cell r="K54"/>
          <cell r="L54"/>
          <cell r="M54"/>
          <cell r="N54"/>
          <cell r="O54"/>
          <cell r="P54">
            <v>0</v>
          </cell>
          <cell r="Q54">
            <v>0</v>
          </cell>
          <cell r="R54">
            <v>0</v>
          </cell>
          <cell r="S54">
            <v>0</v>
          </cell>
          <cell r="T54">
            <v>0</v>
          </cell>
          <cell r="U54">
            <v>0</v>
          </cell>
          <cell r="V54">
            <v>0</v>
          </cell>
          <cell r="W54">
            <v>0</v>
          </cell>
          <cell r="X54">
            <v>0</v>
          </cell>
          <cell r="Y54">
            <v>0</v>
          </cell>
          <cell r="Z54">
            <v>0</v>
          </cell>
          <cell r="AA54">
            <v>0</v>
          </cell>
          <cell r="AB54">
            <v>0</v>
          </cell>
          <cell r="AC54"/>
        </row>
        <row r="55">
          <cell r="B55"/>
          <cell r="C55"/>
          <cell r="D55"/>
          <cell r="E55"/>
          <cell r="F55"/>
          <cell r="G55"/>
          <cell r="H55"/>
          <cell r="I55"/>
          <cell r="J55"/>
          <cell r="K55"/>
          <cell r="L55"/>
          <cell r="M55"/>
          <cell r="N55"/>
          <cell r="O55"/>
          <cell r="P55">
            <v>0</v>
          </cell>
          <cell r="Q55">
            <v>0</v>
          </cell>
          <cell r="R55">
            <v>0</v>
          </cell>
          <cell r="S55">
            <v>0</v>
          </cell>
          <cell r="T55">
            <v>0</v>
          </cell>
          <cell r="U55">
            <v>0</v>
          </cell>
          <cell r="V55">
            <v>0</v>
          </cell>
          <cell r="W55">
            <v>0</v>
          </cell>
          <cell r="X55">
            <v>0</v>
          </cell>
          <cell r="Y55">
            <v>0</v>
          </cell>
          <cell r="Z55">
            <v>0</v>
          </cell>
          <cell r="AA55">
            <v>0</v>
          </cell>
          <cell r="AB55">
            <v>0</v>
          </cell>
          <cell r="AC55"/>
        </row>
        <row r="56">
          <cell r="B56"/>
          <cell r="C56"/>
          <cell r="D56"/>
          <cell r="E56"/>
          <cell r="F56"/>
          <cell r="G56"/>
          <cell r="H56"/>
          <cell r="I56"/>
          <cell r="J56"/>
          <cell r="K56"/>
          <cell r="L56"/>
          <cell r="M56"/>
          <cell r="N56"/>
          <cell r="O56"/>
          <cell r="P56">
            <v>0</v>
          </cell>
          <cell r="Q56">
            <v>0</v>
          </cell>
          <cell r="R56">
            <v>0</v>
          </cell>
          <cell r="S56">
            <v>0</v>
          </cell>
          <cell r="T56">
            <v>0</v>
          </cell>
          <cell r="U56">
            <v>0</v>
          </cell>
          <cell r="V56">
            <v>0</v>
          </cell>
          <cell r="W56">
            <v>0</v>
          </cell>
          <cell r="X56">
            <v>0</v>
          </cell>
          <cell r="Y56">
            <v>0</v>
          </cell>
          <cell r="Z56">
            <v>0</v>
          </cell>
          <cell r="AA56">
            <v>0</v>
          </cell>
          <cell r="AB56">
            <v>0</v>
          </cell>
          <cell r="AC56"/>
        </row>
        <row r="57">
          <cell r="B57"/>
          <cell r="C57"/>
          <cell r="D57"/>
          <cell r="E57"/>
          <cell r="F57"/>
          <cell r="G57"/>
          <cell r="H57"/>
          <cell r="I57"/>
          <cell r="J57"/>
          <cell r="K57"/>
          <cell r="L57"/>
          <cell r="M57"/>
          <cell r="N57"/>
          <cell r="O57"/>
          <cell r="P57">
            <v>0</v>
          </cell>
          <cell r="Q57">
            <v>0</v>
          </cell>
          <cell r="R57">
            <v>0</v>
          </cell>
          <cell r="S57">
            <v>0</v>
          </cell>
          <cell r="T57">
            <v>0</v>
          </cell>
          <cell r="U57">
            <v>0</v>
          </cell>
          <cell r="V57">
            <v>0</v>
          </cell>
          <cell r="W57">
            <v>0</v>
          </cell>
          <cell r="X57">
            <v>0</v>
          </cell>
          <cell r="Y57">
            <v>0</v>
          </cell>
          <cell r="Z57">
            <v>0</v>
          </cell>
          <cell r="AA57">
            <v>0</v>
          </cell>
          <cell r="AB57">
            <v>0</v>
          </cell>
          <cell r="AC57"/>
        </row>
        <row r="58">
          <cell r="B58"/>
          <cell r="C58"/>
          <cell r="D58"/>
          <cell r="E58"/>
          <cell r="F58"/>
          <cell r="G58"/>
          <cell r="H58"/>
          <cell r="I58"/>
          <cell r="J58"/>
          <cell r="K58"/>
          <cell r="L58"/>
          <cell r="M58"/>
          <cell r="N58"/>
          <cell r="O58"/>
          <cell r="P58">
            <v>0</v>
          </cell>
          <cell r="Q58">
            <v>0</v>
          </cell>
          <cell r="R58">
            <v>0</v>
          </cell>
          <cell r="S58">
            <v>0</v>
          </cell>
          <cell r="T58">
            <v>0</v>
          </cell>
          <cell r="U58">
            <v>0</v>
          </cell>
          <cell r="V58">
            <v>0</v>
          </cell>
          <cell r="W58">
            <v>0</v>
          </cell>
          <cell r="X58">
            <v>0</v>
          </cell>
          <cell r="Y58">
            <v>0</v>
          </cell>
          <cell r="Z58">
            <v>0</v>
          </cell>
          <cell r="AA58">
            <v>0</v>
          </cell>
          <cell r="AB58">
            <v>0</v>
          </cell>
          <cell r="AC58"/>
        </row>
        <row r="59">
          <cell r="B59"/>
          <cell r="C59"/>
          <cell r="D59"/>
          <cell r="E59"/>
          <cell r="F59"/>
          <cell r="G59"/>
          <cell r="H59"/>
          <cell r="I59"/>
          <cell r="J59"/>
          <cell r="K59"/>
          <cell r="L59"/>
          <cell r="M59"/>
          <cell r="N59"/>
          <cell r="O59"/>
          <cell r="P59">
            <v>0</v>
          </cell>
          <cell r="Q59">
            <v>0</v>
          </cell>
          <cell r="R59">
            <v>0</v>
          </cell>
          <cell r="S59">
            <v>0</v>
          </cell>
          <cell r="T59">
            <v>0</v>
          </cell>
          <cell r="U59">
            <v>0</v>
          </cell>
          <cell r="V59">
            <v>0</v>
          </cell>
          <cell r="W59">
            <v>0</v>
          </cell>
          <cell r="X59">
            <v>0</v>
          </cell>
          <cell r="Y59">
            <v>0</v>
          </cell>
          <cell r="Z59">
            <v>0</v>
          </cell>
          <cell r="AA59">
            <v>0</v>
          </cell>
          <cell r="AB59">
            <v>0</v>
          </cell>
          <cell r="AC59"/>
        </row>
        <row r="60">
          <cell r="B60"/>
          <cell r="C60"/>
          <cell r="D60"/>
          <cell r="E60"/>
          <cell r="F60"/>
          <cell r="G60"/>
          <cell r="H60"/>
          <cell r="I60"/>
          <cell r="J60"/>
          <cell r="K60"/>
          <cell r="L60"/>
          <cell r="M60"/>
          <cell r="N60"/>
          <cell r="O60"/>
          <cell r="P60">
            <v>0</v>
          </cell>
          <cell r="Q60">
            <v>0</v>
          </cell>
          <cell r="R60">
            <v>0</v>
          </cell>
          <cell r="S60">
            <v>0</v>
          </cell>
          <cell r="T60">
            <v>0</v>
          </cell>
          <cell r="U60">
            <v>0</v>
          </cell>
          <cell r="V60">
            <v>0</v>
          </cell>
          <cell r="W60">
            <v>0</v>
          </cell>
          <cell r="X60">
            <v>0</v>
          </cell>
          <cell r="Y60">
            <v>0</v>
          </cell>
          <cell r="Z60">
            <v>0</v>
          </cell>
          <cell r="AA60">
            <v>0</v>
          </cell>
          <cell r="AB60">
            <v>0</v>
          </cell>
          <cell r="AC60"/>
        </row>
        <row r="61">
          <cell r="B61"/>
          <cell r="C61"/>
          <cell r="D61"/>
          <cell r="E61"/>
          <cell r="F61"/>
          <cell r="G61"/>
          <cell r="H61"/>
          <cell r="I61"/>
          <cell r="J61"/>
          <cell r="K61"/>
          <cell r="L61"/>
          <cell r="M61"/>
          <cell r="N61"/>
          <cell r="O61"/>
          <cell r="P61">
            <v>0</v>
          </cell>
          <cell r="Q61">
            <v>0</v>
          </cell>
          <cell r="R61">
            <v>0</v>
          </cell>
          <cell r="S61">
            <v>0</v>
          </cell>
          <cell r="T61">
            <v>0</v>
          </cell>
          <cell r="U61">
            <v>0</v>
          </cell>
          <cell r="V61">
            <v>0</v>
          </cell>
          <cell r="W61">
            <v>0</v>
          </cell>
          <cell r="X61">
            <v>0</v>
          </cell>
          <cell r="Y61">
            <v>0</v>
          </cell>
          <cell r="Z61">
            <v>0</v>
          </cell>
          <cell r="AA61">
            <v>0</v>
          </cell>
          <cell r="AB61">
            <v>0</v>
          </cell>
          <cell r="AC61"/>
        </row>
        <row r="62">
          <cell r="B62"/>
          <cell r="C62"/>
          <cell r="D62"/>
          <cell r="E62"/>
          <cell r="F62"/>
          <cell r="G62"/>
          <cell r="H62"/>
          <cell r="I62"/>
          <cell r="J62"/>
          <cell r="K62"/>
          <cell r="L62"/>
          <cell r="M62"/>
          <cell r="N62"/>
          <cell r="O62"/>
          <cell r="P62">
            <v>0</v>
          </cell>
          <cell r="Q62">
            <v>0</v>
          </cell>
          <cell r="R62">
            <v>0</v>
          </cell>
          <cell r="S62">
            <v>0</v>
          </cell>
          <cell r="T62">
            <v>0</v>
          </cell>
          <cell r="U62">
            <v>0</v>
          </cell>
          <cell r="V62">
            <v>0</v>
          </cell>
          <cell r="W62">
            <v>0</v>
          </cell>
          <cell r="X62">
            <v>0</v>
          </cell>
          <cell r="Y62">
            <v>0</v>
          </cell>
          <cell r="Z62">
            <v>0</v>
          </cell>
          <cell r="AA62">
            <v>0</v>
          </cell>
          <cell r="AB62">
            <v>0</v>
          </cell>
          <cell r="AC62"/>
        </row>
        <row r="63">
          <cell r="B63"/>
          <cell r="C63"/>
          <cell r="D63"/>
          <cell r="E63"/>
          <cell r="F63"/>
          <cell r="G63"/>
          <cell r="H63"/>
          <cell r="I63"/>
          <cell r="J63"/>
          <cell r="K63"/>
          <cell r="L63"/>
          <cell r="M63"/>
          <cell r="N63"/>
          <cell r="O63"/>
          <cell r="P63">
            <v>0</v>
          </cell>
          <cell r="Q63">
            <v>0</v>
          </cell>
          <cell r="R63">
            <v>0</v>
          </cell>
          <cell r="S63">
            <v>0</v>
          </cell>
          <cell r="T63">
            <v>0</v>
          </cell>
          <cell r="U63">
            <v>0</v>
          </cell>
          <cell r="V63">
            <v>0</v>
          </cell>
          <cell r="W63">
            <v>0</v>
          </cell>
          <cell r="X63">
            <v>0</v>
          </cell>
          <cell r="Y63">
            <v>0</v>
          </cell>
          <cell r="Z63">
            <v>0</v>
          </cell>
          <cell r="AA63">
            <v>0</v>
          </cell>
          <cell r="AB63">
            <v>0</v>
          </cell>
          <cell r="AC63"/>
        </row>
        <row r="64">
          <cell r="B64"/>
          <cell r="C64"/>
          <cell r="D64"/>
          <cell r="E64"/>
          <cell r="F64"/>
          <cell r="G64"/>
          <cell r="H64"/>
          <cell r="I64"/>
          <cell r="J64"/>
          <cell r="K64"/>
          <cell r="L64"/>
          <cell r="M64"/>
          <cell r="N64"/>
          <cell r="O64"/>
          <cell r="P64">
            <v>0</v>
          </cell>
          <cell r="Q64">
            <v>0</v>
          </cell>
          <cell r="R64">
            <v>0</v>
          </cell>
          <cell r="S64">
            <v>0</v>
          </cell>
          <cell r="T64">
            <v>0</v>
          </cell>
          <cell r="U64">
            <v>0</v>
          </cell>
          <cell r="V64">
            <v>0</v>
          </cell>
          <cell r="W64">
            <v>0</v>
          </cell>
          <cell r="X64">
            <v>0</v>
          </cell>
          <cell r="Y64">
            <v>0</v>
          </cell>
          <cell r="Z64">
            <v>0</v>
          </cell>
          <cell r="AA64">
            <v>0</v>
          </cell>
          <cell r="AB64">
            <v>0</v>
          </cell>
          <cell r="AC64"/>
        </row>
        <row r="65">
          <cell r="B65"/>
          <cell r="C65"/>
          <cell r="D65"/>
          <cell r="E65"/>
          <cell r="F65"/>
          <cell r="G65"/>
          <cell r="H65"/>
          <cell r="I65"/>
          <cell r="J65"/>
          <cell r="K65"/>
          <cell r="L65"/>
          <cell r="M65"/>
          <cell r="N65"/>
          <cell r="O65"/>
          <cell r="P65">
            <v>0</v>
          </cell>
          <cell r="Q65">
            <v>0</v>
          </cell>
          <cell r="R65">
            <v>0</v>
          </cell>
          <cell r="S65">
            <v>0</v>
          </cell>
          <cell r="T65">
            <v>0</v>
          </cell>
          <cell r="U65">
            <v>0</v>
          </cell>
          <cell r="V65">
            <v>0</v>
          </cell>
          <cell r="W65">
            <v>0</v>
          </cell>
          <cell r="X65">
            <v>0</v>
          </cell>
          <cell r="Y65">
            <v>0</v>
          </cell>
          <cell r="Z65">
            <v>0</v>
          </cell>
          <cell r="AA65">
            <v>0</v>
          </cell>
          <cell r="AB65">
            <v>0</v>
          </cell>
          <cell r="AC65"/>
        </row>
        <row r="66">
          <cell r="B66"/>
          <cell r="C66"/>
          <cell r="D66"/>
          <cell r="E66"/>
          <cell r="F66"/>
          <cell r="G66"/>
          <cell r="H66"/>
          <cell r="I66"/>
          <cell r="J66"/>
          <cell r="K66"/>
          <cell r="L66"/>
          <cell r="M66"/>
          <cell r="N66"/>
          <cell r="O66"/>
          <cell r="P66">
            <v>0</v>
          </cell>
          <cell r="Q66">
            <v>0</v>
          </cell>
          <cell r="R66">
            <v>0</v>
          </cell>
          <cell r="S66">
            <v>0</v>
          </cell>
          <cell r="T66">
            <v>0</v>
          </cell>
          <cell r="U66">
            <v>0</v>
          </cell>
          <cell r="V66">
            <v>0</v>
          </cell>
          <cell r="W66">
            <v>0</v>
          </cell>
          <cell r="X66">
            <v>0</v>
          </cell>
          <cell r="Y66">
            <v>0</v>
          </cell>
          <cell r="Z66">
            <v>0</v>
          </cell>
          <cell r="AA66">
            <v>0</v>
          </cell>
          <cell r="AB66">
            <v>0</v>
          </cell>
          <cell r="AC66"/>
        </row>
        <row r="67">
          <cell r="B67"/>
          <cell r="C67"/>
          <cell r="D67"/>
          <cell r="E67"/>
          <cell r="F67"/>
          <cell r="G67"/>
          <cell r="H67"/>
          <cell r="I67"/>
          <cell r="J67"/>
          <cell r="K67"/>
          <cell r="L67"/>
          <cell r="M67"/>
          <cell r="N67"/>
          <cell r="O67"/>
          <cell r="P67">
            <v>0</v>
          </cell>
          <cell r="Q67">
            <v>0</v>
          </cell>
          <cell r="R67">
            <v>0</v>
          </cell>
          <cell r="S67">
            <v>0</v>
          </cell>
          <cell r="T67">
            <v>0</v>
          </cell>
          <cell r="U67">
            <v>0</v>
          </cell>
          <cell r="V67">
            <v>0</v>
          </cell>
          <cell r="W67">
            <v>0</v>
          </cell>
          <cell r="X67">
            <v>0</v>
          </cell>
          <cell r="Y67">
            <v>0</v>
          </cell>
          <cell r="Z67">
            <v>0</v>
          </cell>
          <cell r="AA67">
            <v>0</v>
          </cell>
          <cell r="AB67">
            <v>0</v>
          </cell>
          <cell r="AC67"/>
        </row>
        <row r="68">
          <cell r="B68"/>
          <cell r="C68"/>
          <cell r="D68"/>
          <cell r="E68"/>
          <cell r="F68"/>
          <cell r="G68"/>
          <cell r="H68"/>
          <cell r="I68"/>
          <cell r="J68"/>
          <cell r="K68"/>
          <cell r="L68"/>
          <cell r="M68"/>
          <cell r="N68"/>
          <cell r="O68"/>
          <cell r="P68">
            <v>0</v>
          </cell>
          <cell r="Q68">
            <v>0</v>
          </cell>
          <cell r="R68">
            <v>0</v>
          </cell>
          <cell r="S68">
            <v>0</v>
          </cell>
          <cell r="T68">
            <v>0</v>
          </cell>
          <cell r="U68">
            <v>0</v>
          </cell>
          <cell r="V68">
            <v>0</v>
          </cell>
          <cell r="W68">
            <v>0</v>
          </cell>
          <cell r="X68">
            <v>0</v>
          </cell>
          <cell r="Y68">
            <v>0</v>
          </cell>
          <cell r="Z68">
            <v>0</v>
          </cell>
          <cell r="AA68">
            <v>0</v>
          </cell>
          <cell r="AB68">
            <v>0</v>
          </cell>
          <cell r="AC68"/>
        </row>
        <row r="69">
          <cell r="B69"/>
          <cell r="C69"/>
          <cell r="D69"/>
          <cell r="E69"/>
          <cell r="F69"/>
          <cell r="G69"/>
          <cell r="H69"/>
          <cell r="I69"/>
          <cell r="J69"/>
          <cell r="K69"/>
          <cell r="L69"/>
          <cell r="M69"/>
          <cell r="N69"/>
          <cell r="O69"/>
          <cell r="P69">
            <v>0</v>
          </cell>
          <cell r="Q69">
            <v>0</v>
          </cell>
          <cell r="R69">
            <v>0</v>
          </cell>
          <cell r="S69">
            <v>0</v>
          </cell>
          <cell r="T69">
            <v>0</v>
          </cell>
          <cell r="U69">
            <v>0</v>
          </cell>
          <cell r="V69">
            <v>0</v>
          </cell>
          <cell r="W69">
            <v>0</v>
          </cell>
          <cell r="X69">
            <v>0</v>
          </cell>
          <cell r="Y69">
            <v>0</v>
          </cell>
          <cell r="Z69">
            <v>0</v>
          </cell>
          <cell r="AA69">
            <v>0</v>
          </cell>
          <cell r="AB69">
            <v>0</v>
          </cell>
          <cell r="AC69"/>
        </row>
        <row r="70">
          <cell r="B70"/>
          <cell r="C70"/>
          <cell r="D70"/>
          <cell r="E70"/>
          <cell r="F70"/>
          <cell r="G70"/>
          <cell r="H70"/>
          <cell r="I70"/>
          <cell r="J70"/>
          <cell r="K70"/>
          <cell r="L70"/>
          <cell r="M70"/>
          <cell r="N70"/>
          <cell r="O70"/>
          <cell r="P70">
            <v>0</v>
          </cell>
          <cell r="Q70">
            <v>0</v>
          </cell>
          <cell r="R70">
            <v>0</v>
          </cell>
          <cell r="S70">
            <v>0</v>
          </cell>
          <cell r="T70">
            <v>0</v>
          </cell>
          <cell r="U70">
            <v>0</v>
          </cell>
          <cell r="V70">
            <v>0</v>
          </cell>
          <cell r="W70">
            <v>0</v>
          </cell>
          <cell r="X70">
            <v>0</v>
          </cell>
          <cell r="Y70">
            <v>0</v>
          </cell>
          <cell r="Z70">
            <v>0</v>
          </cell>
          <cell r="AA70">
            <v>0</v>
          </cell>
          <cell r="AB70">
            <v>0</v>
          </cell>
          <cell r="AC70"/>
        </row>
        <row r="71">
          <cell r="B71"/>
          <cell r="C71"/>
          <cell r="D71"/>
          <cell r="E71"/>
          <cell r="F71"/>
          <cell r="G71"/>
          <cell r="H71"/>
          <cell r="I71"/>
          <cell r="J71"/>
          <cell r="K71"/>
          <cell r="L71"/>
          <cell r="M71"/>
          <cell r="N71"/>
          <cell r="O71"/>
          <cell r="P71">
            <v>0</v>
          </cell>
          <cell r="Q71">
            <v>0</v>
          </cell>
          <cell r="R71">
            <v>0</v>
          </cell>
          <cell r="S71">
            <v>0</v>
          </cell>
          <cell r="T71">
            <v>0</v>
          </cell>
          <cell r="U71">
            <v>0</v>
          </cell>
          <cell r="V71">
            <v>0</v>
          </cell>
          <cell r="W71">
            <v>0</v>
          </cell>
          <cell r="X71">
            <v>0</v>
          </cell>
          <cell r="Y71">
            <v>0</v>
          </cell>
          <cell r="Z71">
            <v>0</v>
          </cell>
          <cell r="AA71">
            <v>0</v>
          </cell>
          <cell r="AB71">
            <v>0</v>
          </cell>
          <cell r="AC71"/>
        </row>
        <row r="72">
          <cell r="B72"/>
          <cell r="C72"/>
          <cell r="D72"/>
          <cell r="E72"/>
          <cell r="F72"/>
          <cell r="G72"/>
          <cell r="H72"/>
          <cell r="I72"/>
          <cell r="J72"/>
          <cell r="K72"/>
          <cell r="L72"/>
          <cell r="M72"/>
          <cell r="N72"/>
          <cell r="O72"/>
          <cell r="P72">
            <v>0</v>
          </cell>
          <cell r="Q72">
            <v>0</v>
          </cell>
          <cell r="R72">
            <v>0</v>
          </cell>
          <cell r="S72">
            <v>0</v>
          </cell>
          <cell r="T72">
            <v>0</v>
          </cell>
          <cell r="U72">
            <v>0</v>
          </cell>
          <cell r="V72">
            <v>0</v>
          </cell>
          <cell r="W72">
            <v>0</v>
          </cell>
          <cell r="X72">
            <v>0</v>
          </cell>
          <cell r="Y72">
            <v>0</v>
          </cell>
          <cell r="Z72">
            <v>0</v>
          </cell>
          <cell r="AA72">
            <v>0</v>
          </cell>
          <cell r="AB72">
            <v>0</v>
          </cell>
          <cell r="AC72"/>
        </row>
        <row r="73">
          <cell r="B73"/>
          <cell r="C73"/>
          <cell r="D73"/>
          <cell r="E73"/>
          <cell r="F73"/>
          <cell r="G73"/>
          <cell r="H73"/>
          <cell r="I73"/>
          <cell r="J73"/>
          <cell r="K73"/>
          <cell r="L73"/>
          <cell r="M73"/>
          <cell r="N73"/>
          <cell r="O73"/>
          <cell r="P73">
            <v>0</v>
          </cell>
          <cell r="Q73">
            <v>0</v>
          </cell>
          <cell r="R73">
            <v>0</v>
          </cell>
          <cell r="S73">
            <v>0</v>
          </cell>
          <cell r="T73">
            <v>0</v>
          </cell>
          <cell r="U73">
            <v>0</v>
          </cell>
          <cell r="V73">
            <v>0</v>
          </cell>
          <cell r="W73">
            <v>0</v>
          </cell>
          <cell r="X73">
            <v>0</v>
          </cell>
          <cell r="Y73">
            <v>0</v>
          </cell>
          <cell r="Z73">
            <v>0</v>
          </cell>
          <cell r="AA73">
            <v>0</v>
          </cell>
          <cell r="AB73">
            <v>0</v>
          </cell>
          <cell r="AC73"/>
        </row>
        <row r="74">
          <cell r="B74"/>
          <cell r="C74"/>
          <cell r="D74"/>
          <cell r="E74"/>
          <cell r="F74"/>
          <cell r="G74"/>
          <cell r="H74"/>
          <cell r="I74"/>
          <cell r="J74"/>
          <cell r="K74"/>
          <cell r="L74"/>
          <cell r="M74"/>
          <cell r="N74"/>
          <cell r="O74"/>
          <cell r="P74">
            <v>0</v>
          </cell>
          <cell r="Q74">
            <v>0</v>
          </cell>
          <cell r="R74">
            <v>0</v>
          </cell>
          <cell r="S74">
            <v>0</v>
          </cell>
          <cell r="T74">
            <v>0</v>
          </cell>
          <cell r="U74">
            <v>0</v>
          </cell>
          <cell r="V74">
            <v>0</v>
          </cell>
          <cell r="W74">
            <v>0</v>
          </cell>
          <cell r="X74">
            <v>0</v>
          </cell>
          <cell r="Y74">
            <v>0</v>
          </cell>
          <cell r="Z74">
            <v>0</v>
          </cell>
          <cell r="AA74">
            <v>0</v>
          </cell>
          <cell r="AB74">
            <v>0</v>
          </cell>
          <cell r="AC74"/>
        </row>
        <row r="75">
          <cell r="B75"/>
          <cell r="C75"/>
          <cell r="D75"/>
          <cell r="E75"/>
          <cell r="F75"/>
          <cell r="G75"/>
          <cell r="H75"/>
          <cell r="I75"/>
          <cell r="J75"/>
          <cell r="K75"/>
          <cell r="L75"/>
          <cell r="M75"/>
          <cell r="N75"/>
          <cell r="O75"/>
          <cell r="P75">
            <v>0</v>
          </cell>
          <cell r="Q75">
            <v>0</v>
          </cell>
          <cell r="R75">
            <v>0</v>
          </cell>
          <cell r="S75">
            <v>0</v>
          </cell>
          <cell r="T75">
            <v>0</v>
          </cell>
          <cell r="U75">
            <v>0</v>
          </cell>
          <cell r="V75">
            <v>0</v>
          </cell>
          <cell r="W75">
            <v>0</v>
          </cell>
          <cell r="X75">
            <v>0</v>
          </cell>
          <cell r="Y75">
            <v>0</v>
          </cell>
          <cell r="Z75">
            <v>0</v>
          </cell>
          <cell r="AA75">
            <v>0</v>
          </cell>
          <cell r="AB75">
            <v>0</v>
          </cell>
          <cell r="AC75"/>
        </row>
        <row r="76">
          <cell r="B76"/>
          <cell r="C76"/>
          <cell r="D76"/>
          <cell r="E76"/>
          <cell r="F76"/>
          <cell r="G76"/>
          <cell r="H76"/>
          <cell r="I76"/>
          <cell r="J76"/>
          <cell r="K76"/>
          <cell r="L76"/>
          <cell r="M76"/>
          <cell r="N76"/>
          <cell r="O76"/>
          <cell r="P76">
            <v>0</v>
          </cell>
          <cell r="Q76">
            <v>0</v>
          </cell>
          <cell r="R76">
            <v>0</v>
          </cell>
          <cell r="S76">
            <v>0</v>
          </cell>
          <cell r="T76">
            <v>0</v>
          </cell>
          <cell r="U76">
            <v>0</v>
          </cell>
          <cell r="V76">
            <v>0</v>
          </cell>
          <cell r="W76">
            <v>0</v>
          </cell>
          <cell r="X76">
            <v>0</v>
          </cell>
          <cell r="Y76">
            <v>0</v>
          </cell>
          <cell r="Z76">
            <v>0</v>
          </cell>
          <cell r="AA76">
            <v>0</v>
          </cell>
          <cell r="AB76">
            <v>0</v>
          </cell>
          <cell r="AC76"/>
        </row>
        <row r="77">
          <cell r="B77"/>
          <cell r="C77"/>
          <cell r="D77"/>
          <cell r="E77"/>
          <cell r="F77"/>
          <cell r="G77"/>
          <cell r="H77"/>
          <cell r="I77"/>
          <cell r="J77"/>
          <cell r="K77"/>
          <cell r="L77"/>
          <cell r="M77"/>
          <cell r="N77"/>
          <cell r="O77"/>
          <cell r="P77">
            <v>0</v>
          </cell>
          <cell r="Q77">
            <v>0</v>
          </cell>
          <cell r="R77">
            <v>0</v>
          </cell>
          <cell r="S77">
            <v>0</v>
          </cell>
          <cell r="T77">
            <v>0</v>
          </cell>
          <cell r="U77">
            <v>0</v>
          </cell>
          <cell r="V77">
            <v>0</v>
          </cell>
          <cell r="W77">
            <v>0</v>
          </cell>
          <cell r="X77">
            <v>0</v>
          </cell>
          <cell r="Y77">
            <v>0</v>
          </cell>
          <cell r="Z77">
            <v>0</v>
          </cell>
          <cell r="AA77">
            <v>0</v>
          </cell>
          <cell r="AB77">
            <v>0</v>
          </cell>
          <cell r="AC77"/>
        </row>
        <row r="78">
          <cell r="B78"/>
          <cell r="C78"/>
          <cell r="D78"/>
          <cell r="E78"/>
          <cell r="F78"/>
          <cell r="G78"/>
          <cell r="H78"/>
          <cell r="I78"/>
          <cell r="J78"/>
          <cell r="K78"/>
          <cell r="L78"/>
          <cell r="M78"/>
          <cell r="N78"/>
          <cell r="O78"/>
          <cell r="P78">
            <v>0</v>
          </cell>
          <cell r="Q78">
            <v>0</v>
          </cell>
          <cell r="R78">
            <v>0</v>
          </cell>
          <cell r="S78">
            <v>0</v>
          </cell>
          <cell r="T78">
            <v>0</v>
          </cell>
          <cell r="U78">
            <v>0</v>
          </cell>
          <cell r="V78">
            <v>0</v>
          </cell>
          <cell r="W78">
            <v>0</v>
          </cell>
          <cell r="X78">
            <v>0</v>
          </cell>
          <cell r="Y78">
            <v>0</v>
          </cell>
          <cell r="Z78">
            <v>0</v>
          </cell>
          <cell r="AA78">
            <v>0</v>
          </cell>
          <cell r="AB78">
            <v>0</v>
          </cell>
          <cell r="AC78"/>
        </row>
        <row r="79">
          <cell r="B79"/>
          <cell r="C79"/>
          <cell r="D79"/>
          <cell r="E79"/>
          <cell r="F79"/>
          <cell r="G79"/>
          <cell r="H79"/>
          <cell r="I79"/>
          <cell r="J79"/>
          <cell r="K79"/>
          <cell r="L79"/>
          <cell r="M79"/>
          <cell r="N79"/>
          <cell r="O79"/>
          <cell r="P79">
            <v>0</v>
          </cell>
          <cell r="Q79">
            <v>0</v>
          </cell>
          <cell r="R79">
            <v>0</v>
          </cell>
          <cell r="S79">
            <v>0</v>
          </cell>
          <cell r="T79">
            <v>0</v>
          </cell>
          <cell r="U79">
            <v>0</v>
          </cell>
          <cell r="V79">
            <v>0</v>
          </cell>
          <cell r="W79">
            <v>0</v>
          </cell>
          <cell r="X79">
            <v>0</v>
          </cell>
          <cell r="Y79">
            <v>0</v>
          </cell>
          <cell r="Z79">
            <v>0</v>
          </cell>
          <cell r="AA79">
            <v>0</v>
          </cell>
          <cell r="AB79">
            <v>0</v>
          </cell>
          <cell r="AC79"/>
        </row>
        <row r="80">
          <cell r="B80"/>
          <cell r="C80"/>
          <cell r="D80"/>
          <cell r="E80"/>
          <cell r="F80"/>
          <cell r="G80"/>
          <cell r="H80"/>
          <cell r="I80"/>
          <cell r="J80"/>
          <cell r="K80"/>
          <cell r="L80"/>
          <cell r="M80"/>
          <cell r="N80"/>
          <cell r="O80"/>
          <cell r="P80">
            <v>0</v>
          </cell>
          <cell r="Q80">
            <v>0</v>
          </cell>
          <cell r="R80">
            <v>0</v>
          </cell>
          <cell r="S80">
            <v>0</v>
          </cell>
          <cell r="T80">
            <v>0</v>
          </cell>
          <cell r="U80">
            <v>0</v>
          </cell>
          <cell r="V80">
            <v>0</v>
          </cell>
          <cell r="W80">
            <v>0</v>
          </cell>
          <cell r="X80">
            <v>0</v>
          </cell>
          <cell r="Y80">
            <v>0</v>
          </cell>
          <cell r="Z80">
            <v>0</v>
          </cell>
          <cell r="AA80">
            <v>0</v>
          </cell>
          <cell r="AB80">
            <v>0</v>
          </cell>
          <cell r="AC80"/>
        </row>
        <row r="81">
          <cell r="B81"/>
          <cell r="C81"/>
          <cell r="D81"/>
          <cell r="E81"/>
          <cell r="F81"/>
          <cell r="G81"/>
          <cell r="H81"/>
          <cell r="I81"/>
          <cell r="J81"/>
          <cell r="K81"/>
          <cell r="L81"/>
          <cell r="M81"/>
          <cell r="N81"/>
          <cell r="O81"/>
          <cell r="P81">
            <v>0</v>
          </cell>
          <cell r="Q81">
            <v>0</v>
          </cell>
          <cell r="R81">
            <v>0</v>
          </cell>
          <cell r="S81">
            <v>0</v>
          </cell>
          <cell r="T81">
            <v>0</v>
          </cell>
          <cell r="U81">
            <v>0</v>
          </cell>
          <cell r="V81">
            <v>0</v>
          </cell>
          <cell r="W81">
            <v>0</v>
          </cell>
          <cell r="X81">
            <v>0</v>
          </cell>
          <cell r="Y81">
            <v>0</v>
          </cell>
          <cell r="Z81">
            <v>0</v>
          </cell>
          <cell r="AA81">
            <v>0</v>
          </cell>
          <cell r="AB81">
            <v>0</v>
          </cell>
          <cell r="AC81"/>
        </row>
        <row r="82">
          <cell r="B82"/>
          <cell r="C82"/>
          <cell r="D82"/>
          <cell r="E82"/>
          <cell r="F82"/>
          <cell r="G82"/>
          <cell r="H82"/>
          <cell r="I82"/>
          <cell r="J82"/>
          <cell r="K82"/>
          <cell r="L82"/>
          <cell r="M82"/>
          <cell r="N82"/>
          <cell r="O82"/>
          <cell r="P82">
            <v>0</v>
          </cell>
          <cell r="Q82">
            <v>0</v>
          </cell>
          <cell r="R82">
            <v>0</v>
          </cell>
          <cell r="S82">
            <v>0</v>
          </cell>
          <cell r="T82">
            <v>0</v>
          </cell>
          <cell r="U82">
            <v>0</v>
          </cell>
          <cell r="V82">
            <v>0</v>
          </cell>
          <cell r="W82">
            <v>0</v>
          </cell>
          <cell r="X82">
            <v>0</v>
          </cell>
          <cell r="Y82">
            <v>0</v>
          </cell>
          <cell r="Z82">
            <v>0</v>
          </cell>
          <cell r="AA82">
            <v>0</v>
          </cell>
          <cell r="AB82">
            <v>0</v>
          </cell>
          <cell r="AC82"/>
        </row>
        <row r="83">
          <cell r="B83"/>
          <cell r="C83"/>
          <cell r="D83"/>
          <cell r="E83"/>
          <cell r="F83"/>
          <cell r="G83"/>
          <cell r="H83"/>
          <cell r="I83"/>
          <cell r="J83"/>
          <cell r="K83"/>
          <cell r="L83"/>
          <cell r="M83"/>
          <cell r="N83"/>
          <cell r="O83"/>
          <cell r="P83">
            <v>0</v>
          </cell>
          <cell r="Q83">
            <v>0</v>
          </cell>
          <cell r="R83">
            <v>0</v>
          </cell>
          <cell r="S83">
            <v>0</v>
          </cell>
          <cell r="T83">
            <v>0</v>
          </cell>
          <cell r="U83">
            <v>0</v>
          </cell>
          <cell r="V83">
            <v>0</v>
          </cell>
          <cell r="W83">
            <v>0</v>
          </cell>
          <cell r="X83">
            <v>0</v>
          </cell>
          <cell r="Y83">
            <v>0</v>
          </cell>
          <cell r="Z83">
            <v>0</v>
          </cell>
          <cell r="AA83">
            <v>0</v>
          </cell>
          <cell r="AB83">
            <v>0</v>
          </cell>
          <cell r="AC83"/>
        </row>
        <row r="84">
          <cell r="B84"/>
          <cell r="C84"/>
          <cell r="D84"/>
          <cell r="E84"/>
          <cell r="F84"/>
          <cell r="G84"/>
          <cell r="H84"/>
          <cell r="I84"/>
          <cell r="J84"/>
          <cell r="K84"/>
          <cell r="L84"/>
          <cell r="M84"/>
          <cell r="N84"/>
          <cell r="O84"/>
          <cell r="P84">
            <v>0</v>
          </cell>
          <cell r="Q84">
            <v>0</v>
          </cell>
          <cell r="R84">
            <v>0</v>
          </cell>
          <cell r="S84">
            <v>0</v>
          </cell>
          <cell r="T84">
            <v>0</v>
          </cell>
          <cell r="U84">
            <v>0</v>
          </cell>
          <cell r="V84">
            <v>0</v>
          </cell>
          <cell r="W84">
            <v>0</v>
          </cell>
          <cell r="X84">
            <v>0</v>
          </cell>
          <cell r="Y84">
            <v>0</v>
          </cell>
          <cell r="Z84">
            <v>0</v>
          </cell>
          <cell r="AA84">
            <v>0</v>
          </cell>
          <cell r="AB84">
            <v>0</v>
          </cell>
          <cell r="AC84"/>
        </row>
        <row r="85">
          <cell r="B85"/>
          <cell r="C85"/>
          <cell r="D85"/>
          <cell r="E85"/>
          <cell r="F85"/>
          <cell r="G85"/>
          <cell r="H85"/>
          <cell r="I85"/>
          <cell r="J85"/>
          <cell r="K85"/>
          <cell r="L85"/>
          <cell r="M85"/>
          <cell r="N85"/>
          <cell r="O85"/>
          <cell r="P85">
            <v>0</v>
          </cell>
          <cell r="Q85">
            <v>0</v>
          </cell>
          <cell r="R85">
            <v>0</v>
          </cell>
          <cell r="S85">
            <v>0</v>
          </cell>
          <cell r="T85">
            <v>0</v>
          </cell>
          <cell r="U85">
            <v>0</v>
          </cell>
          <cell r="V85">
            <v>0</v>
          </cell>
          <cell r="W85">
            <v>0</v>
          </cell>
          <cell r="X85">
            <v>0</v>
          </cell>
          <cell r="Y85">
            <v>0</v>
          </cell>
          <cell r="Z85">
            <v>0</v>
          </cell>
          <cell r="AA85">
            <v>0</v>
          </cell>
          <cell r="AB85">
            <v>0</v>
          </cell>
          <cell r="AC85"/>
        </row>
        <row r="86">
          <cell r="B86"/>
          <cell r="C86"/>
          <cell r="D86"/>
          <cell r="E86"/>
          <cell r="F86"/>
          <cell r="G86"/>
          <cell r="H86"/>
          <cell r="I86"/>
          <cell r="J86"/>
          <cell r="K86"/>
          <cell r="L86"/>
          <cell r="M86"/>
          <cell r="N86"/>
          <cell r="O86"/>
          <cell r="P86">
            <v>0</v>
          </cell>
          <cell r="Q86">
            <v>0</v>
          </cell>
          <cell r="R86">
            <v>0</v>
          </cell>
          <cell r="S86">
            <v>0</v>
          </cell>
          <cell r="T86">
            <v>0</v>
          </cell>
          <cell r="U86">
            <v>0</v>
          </cell>
          <cell r="V86">
            <v>0</v>
          </cell>
          <cell r="W86">
            <v>0</v>
          </cell>
          <cell r="X86">
            <v>0</v>
          </cell>
          <cell r="Y86">
            <v>0</v>
          </cell>
          <cell r="Z86">
            <v>0</v>
          </cell>
          <cell r="AA86">
            <v>0</v>
          </cell>
          <cell r="AB86">
            <v>0</v>
          </cell>
          <cell r="AC86"/>
        </row>
        <row r="87">
          <cell r="B87"/>
          <cell r="C87"/>
          <cell r="D87"/>
          <cell r="E87"/>
          <cell r="F87"/>
          <cell r="G87"/>
          <cell r="H87"/>
          <cell r="I87"/>
          <cell r="J87"/>
          <cell r="K87"/>
          <cell r="L87"/>
          <cell r="M87"/>
          <cell r="N87"/>
          <cell r="O87"/>
          <cell r="P87">
            <v>0</v>
          </cell>
          <cell r="Q87">
            <v>0</v>
          </cell>
          <cell r="R87">
            <v>0</v>
          </cell>
          <cell r="S87">
            <v>0</v>
          </cell>
          <cell r="T87">
            <v>0</v>
          </cell>
          <cell r="U87">
            <v>0</v>
          </cell>
          <cell r="V87">
            <v>0</v>
          </cell>
          <cell r="W87">
            <v>0</v>
          </cell>
          <cell r="X87">
            <v>0</v>
          </cell>
          <cell r="Y87">
            <v>0</v>
          </cell>
          <cell r="Z87">
            <v>0</v>
          </cell>
          <cell r="AA87">
            <v>0</v>
          </cell>
          <cell r="AB87">
            <v>0</v>
          </cell>
          <cell r="AC87"/>
        </row>
        <row r="88">
          <cell r="B88"/>
          <cell r="C88"/>
          <cell r="D88"/>
          <cell r="E88"/>
          <cell r="F88"/>
          <cell r="G88"/>
          <cell r="H88"/>
          <cell r="I88"/>
          <cell r="J88"/>
          <cell r="K88"/>
          <cell r="L88"/>
          <cell r="M88"/>
          <cell r="N88"/>
          <cell r="O88"/>
          <cell r="P88">
            <v>0</v>
          </cell>
          <cell r="Q88">
            <v>0</v>
          </cell>
          <cell r="R88">
            <v>0</v>
          </cell>
          <cell r="S88">
            <v>0</v>
          </cell>
          <cell r="T88">
            <v>0</v>
          </cell>
          <cell r="U88">
            <v>0</v>
          </cell>
          <cell r="V88">
            <v>0</v>
          </cell>
          <cell r="W88">
            <v>0</v>
          </cell>
          <cell r="X88">
            <v>0</v>
          </cell>
          <cell r="Y88">
            <v>0</v>
          </cell>
          <cell r="Z88">
            <v>0</v>
          </cell>
          <cell r="AA88">
            <v>0</v>
          </cell>
          <cell r="AB88">
            <v>0</v>
          </cell>
          <cell r="AC88"/>
        </row>
        <row r="89">
          <cell r="B89"/>
          <cell r="C89"/>
          <cell r="D89"/>
          <cell r="E89"/>
          <cell r="F89"/>
          <cell r="G89"/>
          <cell r="H89"/>
          <cell r="I89"/>
          <cell r="J89"/>
          <cell r="K89"/>
          <cell r="L89"/>
          <cell r="M89"/>
          <cell r="N89"/>
          <cell r="O89"/>
          <cell r="P89">
            <v>0</v>
          </cell>
          <cell r="Q89">
            <v>0</v>
          </cell>
          <cell r="R89">
            <v>0</v>
          </cell>
          <cell r="S89">
            <v>0</v>
          </cell>
          <cell r="T89">
            <v>0</v>
          </cell>
          <cell r="U89">
            <v>0</v>
          </cell>
          <cell r="V89">
            <v>0</v>
          </cell>
          <cell r="W89">
            <v>0</v>
          </cell>
          <cell r="X89">
            <v>0</v>
          </cell>
          <cell r="Y89">
            <v>0</v>
          </cell>
          <cell r="Z89">
            <v>0</v>
          </cell>
          <cell r="AA89">
            <v>0</v>
          </cell>
          <cell r="AB89">
            <v>0</v>
          </cell>
          <cell r="AC89"/>
        </row>
        <row r="90">
          <cell r="B90"/>
          <cell r="C90"/>
          <cell r="D90"/>
          <cell r="E90"/>
          <cell r="F90"/>
          <cell r="G90"/>
          <cell r="H90"/>
          <cell r="I90"/>
          <cell r="J90"/>
          <cell r="K90"/>
          <cell r="L90"/>
          <cell r="M90"/>
          <cell r="N90"/>
          <cell r="O90"/>
          <cell r="P90">
            <v>0</v>
          </cell>
          <cell r="Q90">
            <v>0</v>
          </cell>
          <cell r="R90">
            <v>0</v>
          </cell>
          <cell r="S90">
            <v>0</v>
          </cell>
          <cell r="T90">
            <v>0</v>
          </cell>
          <cell r="U90">
            <v>0</v>
          </cell>
          <cell r="V90">
            <v>0</v>
          </cell>
          <cell r="W90">
            <v>0</v>
          </cell>
          <cell r="X90">
            <v>0</v>
          </cell>
          <cell r="Y90">
            <v>0</v>
          </cell>
          <cell r="Z90">
            <v>0</v>
          </cell>
          <cell r="AA90">
            <v>0</v>
          </cell>
          <cell r="AB90">
            <v>0</v>
          </cell>
          <cell r="AC90"/>
        </row>
        <row r="91">
          <cell r="B91"/>
          <cell r="C91"/>
          <cell r="D91"/>
          <cell r="E91"/>
          <cell r="F91"/>
          <cell r="G91"/>
          <cell r="H91"/>
          <cell r="I91"/>
          <cell r="J91"/>
          <cell r="K91"/>
          <cell r="L91"/>
          <cell r="M91"/>
          <cell r="N91"/>
          <cell r="O91"/>
          <cell r="P91">
            <v>0</v>
          </cell>
          <cell r="Q91">
            <v>0</v>
          </cell>
          <cell r="R91">
            <v>0</v>
          </cell>
          <cell r="S91">
            <v>0</v>
          </cell>
          <cell r="T91">
            <v>0</v>
          </cell>
          <cell r="U91">
            <v>0</v>
          </cell>
          <cell r="V91">
            <v>0</v>
          </cell>
          <cell r="W91">
            <v>0</v>
          </cell>
          <cell r="X91">
            <v>0</v>
          </cell>
          <cell r="Y91">
            <v>0</v>
          </cell>
          <cell r="Z91">
            <v>0</v>
          </cell>
          <cell r="AA91">
            <v>0</v>
          </cell>
          <cell r="AB91">
            <v>0</v>
          </cell>
          <cell r="AC91"/>
        </row>
        <row r="92">
          <cell r="B92"/>
          <cell r="C92"/>
          <cell r="D92"/>
          <cell r="E92"/>
          <cell r="F92"/>
          <cell r="G92"/>
          <cell r="H92"/>
          <cell r="I92"/>
          <cell r="J92"/>
          <cell r="K92"/>
          <cell r="L92"/>
          <cell r="M92"/>
          <cell r="N92"/>
          <cell r="O92"/>
          <cell r="P92">
            <v>0</v>
          </cell>
          <cell r="Q92">
            <v>0</v>
          </cell>
          <cell r="R92">
            <v>0</v>
          </cell>
          <cell r="S92">
            <v>0</v>
          </cell>
          <cell r="T92">
            <v>0</v>
          </cell>
          <cell r="U92">
            <v>0</v>
          </cell>
          <cell r="V92">
            <v>0</v>
          </cell>
          <cell r="W92">
            <v>0</v>
          </cell>
          <cell r="X92">
            <v>0</v>
          </cell>
          <cell r="Y92">
            <v>0</v>
          </cell>
          <cell r="Z92">
            <v>0</v>
          </cell>
          <cell r="AA92">
            <v>0</v>
          </cell>
          <cell r="AB92">
            <v>0</v>
          </cell>
          <cell r="AC92"/>
        </row>
        <row r="93">
          <cell r="B93"/>
          <cell r="C93"/>
          <cell r="D93"/>
          <cell r="E93"/>
          <cell r="F93"/>
          <cell r="G93"/>
          <cell r="H93"/>
          <cell r="I93"/>
          <cell r="J93"/>
          <cell r="K93"/>
          <cell r="L93"/>
          <cell r="M93"/>
          <cell r="N93"/>
          <cell r="O93"/>
          <cell r="P93">
            <v>0</v>
          </cell>
          <cell r="Q93">
            <v>0</v>
          </cell>
          <cell r="R93">
            <v>0</v>
          </cell>
          <cell r="S93">
            <v>0</v>
          </cell>
          <cell r="T93">
            <v>0</v>
          </cell>
          <cell r="U93">
            <v>0</v>
          </cell>
          <cell r="V93">
            <v>0</v>
          </cell>
          <cell r="W93">
            <v>0</v>
          </cell>
          <cell r="X93">
            <v>0</v>
          </cell>
          <cell r="Y93">
            <v>0</v>
          </cell>
          <cell r="Z93">
            <v>0</v>
          </cell>
          <cell r="AA93">
            <v>0</v>
          </cell>
          <cell r="AB93">
            <v>0</v>
          </cell>
          <cell r="AC93"/>
        </row>
        <row r="94">
          <cell r="B94"/>
          <cell r="C94"/>
          <cell r="D94"/>
          <cell r="E94"/>
          <cell r="F94"/>
          <cell r="G94"/>
          <cell r="H94"/>
          <cell r="I94"/>
          <cell r="J94"/>
          <cell r="K94"/>
          <cell r="L94"/>
          <cell r="M94"/>
          <cell r="N94"/>
          <cell r="O94"/>
          <cell r="P94">
            <v>0</v>
          </cell>
          <cell r="Q94">
            <v>0</v>
          </cell>
          <cell r="R94">
            <v>0</v>
          </cell>
          <cell r="S94">
            <v>0</v>
          </cell>
          <cell r="T94">
            <v>0</v>
          </cell>
          <cell r="U94">
            <v>0</v>
          </cell>
          <cell r="V94">
            <v>0</v>
          </cell>
          <cell r="W94">
            <v>0</v>
          </cell>
          <cell r="X94">
            <v>0</v>
          </cell>
          <cell r="Y94">
            <v>0</v>
          </cell>
          <cell r="Z94">
            <v>0</v>
          </cell>
          <cell r="AA94">
            <v>0</v>
          </cell>
          <cell r="AB94">
            <v>0</v>
          </cell>
          <cell r="AC94"/>
        </row>
        <row r="95">
          <cell r="B95"/>
          <cell r="C95"/>
          <cell r="D95"/>
          <cell r="E95"/>
          <cell r="F95"/>
          <cell r="G95"/>
          <cell r="H95"/>
          <cell r="I95"/>
          <cell r="J95"/>
          <cell r="K95"/>
          <cell r="L95"/>
          <cell r="M95"/>
          <cell r="N95"/>
          <cell r="O95"/>
          <cell r="P95">
            <v>0</v>
          </cell>
          <cell r="Q95">
            <v>0</v>
          </cell>
          <cell r="R95">
            <v>0</v>
          </cell>
          <cell r="S95">
            <v>0</v>
          </cell>
          <cell r="T95">
            <v>0</v>
          </cell>
          <cell r="U95">
            <v>0</v>
          </cell>
          <cell r="V95">
            <v>0</v>
          </cell>
          <cell r="W95">
            <v>0</v>
          </cell>
          <cell r="X95">
            <v>0</v>
          </cell>
          <cell r="Y95">
            <v>0</v>
          </cell>
          <cell r="Z95">
            <v>0</v>
          </cell>
          <cell r="AA95">
            <v>0</v>
          </cell>
          <cell r="AB95">
            <v>0</v>
          </cell>
          <cell r="AC95"/>
        </row>
        <row r="96">
          <cell r="B96"/>
          <cell r="C96"/>
          <cell r="D96"/>
          <cell r="E96"/>
          <cell r="F96"/>
          <cell r="G96"/>
          <cell r="H96"/>
          <cell r="I96"/>
          <cell r="J96"/>
          <cell r="K96"/>
          <cell r="L96"/>
          <cell r="M96"/>
          <cell r="N96"/>
          <cell r="O96"/>
          <cell r="P96">
            <v>0</v>
          </cell>
          <cell r="Q96">
            <v>0</v>
          </cell>
          <cell r="R96">
            <v>0</v>
          </cell>
          <cell r="S96">
            <v>0</v>
          </cell>
          <cell r="T96">
            <v>0</v>
          </cell>
          <cell r="U96">
            <v>0</v>
          </cell>
          <cell r="V96">
            <v>0</v>
          </cell>
          <cell r="W96">
            <v>0</v>
          </cell>
          <cell r="X96">
            <v>0</v>
          </cell>
          <cell r="Y96">
            <v>0</v>
          </cell>
          <cell r="Z96">
            <v>0</v>
          </cell>
          <cell r="AA96">
            <v>0</v>
          </cell>
          <cell r="AB96">
            <v>0</v>
          </cell>
          <cell r="AC96"/>
        </row>
        <row r="97">
          <cell r="B97"/>
          <cell r="C97"/>
          <cell r="D97"/>
          <cell r="E97"/>
          <cell r="F97"/>
          <cell r="G97"/>
          <cell r="H97"/>
          <cell r="I97"/>
          <cell r="J97"/>
          <cell r="K97"/>
          <cell r="L97"/>
          <cell r="M97"/>
          <cell r="N97"/>
          <cell r="O97"/>
          <cell r="P97">
            <v>0</v>
          </cell>
          <cell r="Q97">
            <v>0</v>
          </cell>
          <cell r="R97">
            <v>0</v>
          </cell>
          <cell r="S97">
            <v>0</v>
          </cell>
          <cell r="T97">
            <v>0</v>
          </cell>
          <cell r="U97">
            <v>0</v>
          </cell>
          <cell r="V97">
            <v>0</v>
          </cell>
          <cell r="W97">
            <v>0</v>
          </cell>
          <cell r="X97">
            <v>0</v>
          </cell>
          <cell r="Y97">
            <v>0</v>
          </cell>
          <cell r="Z97">
            <v>0</v>
          </cell>
          <cell r="AA97">
            <v>0</v>
          </cell>
          <cell r="AB97">
            <v>0</v>
          </cell>
          <cell r="AC97"/>
        </row>
        <row r="98">
          <cell r="B98"/>
          <cell r="C98"/>
          <cell r="D98"/>
          <cell r="E98"/>
          <cell r="F98"/>
          <cell r="G98"/>
          <cell r="H98"/>
          <cell r="I98"/>
          <cell r="J98"/>
          <cell r="K98"/>
          <cell r="L98"/>
          <cell r="M98"/>
          <cell r="N98"/>
          <cell r="O98"/>
          <cell r="P98">
            <v>0</v>
          </cell>
          <cell r="Q98">
            <v>0</v>
          </cell>
          <cell r="R98">
            <v>0</v>
          </cell>
          <cell r="S98">
            <v>0</v>
          </cell>
          <cell r="T98">
            <v>0</v>
          </cell>
          <cell r="U98">
            <v>0</v>
          </cell>
          <cell r="V98">
            <v>0</v>
          </cell>
          <cell r="W98">
            <v>0</v>
          </cell>
          <cell r="X98">
            <v>0</v>
          </cell>
          <cell r="Y98">
            <v>0</v>
          </cell>
          <cell r="Z98">
            <v>0</v>
          </cell>
          <cell r="AA98">
            <v>0</v>
          </cell>
          <cell r="AB98">
            <v>0</v>
          </cell>
          <cell r="AC98"/>
        </row>
        <row r="99">
          <cell r="B99"/>
          <cell r="C99"/>
          <cell r="D99"/>
          <cell r="E99"/>
          <cell r="F99"/>
          <cell r="G99"/>
          <cell r="H99"/>
          <cell r="I99"/>
          <cell r="J99"/>
          <cell r="K99"/>
          <cell r="L99"/>
          <cell r="M99"/>
          <cell r="N99"/>
          <cell r="O99"/>
          <cell r="P99">
            <v>0</v>
          </cell>
          <cell r="Q99">
            <v>0</v>
          </cell>
          <cell r="R99">
            <v>0</v>
          </cell>
          <cell r="S99">
            <v>0</v>
          </cell>
          <cell r="T99">
            <v>0</v>
          </cell>
          <cell r="U99">
            <v>0</v>
          </cell>
          <cell r="V99">
            <v>0</v>
          </cell>
          <cell r="W99">
            <v>0</v>
          </cell>
          <cell r="X99">
            <v>0</v>
          </cell>
          <cell r="Y99">
            <v>0</v>
          </cell>
          <cell r="Z99">
            <v>0</v>
          </cell>
          <cell r="AA99">
            <v>0</v>
          </cell>
          <cell r="AB99">
            <v>0</v>
          </cell>
          <cell r="AC99"/>
        </row>
        <row r="100">
          <cell r="B100"/>
          <cell r="C100"/>
          <cell r="D100"/>
          <cell r="E100"/>
          <cell r="F100"/>
          <cell r="G100"/>
          <cell r="H100"/>
          <cell r="I100"/>
          <cell r="J100"/>
          <cell r="K100"/>
          <cell r="L100"/>
          <cell r="M100"/>
          <cell r="N100"/>
          <cell r="O100"/>
          <cell r="P100">
            <v>0</v>
          </cell>
          <cell r="Q100">
            <v>0</v>
          </cell>
          <cell r="R100">
            <v>0</v>
          </cell>
          <cell r="S100">
            <v>0</v>
          </cell>
          <cell r="T100">
            <v>0</v>
          </cell>
          <cell r="U100">
            <v>0</v>
          </cell>
          <cell r="V100">
            <v>0</v>
          </cell>
          <cell r="W100">
            <v>0</v>
          </cell>
          <cell r="X100">
            <v>0</v>
          </cell>
          <cell r="Y100">
            <v>0</v>
          </cell>
          <cell r="Z100">
            <v>0</v>
          </cell>
          <cell r="AA100">
            <v>0</v>
          </cell>
          <cell r="AB100">
            <v>0</v>
          </cell>
          <cell r="AC100"/>
        </row>
        <row r="101">
          <cell r="B101"/>
          <cell r="C101"/>
          <cell r="D101"/>
          <cell r="E101"/>
          <cell r="F101"/>
          <cell r="G101"/>
          <cell r="H101"/>
          <cell r="I101"/>
          <cell r="J101"/>
          <cell r="K101"/>
          <cell r="L101"/>
          <cell r="M101"/>
          <cell r="N101"/>
          <cell r="O101"/>
          <cell r="P101">
            <v>0</v>
          </cell>
          <cell r="Q101">
            <v>0</v>
          </cell>
          <cell r="R101">
            <v>0</v>
          </cell>
          <cell r="S101">
            <v>0</v>
          </cell>
          <cell r="T101">
            <v>0</v>
          </cell>
          <cell r="U101">
            <v>0</v>
          </cell>
          <cell r="V101">
            <v>0</v>
          </cell>
          <cell r="W101">
            <v>0</v>
          </cell>
          <cell r="X101">
            <v>0</v>
          </cell>
          <cell r="Y101">
            <v>0</v>
          </cell>
          <cell r="Z101">
            <v>0</v>
          </cell>
          <cell r="AA101">
            <v>0</v>
          </cell>
          <cell r="AB101">
            <v>0</v>
          </cell>
          <cell r="AC101"/>
        </row>
        <row r="102">
          <cell r="B102"/>
          <cell r="C102"/>
          <cell r="D102"/>
          <cell r="E102"/>
          <cell r="F102"/>
          <cell r="G102"/>
          <cell r="H102"/>
          <cell r="I102"/>
          <cell r="J102"/>
          <cell r="K102"/>
          <cell r="L102"/>
          <cell r="M102"/>
          <cell r="N102"/>
          <cell r="O102"/>
          <cell r="P102">
            <v>0</v>
          </cell>
          <cell r="Q102">
            <v>0</v>
          </cell>
          <cell r="R102">
            <v>0</v>
          </cell>
          <cell r="S102">
            <v>0</v>
          </cell>
          <cell r="T102">
            <v>0</v>
          </cell>
          <cell r="U102">
            <v>0</v>
          </cell>
          <cell r="V102">
            <v>0</v>
          </cell>
          <cell r="W102">
            <v>0</v>
          </cell>
          <cell r="X102">
            <v>0</v>
          </cell>
          <cell r="Y102">
            <v>0</v>
          </cell>
          <cell r="Z102">
            <v>0</v>
          </cell>
          <cell r="AA102">
            <v>0</v>
          </cell>
          <cell r="AB102">
            <v>0</v>
          </cell>
          <cell r="AC102"/>
        </row>
        <row r="103">
          <cell r="B103"/>
          <cell r="C103"/>
          <cell r="D103"/>
          <cell r="E103"/>
          <cell r="F103"/>
          <cell r="G103"/>
          <cell r="H103"/>
          <cell r="I103"/>
          <cell r="J103"/>
          <cell r="K103"/>
          <cell r="L103"/>
          <cell r="M103"/>
          <cell r="N103"/>
          <cell r="O103"/>
          <cell r="P103">
            <v>0</v>
          </cell>
          <cell r="Q103">
            <v>0</v>
          </cell>
          <cell r="R103">
            <v>0</v>
          </cell>
          <cell r="S103">
            <v>0</v>
          </cell>
          <cell r="T103">
            <v>0</v>
          </cell>
          <cell r="U103">
            <v>0</v>
          </cell>
          <cell r="V103">
            <v>0</v>
          </cell>
          <cell r="W103">
            <v>0</v>
          </cell>
          <cell r="X103">
            <v>0</v>
          </cell>
          <cell r="Y103">
            <v>0</v>
          </cell>
          <cell r="Z103">
            <v>0</v>
          </cell>
          <cell r="AA103">
            <v>0</v>
          </cell>
          <cell r="AB103">
            <v>0</v>
          </cell>
          <cell r="AC103"/>
        </row>
        <row r="104">
          <cell r="B104"/>
          <cell r="C104"/>
          <cell r="D104"/>
          <cell r="E104"/>
          <cell r="F104"/>
          <cell r="G104"/>
          <cell r="H104"/>
          <cell r="I104"/>
          <cell r="J104"/>
          <cell r="K104"/>
          <cell r="L104"/>
          <cell r="M104"/>
          <cell r="N104"/>
          <cell r="O104"/>
          <cell r="P104">
            <v>0</v>
          </cell>
          <cell r="Q104">
            <v>0</v>
          </cell>
          <cell r="R104">
            <v>0</v>
          </cell>
          <cell r="S104">
            <v>0</v>
          </cell>
          <cell r="T104">
            <v>0</v>
          </cell>
          <cell r="U104">
            <v>0</v>
          </cell>
          <cell r="V104">
            <v>0</v>
          </cell>
          <cell r="W104">
            <v>0</v>
          </cell>
          <cell r="X104">
            <v>0</v>
          </cell>
          <cell r="Y104">
            <v>0</v>
          </cell>
          <cell r="Z104">
            <v>0</v>
          </cell>
          <cell r="AA104">
            <v>0</v>
          </cell>
          <cell r="AB104">
            <v>0</v>
          </cell>
          <cell r="AC104"/>
        </row>
        <row r="105">
          <cell r="B105"/>
          <cell r="C105"/>
          <cell r="D105"/>
          <cell r="E105"/>
          <cell r="F105"/>
          <cell r="G105"/>
          <cell r="H105"/>
          <cell r="I105"/>
          <cell r="J105"/>
          <cell r="K105"/>
          <cell r="L105"/>
          <cell r="M105"/>
          <cell r="N105"/>
          <cell r="O105"/>
          <cell r="P105">
            <v>0</v>
          </cell>
          <cell r="Q105">
            <v>0</v>
          </cell>
          <cell r="R105">
            <v>0</v>
          </cell>
          <cell r="S105">
            <v>0</v>
          </cell>
          <cell r="T105">
            <v>0</v>
          </cell>
          <cell r="U105">
            <v>0</v>
          </cell>
          <cell r="V105">
            <v>0</v>
          </cell>
          <cell r="W105">
            <v>0</v>
          </cell>
          <cell r="X105">
            <v>0</v>
          </cell>
          <cell r="Y105">
            <v>0</v>
          </cell>
          <cell r="Z105">
            <v>0</v>
          </cell>
          <cell r="AA105">
            <v>0</v>
          </cell>
          <cell r="AB105">
            <v>0</v>
          </cell>
          <cell r="AC105"/>
        </row>
        <row r="106">
          <cell r="B106"/>
          <cell r="C106"/>
          <cell r="D106"/>
          <cell r="E106"/>
          <cell r="F106"/>
          <cell r="G106"/>
          <cell r="H106"/>
          <cell r="I106"/>
          <cell r="J106"/>
          <cell r="K106"/>
          <cell r="L106"/>
          <cell r="M106"/>
          <cell r="N106"/>
          <cell r="O106"/>
          <cell r="P106">
            <v>0</v>
          </cell>
          <cell r="Q106">
            <v>0</v>
          </cell>
          <cell r="R106">
            <v>0</v>
          </cell>
          <cell r="S106">
            <v>0</v>
          </cell>
          <cell r="T106">
            <v>0</v>
          </cell>
          <cell r="U106">
            <v>0</v>
          </cell>
          <cell r="V106">
            <v>0</v>
          </cell>
          <cell r="W106">
            <v>0</v>
          </cell>
          <cell r="X106">
            <v>0</v>
          </cell>
          <cell r="Y106">
            <v>0</v>
          </cell>
          <cell r="Z106">
            <v>0</v>
          </cell>
          <cell r="AA106">
            <v>0</v>
          </cell>
          <cell r="AB106">
            <v>0</v>
          </cell>
          <cell r="AC106"/>
        </row>
        <row r="107">
          <cell r="B107"/>
          <cell r="C107"/>
          <cell r="D107"/>
          <cell r="E107"/>
          <cell r="F107"/>
          <cell r="G107"/>
          <cell r="H107"/>
          <cell r="I107"/>
          <cell r="J107"/>
          <cell r="K107"/>
          <cell r="L107"/>
          <cell r="M107"/>
          <cell r="N107"/>
          <cell r="O107"/>
          <cell r="P107">
            <v>0</v>
          </cell>
          <cell r="Q107">
            <v>0</v>
          </cell>
          <cell r="R107">
            <v>0</v>
          </cell>
          <cell r="S107">
            <v>0</v>
          </cell>
          <cell r="T107">
            <v>0</v>
          </cell>
          <cell r="U107">
            <v>0</v>
          </cell>
          <cell r="V107">
            <v>0</v>
          </cell>
          <cell r="W107">
            <v>0</v>
          </cell>
          <cell r="X107">
            <v>0</v>
          </cell>
          <cell r="Y107">
            <v>0</v>
          </cell>
          <cell r="Z107">
            <v>0</v>
          </cell>
          <cell r="AA107">
            <v>0</v>
          </cell>
          <cell r="AB107">
            <v>0</v>
          </cell>
          <cell r="AC107"/>
        </row>
        <row r="108">
          <cell r="B108"/>
          <cell r="C108"/>
          <cell r="D108"/>
          <cell r="E108"/>
          <cell r="F108"/>
          <cell r="G108"/>
          <cell r="H108"/>
          <cell r="I108"/>
          <cell r="J108"/>
          <cell r="K108"/>
          <cell r="L108"/>
          <cell r="M108"/>
          <cell r="N108"/>
          <cell r="O108"/>
          <cell r="P108">
            <v>0</v>
          </cell>
          <cell r="Q108">
            <v>0</v>
          </cell>
          <cell r="R108">
            <v>0</v>
          </cell>
          <cell r="S108">
            <v>0</v>
          </cell>
          <cell r="T108">
            <v>0</v>
          </cell>
          <cell r="U108">
            <v>0</v>
          </cell>
          <cell r="V108">
            <v>0</v>
          </cell>
          <cell r="W108">
            <v>0</v>
          </cell>
          <cell r="X108">
            <v>0</v>
          </cell>
          <cell r="Y108">
            <v>0</v>
          </cell>
          <cell r="Z108">
            <v>0</v>
          </cell>
          <cell r="AA108">
            <v>0</v>
          </cell>
          <cell r="AB108">
            <v>0</v>
          </cell>
          <cell r="AC108"/>
        </row>
        <row r="109">
          <cell r="B109"/>
          <cell r="C109"/>
          <cell r="D109"/>
          <cell r="E109"/>
          <cell r="F109"/>
          <cell r="G109"/>
          <cell r="H109"/>
          <cell r="I109"/>
          <cell r="J109"/>
          <cell r="K109"/>
          <cell r="L109"/>
          <cell r="M109"/>
          <cell r="N109"/>
          <cell r="O109"/>
          <cell r="P109">
            <v>0</v>
          </cell>
          <cell r="Q109">
            <v>0</v>
          </cell>
          <cell r="R109">
            <v>0</v>
          </cell>
          <cell r="S109">
            <v>0</v>
          </cell>
          <cell r="T109">
            <v>0</v>
          </cell>
          <cell r="U109">
            <v>0</v>
          </cell>
          <cell r="V109">
            <v>0</v>
          </cell>
          <cell r="W109">
            <v>0</v>
          </cell>
          <cell r="X109">
            <v>0</v>
          </cell>
          <cell r="Y109">
            <v>0</v>
          </cell>
          <cell r="Z109">
            <v>0</v>
          </cell>
          <cell r="AA109">
            <v>0</v>
          </cell>
          <cell r="AB109">
            <v>0</v>
          </cell>
          <cell r="AC109"/>
        </row>
        <row r="110">
          <cell r="B110"/>
          <cell r="C110"/>
          <cell r="D110"/>
          <cell r="E110"/>
          <cell r="F110"/>
          <cell r="G110"/>
          <cell r="H110"/>
          <cell r="I110"/>
          <cell r="J110"/>
          <cell r="K110"/>
          <cell r="L110"/>
          <cell r="M110"/>
          <cell r="N110"/>
          <cell r="O110"/>
          <cell r="P110">
            <v>0</v>
          </cell>
          <cell r="Q110">
            <v>0</v>
          </cell>
          <cell r="R110">
            <v>0</v>
          </cell>
          <cell r="S110">
            <v>0</v>
          </cell>
          <cell r="T110">
            <v>0</v>
          </cell>
          <cell r="U110">
            <v>0</v>
          </cell>
          <cell r="V110">
            <v>0</v>
          </cell>
          <cell r="W110">
            <v>0</v>
          </cell>
          <cell r="X110">
            <v>0</v>
          </cell>
          <cell r="Y110">
            <v>0</v>
          </cell>
          <cell r="Z110">
            <v>0</v>
          </cell>
          <cell r="AA110">
            <v>0</v>
          </cell>
          <cell r="AB110">
            <v>0</v>
          </cell>
          <cell r="AC110"/>
        </row>
        <row r="111">
          <cell r="B111"/>
          <cell r="C111"/>
          <cell r="D111"/>
          <cell r="E111"/>
          <cell r="F111"/>
          <cell r="G111"/>
          <cell r="H111"/>
          <cell r="I111"/>
          <cell r="J111"/>
          <cell r="K111"/>
          <cell r="L111"/>
          <cell r="M111"/>
          <cell r="N111"/>
          <cell r="O111"/>
          <cell r="P111">
            <v>0</v>
          </cell>
          <cell r="Q111">
            <v>0</v>
          </cell>
          <cell r="R111">
            <v>0</v>
          </cell>
          <cell r="S111">
            <v>0</v>
          </cell>
          <cell r="T111">
            <v>0</v>
          </cell>
          <cell r="U111">
            <v>0</v>
          </cell>
          <cell r="V111">
            <v>0</v>
          </cell>
          <cell r="W111">
            <v>0</v>
          </cell>
          <cell r="X111">
            <v>0</v>
          </cell>
          <cell r="Y111">
            <v>0</v>
          </cell>
          <cell r="Z111">
            <v>0</v>
          </cell>
          <cell r="AA111">
            <v>0</v>
          </cell>
          <cell r="AB111">
            <v>0</v>
          </cell>
          <cell r="AC111"/>
        </row>
        <row r="112">
          <cell r="B112"/>
          <cell r="C112"/>
          <cell r="D112"/>
          <cell r="E112"/>
          <cell r="F112"/>
          <cell r="G112"/>
          <cell r="H112"/>
          <cell r="I112"/>
          <cell r="J112"/>
          <cell r="K112"/>
          <cell r="L112"/>
          <cell r="M112"/>
          <cell r="N112"/>
          <cell r="O112"/>
          <cell r="P112">
            <v>0</v>
          </cell>
          <cell r="Q112">
            <v>0</v>
          </cell>
          <cell r="R112">
            <v>0</v>
          </cell>
          <cell r="S112">
            <v>0</v>
          </cell>
          <cell r="T112">
            <v>0</v>
          </cell>
          <cell r="U112">
            <v>0</v>
          </cell>
          <cell r="V112">
            <v>0</v>
          </cell>
          <cell r="W112">
            <v>0</v>
          </cell>
          <cell r="X112">
            <v>0</v>
          </cell>
          <cell r="Y112">
            <v>0</v>
          </cell>
          <cell r="Z112">
            <v>0</v>
          </cell>
          <cell r="AA112">
            <v>0</v>
          </cell>
          <cell r="AB112">
            <v>0</v>
          </cell>
          <cell r="AC112"/>
        </row>
        <row r="113">
          <cell r="B113"/>
          <cell r="C113"/>
          <cell r="D113"/>
          <cell r="E113"/>
          <cell r="F113"/>
          <cell r="G113"/>
          <cell r="H113"/>
          <cell r="I113"/>
          <cell r="J113"/>
          <cell r="K113"/>
          <cell r="L113"/>
          <cell r="M113"/>
          <cell r="N113"/>
          <cell r="O113"/>
          <cell r="P113">
            <v>0</v>
          </cell>
          <cell r="Q113">
            <v>0</v>
          </cell>
          <cell r="R113">
            <v>0</v>
          </cell>
          <cell r="S113">
            <v>0</v>
          </cell>
          <cell r="T113">
            <v>0</v>
          </cell>
          <cell r="U113">
            <v>0</v>
          </cell>
          <cell r="V113">
            <v>0</v>
          </cell>
          <cell r="W113">
            <v>0</v>
          </cell>
          <cell r="X113">
            <v>0</v>
          </cell>
          <cell r="Y113">
            <v>0</v>
          </cell>
          <cell r="Z113">
            <v>0</v>
          </cell>
          <cell r="AA113">
            <v>0</v>
          </cell>
          <cell r="AB113">
            <v>0</v>
          </cell>
          <cell r="AC113"/>
        </row>
        <row r="114">
          <cell r="B114"/>
          <cell r="C114"/>
          <cell r="D114"/>
          <cell r="E114"/>
          <cell r="F114"/>
          <cell r="G114"/>
          <cell r="H114"/>
          <cell r="I114"/>
          <cell r="J114"/>
          <cell r="K114"/>
          <cell r="L114"/>
          <cell r="M114"/>
          <cell r="N114"/>
          <cell r="O114"/>
          <cell r="P114">
            <v>0</v>
          </cell>
          <cell r="Q114">
            <v>0</v>
          </cell>
          <cell r="R114">
            <v>0</v>
          </cell>
          <cell r="S114">
            <v>0</v>
          </cell>
          <cell r="T114">
            <v>0</v>
          </cell>
          <cell r="U114">
            <v>0</v>
          </cell>
          <cell r="V114">
            <v>0</v>
          </cell>
          <cell r="W114">
            <v>0</v>
          </cell>
          <cell r="X114">
            <v>0</v>
          </cell>
          <cell r="Y114">
            <v>0</v>
          </cell>
          <cell r="Z114">
            <v>0</v>
          </cell>
          <cell r="AA114">
            <v>0</v>
          </cell>
          <cell r="AB114">
            <v>0</v>
          </cell>
          <cell r="AC114"/>
        </row>
        <row r="115">
          <cell r="B115"/>
          <cell r="C115"/>
          <cell r="D115"/>
          <cell r="E115"/>
          <cell r="F115"/>
          <cell r="G115"/>
          <cell r="H115"/>
          <cell r="I115"/>
          <cell r="J115"/>
          <cell r="K115"/>
          <cell r="L115"/>
          <cell r="M115"/>
          <cell r="N115"/>
          <cell r="O115"/>
          <cell r="P115">
            <v>0</v>
          </cell>
          <cell r="Q115">
            <v>0</v>
          </cell>
          <cell r="R115">
            <v>0</v>
          </cell>
          <cell r="S115">
            <v>0</v>
          </cell>
          <cell r="T115">
            <v>0</v>
          </cell>
          <cell r="U115">
            <v>0</v>
          </cell>
          <cell r="V115">
            <v>0</v>
          </cell>
          <cell r="W115">
            <v>0</v>
          </cell>
          <cell r="X115">
            <v>0</v>
          </cell>
          <cell r="Y115">
            <v>0</v>
          </cell>
          <cell r="Z115">
            <v>0</v>
          </cell>
          <cell r="AA115">
            <v>0</v>
          </cell>
          <cell r="AB115">
            <v>0</v>
          </cell>
          <cell r="AC115"/>
        </row>
        <row r="116">
          <cell r="B116"/>
          <cell r="C116"/>
          <cell r="D116"/>
          <cell r="E116"/>
          <cell r="F116"/>
          <cell r="G116"/>
          <cell r="H116"/>
          <cell r="I116"/>
          <cell r="J116"/>
          <cell r="K116"/>
          <cell r="L116"/>
          <cell r="M116"/>
          <cell r="N116"/>
          <cell r="O116"/>
          <cell r="P116">
            <v>0</v>
          </cell>
          <cell r="Q116">
            <v>0</v>
          </cell>
          <cell r="R116">
            <v>0</v>
          </cell>
          <cell r="S116">
            <v>0</v>
          </cell>
          <cell r="T116">
            <v>0</v>
          </cell>
          <cell r="U116">
            <v>0</v>
          </cell>
          <cell r="V116">
            <v>0</v>
          </cell>
          <cell r="W116">
            <v>0</v>
          </cell>
          <cell r="X116">
            <v>0</v>
          </cell>
          <cell r="Y116">
            <v>0</v>
          </cell>
          <cell r="Z116">
            <v>0</v>
          </cell>
          <cell r="AA116">
            <v>0</v>
          </cell>
          <cell r="AB116">
            <v>0</v>
          </cell>
          <cell r="AC116"/>
        </row>
        <row r="117">
          <cell r="B117"/>
          <cell r="C117"/>
          <cell r="D117"/>
          <cell r="E117"/>
          <cell r="F117"/>
          <cell r="G117"/>
          <cell r="H117"/>
          <cell r="I117"/>
          <cell r="J117"/>
          <cell r="K117"/>
          <cell r="L117"/>
          <cell r="M117"/>
          <cell r="N117"/>
          <cell r="O117"/>
          <cell r="P117">
            <v>0</v>
          </cell>
          <cell r="Q117">
            <v>0</v>
          </cell>
          <cell r="R117">
            <v>0</v>
          </cell>
          <cell r="S117">
            <v>0</v>
          </cell>
          <cell r="T117">
            <v>0</v>
          </cell>
          <cell r="U117">
            <v>0</v>
          </cell>
          <cell r="V117">
            <v>0</v>
          </cell>
          <cell r="W117">
            <v>0</v>
          </cell>
          <cell r="X117">
            <v>0</v>
          </cell>
          <cell r="Y117">
            <v>0</v>
          </cell>
          <cell r="Z117">
            <v>0</v>
          </cell>
          <cell r="AA117">
            <v>0</v>
          </cell>
          <cell r="AB117">
            <v>0</v>
          </cell>
          <cell r="AC117"/>
        </row>
        <row r="118">
          <cell r="B118"/>
          <cell r="C118"/>
          <cell r="D118"/>
          <cell r="E118"/>
          <cell r="F118"/>
          <cell r="G118"/>
          <cell r="H118"/>
          <cell r="I118"/>
          <cell r="J118"/>
          <cell r="K118"/>
          <cell r="L118"/>
          <cell r="M118"/>
          <cell r="N118"/>
          <cell r="O118"/>
          <cell r="P118">
            <v>0</v>
          </cell>
          <cell r="Q118">
            <v>0</v>
          </cell>
          <cell r="R118">
            <v>0</v>
          </cell>
          <cell r="S118">
            <v>0</v>
          </cell>
          <cell r="T118">
            <v>0</v>
          </cell>
          <cell r="U118">
            <v>0</v>
          </cell>
          <cell r="V118">
            <v>0</v>
          </cell>
          <cell r="W118">
            <v>0</v>
          </cell>
          <cell r="X118">
            <v>0</v>
          </cell>
          <cell r="Y118">
            <v>0</v>
          </cell>
          <cell r="Z118">
            <v>0</v>
          </cell>
          <cell r="AA118">
            <v>0</v>
          </cell>
          <cell r="AB118">
            <v>0</v>
          </cell>
          <cell r="AC118"/>
        </row>
        <row r="119">
          <cell r="B119"/>
          <cell r="C119"/>
          <cell r="D119"/>
          <cell r="E119"/>
          <cell r="F119"/>
          <cell r="G119"/>
          <cell r="H119"/>
          <cell r="I119"/>
          <cell r="J119"/>
          <cell r="K119"/>
          <cell r="L119"/>
          <cell r="M119"/>
          <cell r="N119"/>
          <cell r="O119"/>
          <cell r="P119">
            <v>0</v>
          </cell>
          <cell r="Q119">
            <v>0</v>
          </cell>
          <cell r="R119">
            <v>0</v>
          </cell>
          <cell r="S119">
            <v>0</v>
          </cell>
          <cell r="T119">
            <v>0</v>
          </cell>
          <cell r="U119">
            <v>0</v>
          </cell>
          <cell r="V119">
            <v>0</v>
          </cell>
          <cell r="W119">
            <v>0</v>
          </cell>
          <cell r="X119">
            <v>0</v>
          </cell>
          <cell r="Y119">
            <v>0</v>
          </cell>
          <cell r="Z119">
            <v>0</v>
          </cell>
          <cell r="AA119">
            <v>0</v>
          </cell>
          <cell r="AB119">
            <v>0</v>
          </cell>
          <cell r="AC119"/>
        </row>
        <row r="120">
          <cell r="B120"/>
          <cell r="C120"/>
          <cell r="D120"/>
          <cell r="E120"/>
          <cell r="F120"/>
          <cell r="G120"/>
          <cell r="H120"/>
          <cell r="I120"/>
          <cell r="J120"/>
          <cell r="K120"/>
          <cell r="L120"/>
          <cell r="M120"/>
          <cell r="N120"/>
          <cell r="O120"/>
          <cell r="P120">
            <v>0</v>
          </cell>
          <cell r="Q120">
            <v>0</v>
          </cell>
          <cell r="R120">
            <v>0</v>
          </cell>
          <cell r="S120">
            <v>0</v>
          </cell>
          <cell r="T120">
            <v>0</v>
          </cell>
          <cell r="U120">
            <v>0</v>
          </cell>
          <cell r="V120">
            <v>0</v>
          </cell>
          <cell r="W120">
            <v>0</v>
          </cell>
          <cell r="X120">
            <v>0</v>
          </cell>
          <cell r="Y120">
            <v>0</v>
          </cell>
          <cell r="Z120">
            <v>0</v>
          </cell>
          <cell r="AA120">
            <v>0</v>
          </cell>
          <cell r="AB120">
            <v>0</v>
          </cell>
          <cell r="AC120"/>
        </row>
        <row r="121">
          <cell r="B121"/>
          <cell r="C121"/>
          <cell r="D121"/>
          <cell r="E121"/>
          <cell r="F121"/>
          <cell r="G121"/>
          <cell r="H121"/>
          <cell r="I121"/>
          <cell r="J121"/>
          <cell r="K121"/>
          <cell r="L121"/>
          <cell r="M121"/>
          <cell r="N121"/>
          <cell r="O121"/>
          <cell r="P121">
            <v>0</v>
          </cell>
          <cell r="Q121">
            <v>0</v>
          </cell>
          <cell r="R121">
            <v>0</v>
          </cell>
          <cell r="S121">
            <v>0</v>
          </cell>
          <cell r="T121">
            <v>0</v>
          </cell>
          <cell r="U121">
            <v>0</v>
          </cell>
          <cell r="V121">
            <v>0</v>
          </cell>
          <cell r="W121">
            <v>0</v>
          </cell>
          <cell r="X121">
            <v>0</v>
          </cell>
          <cell r="Y121">
            <v>0</v>
          </cell>
          <cell r="Z121">
            <v>0</v>
          </cell>
          <cell r="AA121">
            <v>0</v>
          </cell>
          <cell r="AB121">
            <v>0</v>
          </cell>
          <cell r="AC121"/>
        </row>
        <row r="122">
          <cell r="B122"/>
          <cell r="C122"/>
          <cell r="D122"/>
          <cell r="E122"/>
          <cell r="F122"/>
          <cell r="G122"/>
          <cell r="H122"/>
          <cell r="I122"/>
          <cell r="J122"/>
          <cell r="K122"/>
          <cell r="L122"/>
          <cell r="M122"/>
          <cell r="N122"/>
          <cell r="O122"/>
          <cell r="P122">
            <v>0</v>
          </cell>
          <cell r="Q122">
            <v>0</v>
          </cell>
          <cell r="R122">
            <v>0</v>
          </cell>
          <cell r="S122">
            <v>0</v>
          </cell>
          <cell r="T122">
            <v>0</v>
          </cell>
          <cell r="U122">
            <v>0</v>
          </cell>
          <cell r="V122">
            <v>0</v>
          </cell>
          <cell r="W122">
            <v>0</v>
          </cell>
          <cell r="X122">
            <v>0</v>
          </cell>
          <cell r="Y122">
            <v>0</v>
          </cell>
          <cell r="Z122">
            <v>0</v>
          </cell>
          <cell r="AA122">
            <v>0</v>
          </cell>
          <cell r="AB122">
            <v>0</v>
          </cell>
          <cell r="AC122"/>
        </row>
        <row r="123">
          <cell r="B123"/>
          <cell r="C123"/>
          <cell r="D123"/>
          <cell r="E123"/>
          <cell r="F123"/>
          <cell r="G123"/>
          <cell r="H123"/>
          <cell r="I123"/>
          <cell r="J123"/>
          <cell r="K123"/>
          <cell r="L123"/>
          <cell r="M123"/>
          <cell r="N123"/>
          <cell r="O123"/>
          <cell r="P123">
            <v>0</v>
          </cell>
          <cell r="Q123">
            <v>0</v>
          </cell>
          <cell r="R123">
            <v>0</v>
          </cell>
          <cell r="S123">
            <v>0</v>
          </cell>
          <cell r="T123">
            <v>0</v>
          </cell>
          <cell r="U123">
            <v>0</v>
          </cell>
          <cell r="V123">
            <v>0</v>
          </cell>
          <cell r="W123">
            <v>0</v>
          </cell>
          <cell r="X123">
            <v>0</v>
          </cell>
          <cell r="Y123">
            <v>0</v>
          </cell>
          <cell r="Z123">
            <v>0</v>
          </cell>
          <cell r="AA123">
            <v>0</v>
          </cell>
          <cell r="AB123">
            <v>0</v>
          </cell>
          <cell r="AC123"/>
        </row>
        <row r="124">
          <cell r="B124"/>
          <cell r="C124"/>
          <cell r="D124"/>
          <cell r="E124"/>
          <cell r="F124"/>
          <cell r="G124"/>
          <cell r="H124"/>
          <cell r="I124"/>
          <cell r="J124"/>
          <cell r="K124"/>
          <cell r="L124"/>
          <cell r="M124"/>
          <cell r="N124"/>
          <cell r="O124"/>
          <cell r="P124">
            <v>0</v>
          </cell>
          <cell r="Q124">
            <v>0</v>
          </cell>
          <cell r="R124">
            <v>0</v>
          </cell>
          <cell r="S124">
            <v>0</v>
          </cell>
          <cell r="T124">
            <v>0</v>
          </cell>
          <cell r="U124">
            <v>0</v>
          </cell>
          <cell r="V124">
            <v>0</v>
          </cell>
          <cell r="W124">
            <v>0</v>
          </cell>
          <cell r="X124">
            <v>0</v>
          </cell>
          <cell r="Y124">
            <v>0</v>
          </cell>
          <cell r="Z124">
            <v>0</v>
          </cell>
          <cell r="AA124">
            <v>0</v>
          </cell>
          <cell r="AB124">
            <v>0</v>
          </cell>
          <cell r="AC124"/>
        </row>
        <row r="125">
          <cell r="B125"/>
          <cell r="C125"/>
          <cell r="D125"/>
          <cell r="E125"/>
          <cell r="F125"/>
          <cell r="G125"/>
          <cell r="H125"/>
          <cell r="I125"/>
          <cell r="J125"/>
          <cell r="K125"/>
          <cell r="L125"/>
          <cell r="M125"/>
          <cell r="N125"/>
          <cell r="O125"/>
          <cell r="P125">
            <v>0</v>
          </cell>
          <cell r="Q125">
            <v>0</v>
          </cell>
          <cell r="R125">
            <v>0</v>
          </cell>
          <cell r="S125">
            <v>0</v>
          </cell>
          <cell r="T125">
            <v>0</v>
          </cell>
          <cell r="U125">
            <v>0</v>
          </cell>
          <cell r="V125">
            <v>0</v>
          </cell>
          <cell r="W125">
            <v>0</v>
          </cell>
          <cell r="X125">
            <v>0</v>
          </cell>
          <cell r="Y125">
            <v>0</v>
          </cell>
          <cell r="Z125">
            <v>0</v>
          </cell>
          <cell r="AA125">
            <v>0</v>
          </cell>
          <cell r="AB125">
            <v>0</v>
          </cell>
          <cell r="AC125"/>
        </row>
        <row r="126">
          <cell r="B126"/>
          <cell r="C126"/>
          <cell r="D126"/>
          <cell r="E126"/>
          <cell r="F126"/>
          <cell r="G126"/>
          <cell r="H126"/>
          <cell r="I126"/>
          <cell r="J126"/>
          <cell r="K126"/>
          <cell r="L126"/>
          <cell r="M126"/>
          <cell r="N126"/>
          <cell r="O126"/>
          <cell r="P126">
            <v>0</v>
          </cell>
          <cell r="Q126">
            <v>0</v>
          </cell>
          <cell r="R126">
            <v>0</v>
          </cell>
          <cell r="S126">
            <v>0</v>
          </cell>
          <cell r="T126">
            <v>0</v>
          </cell>
          <cell r="U126">
            <v>0</v>
          </cell>
          <cell r="V126">
            <v>0</v>
          </cell>
          <cell r="W126">
            <v>0</v>
          </cell>
          <cell r="X126">
            <v>0</v>
          </cell>
          <cell r="Y126">
            <v>0</v>
          </cell>
          <cell r="Z126">
            <v>0</v>
          </cell>
          <cell r="AA126">
            <v>0</v>
          </cell>
          <cell r="AB126">
            <v>0</v>
          </cell>
          <cell r="AC126"/>
        </row>
        <row r="127">
          <cell r="B127"/>
          <cell r="C127"/>
          <cell r="D127"/>
          <cell r="E127"/>
          <cell r="F127"/>
          <cell r="G127"/>
          <cell r="H127"/>
          <cell r="I127"/>
          <cell r="J127"/>
          <cell r="K127"/>
          <cell r="L127"/>
          <cell r="M127"/>
          <cell r="N127"/>
          <cell r="O127"/>
          <cell r="P127">
            <v>0</v>
          </cell>
          <cell r="Q127">
            <v>0</v>
          </cell>
          <cell r="R127">
            <v>0</v>
          </cell>
          <cell r="S127">
            <v>0</v>
          </cell>
          <cell r="T127">
            <v>0</v>
          </cell>
          <cell r="U127">
            <v>0</v>
          </cell>
          <cell r="V127">
            <v>0</v>
          </cell>
          <cell r="W127">
            <v>0</v>
          </cell>
          <cell r="X127">
            <v>0</v>
          </cell>
          <cell r="Y127">
            <v>0</v>
          </cell>
          <cell r="Z127">
            <v>0</v>
          </cell>
          <cell r="AA127">
            <v>0</v>
          </cell>
          <cell r="AB127">
            <v>0</v>
          </cell>
          <cell r="AC127"/>
        </row>
        <row r="128">
          <cell r="B128"/>
          <cell r="C128"/>
          <cell r="D128"/>
          <cell r="E128"/>
          <cell r="F128"/>
          <cell r="G128"/>
          <cell r="H128"/>
          <cell r="I128"/>
          <cell r="J128"/>
          <cell r="K128"/>
          <cell r="L128"/>
          <cell r="M128"/>
          <cell r="N128"/>
          <cell r="O128"/>
          <cell r="P128">
            <v>0</v>
          </cell>
          <cell r="Q128">
            <v>0</v>
          </cell>
          <cell r="R128">
            <v>0</v>
          </cell>
          <cell r="S128">
            <v>0</v>
          </cell>
          <cell r="T128">
            <v>0</v>
          </cell>
          <cell r="U128">
            <v>0</v>
          </cell>
          <cell r="V128">
            <v>0</v>
          </cell>
          <cell r="W128">
            <v>0</v>
          </cell>
          <cell r="X128">
            <v>0</v>
          </cell>
          <cell r="Y128">
            <v>0</v>
          </cell>
          <cell r="Z128">
            <v>0</v>
          </cell>
          <cell r="AA128">
            <v>0</v>
          </cell>
          <cell r="AB128">
            <v>0</v>
          </cell>
          <cell r="AC128"/>
        </row>
        <row r="129">
          <cell r="B129"/>
          <cell r="C129"/>
          <cell r="D129"/>
          <cell r="E129"/>
          <cell r="F129"/>
          <cell r="G129"/>
          <cell r="H129"/>
          <cell r="I129"/>
          <cell r="J129"/>
          <cell r="K129"/>
          <cell r="L129"/>
          <cell r="M129"/>
          <cell r="N129"/>
          <cell r="O129"/>
          <cell r="P129">
            <v>0</v>
          </cell>
          <cell r="Q129">
            <v>0</v>
          </cell>
          <cell r="R129">
            <v>0</v>
          </cell>
          <cell r="S129">
            <v>0</v>
          </cell>
          <cell r="T129">
            <v>0</v>
          </cell>
          <cell r="U129">
            <v>0</v>
          </cell>
          <cell r="V129">
            <v>0</v>
          </cell>
          <cell r="W129">
            <v>0</v>
          </cell>
          <cell r="X129">
            <v>0</v>
          </cell>
          <cell r="Y129">
            <v>0</v>
          </cell>
          <cell r="Z129">
            <v>0</v>
          </cell>
          <cell r="AA129">
            <v>0</v>
          </cell>
          <cell r="AB129">
            <v>0</v>
          </cell>
          <cell r="AC129"/>
        </row>
        <row r="130">
          <cell r="B130"/>
          <cell r="C130"/>
          <cell r="D130"/>
          <cell r="E130"/>
          <cell r="F130"/>
          <cell r="G130"/>
          <cell r="H130"/>
          <cell r="I130"/>
          <cell r="J130"/>
          <cell r="K130"/>
          <cell r="L130"/>
          <cell r="M130"/>
          <cell r="N130"/>
          <cell r="O130"/>
          <cell r="P130">
            <v>0</v>
          </cell>
          <cell r="Q130">
            <v>0</v>
          </cell>
          <cell r="R130">
            <v>0</v>
          </cell>
          <cell r="S130">
            <v>0</v>
          </cell>
          <cell r="T130">
            <v>0</v>
          </cell>
          <cell r="U130">
            <v>0</v>
          </cell>
          <cell r="V130">
            <v>0</v>
          </cell>
          <cell r="W130">
            <v>0</v>
          </cell>
          <cell r="X130">
            <v>0</v>
          </cell>
          <cell r="Y130">
            <v>0</v>
          </cell>
          <cell r="Z130">
            <v>0</v>
          </cell>
          <cell r="AA130">
            <v>0</v>
          </cell>
          <cell r="AB130">
            <v>0</v>
          </cell>
          <cell r="AC130"/>
        </row>
        <row r="131">
          <cell r="B131"/>
          <cell r="C131"/>
          <cell r="D131"/>
          <cell r="E131"/>
          <cell r="F131"/>
          <cell r="G131"/>
          <cell r="H131"/>
          <cell r="I131"/>
          <cell r="J131"/>
          <cell r="K131"/>
          <cell r="L131"/>
          <cell r="M131"/>
          <cell r="N131"/>
          <cell r="O131"/>
          <cell r="P131">
            <v>0</v>
          </cell>
          <cell r="Q131">
            <v>0</v>
          </cell>
          <cell r="R131">
            <v>0</v>
          </cell>
          <cell r="S131">
            <v>0</v>
          </cell>
          <cell r="T131">
            <v>0</v>
          </cell>
          <cell r="U131">
            <v>0</v>
          </cell>
          <cell r="V131">
            <v>0</v>
          </cell>
          <cell r="W131">
            <v>0</v>
          </cell>
          <cell r="X131">
            <v>0</v>
          </cell>
          <cell r="Y131">
            <v>0</v>
          </cell>
          <cell r="Z131">
            <v>0</v>
          </cell>
          <cell r="AA131">
            <v>0</v>
          </cell>
          <cell r="AB131">
            <v>0</v>
          </cell>
          <cell r="AC131"/>
        </row>
        <row r="132">
          <cell r="B132"/>
          <cell r="C132"/>
          <cell r="D132"/>
          <cell r="E132"/>
          <cell r="F132"/>
          <cell r="G132"/>
          <cell r="H132"/>
          <cell r="I132"/>
          <cell r="J132"/>
          <cell r="K132"/>
          <cell r="L132"/>
          <cell r="M132"/>
          <cell r="N132"/>
          <cell r="O132"/>
          <cell r="P132">
            <v>0</v>
          </cell>
          <cell r="Q132">
            <v>0</v>
          </cell>
          <cell r="R132">
            <v>0</v>
          </cell>
          <cell r="S132">
            <v>0</v>
          </cell>
          <cell r="T132">
            <v>0</v>
          </cell>
          <cell r="U132">
            <v>0</v>
          </cell>
          <cell r="V132">
            <v>0</v>
          </cell>
          <cell r="W132">
            <v>0</v>
          </cell>
          <cell r="X132">
            <v>0</v>
          </cell>
          <cell r="Y132">
            <v>0</v>
          </cell>
          <cell r="Z132">
            <v>0</v>
          </cell>
          <cell r="AA132">
            <v>0</v>
          </cell>
          <cell r="AB132">
            <v>0</v>
          </cell>
          <cell r="AC132"/>
        </row>
        <row r="133">
          <cell r="B133"/>
          <cell r="C133"/>
          <cell r="D133"/>
          <cell r="E133"/>
          <cell r="F133"/>
          <cell r="G133"/>
          <cell r="H133"/>
          <cell r="I133"/>
          <cell r="J133"/>
          <cell r="K133"/>
          <cell r="L133"/>
          <cell r="M133"/>
          <cell r="N133"/>
          <cell r="O133"/>
          <cell r="P133">
            <v>0</v>
          </cell>
          <cell r="Q133">
            <v>0</v>
          </cell>
          <cell r="R133">
            <v>0</v>
          </cell>
          <cell r="S133">
            <v>0</v>
          </cell>
          <cell r="T133">
            <v>0</v>
          </cell>
          <cell r="U133">
            <v>0</v>
          </cell>
          <cell r="V133">
            <v>0</v>
          </cell>
          <cell r="W133">
            <v>0</v>
          </cell>
          <cell r="X133">
            <v>0</v>
          </cell>
          <cell r="Y133">
            <v>0</v>
          </cell>
          <cell r="Z133">
            <v>0</v>
          </cell>
          <cell r="AA133">
            <v>0</v>
          </cell>
          <cell r="AB133">
            <v>0</v>
          </cell>
          <cell r="AC133"/>
        </row>
        <row r="134">
          <cell r="B134"/>
          <cell r="C134"/>
          <cell r="D134"/>
          <cell r="E134"/>
          <cell r="F134"/>
          <cell r="G134"/>
          <cell r="H134"/>
          <cell r="I134"/>
          <cell r="J134"/>
          <cell r="K134"/>
          <cell r="L134"/>
          <cell r="M134"/>
          <cell r="N134"/>
          <cell r="O134"/>
          <cell r="P134">
            <v>0</v>
          </cell>
          <cell r="Q134">
            <v>0</v>
          </cell>
          <cell r="R134">
            <v>0</v>
          </cell>
          <cell r="S134">
            <v>0</v>
          </cell>
          <cell r="T134">
            <v>0</v>
          </cell>
          <cell r="U134">
            <v>0</v>
          </cell>
          <cell r="V134">
            <v>0</v>
          </cell>
          <cell r="W134">
            <v>0</v>
          </cell>
          <cell r="X134">
            <v>0</v>
          </cell>
          <cell r="Y134">
            <v>0</v>
          </cell>
          <cell r="Z134">
            <v>0</v>
          </cell>
          <cell r="AA134">
            <v>0</v>
          </cell>
          <cell r="AB134">
            <v>0</v>
          </cell>
          <cell r="AC134"/>
        </row>
        <row r="135">
          <cell r="B135"/>
          <cell r="C135"/>
          <cell r="D135"/>
          <cell r="E135"/>
          <cell r="F135"/>
          <cell r="G135"/>
          <cell r="H135"/>
          <cell r="I135"/>
          <cell r="J135"/>
          <cell r="K135"/>
          <cell r="L135"/>
          <cell r="M135"/>
          <cell r="N135"/>
          <cell r="O135"/>
          <cell r="P135">
            <v>0</v>
          </cell>
          <cell r="Q135">
            <v>0</v>
          </cell>
          <cell r="R135">
            <v>0</v>
          </cell>
          <cell r="S135">
            <v>0</v>
          </cell>
          <cell r="T135">
            <v>0</v>
          </cell>
          <cell r="U135">
            <v>0</v>
          </cell>
          <cell r="V135">
            <v>0</v>
          </cell>
          <cell r="W135">
            <v>0</v>
          </cell>
          <cell r="X135">
            <v>0</v>
          </cell>
          <cell r="Y135">
            <v>0</v>
          </cell>
          <cell r="Z135">
            <v>0</v>
          </cell>
          <cell r="AA135">
            <v>0</v>
          </cell>
          <cell r="AB135">
            <v>0</v>
          </cell>
          <cell r="AC135"/>
        </row>
        <row r="136">
          <cell r="B136"/>
          <cell r="C136"/>
          <cell r="D136"/>
          <cell r="E136"/>
          <cell r="F136"/>
          <cell r="G136"/>
          <cell r="H136"/>
          <cell r="I136"/>
          <cell r="J136"/>
          <cell r="K136"/>
          <cell r="L136"/>
          <cell r="M136"/>
          <cell r="N136"/>
          <cell r="O136"/>
          <cell r="P136">
            <v>0</v>
          </cell>
          <cell r="Q136">
            <v>0</v>
          </cell>
          <cell r="R136">
            <v>0</v>
          </cell>
          <cell r="S136">
            <v>0</v>
          </cell>
          <cell r="T136">
            <v>0</v>
          </cell>
          <cell r="U136">
            <v>0</v>
          </cell>
          <cell r="V136">
            <v>0</v>
          </cell>
          <cell r="W136">
            <v>0</v>
          </cell>
          <cell r="X136">
            <v>0</v>
          </cell>
          <cell r="Y136">
            <v>0</v>
          </cell>
          <cell r="Z136">
            <v>0</v>
          </cell>
          <cell r="AA136">
            <v>0</v>
          </cell>
          <cell r="AB136">
            <v>0</v>
          </cell>
          <cell r="AC136"/>
        </row>
        <row r="137">
          <cell r="B137"/>
          <cell r="C137"/>
          <cell r="D137"/>
          <cell r="E137"/>
          <cell r="F137"/>
          <cell r="G137"/>
          <cell r="H137"/>
          <cell r="I137"/>
          <cell r="J137"/>
          <cell r="K137"/>
          <cell r="L137"/>
          <cell r="M137"/>
          <cell r="N137"/>
          <cell r="O137"/>
          <cell r="P137">
            <v>0</v>
          </cell>
          <cell r="Q137">
            <v>0</v>
          </cell>
          <cell r="R137">
            <v>0</v>
          </cell>
          <cell r="S137">
            <v>0</v>
          </cell>
          <cell r="T137">
            <v>0</v>
          </cell>
          <cell r="U137">
            <v>0</v>
          </cell>
          <cell r="V137">
            <v>0</v>
          </cell>
          <cell r="W137">
            <v>0</v>
          </cell>
          <cell r="X137">
            <v>0</v>
          </cell>
          <cell r="Y137">
            <v>0</v>
          </cell>
          <cell r="Z137">
            <v>0</v>
          </cell>
          <cell r="AA137">
            <v>0</v>
          </cell>
          <cell r="AB137">
            <v>0</v>
          </cell>
          <cell r="AC137"/>
        </row>
        <row r="138">
          <cell r="B138"/>
          <cell r="C138"/>
          <cell r="D138"/>
          <cell r="E138"/>
          <cell r="F138"/>
          <cell r="G138"/>
          <cell r="H138"/>
          <cell r="I138"/>
          <cell r="J138"/>
          <cell r="K138"/>
          <cell r="L138"/>
          <cell r="M138"/>
          <cell r="N138"/>
          <cell r="O138"/>
          <cell r="P138">
            <v>0</v>
          </cell>
          <cell r="Q138">
            <v>0</v>
          </cell>
          <cell r="R138">
            <v>0</v>
          </cell>
          <cell r="S138">
            <v>0</v>
          </cell>
          <cell r="T138">
            <v>0</v>
          </cell>
          <cell r="U138">
            <v>0</v>
          </cell>
          <cell r="V138">
            <v>0</v>
          </cell>
          <cell r="W138">
            <v>0</v>
          </cell>
          <cell r="X138">
            <v>0</v>
          </cell>
          <cell r="Y138">
            <v>0</v>
          </cell>
          <cell r="Z138">
            <v>0</v>
          </cell>
          <cell r="AA138">
            <v>0</v>
          </cell>
          <cell r="AB138">
            <v>0</v>
          </cell>
          <cell r="AC138"/>
        </row>
        <row r="139">
          <cell r="B139"/>
          <cell r="C139"/>
          <cell r="D139"/>
          <cell r="E139"/>
          <cell r="F139"/>
          <cell r="G139"/>
          <cell r="H139"/>
          <cell r="I139"/>
          <cell r="J139"/>
          <cell r="K139"/>
          <cell r="L139"/>
          <cell r="M139"/>
          <cell r="N139"/>
          <cell r="O139"/>
          <cell r="P139">
            <v>0</v>
          </cell>
          <cell r="Q139">
            <v>0</v>
          </cell>
          <cell r="R139">
            <v>0</v>
          </cell>
          <cell r="S139">
            <v>0</v>
          </cell>
          <cell r="T139">
            <v>0</v>
          </cell>
          <cell r="U139">
            <v>0</v>
          </cell>
          <cell r="V139">
            <v>0</v>
          </cell>
          <cell r="W139">
            <v>0</v>
          </cell>
          <cell r="X139">
            <v>0</v>
          </cell>
          <cell r="Y139">
            <v>0</v>
          </cell>
          <cell r="Z139">
            <v>0</v>
          </cell>
          <cell r="AA139">
            <v>0</v>
          </cell>
          <cell r="AB139">
            <v>0</v>
          </cell>
          <cell r="AC139"/>
        </row>
        <row r="140">
          <cell r="B140"/>
          <cell r="C140"/>
          <cell r="D140"/>
          <cell r="E140"/>
          <cell r="F140"/>
          <cell r="G140"/>
          <cell r="H140"/>
          <cell r="I140"/>
          <cell r="J140"/>
          <cell r="K140"/>
          <cell r="L140"/>
          <cell r="M140"/>
          <cell r="N140"/>
          <cell r="O140"/>
          <cell r="P140">
            <v>0</v>
          </cell>
          <cell r="Q140">
            <v>0</v>
          </cell>
          <cell r="R140">
            <v>0</v>
          </cell>
          <cell r="S140">
            <v>0</v>
          </cell>
          <cell r="T140">
            <v>0</v>
          </cell>
          <cell r="U140">
            <v>0</v>
          </cell>
          <cell r="V140">
            <v>0</v>
          </cell>
          <cell r="W140">
            <v>0</v>
          </cell>
          <cell r="X140">
            <v>0</v>
          </cell>
          <cell r="Y140">
            <v>0</v>
          </cell>
          <cell r="Z140">
            <v>0</v>
          </cell>
          <cell r="AA140">
            <v>0</v>
          </cell>
          <cell r="AB140">
            <v>0</v>
          </cell>
          <cell r="AC140"/>
        </row>
        <row r="141">
          <cell r="B141"/>
          <cell r="C141"/>
          <cell r="D141"/>
          <cell r="E141"/>
          <cell r="F141"/>
          <cell r="G141"/>
          <cell r="H141"/>
          <cell r="I141"/>
          <cell r="J141"/>
          <cell r="K141"/>
          <cell r="L141"/>
          <cell r="M141"/>
          <cell r="N141"/>
          <cell r="O141"/>
          <cell r="P141">
            <v>0</v>
          </cell>
          <cell r="Q141">
            <v>0</v>
          </cell>
          <cell r="R141">
            <v>0</v>
          </cell>
          <cell r="S141">
            <v>0</v>
          </cell>
          <cell r="T141">
            <v>0</v>
          </cell>
          <cell r="U141">
            <v>0</v>
          </cell>
          <cell r="V141">
            <v>0</v>
          </cell>
          <cell r="W141">
            <v>0</v>
          </cell>
          <cell r="X141">
            <v>0</v>
          </cell>
          <cell r="Y141">
            <v>0</v>
          </cell>
          <cell r="Z141">
            <v>0</v>
          </cell>
          <cell r="AA141">
            <v>0</v>
          </cell>
          <cell r="AB141">
            <v>0</v>
          </cell>
          <cell r="AC141"/>
        </row>
        <row r="142">
          <cell r="B142"/>
          <cell r="C142"/>
          <cell r="D142"/>
          <cell r="E142"/>
          <cell r="F142"/>
          <cell r="G142"/>
          <cell r="H142"/>
          <cell r="I142"/>
          <cell r="J142"/>
          <cell r="K142"/>
          <cell r="L142"/>
          <cell r="M142"/>
          <cell r="N142"/>
          <cell r="O142"/>
          <cell r="P142">
            <v>0</v>
          </cell>
          <cell r="Q142">
            <v>0</v>
          </cell>
          <cell r="R142">
            <v>0</v>
          </cell>
          <cell r="S142">
            <v>0</v>
          </cell>
          <cell r="T142">
            <v>0</v>
          </cell>
          <cell r="U142">
            <v>0</v>
          </cell>
          <cell r="V142">
            <v>0</v>
          </cell>
          <cell r="W142">
            <v>0</v>
          </cell>
          <cell r="X142">
            <v>0</v>
          </cell>
          <cell r="Y142">
            <v>0</v>
          </cell>
          <cell r="Z142">
            <v>0</v>
          </cell>
          <cell r="AA142">
            <v>0</v>
          </cell>
          <cell r="AB142">
            <v>0</v>
          </cell>
          <cell r="AC142"/>
        </row>
        <row r="143">
          <cell r="B143"/>
          <cell r="C143"/>
          <cell r="D143"/>
          <cell r="E143"/>
          <cell r="F143"/>
          <cell r="G143"/>
          <cell r="H143"/>
          <cell r="I143"/>
          <cell r="J143"/>
          <cell r="K143"/>
          <cell r="L143"/>
          <cell r="M143"/>
          <cell r="N143"/>
          <cell r="O143"/>
          <cell r="P143">
            <v>0</v>
          </cell>
          <cell r="Q143">
            <v>0</v>
          </cell>
          <cell r="R143">
            <v>0</v>
          </cell>
          <cell r="S143">
            <v>0</v>
          </cell>
          <cell r="T143">
            <v>0</v>
          </cell>
          <cell r="U143">
            <v>0</v>
          </cell>
          <cell r="V143">
            <v>0</v>
          </cell>
          <cell r="W143">
            <v>0</v>
          </cell>
          <cell r="X143">
            <v>0</v>
          </cell>
          <cell r="Y143">
            <v>0</v>
          </cell>
          <cell r="Z143">
            <v>0</v>
          </cell>
          <cell r="AA143">
            <v>0</v>
          </cell>
          <cell r="AB143">
            <v>0</v>
          </cell>
          <cell r="AC143"/>
        </row>
        <row r="144">
          <cell r="B144"/>
          <cell r="C144"/>
          <cell r="D144"/>
          <cell r="E144"/>
          <cell r="F144"/>
          <cell r="G144"/>
          <cell r="H144"/>
          <cell r="I144"/>
          <cell r="J144"/>
          <cell r="K144"/>
          <cell r="L144"/>
          <cell r="M144"/>
          <cell r="N144"/>
          <cell r="O144"/>
          <cell r="P144">
            <v>0</v>
          </cell>
          <cell r="Q144">
            <v>0</v>
          </cell>
          <cell r="R144">
            <v>0</v>
          </cell>
          <cell r="S144">
            <v>0</v>
          </cell>
          <cell r="T144">
            <v>0</v>
          </cell>
          <cell r="U144">
            <v>0</v>
          </cell>
          <cell r="V144">
            <v>0</v>
          </cell>
          <cell r="W144">
            <v>0</v>
          </cell>
          <cell r="X144">
            <v>0</v>
          </cell>
          <cell r="Y144">
            <v>0</v>
          </cell>
          <cell r="Z144">
            <v>0</v>
          </cell>
          <cell r="AA144">
            <v>0</v>
          </cell>
          <cell r="AB144">
            <v>0</v>
          </cell>
          <cell r="AC144"/>
        </row>
        <row r="145">
          <cell r="B145"/>
          <cell r="C145"/>
          <cell r="D145"/>
          <cell r="E145"/>
          <cell r="F145"/>
          <cell r="G145"/>
          <cell r="H145"/>
          <cell r="I145"/>
          <cell r="J145"/>
          <cell r="K145"/>
          <cell r="L145"/>
          <cell r="M145"/>
          <cell r="N145"/>
          <cell r="O145"/>
          <cell r="P145">
            <v>0</v>
          </cell>
          <cell r="Q145">
            <v>0</v>
          </cell>
          <cell r="R145">
            <v>0</v>
          </cell>
          <cell r="S145">
            <v>0</v>
          </cell>
          <cell r="T145">
            <v>0</v>
          </cell>
          <cell r="U145">
            <v>0</v>
          </cell>
          <cell r="V145">
            <v>0</v>
          </cell>
          <cell r="W145">
            <v>0</v>
          </cell>
          <cell r="X145">
            <v>0</v>
          </cell>
          <cell r="Y145">
            <v>0</v>
          </cell>
          <cell r="Z145">
            <v>0</v>
          </cell>
          <cell r="AA145">
            <v>0</v>
          </cell>
          <cell r="AB145">
            <v>0</v>
          </cell>
          <cell r="AC145"/>
        </row>
        <row r="146">
          <cell r="B146"/>
          <cell r="C146"/>
          <cell r="D146"/>
          <cell r="E146"/>
          <cell r="F146"/>
          <cell r="G146"/>
          <cell r="H146"/>
          <cell r="I146"/>
          <cell r="J146"/>
          <cell r="K146"/>
          <cell r="L146"/>
          <cell r="M146"/>
          <cell r="N146"/>
          <cell r="O146"/>
          <cell r="P146">
            <v>0</v>
          </cell>
          <cell r="Q146">
            <v>0</v>
          </cell>
          <cell r="R146">
            <v>0</v>
          </cell>
          <cell r="S146">
            <v>0</v>
          </cell>
          <cell r="T146">
            <v>0</v>
          </cell>
          <cell r="U146">
            <v>0</v>
          </cell>
          <cell r="V146">
            <v>0</v>
          </cell>
          <cell r="W146">
            <v>0</v>
          </cell>
          <cell r="X146">
            <v>0</v>
          </cell>
          <cell r="Y146">
            <v>0</v>
          </cell>
          <cell r="Z146">
            <v>0</v>
          </cell>
          <cell r="AA146">
            <v>0</v>
          </cell>
          <cell r="AB146">
            <v>0</v>
          </cell>
          <cell r="AC146"/>
        </row>
        <row r="147">
          <cell r="B147"/>
          <cell r="C147"/>
          <cell r="D147"/>
          <cell r="E147"/>
          <cell r="F147"/>
          <cell r="G147"/>
          <cell r="H147"/>
          <cell r="I147"/>
          <cell r="J147"/>
          <cell r="K147"/>
          <cell r="L147"/>
          <cell r="M147"/>
          <cell r="N147"/>
          <cell r="O147"/>
          <cell r="P147">
            <v>0</v>
          </cell>
          <cell r="Q147">
            <v>0</v>
          </cell>
          <cell r="R147">
            <v>0</v>
          </cell>
          <cell r="S147">
            <v>0</v>
          </cell>
          <cell r="T147">
            <v>0</v>
          </cell>
          <cell r="U147">
            <v>0</v>
          </cell>
          <cell r="V147">
            <v>0</v>
          </cell>
          <cell r="W147">
            <v>0</v>
          </cell>
          <cell r="X147">
            <v>0</v>
          </cell>
          <cell r="Y147">
            <v>0</v>
          </cell>
          <cell r="Z147">
            <v>0</v>
          </cell>
          <cell r="AA147">
            <v>0</v>
          </cell>
          <cell r="AB147">
            <v>0</v>
          </cell>
          <cell r="AC147"/>
        </row>
        <row r="148">
          <cell r="B148"/>
          <cell r="C148"/>
          <cell r="D148"/>
          <cell r="E148"/>
          <cell r="F148"/>
          <cell r="G148"/>
          <cell r="H148"/>
          <cell r="I148"/>
          <cell r="J148"/>
          <cell r="K148"/>
          <cell r="L148"/>
          <cell r="M148"/>
          <cell r="N148"/>
          <cell r="O148"/>
          <cell r="P148">
            <v>0</v>
          </cell>
          <cell r="Q148">
            <v>0</v>
          </cell>
          <cell r="R148">
            <v>0</v>
          </cell>
          <cell r="S148">
            <v>0</v>
          </cell>
          <cell r="T148">
            <v>0</v>
          </cell>
          <cell r="U148">
            <v>0</v>
          </cell>
          <cell r="V148">
            <v>0</v>
          </cell>
          <cell r="W148">
            <v>0</v>
          </cell>
          <cell r="X148">
            <v>0</v>
          </cell>
          <cell r="Y148">
            <v>0</v>
          </cell>
          <cell r="Z148">
            <v>0</v>
          </cell>
          <cell r="AA148">
            <v>0</v>
          </cell>
          <cell r="AB148">
            <v>0</v>
          </cell>
          <cell r="AC148"/>
        </row>
        <row r="149">
          <cell r="B149"/>
          <cell r="C149"/>
          <cell r="D149"/>
          <cell r="E149"/>
          <cell r="F149"/>
          <cell r="G149"/>
          <cell r="H149"/>
          <cell r="I149"/>
          <cell r="J149"/>
          <cell r="K149"/>
          <cell r="L149"/>
          <cell r="M149"/>
          <cell r="N149"/>
          <cell r="O149"/>
          <cell r="P149">
            <v>0</v>
          </cell>
          <cell r="Q149">
            <v>0</v>
          </cell>
          <cell r="R149">
            <v>0</v>
          </cell>
          <cell r="S149">
            <v>0</v>
          </cell>
          <cell r="T149">
            <v>0</v>
          </cell>
          <cell r="U149">
            <v>0</v>
          </cell>
          <cell r="V149">
            <v>0</v>
          </cell>
          <cell r="W149">
            <v>0</v>
          </cell>
          <cell r="X149">
            <v>0</v>
          </cell>
          <cell r="Y149">
            <v>0</v>
          </cell>
          <cell r="Z149">
            <v>0</v>
          </cell>
          <cell r="AA149">
            <v>0</v>
          </cell>
          <cell r="AB149">
            <v>0</v>
          </cell>
          <cell r="AC149"/>
        </row>
        <row r="150">
          <cell r="B150"/>
          <cell r="C150"/>
          <cell r="D150"/>
          <cell r="E150"/>
          <cell r="F150"/>
          <cell r="G150"/>
          <cell r="H150"/>
          <cell r="I150"/>
          <cell r="J150"/>
          <cell r="K150"/>
          <cell r="L150"/>
          <cell r="M150"/>
          <cell r="N150"/>
          <cell r="O150"/>
          <cell r="P150">
            <v>0</v>
          </cell>
          <cell r="Q150">
            <v>0</v>
          </cell>
          <cell r="R150">
            <v>0</v>
          </cell>
          <cell r="S150">
            <v>0</v>
          </cell>
          <cell r="T150">
            <v>0</v>
          </cell>
          <cell r="U150">
            <v>0</v>
          </cell>
          <cell r="V150">
            <v>0</v>
          </cell>
          <cell r="W150">
            <v>0</v>
          </cell>
          <cell r="X150">
            <v>0</v>
          </cell>
          <cell r="Y150">
            <v>0</v>
          </cell>
          <cell r="Z150">
            <v>0</v>
          </cell>
          <cell r="AA150">
            <v>0</v>
          </cell>
          <cell r="AB150">
            <v>0</v>
          </cell>
          <cell r="AC150"/>
        </row>
        <row r="151">
          <cell r="B151"/>
          <cell r="C151"/>
          <cell r="D151"/>
          <cell r="E151"/>
          <cell r="F151"/>
          <cell r="G151"/>
          <cell r="H151"/>
          <cell r="I151"/>
          <cell r="J151"/>
          <cell r="K151"/>
          <cell r="L151"/>
          <cell r="M151"/>
          <cell r="N151"/>
          <cell r="O151"/>
          <cell r="P151">
            <v>0</v>
          </cell>
          <cell r="Q151">
            <v>0</v>
          </cell>
          <cell r="R151">
            <v>0</v>
          </cell>
          <cell r="S151">
            <v>0</v>
          </cell>
          <cell r="T151">
            <v>0</v>
          </cell>
          <cell r="U151">
            <v>0</v>
          </cell>
          <cell r="V151">
            <v>0</v>
          </cell>
          <cell r="W151">
            <v>0</v>
          </cell>
          <cell r="X151">
            <v>0</v>
          </cell>
          <cell r="Y151">
            <v>0</v>
          </cell>
          <cell r="Z151">
            <v>0</v>
          </cell>
          <cell r="AA151">
            <v>0</v>
          </cell>
          <cell r="AB151">
            <v>0</v>
          </cell>
          <cell r="AC151"/>
        </row>
        <row r="152">
          <cell r="B152"/>
          <cell r="C152"/>
          <cell r="D152"/>
          <cell r="E152"/>
          <cell r="F152"/>
          <cell r="G152"/>
          <cell r="H152"/>
          <cell r="I152"/>
          <cell r="J152"/>
          <cell r="K152"/>
          <cell r="L152"/>
          <cell r="M152"/>
          <cell r="N152"/>
          <cell r="O152"/>
          <cell r="P152">
            <v>0</v>
          </cell>
          <cell r="Q152">
            <v>0</v>
          </cell>
          <cell r="R152">
            <v>0</v>
          </cell>
          <cell r="S152">
            <v>0</v>
          </cell>
          <cell r="T152">
            <v>0</v>
          </cell>
          <cell r="U152">
            <v>0</v>
          </cell>
          <cell r="V152">
            <v>0</v>
          </cell>
          <cell r="W152">
            <v>0</v>
          </cell>
          <cell r="X152">
            <v>0</v>
          </cell>
          <cell r="Y152">
            <v>0</v>
          </cell>
          <cell r="Z152">
            <v>0</v>
          </cell>
          <cell r="AA152">
            <v>0</v>
          </cell>
          <cell r="AB152">
            <v>0</v>
          </cell>
          <cell r="AC152"/>
        </row>
        <row r="153">
          <cell r="B153"/>
          <cell r="C153"/>
          <cell r="D153"/>
          <cell r="E153"/>
          <cell r="F153"/>
          <cell r="G153"/>
          <cell r="H153"/>
          <cell r="I153"/>
          <cell r="J153"/>
          <cell r="K153"/>
          <cell r="L153"/>
          <cell r="M153"/>
          <cell r="N153"/>
          <cell r="O153"/>
          <cell r="P153">
            <v>0</v>
          </cell>
          <cell r="Q153">
            <v>0</v>
          </cell>
          <cell r="R153">
            <v>0</v>
          </cell>
          <cell r="S153">
            <v>0</v>
          </cell>
          <cell r="T153">
            <v>0</v>
          </cell>
          <cell r="U153">
            <v>0</v>
          </cell>
          <cell r="V153">
            <v>0</v>
          </cell>
          <cell r="W153">
            <v>0</v>
          </cell>
          <cell r="X153">
            <v>0</v>
          </cell>
          <cell r="Y153">
            <v>0</v>
          </cell>
          <cell r="Z153">
            <v>0</v>
          </cell>
          <cell r="AA153">
            <v>0</v>
          </cell>
          <cell r="AB153">
            <v>0</v>
          </cell>
          <cell r="AC153"/>
        </row>
        <row r="154">
          <cell r="B154"/>
          <cell r="C154"/>
          <cell r="D154"/>
          <cell r="E154"/>
          <cell r="F154"/>
          <cell r="G154"/>
          <cell r="H154"/>
          <cell r="I154"/>
          <cell r="J154"/>
          <cell r="K154"/>
          <cell r="L154"/>
          <cell r="M154"/>
          <cell r="N154"/>
          <cell r="O154"/>
          <cell r="P154">
            <v>0</v>
          </cell>
          <cell r="Q154">
            <v>0</v>
          </cell>
          <cell r="R154">
            <v>0</v>
          </cell>
          <cell r="S154">
            <v>0</v>
          </cell>
          <cell r="T154">
            <v>0</v>
          </cell>
          <cell r="U154">
            <v>0</v>
          </cell>
          <cell r="V154">
            <v>0</v>
          </cell>
          <cell r="W154">
            <v>0</v>
          </cell>
          <cell r="X154">
            <v>0</v>
          </cell>
          <cell r="Y154">
            <v>0</v>
          </cell>
          <cell r="Z154">
            <v>0</v>
          </cell>
          <cell r="AA154">
            <v>0</v>
          </cell>
          <cell r="AB154">
            <v>0</v>
          </cell>
          <cell r="AC154"/>
        </row>
        <row r="155">
          <cell r="B155"/>
          <cell r="C155"/>
          <cell r="D155"/>
          <cell r="E155"/>
          <cell r="F155"/>
          <cell r="G155"/>
          <cell r="H155"/>
          <cell r="I155"/>
          <cell r="J155"/>
          <cell r="K155"/>
          <cell r="L155"/>
          <cell r="M155"/>
          <cell r="N155"/>
          <cell r="O155"/>
          <cell r="P155">
            <v>0</v>
          </cell>
          <cell r="Q155">
            <v>0</v>
          </cell>
          <cell r="R155">
            <v>0</v>
          </cell>
          <cell r="S155">
            <v>0</v>
          </cell>
          <cell r="T155">
            <v>0</v>
          </cell>
          <cell r="U155">
            <v>0</v>
          </cell>
          <cell r="V155">
            <v>0</v>
          </cell>
          <cell r="W155">
            <v>0</v>
          </cell>
          <cell r="X155">
            <v>0</v>
          </cell>
          <cell r="Y155">
            <v>0</v>
          </cell>
          <cell r="Z155">
            <v>0</v>
          </cell>
          <cell r="AA155">
            <v>0</v>
          </cell>
          <cell r="AB155">
            <v>0</v>
          </cell>
          <cell r="AC155"/>
        </row>
        <row r="156">
          <cell r="B156"/>
          <cell r="C156"/>
          <cell r="D156"/>
          <cell r="E156"/>
          <cell r="F156"/>
          <cell r="G156"/>
          <cell r="H156"/>
          <cell r="I156"/>
          <cell r="J156"/>
          <cell r="K156"/>
          <cell r="L156"/>
          <cell r="M156"/>
          <cell r="N156"/>
          <cell r="O156"/>
          <cell r="P156">
            <v>0</v>
          </cell>
          <cell r="Q156">
            <v>0</v>
          </cell>
          <cell r="R156">
            <v>0</v>
          </cell>
          <cell r="S156">
            <v>0</v>
          </cell>
          <cell r="T156">
            <v>0</v>
          </cell>
          <cell r="U156">
            <v>0</v>
          </cell>
          <cell r="V156">
            <v>0</v>
          </cell>
          <cell r="W156">
            <v>0</v>
          </cell>
          <cell r="X156">
            <v>0</v>
          </cell>
          <cell r="Y156">
            <v>0</v>
          </cell>
          <cell r="Z156">
            <v>0</v>
          </cell>
          <cell r="AA156">
            <v>0</v>
          </cell>
          <cell r="AB156">
            <v>0</v>
          </cell>
          <cell r="AC156"/>
        </row>
        <row r="157">
          <cell r="B157"/>
          <cell r="C157"/>
          <cell r="D157"/>
          <cell r="E157"/>
          <cell r="F157"/>
          <cell r="G157"/>
          <cell r="H157"/>
          <cell r="I157"/>
          <cell r="J157"/>
          <cell r="K157"/>
          <cell r="L157"/>
          <cell r="M157"/>
          <cell r="N157"/>
          <cell r="O157"/>
          <cell r="P157">
            <v>0</v>
          </cell>
          <cell r="Q157">
            <v>0</v>
          </cell>
          <cell r="R157">
            <v>0</v>
          </cell>
          <cell r="S157">
            <v>0</v>
          </cell>
          <cell r="T157">
            <v>0</v>
          </cell>
          <cell r="U157">
            <v>0</v>
          </cell>
          <cell r="V157">
            <v>0</v>
          </cell>
          <cell r="W157">
            <v>0</v>
          </cell>
          <cell r="X157">
            <v>0</v>
          </cell>
          <cell r="Y157">
            <v>0</v>
          </cell>
          <cell r="Z157">
            <v>0</v>
          </cell>
          <cell r="AA157">
            <v>0</v>
          </cell>
          <cell r="AB157">
            <v>0</v>
          </cell>
          <cell r="AC157"/>
        </row>
        <row r="158">
          <cell r="B158"/>
          <cell r="C158"/>
          <cell r="D158"/>
          <cell r="E158"/>
          <cell r="F158"/>
          <cell r="G158"/>
          <cell r="H158"/>
          <cell r="I158"/>
          <cell r="J158"/>
          <cell r="K158"/>
          <cell r="L158"/>
          <cell r="M158"/>
          <cell r="N158"/>
          <cell r="O158"/>
          <cell r="P158">
            <v>0</v>
          </cell>
          <cell r="Q158">
            <v>0</v>
          </cell>
          <cell r="R158">
            <v>0</v>
          </cell>
          <cell r="S158">
            <v>0</v>
          </cell>
          <cell r="T158">
            <v>0</v>
          </cell>
          <cell r="U158">
            <v>0</v>
          </cell>
          <cell r="V158">
            <v>0</v>
          </cell>
          <cell r="W158">
            <v>0</v>
          </cell>
          <cell r="X158">
            <v>0</v>
          </cell>
          <cell r="Y158">
            <v>0</v>
          </cell>
          <cell r="Z158">
            <v>0</v>
          </cell>
          <cell r="AA158">
            <v>0</v>
          </cell>
          <cell r="AB158">
            <v>0</v>
          </cell>
          <cell r="AC158"/>
        </row>
        <row r="159">
          <cell r="B159"/>
          <cell r="C159"/>
          <cell r="D159"/>
          <cell r="E159"/>
          <cell r="F159"/>
          <cell r="G159"/>
          <cell r="H159"/>
          <cell r="I159"/>
          <cell r="J159"/>
          <cell r="K159"/>
          <cell r="L159"/>
          <cell r="M159"/>
          <cell r="N159"/>
          <cell r="O159"/>
          <cell r="P159">
            <v>0</v>
          </cell>
          <cell r="Q159">
            <v>0</v>
          </cell>
          <cell r="R159">
            <v>0</v>
          </cell>
          <cell r="S159">
            <v>0</v>
          </cell>
          <cell r="T159">
            <v>0</v>
          </cell>
          <cell r="U159">
            <v>0</v>
          </cell>
          <cell r="V159">
            <v>0</v>
          </cell>
          <cell r="W159">
            <v>0</v>
          </cell>
          <cell r="X159">
            <v>0</v>
          </cell>
          <cell r="Y159">
            <v>0</v>
          </cell>
          <cell r="Z159">
            <v>0</v>
          </cell>
          <cell r="AA159">
            <v>0</v>
          </cell>
          <cell r="AB159">
            <v>0</v>
          </cell>
          <cell r="AC159"/>
        </row>
        <row r="160">
          <cell r="B160"/>
          <cell r="C160"/>
          <cell r="D160"/>
          <cell r="E160"/>
          <cell r="F160"/>
          <cell r="G160"/>
          <cell r="H160"/>
          <cell r="I160"/>
          <cell r="J160"/>
          <cell r="K160"/>
          <cell r="L160"/>
          <cell r="M160"/>
          <cell r="N160"/>
          <cell r="O160"/>
          <cell r="P160">
            <v>0</v>
          </cell>
          <cell r="Q160">
            <v>0</v>
          </cell>
          <cell r="R160">
            <v>0</v>
          </cell>
          <cell r="S160">
            <v>0</v>
          </cell>
          <cell r="T160">
            <v>0</v>
          </cell>
          <cell r="U160">
            <v>0</v>
          </cell>
          <cell r="V160">
            <v>0</v>
          </cell>
          <cell r="W160">
            <v>0</v>
          </cell>
          <cell r="X160">
            <v>0</v>
          </cell>
          <cell r="Y160">
            <v>0</v>
          </cell>
          <cell r="Z160">
            <v>0</v>
          </cell>
          <cell r="AA160">
            <v>0</v>
          </cell>
          <cell r="AB160">
            <v>0</v>
          </cell>
          <cell r="AC160"/>
        </row>
        <row r="161">
          <cell r="B161"/>
          <cell r="C161"/>
          <cell r="D161"/>
          <cell r="E161"/>
          <cell r="F161"/>
          <cell r="G161"/>
          <cell r="H161"/>
          <cell r="I161"/>
          <cell r="J161"/>
          <cell r="K161"/>
          <cell r="L161"/>
          <cell r="M161"/>
          <cell r="N161"/>
          <cell r="O161"/>
          <cell r="P161">
            <v>0</v>
          </cell>
          <cell r="Q161">
            <v>0</v>
          </cell>
          <cell r="R161">
            <v>0</v>
          </cell>
          <cell r="S161">
            <v>0</v>
          </cell>
          <cell r="T161">
            <v>0</v>
          </cell>
          <cell r="U161">
            <v>0</v>
          </cell>
          <cell r="V161">
            <v>0</v>
          </cell>
          <cell r="W161">
            <v>0</v>
          </cell>
          <cell r="X161">
            <v>0</v>
          </cell>
          <cell r="Y161">
            <v>0</v>
          </cell>
          <cell r="Z161">
            <v>0</v>
          </cell>
          <cell r="AA161">
            <v>0</v>
          </cell>
          <cell r="AB161">
            <v>0</v>
          </cell>
          <cell r="AC161"/>
        </row>
        <row r="162">
          <cell r="B162"/>
          <cell r="C162"/>
          <cell r="D162"/>
          <cell r="E162"/>
          <cell r="F162"/>
          <cell r="G162"/>
          <cell r="H162"/>
          <cell r="I162"/>
          <cell r="J162"/>
          <cell r="K162"/>
          <cell r="L162"/>
          <cell r="M162"/>
          <cell r="N162"/>
          <cell r="O162"/>
          <cell r="P162">
            <v>0</v>
          </cell>
          <cell r="Q162">
            <v>0</v>
          </cell>
          <cell r="R162">
            <v>0</v>
          </cell>
          <cell r="S162">
            <v>0</v>
          </cell>
          <cell r="T162">
            <v>0</v>
          </cell>
          <cell r="U162">
            <v>0</v>
          </cell>
          <cell r="V162">
            <v>0</v>
          </cell>
          <cell r="W162">
            <v>0</v>
          </cell>
          <cell r="X162">
            <v>0</v>
          </cell>
          <cell r="Y162">
            <v>0</v>
          </cell>
          <cell r="Z162">
            <v>0</v>
          </cell>
          <cell r="AA162">
            <v>0</v>
          </cell>
          <cell r="AB162">
            <v>0</v>
          </cell>
          <cell r="AC162"/>
        </row>
        <row r="163">
          <cell r="B163"/>
          <cell r="C163"/>
          <cell r="D163"/>
          <cell r="E163"/>
          <cell r="F163"/>
          <cell r="G163"/>
          <cell r="H163"/>
          <cell r="I163"/>
          <cell r="J163"/>
          <cell r="K163"/>
          <cell r="L163"/>
          <cell r="M163"/>
          <cell r="N163"/>
          <cell r="O163"/>
          <cell r="P163">
            <v>0</v>
          </cell>
          <cell r="Q163">
            <v>0</v>
          </cell>
          <cell r="R163">
            <v>0</v>
          </cell>
          <cell r="S163">
            <v>0</v>
          </cell>
          <cell r="T163">
            <v>0</v>
          </cell>
          <cell r="U163">
            <v>0</v>
          </cell>
          <cell r="V163">
            <v>0</v>
          </cell>
          <cell r="W163">
            <v>0</v>
          </cell>
          <cell r="X163">
            <v>0</v>
          </cell>
          <cell r="Y163">
            <v>0</v>
          </cell>
          <cell r="Z163">
            <v>0</v>
          </cell>
          <cell r="AA163">
            <v>0</v>
          </cell>
          <cell r="AB163">
            <v>0</v>
          </cell>
          <cell r="AC163"/>
        </row>
        <row r="164">
          <cell r="B164"/>
          <cell r="C164"/>
          <cell r="D164"/>
          <cell r="E164"/>
          <cell r="F164"/>
          <cell r="G164"/>
          <cell r="H164"/>
          <cell r="I164"/>
          <cell r="J164"/>
          <cell r="K164"/>
          <cell r="L164"/>
          <cell r="M164"/>
          <cell r="N164"/>
          <cell r="O164"/>
          <cell r="P164">
            <v>0</v>
          </cell>
          <cell r="Q164">
            <v>0</v>
          </cell>
          <cell r="R164">
            <v>0</v>
          </cell>
          <cell r="S164">
            <v>0</v>
          </cell>
          <cell r="T164">
            <v>0</v>
          </cell>
          <cell r="U164">
            <v>0</v>
          </cell>
          <cell r="V164">
            <v>0</v>
          </cell>
          <cell r="W164">
            <v>0</v>
          </cell>
          <cell r="X164">
            <v>0</v>
          </cell>
          <cell r="Y164">
            <v>0</v>
          </cell>
          <cell r="Z164">
            <v>0</v>
          </cell>
          <cell r="AA164">
            <v>0</v>
          </cell>
          <cell r="AB164">
            <v>0</v>
          </cell>
          <cell r="AC164"/>
        </row>
        <row r="165">
          <cell r="B165"/>
          <cell r="C165"/>
          <cell r="D165"/>
          <cell r="E165"/>
          <cell r="F165"/>
          <cell r="G165"/>
          <cell r="H165"/>
          <cell r="I165"/>
          <cell r="J165"/>
          <cell r="K165"/>
          <cell r="L165"/>
          <cell r="M165"/>
          <cell r="N165"/>
          <cell r="O165"/>
          <cell r="P165">
            <v>0</v>
          </cell>
          <cell r="Q165">
            <v>0</v>
          </cell>
          <cell r="R165">
            <v>0</v>
          </cell>
          <cell r="S165">
            <v>0</v>
          </cell>
          <cell r="T165">
            <v>0</v>
          </cell>
          <cell r="U165">
            <v>0</v>
          </cell>
          <cell r="V165">
            <v>0</v>
          </cell>
          <cell r="W165">
            <v>0</v>
          </cell>
          <cell r="X165">
            <v>0</v>
          </cell>
          <cell r="Y165">
            <v>0</v>
          </cell>
          <cell r="Z165">
            <v>0</v>
          </cell>
          <cell r="AA165">
            <v>0</v>
          </cell>
          <cell r="AB165">
            <v>0</v>
          </cell>
          <cell r="AC165"/>
        </row>
        <row r="166">
          <cell r="B166"/>
          <cell r="C166"/>
          <cell r="D166"/>
          <cell r="E166"/>
          <cell r="F166"/>
          <cell r="G166"/>
          <cell r="H166"/>
          <cell r="I166"/>
          <cell r="J166"/>
          <cell r="K166"/>
          <cell r="L166"/>
          <cell r="M166"/>
          <cell r="N166"/>
          <cell r="O166"/>
          <cell r="P166">
            <v>0</v>
          </cell>
          <cell r="Q166">
            <v>0</v>
          </cell>
          <cell r="R166">
            <v>0</v>
          </cell>
          <cell r="S166">
            <v>0</v>
          </cell>
          <cell r="T166">
            <v>0</v>
          </cell>
          <cell r="U166">
            <v>0</v>
          </cell>
          <cell r="V166">
            <v>0</v>
          </cell>
          <cell r="W166">
            <v>0</v>
          </cell>
          <cell r="X166">
            <v>0</v>
          </cell>
          <cell r="Y166">
            <v>0</v>
          </cell>
          <cell r="Z166">
            <v>0</v>
          </cell>
          <cell r="AA166">
            <v>0</v>
          </cell>
          <cell r="AB166">
            <v>0</v>
          </cell>
          <cell r="AC166"/>
        </row>
        <row r="167">
          <cell r="B167"/>
          <cell r="C167"/>
          <cell r="D167"/>
          <cell r="E167"/>
          <cell r="F167"/>
          <cell r="G167"/>
          <cell r="H167"/>
          <cell r="I167"/>
          <cell r="J167"/>
          <cell r="K167"/>
          <cell r="L167"/>
          <cell r="M167"/>
          <cell r="N167"/>
          <cell r="O167"/>
          <cell r="P167">
            <v>0</v>
          </cell>
          <cell r="Q167">
            <v>0</v>
          </cell>
          <cell r="R167">
            <v>0</v>
          </cell>
          <cell r="S167">
            <v>0</v>
          </cell>
          <cell r="T167">
            <v>0</v>
          </cell>
          <cell r="U167">
            <v>0</v>
          </cell>
          <cell r="V167">
            <v>0</v>
          </cell>
          <cell r="W167">
            <v>0</v>
          </cell>
          <cell r="X167">
            <v>0</v>
          </cell>
          <cell r="Y167">
            <v>0</v>
          </cell>
          <cell r="Z167">
            <v>0</v>
          </cell>
          <cell r="AA167">
            <v>0</v>
          </cell>
          <cell r="AB167">
            <v>0</v>
          </cell>
          <cell r="AC167"/>
        </row>
        <row r="168">
          <cell r="B168"/>
          <cell r="C168"/>
          <cell r="D168"/>
          <cell r="E168"/>
          <cell r="F168"/>
          <cell r="G168"/>
          <cell r="H168"/>
          <cell r="I168"/>
          <cell r="J168"/>
          <cell r="K168"/>
          <cell r="L168"/>
          <cell r="M168"/>
          <cell r="N168"/>
          <cell r="O168"/>
          <cell r="P168">
            <v>0</v>
          </cell>
          <cell r="Q168">
            <v>0</v>
          </cell>
          <cell r="R168">
            <v>0</v>
          </cell>
          <cell r="S168">
            <v>0</v>
          </cell>
          <cell r="T168">
            <v>0</v>
          </cell>
          <cell r="U168">
            <v>0</v>
          </cell>
          <cell r="V168">
            <v>0</v>
          </cell>
          <cell r="W168">
            <v>0</v>
          </cell>
          <cell r="X168">
            <v>0</v>
          </cell>
          <cell r="Y168">
            <v>0</v>
          </cell>
          <cell r="Z168">
            <v>0</v>
          </cell>
          <cell r="AA168">
            <v>0</v>
          </cell>
          <cell r="AB168">
            <v>0</v>
          </cell>
          <cell r="AC168"/>
        </row>
        <row r="169">
          <cell r="B169"/>
          <cell r="C169"/>
          <cell r="D169"/>
          <cell r="E169"/>
          <cell r="F169"/>
          <cell r="G169"/>
          <cell r="H169"/>
          <cell r="I169"/>
          <cell r="J169"/>
          <cell r="K169"/>
          <cell r="L169"/>
          <cell r="M169"/>
          <cell r="N169"/>
          <cell r="O169"/>
          <cell r="P169">
            <v>0</v>
          </cell>
          <cell r="Q169">
            <v>0</v>
          </cell>
          <cell r="R169">
            <v>0</v>
          </cell>
          <cell r="S169">
            <v>0</v>
          </cell>
          <cell r="T169">
            <v>0</v>
          </cell>
          <cell r="U169">
            <v>0</v>
          </cell>
          <cell r="V169">
            <v>0</v>
          </cell>
          <cell r="W169">
            <v>0</v>
          </cell>
          <cell r="X169">
            <v>0</v>
          </cell>
          <cell r="Y169">
            <v>0</v>
          </cell>
          <cell r="Z169">
            <v>0</v>
          </cell>
          <cell r="AA169">
            <v>0</v>
          </cell>
          <cell r="AB169">
            <v>0</v>
          </cell>
          <cell r="AC169"/>
        </row>
        <row r="170">
          <cell r="B170"/>
          <cell r="C170"/>
          <cell r="D170"/>
          <cell r="E170"/>
          <cell r="F170"/>
          <cell r="G170"/>
          <cell r="H170"/>
          <cell r="I170"/>
          <cell r="J170"/>
          <cell r="K170"/>
          <cell r="L170"/>
          <cell r="M170"/>
          <cell r="N170"/>
          <cell r="O170"/>
          <cell r="P170">
            <v>0</v>
          </cell>
          <cell r="Q170">
            <v>0</v>
          </cell>
          <cell r="R170">
            <v>0</v>
          </cell>
          <cell r="S170">
            <v>0</v>
          </cell>
          <cell r="T170">
            <v>0</v>
          </cell>
          <cell r="U170">
            <v>0</v>
          </cell>
          <cell r="V170">
            <v>0</v>
          </cell>
          <cell r="W170">
            <v>0</v>
          </cell>
          <cell r="X170">
            <v>0</v>
          </cell>
          <cell r="Y170">
            <v>0</v>
          </cell>
          <cell r="Z170">
            <v>0</v>
          </cell>
          <cell r="AA170">
            <v>0</v>
          </cell>
          <cell r="AB170">
            <v>0</v>
          </cell>
          <cell r="AC170"/>
        </row>
        <row r="171">
          <cell r="B171"/>
          <cell r="C171"/>
          <cell r="D171"/>
          <cell r="E171"/>
          <cell r="F171"/>
          <cell r="G171"/>
          <cell r="H171"/>
          <cell r="I171"/>
          <cell r="J171"/>
          <cell r="K171"/>
          <cell r="L171"/>
          <cell r="M171"/>
          <cell r="N171"/>
          <cell r="O171"/>
          <cell r="P171">
            <v>0</v>
          </cell>
          <cell r="Q171">
            <v>0</v>
          </cell>
          <cell r="R171">
            <v>0</v>
          </cell>
          <cell r="S171">
            <v>0</v>
          </cell>
          <cell r="T171">
            <v>0</v>
          </cell>
          <cell r="U171">
            <v>0</v>
          </cell>
          <cell r="V171">
            <v>0</v>
          </cell>
          <cell r="W171">
            <v>0</v>
          </cell>
          <cell r="X171">
            <v>0</v>
          </cell>
          <cell r="Y171">
            <v>0</v>
          </cell>
          <cell r="Z171">
            <v>0</v>
          </cell>
          <cell r="AA171">
            <v>0</v>
          </cell>
          <cell r="AB171">
            <v>0</v>
          </cell>
          <cell r="AC171"/>
        </row>
        <row r="172">
          <cell r="B172"/>
          <cell r="C172"/>
          <cell r="D172"/>
          <cell r="E172"/>
          <cell r="F172"/>
          <cell r="G172"/>
          <cell r="H172"/>
          <cell r="I172"/>
          <cell r="J172"/>
          <cell r="K172"/>
          <cell r="L172"/>
          <cell r="M172"/>
          <cell r="N172"/>
          <cell r="O172"/>
          <cell r="P172">
            <v>0</v>
          </cell>
          <cell r="Q172">
            <v>0</v>
          </cell>
          <cell r="R172">
            <v>0</v>
          </cell>
          <cell r="S172">
            <v>0</v>
          </cell>
          <cell r="T172">
            <v>0</v>
          </cell>
          <cell r="U172">
            <v>0</v>
          </cell>
          <cell r="V172">
            <v>0</v>
          </cell>
          <cell r="W172">
            <v>0</v>
          </cell>
          <cell r="X172">
            <v>0</v>
          </cell>
          <cell r="Y172">
            <v>0</v>
          </cell>
          <cell r="Z172">
            <v>0</v>
          </cell>
          <cell r="AA172">
            <v>0</v>
          </cell>
          <cell r="AB172">
            <v>0</v>
          </cell>
          <cell r="AC172"/>
        </row>
        <row r="173">
          <cell r="B173"/>
          <cell r="C173"/>
          <cell r="D173"/>
          <cell r="E173"/>
          <cell r="F173"/>
          <cell r="G173"/>
          <cell r="H173"/>
          <cell r="I173"/>
          <cell r="J173"/>
          <cell r="K173"/>
          <cell r="L173"/>
          <cell r="M173"/>
          <cell r="N173"/>
          <cell r="O173"/>
          <cell r="P173">
            <v>0</v>
          </cell>
          <cell r="Q173">
            <v>0</v>
          </cell>
          <cell r="R173">
            <v>0</v>
          </cell>
          <cell r="S173">
            <v>0</v>
          </cell>
          <cell r="T173">
            <v>0</v>
          </cell>
          <cell r="U173">
            <v>0</v>
          </cell>
          <cell r="V173">
            <v>0</v>
          </cell>
          <cell r="W173">
            <v>0</v>
          </cell>
          <cell r="X173">
            <v>0</v>
          </cell>
          <cell r="Y173">
            <v>0</v>
          </cell>
          <cell r="Z173">
            <v>0</v>
          </cell>
          <cell r="AA173">
            <v>0</v>
          </cell>
          <cell r="AB173">
            <v>0</v>
          </cell>
          <cell r="AC173"/>
        </row>
        <row r="174">
          <cell r="B174"/>
          <cell r="C174"/>
          <cell r="D174"/>
          <cell r="E174"/>
          <cell r="F174"/>
          <cell r="G174"/>
          <cell r="H174"/>
          <cell r="I174"/>
          <cell r="J174"/>
          <cell r="K174"/>
          <cell r="L174"/>
          <cell r="M174"/>
          <cell r="N174"/>
          <cell r="O174"/>
          <cell r="P174">
            <v>0</v>
          </cell>
          <cell r="Q174">
            <v>0</v>
          </cell>
          <cell r="R174">
            <v>0</v>
          </cell>
          <cell r="S174">
            <v>0</v>
          </cell>
          <cell r="T174">
            <v>0</v>
          </cell>
          <cell r="U174">
            <v>0</v>
          </cell>
          <cell r="V174">
            <v>0</v>
          </cell>
          <cell r="W174">
            <v>0</v>
          </cell>
          <cell r="X174">
            <v>0</v>
          </cell>
          <cell r="Y174">
            <v>0</v>
          </cell>
          <cell r="Z174">
            <v>0</v>
          </cell>
          <cell r="AA174">
            <v>0</v>
          </cell>
          <cell r="AB174">
            <v>0</v>
          </cell>
          <cell r="AC174"/>
        </row>
        <row r="175">
          <cell r="B175"/>
          <cell r="C175"/>
          <cell r="D175"/>
          <cell r="E175"/>
          <cell r="F175"/>
          <cell r="G175"/>
          <cell r="H175"/>
          <cell r="I175"/>
          <cell r="J175"/>
          <cell r="K175"/>
          <cell r="L175"/>
          <cell r="M175"/>
          <cell r="N175"/>
          <cell r="O175"/>
          <cell r="P175">
            <v>0</v>
          </cell>
          <cell r="Q175">
            <v>0</v>
          </cell>
          <cell r="R175">
            <v>0</v>
          </cell>
          <cell r="S175">
            <v>0</v>
          </cell>
          <cell r="T175">
            <v>0</v>
          </cell>
          <cell r="U175">
            <v>0</v>
          </cell>
          <cell r="V175">
            <v>0</v>
          </cell>
          <cell r="W175">
            <v>0</v>
          </cell>
          <cell r="X175">
            <v>0</v>
          </cell>
          <cell r="Y175">
            <v>0</v>
          </cell>
          <cell r="Z175">
            <v>0</v>
          </cell>
          <cell r="AA175">
            <v>0</v>
          </cell>
          <cell r="AB175">
            <v>0</v>
          </cell>
          <cell r="AC175"/>
        </row>
        <row r="176">
          <cell r="B176"/>
          <cell r="C176"/>
          <cell r="D176"/>
          <cell r="E176"/>
          <cell r="F176"/>
          <cell r="G176"/>
          <cell r="H176"/>
          <cell r="I176"/>
          <cell r="J176"/>
          <cell r="K176"/>
          <cell r="L176"/>
          <cell r="M176"/>
          <cell r="N176"/>
          <cell r="O176"/>
          <cell r="P176">
            <v>0</v>
          </cell>
          <cell r="Q176">
            <v>0</v>
          </cell>
          <cell r="R176">
            <v>0</v>
          </cell>
          <cell r="S176">
            <v>0</v>
          </cell>
          <cell r="T176">
            <v>0</v>
          </cell>
          <cell r="U176">
            <v>0</v>
          </cell>
          <cell r="V176">
            <v>0</v>
          </cell>
          <cell r="W176">
            <v>0</v>
          </cell>
          <cell r="X176">
            <v>0</v>
          </cell>
          <cell r="Y176">
            <v>0</v>
          </cell>
          <cell r="Z176">
            <v>0</v>
          </cell>
          <cell r="AA176">
            <v>0</v>
          </cell>
          <cell r="AB176">
            <v>0</v>
          </cell>
          <cell r="AC176"/>
        </row>
        <row r="177">
          <cell r="B177"/>
          <cell r="C177"/>
          <cell r="D177"/>
          <cell r="E177"/>
          <cell r="F177"/>
          <cell r="G177"/>
          <cell r="H177"/>
          <cell r="I177"/>
          <cell r="J177"/>
          <cell r="K177"/>
          <cell r="L177"/>
          <cell r="M177"/>
          <cell r="N177"/>
          <cell r="O177"/>
          <cell r="P177">
            <v>0</v>
          </cell>
          <cell r="Q177">
            <v>0</v>
          </cell>
          <cell r="R177">
            <v>0</v>
          </cell>
          <cell r="S177">
            <v>0</v>
          </cell>
          <cell r="T177">
            <v>0</v>
          </cell>
          <cell r="U177">
            <v>0</v>
          </cell>
          <cell r="V177">
            <v>0</v>
          </cell>
          <cell r="W177">
            <v>0</v>
          </cell>
          <cell r="X177">
            <v>0</v>
          </cell>
          <cell r="Y177">
            <v>0</v>
          </cell>
          <cell r="Z177">
            <v>0</v>
          </cell>
          <cell r="AA177">
            <v>0</v>
          </cell>
          <cell r="AB177">
            <v>0</v>
          </cell>
          <cell r="AC177"/>
        </row>
        <row r="178">
          <cell r="B178"/>
          <cell r="C178"/>
          <cell r="D178"/>
          <cell r="E178"/>
          <cell r="F178"/>
          <cell r="G178"/>
          <cell r="H178"/>
          <cell r="I178"/>
          <cell r="J178"/>
          <cell r="K178"/>
          <cell r="L178"/>
          <cell r="M178"/>
          <cell r="N178"/>
          <cell r="O178"/>
          <cell r="P178">
            <v>0</v>
          </cell>
          <cell r="Q178">
            <v>0</v>
          </cell>
          <cell r="R178">
            <v>0</v>
          </cell>
          <cell r="S178">
            <v>0</v>
          </cell>
          <cell r="T178">
            <v>0</v>
          </cell>
          <cell r="U178">
            <v>0</v>
          </cell>
          <cell r="V178">
            <v>0</v>
          </cell>
          <cell r="W178">
            <v>0</v>
          </cell>
          <cell r="X178">
            <v>0</v>
          </cell>
          <cell r="Y178">
            <v>0</v>
          </cell>
          <cell r="Z178">
            <v>0</v>
          </cell>
          <cell r="AA178">
            <v>0</v>
          </cell>
          <cell r="AB178">
            <v>0</v>
          </cell>
          <cell r="AC178"/>
        </row>
        <row r="179">
          <cell r="B179"/>
          <cell r="C179"/>
          <cell r="D179"/>
          <cell r="E179"/>
          <cell r="F179"/>
          <cell r="G179"/>
          <cell r="H179"/>
          <cell r="I179"/>
          <cell r="J179"/>
          <cell r="K179"/>
          <cell r="L179"/>
          <cell r="M179"/>
          <cell r="N179"/>
          <cell r="O179"/>
          <cell r="P179">
            <v>0</v>
          </cell>
          <cell r="Q179">
            <v>0</v>
          </cell>
          <cell r="R179">
            <v>0</v>
          </cell>
          <cell r="S179">
            <v>0</v>
          </cell>
          <cell r="T179">
            <v>0</v>
          </cell>
          <cell r="U179">
            <v>0</v>
          </cell>
          <cell r="V179">
            <v>0</v>
          </cell>
          <cell r="W179">
            <v>0</v>
          </cell>
          <cell r="X179">
            <v>0</v>
          </cell>
          <cell r="Y179">
            <v>0</v>
          </cell>
          <cell r="Z179">
            <v>0</v>
          </cell>
          <cell r="AA179">
            <v>0</v>
          </cell>
          <cell r="AB179">
            <v>0</v>
          </cell>
          <cell r="AC179"/>
        </row>
        <row r="180">
          <cell r="B180"/>
          <cell r="C180"/>
          <cell r="D180"/>
          <cell r="E180"/>
          <cell r="F180"/>
          <cell r="G180"/>
          <cell r="H180"/>
          <cell r="I180"/>
          <cell r="J180"/>
          <cell r="K180"/>
          <cell r="L180"/>
          <cell r="M180"/>
          <cell r="N180"/>
          <cell r="O180"/>
          <cell r="P180">
            <v>0</v>
          </cell>
          <cell r="Q180">
            <v>0</v>
          </cell>
          <cell r="R180">
            <v>0</v>
          </cell>
          <cell r="S180">
            <v>0</v>
          </cell>
          <cell r="T180">
            <v>0</v>
          </cell>
          <cell r="U180">
            <v>0</v>
          </cell>
          <cell r="V180">
            <v>0</v>
          </cell>
          <cell r="W180">
            <v>0</v>
          </cell>
          <cell r="X180">
            <v>0</v>
          </cell>
          <cell r="Y180">
            <v>0</v>
          </cell>
          <cell r="Z180">
            <v>0</v>
          </cell>
          <cell r="AA180">
            <v>0</v>
          </cell>
          <cell r="AB180">
            <v>0</v>
          </cell>
          <cell r="AC180"/>
        </row>
        <row r="181">
          <cell r="B181"/>
          <cell r="C181"/>
          <cell r="D181"/>
          <cell r="E181"/>
          <cell r="F181"/>
          <cell r="G181"/>
          <cell r="H181"/>
          <cell r="I181"/>
          <cell r="J181"/>
          <cell r="K181"/>
          <cell r="L181"/>
          <cell r="M181"/>
          <cell r="N181"/>
          <cell r="O181"/>
          <cell r="P181">
            <v>0</v>
          </cell>
          <cell r="Q181">
            <v>0</v>
          </cell>
          <cell r="R181">
            <v>0</v>
          </cell>
          <cell r="S181">
            <v>0</v>
          </cell>
          <cell r="T181">
            <v>0</v>
          </cell>
          <cell r="U181">
            <v>0</v>
          </cell>
          <cell r="V181">
            <v>0</v>
          </cell>
          <cell r="W181">
            <v>0</v>
          </cell>
          <cell r="X181">
            <v>0</v>
          </cell>
          <cell r="Y181">
            <v>0</v>
          </cell>
          <cell r="Z181">
            <v>0</v>
          </cell>
          <cell r="AA181">
            <v>0</v>
          </cell>
          <cell r="AB181">
            <v>0</v>
          </cell>
          <cell r="AC181"/>
        </row>
        <row r="182">
          <cell r="B182"/>
          <cell r="C182"/>
          <cell r="D182"/>
          <cell r="E182"/>
          <cell r="F182"/>
          <cell r="G182"/>
          <cell r="H182"/>
          <cell r="I182"/>
          <cell r="J182"/>
          <cell r="K182"/>
          <cell r="L182"/>
          <cell r="M182"/>
          <cell r="N182"/>
          <cell r="O182"/>
          <cell r="P182">
            <v>0</v>
          </cell>
          <cell r="Q182">
            <v>0</v>
          </cell>
          <cell r="R182">
            <v>0</v>
          </cell>
          <cell r="S182">
            <v>0</v>
          </cell>
          <cell r="T182">
            <v>0</v>
          </cell>
          <cell r="U182">
            <v>0</v>
          </cell>
          <cell r="V182">
            <v>0</v>
          </cell>
          <cell r="W182">
            <v>0</v>
          </cell>
          <cell r="X182">
            <v>0</v>
          </cell>
          <cell r="Y182">
            <v>0</v>
          </cell>
          <cell r="Z182">
            <v>0</v>
          </cell>
          <cell r="AA182">
            <v>0</v>
          </cell>
          <cell r="AB182">
            <v>0</v>
          </cell>
          <cell r="AC182"/>
        </row>
        <row r="183">
          <cell r="B183"/>
          <cell r="C183"/>
          <cell r="D183"/>
          <cell r="E183"/>
          <cell r="F183"/>
          <cell r="G183"/>
          <cell r="H183"/>
          <cell r="I183"/>
          <cell r="J183"/>
          <cell r="K183"/>
          <cell r="L183"/>
          <cell r="M183"/>
          <cell r="N183"/>
          <cell r="O183"/>
          <cell r="P183">
            <v>0</v>
          </cell>
          <cell r="Q183">
            <v>0</v>
          </cell>
          <cell r="R183">
            <v>0</v>
          </cell>
          <cell r="S183">
            <v>0</v>
          </cell>
          <cell r="T183">
            <v>0</v>
          </cell>
          <cell r="U183">
            <v>0</v>
          </cell>
          <cell r="V183">
            <v>0</v>
          </cell>
          <cell r="W183">
            <v>0</v>
          </cell>
          <cell r="X183">
            <v>0</v>
          </cell>
          <cell r="Y183">
            <v>0</v>
          </cell>
          <cell r="Z183">
            <v>0</v>
          </cell>
          <cell r="AA183">
            <v>0</v>
          </cell>
          <cell r="AB183">
            <v>0</v>
          </cell>
          <cell r="AC183"/>
        </row>
        <row r="184">
          <cell r="B184"/>
          <cell r="C184"/>
          <cell r="D184"/>
          <cell r="E184"/>
          <cell r="F184"/>
          <cell r="G184"/>
          <cell r="H184"/>
          <cell r="I184"/>
          <cell r="J184"/>
          <cell r="K184"/>
          <cell r="L184"/>
          <cell r="M184"/>
          <cell r="N184"/>
          <cell r="O184"/>
          <cell r="P184">
            <v>0</v>
          </cell>
          <cell r="Q184">
            <v>0</v>
          </cell>
          <cell r="R184">
            <v>0</v>
          </cell>
          <cell r="S184">
            <v>0</v>
          </cell>
          <cell r="T184">
            <v>0</v>
          </cell>
          <cell r="U184">
            <v>0</v>
          </cell>
          <cell r="V184">
            <v>0</v>
          </cell>
          <cell r="W184">
            <v>0</v>
          </cell>
          <cell r="X184">
            <v>0</v>
          </cell>
          <cell r="Y184">
            <v>0</v>
          </cell>
          <cell r="Z184">
            <v>0</v>
          </cell>
          <cell r="AA184">
            <v>0</v>
          </cell>
          <cell r="AB184">
            <v>0</v>
          </cell>
          <cell r="AC184"/>
        </row>
        <row r="185">
          <cell r="B185"/>
          <cell r="C185"/>
          <cell r="D185"/>
          <cell r="E185"/>
          <cell r="F185"/>
          <cell r="G185"/>
          <cell r="H185"/>
          <cell r="I185"/>
          <cell r="J185"/>
          <cell r="K185"/>
          <cell r="L185"/>
          <cell r="M185"/>
          <cell r="N185"/>
          <cell r="O185"/>
          <cell r="P185">
            <v>0</v>
          </cell>
          <cell r="Q185">
            <v>0</v>
          </cell>
          <cell r="R185">
            <v>0</v>
          </cell>
          <cell r="S185">
            <v>0</v>
          </cell>
          <cell r="T185">
            <v>0</v>
          </cell>
          <cell r="U185">
            <v>0</v>
          </cell>
          <cell r="V185">
            <v>0</v>
          </cell>
          <cell r="W185">
            <v>0</v>
          </cell>
          <cell r="X185">
            <v>0</v>
          </cell>
          <cell r="Y185">
            <v>0</v>
          </cell>
          <cell r="Z185">
            <v>0</v>
          </cell>
          <cell r="AA185">
            <v>0</v>
          </cell>
          <cell r="AB185">
            <v>0</v>
          </cell>
          <cell r="AC185"/>
        </row>
        <row r="186">
          <cell r="B186"/>
          <cell r="C186"/>
          <cell r="D186"/>
          <cell r="E186"/>
          <cell r="F186"/>
          <cell r="G186"/>
          <cell r="H186"/>
          <cell r="I186"/>
          <cell r="J186"/>
          <cell r="K186"/>
          <cell r="L186"/>
          <cell r="M186"/>
          <cell r="N186"/>
          <cell r="O186"/>
          <cell r="P186">
            <v>0</v>
          </cell>
          <cell r="Q186">
            <v>0</v>
          </cell>
          <cell r="R186">
            <v>0</v>
          </cell>
          <cell r="S186">
            <v>0</v>
          </cell>
          <cell r="T186">
            <v>0</v>
          </cell>
          <cell r="U186">
            <v>0</v>
          </cell>
          <cell r="V186">
            <v>0</v>
          </cell>
          <cell r="W186">
            <v>0</v>
          </cell>
          <cell r="X186">
            <v>0</v>
          </cell>
          <cell r="Y186">
            <v>0</v>
          </cell>
          <cell r="Z186">
            <v>0</v>
          </cell>
          <cell r="AA186">
            <v>0</v>
          </cell>
          <cell r="AB186">
            <v>0</v>
          </cell>
          <cell r="AC186"/>
        </row>
        <row r="187">
          <cell r="B187"/>
          <cell r="C187"/>
          <cell r="D187"/>
          <cell r="E187"/>
          <cell r="F187"/>
          <cell r="G187"/>
          <cell r="H187"/>
          <cell r="I187"/>
          <cell r="J187"/>
          <cell r="K187"/>
          <cell r="L187"/>
          <cell r="M187"/>
          <cell r="N187"/>
          <cell r="O187"/>
          <cell r="P187">
            <v>0</v>
          </cell>
          <cell r="Q187">
            <v>0</v>
          </cell>
          <cell r="R187">
            <v>0</v>
          </cell>
          <cell r="S187">
            <v>0</v>
          </cell>
          <cell r="T187">
            <v>0</v>
          </cell>
          <cell r="U187">
            <v>0</v>
          </cell>
          <cell r="V187">
            <v>0</v>
          </cell>
          <cell r="W187">
            <v>0</v>
          </cell>
          <cell r="X187">
            <v>0</v>
          </cell>
          <cell r="Y187">
            <v>0</v>
          </cell>
          <cell r="Z187">
            <v>0</v>
          </cell>
          <cell r="AA187">
            <v>0</v>
          </cell>
          <cell r="AB187">
            <v>0</v>
          </cell>
          <cell r="AC187"/>
        </row>
        <row r="188">
          <cell r="B188"/>
          <cell r="C188"/>
          <cell r="D188"/>
          <cell r="E188"/>
          <cell r="F188"/>
          <cell r="G188"/>
          <cell r="H188"/>
          <cell r="I188"/>
          <cell r="J188"/>
          <cell r="K188"/>
          <cell r="L188"/>
          <cell r="M188"/>
          <cell r="N188"/>
          <cell r="O188"/>
          <cell r="P188">
            <v>0</v>
          </cell>
          <cell r="Q188">
            <v>0</v>
          </cell>
          <cell r="R188">
            <v>0</v>
          </cell>
          <cell r="S188">
            <v>0</v>
          </cell>
          <cell r="T188">
            <v>0</v>
          </cell>
          <cell r="U188">
            <v>0</v>
          </cell>
          <cell r="V188">
            <v>0</v>
          </cell>
          <cell r="W188">
            <v>0</v>
          </cell>
          <cell r="X188">
            <v>0</v>
          </cell>
          <cell r="Y188">
            <v>0</v>
          </cell>
          <cell r="Z188">
            <v>0</v>
          </cell>
          <cell r="AA188">
            <v>0</v>
          </cell>
          <cell r="AB188">
            <v>0</v>
          </cell>
          <cell r="AC188"/>
        </row>
        <row r="189">
          <cell r="B189"/>
          <cell r="C189"/>
          <cell r="D189"/>
          <cell r="E189"/>
          <cell r="F189"/>
          <cell r="G189"/>
          <cell r="H189"/>
          <cell r="I189"/>
          <cell r="J189"/>
          <cell r="K189"/>
          <cell r="L189"/>
          <cell r="M189"/>
          <cell r="N189"/>
          <cell r="O189"/>
          <cell r="P189">
            <v>0</v>
          </cell>
          <cell r="Q189">
            <v>0</v>
          </cell>
          <cell r="R189">
            <v>0</v>
          </cell>
          <cell r="S189">
            <v>0</v>
          </cell>
          <cell r="T189">
            <v>0</v>
          </cell>
          <cell r="U189">
            <v>0</v>
          </cell>
          <cell r="V189">
            <v>0</v>
          </cell>
          <cell r="W189">
            <v>0</v>
          </cell>
          <cell r="X189">
            <v>0</v>
          </cell>
          <cell r="Y189">
            <v>0</v>
          </cell>
          <cell r="Z189">
            <v>0</v>
          </cell>
          <cell r="AA189">
            <v>0</v>
          </cell>
          <cell r="AB189">
            <v>0</v>
          </cell>
          <cell r="AC189"/>
        </row>
        <row r="190">
          <cell r="B190"/>
          <cell r="C190"/>
          <cell r="D190"/>
          <cell r="E190"/>
          <cell r="F190"/>
          <cell r="G190"/>
          <cell r="H190"/>
          <cell r="I190"/>
          <cell r="J190"/>
          <cell r="K190"/>
          <cell r="L190"/>
          <cell r="M190"/>
          <cell r="N190"/>
          <cell r="O190"/>
          <cell r="P190">
            <v>0</v>
          </cell>
          <cell r="Q190">
            <v>0</v>
          </cell>
          <cell r="R190">
            <v>0</v>
          </cell>
          <cell r="S190">
            <v>0</v>
          </cell>
          <cell r="T190">
            <v>0</v>
          </cell>
          <cell r="U190">
            <v>0</v>
          </cell>
          <cell r="V190">
            <v>0</v>
          </cell>
          <cell r="W190">
            <v>0</v>
          </cell>
          <cell r="X190">
            <v>0</v>
          </cell>
          <cell r="Y190">
            <v>0</v>
          </cell>
          <cell r="Z190">
            <v>0</v>
          </cell>
          <cell r="AA190">
            <v>0</v>
          </cell>
          <cell r="AB190">
            <v>0</v>
          </cell>
          <cell r="AC190"/>
        </row>
        <row r="191">
          <cell r="B191"/>
          <cell r="C191"/>
          <cell r="D191"/>
          <cell r="E191"/>
          <cell r="F191"/>
          <cell r="G191"/>
          <cell r="H191"/>
          <cell r="I191"/>
          <cell r="J191"/>
          <cell r="K191"/>
          <cell r="L191"/>
          <cell r="M191"/>
          <cell r="N191"/>
          <cell r="O191"/>
          <cell r="P191">
            <v>0</v>
          </cell>
          <cell r="Q191">
            <v>0</v>
          </cell>
          <cell r="R191">
            <v>0</v>
          </cell>
          <cell r="S191">
            <v>0</v>
          </cell>
          <cell r="T191">
            <v>0</v>
          </cell>
          <cell r="U191">
            <v>0</v>
          </cell>
          <cell r="V191">
            <v>0</v>
          </cell>
          <cell r="W191">
            <v>0</v>
          </cell>
          <cell r="X191">
            <v>0</v>
          </cell>
          <cell r="Y191">
            <v>0</v>
          </cell>
          <cell r="Z191">
            <v>0</v>
          </cell>
          <cell r="AA191">
            <v>0</v>
          </cell>
          <cell r="AB191">
            <v>0</v>
          </cell>
          <cell r="AC191"/>
        </row>
        <row r="192">
          <cell r="B192"/>
          <cell r="C192"/>
          <cell r="D192"/>
          <cell r="E192"/>
          <cell r="F192"/>
          <cell r="G192"/>
          <cell r="H192"/>
          <cell r="I192"/>
          <cell r="J192"/>
          <cell r="K192"/>
          <cell r="L192"/>
          <cell r="M192"/>
          <cell r="N192"/>
          <cell r="O192"/>
          <cell r="P192">
            <v>0</v>
          </cell>
          <cell r="Q192">
            <v>0</v>
          </cell>
          <cell r="R192">
            <v>0</v>
          </cell>
          <cell r="S192">
            <v>0</v>
          </cell>
          <cell r="T192">
            <v>0</v>
          </cell>
          <cell r="U192">
            <v>0</v>
          </cell>
          <cell r="V192">
            <v>0</v>
          </cell>
          <cell r="W192">
            <v>0</v>
          </cell>
          <cell r="X192">
            <v>0</v>
          </cell>
          <cell r="Y192">
            <v>0</v>
          </cell>
          <cell r="Z192">
            <v>0</v>
          </cell>
          <cell r="AA192">
            <v>0</v>
          </cell>
          <cell r="AB192">
            <v>0</v>
          </cell>
          <cell r="AC192"/>
        </row>
        <row r="193">
          <cell r="B193"/>
          <cell r="C193"/>
          <cell r="D193"/>
          <cell r="E193"/>
          <cell r="F193"/>
          <cell r="G193"/>
          <cell r="H193"/>
          <cell r="I193"/>
          <cell r="J193"/>
          <cell r="K193"/>
          <cell r="L193"/>
          <cell r="M193"/>
          <cell r="N193"/>
          <cell r="O193"/>
          <cell r="P193">
            <v>0</v>
          </cell>
          <cell r="Q193">
            <v>0</v>
          </cell>
          <cell r="R193">
            <v>0</v>
          </cell>
          <cell r="S193">
            <v>0</v>
          </cell>
          <cell r="T193">
            <v>0</v>
          </cell>
          <cell r="U193">
            <v>0</v>
          </cell>
          <cell r="V193">
            <v>0</v>
          </cell>
          <cell r="W193">
            <v>0</v>
          </cell>
          <cell r="X193">
            <v>0</v>
          </cell>
          <cell r="Y193">
            <v>0</v>
          </cell>
          <cell r="Z193">
            <v>0</v>
          </cell>
          <cell r="AA193">
            <v>0</v>
          </cell>
          <cell r="AB193">
            <v>0</v>
          </cell>
          <cell r="AC193"/>
        </row>
        <row r="194">
          <cell r="B194"/>
          <cell r="C194"/>
          <cell r="D194"/>
          <cell r="E194"/>
          <cell r="F194"/>
          <cell r="G194"/>
          <cell r="H194"/>
          <cell r="I194"/>
          <cell r="J194"/>
          <cell r="K194"/>
          <cell r="L194"/>
          <cell r="M194"/>
          <cell r="N194"/>
          <cell r="O194"/>
          <cell r="P194">
            <v>0</v>
          </cell>
          <cell r="Q194">
            <v>0</v>
          </cell>
          <cell r="R194">
            <v>0</v>
          </cell>
          <cell r="S194">
            <v>0</v>
          </cell>
          <cell r="T194">
            <v>0</v>
          </cell>
          <cell r="U194">
            <v>0</v>
          </cell>
          <cell r="V194">
            <v>0</v>
          </cell>
          <cell r="W194">
            <v>0</v>
          </cell>
          <cell r="X194">
            <v>0</v>
          </cell>
          <cell r="Y194">
            <v>0</v>
          </cell>
          <cell r="Z194">
            <v>0</v>
          </cell>
          <cell r="AA194">
            <v>0</v>
          </cell>
          <cell r="AB194">
            <v>0</v>
          </cell>
          <cell r="AC194"/>
        </row>
        <row r="195">
          <cell r="B195"/>
          <cell r="C195"/>
          <cell r="D195"/>
          <cell r="E195"/>
          <cell r="F195"/>
          <cell r="G195"/>
          <cell r="H195"/>
          <cell r="I195"/>
          <cell r="J195"/>
          <cell r="K195"/>
          <cell r="L195"/>
          <cell r="M195"/>
          <cell r="N195"/>
          <cell r="O195"/>
          <cell r="P195">
            <v>0</v>
          </cell>
          <cell r="Q195">
            <v>0</v>
          </cell>
          <cell r="R195">
            <v>0</v>
          </cell>
          <cell r="S195">
            <v>0</v>
          </cell>
          <cell r="T195">
            <v>0</v>
          </cell>
          <cell r="U195">
            <v>0</v>
          </cell>
          <cell r="V195">
            <v>0</v>
          </cell>
          <cell r="W195">
            <v>0</v>
          </cell>
          <cell r="X195">
            <v>0</v>
          </cell>
          <cell r="Y195">
            <v>0</v>
          </cell>
          <cell r="Z195">
            <v>0</v>
          </cell>
          <cell r="AA195">
            <v>0</v>
          </cell>
          <cell r="AB195">
            <v>0</v>
          </cell>
          <cell r="AC195"/>
        </row>
        <row r="196">
          <cell r="B196"/>
          <cell r="C196"/>
          <cell r="D196"/>
          <cell r="E196"/>
          <cell r="F196"/>
          <cell r="G196"/>
          <cell r="H196"/>
          <cell r="I196"/>
          <cell r="J196"/>
          <cell r="K196"/>
          <cell r="L196"/>
          <cell r="M196"/>
          <cell r="N196"/>
          <cell r="O196"/>
          <cell r="P196">
            <v>0</v>
          </cell>
          <cell r="Q196">
            <v>0</v>
          </cell>
          <cell r="R196">
            <v>0</v>
          </cell>
          <cell r="S196">
            <v>0</v>
          </cell>
          <cell r="T196">
            <v>0</v>
          </cell>
          <cell r="U196">
            <v>0</v>
          </cell>
          <cell r="V196">
            <v>0</v>
          </cell>
          <cell r="W196">
            <v>0</v>
          </cell>
          <cell r="X196">
            <v>0</v>
          </cell>
          <cell r="Y196">
            <v>0</v>
          </cell>
          <cell r="Z196">
            <v>0</v>
          </cell>
          <cell r="AA196">
            <v>0</v>
          </cell>
          <cell r="AB196">
            <v>0</v>
          </cell>
          <cell r="AC196"/>
        </row>
        <row r="197">
          <cell r="B197"/>
          <cell r="C197"/>
          <cell r="D197"/>
          <cell r="E197"/>
          <cell r="F197"/>
          <cell r="G197"/>
          <cell r="H197"/>
          <cell r="I197"/>
          <cell r="J197"/>
          <cell r="K197"/>
          <cell r="L197"/>
          <cell r="M197"/>
          <cell r="N197"/>
          <cell r="O197"/>
          <cell r="P197">
            <v>0</v>
          </cell>
          <cell r="Q197">
            <v>0</v>
          </cell>
          <cell r="R197">
            <v>0</v>
          </cell>
          <cell r="S197">
            <v>0</v>
          </cell>
          <cell r="T197">
            <v>0</v>
          </cell>
          <cell r="U197">
            <v>0</v>
          </cell>
          <cell r="V197">
            <v>0</v>
          </cell>
          <cell r="W197">
            <v>0</v>
          </cell>
          <cell r="X197">
            <v>0</v>
          </cell>
          <cell r="Y197">
            <v>0</v>
          </cell>
          <cell r="Z197">
            <v>0</v>
          </cell>
          <cell r="AA197">
            <v>0</v>
          </cell>
          <cell r="AB197">
            <v>0</v>
          </cell>
          <cell r="AC197"/>
        </row>
        <row r="198">
          <cell r="B198"/>
          <cell r="C198"/>
          <cell r="D198"/>
          <cell r="E198"/>
          <cell r="F198"/>
          <cell r="G198"/>
          <cell r="H198"/>
          <cell r="I198"/>
          <cell r="J198"/>
          <cell r="K198"/>
          <cell r="L198"/>
          <cell r="M198"/>
          <cell r="N198"/>
          <cell r="O198"/>
          <cell r="P198">
            <v>0</v>
          </cell>
          <cell r="Q198">
            <v>0</v>
          </cell>
          <cell r="R198">
            <v>0</v>
          </cell>
          <cell r="S198">
            <v>0</v>
          </cell>
          <cell r="T198">
            <v>0</v>
          </cell>
          <cell r="U198">
            <v>0</v>
          </cell>
          <cell r="V198">
            <v>0</v>
          </cell>
          <cell r="W198">
            <v>0</v>
          </cell>
          <cell r="X198">
            <v>0</v>
          </cell>
          <cell r="Y198">
            <v>0</v>
          </cell>
          <cell r="Z198">
            <v>0</v>
          </cell>
          <cell r="AA198">
            <v>0</v>
          </cell>
          <cell r="AB198">
            <v>0</v>
          </cell>
          <cell r="AC198"/>
        </row>
        <row r="199">
          <cell r="B199"/>
          <cell r="C199"/>
          <cell r="D199"/>
          <cell r="E199"/>
          <cell r="F199"/>
          <cell r="G199"/>
          <cell r="H199"/>
          <cell r="I199"/>
          <cell r="J199"/>
          <cell r="K199"/>
          <cell r="L199"/>
          <cell r="M199"/>
          <cell r="N199"/>
          <cell r="O199"/>
          <cell r="P199">
            <v>0</v>
          </cell>
          <cell r="Q199">
            <v>0</v>
          </cell>
          <cell r="R199">
            <v>0</v>
          </cell>
          <cell r="S199">
            <v>0</v>
          </cell>
          <cell r="T199">
            <v>0</v>
          </cell>
          <cell r="U199">
            <v>0</v>
          </cell>
          <cell r="V199">
            <v>0</v>
          </cell>
          <cell r="W199">
            <v>0</v>
          </cell>
          <cell r="X199">
            <v>0</v>
          </cell>
          <cell r="Y199">
            <v>0</v>
          </cell>
          <cell r="Z199">
            <v>0</v>
          </cell>
          <cell r="AA199">
            <v>0</v>
          </cell>
          <cell r="AB199">
            <v>0</v>
          </cell>
          <cell r="AC199"/>
        </row>
        <row r="200">
          <cell r="P200">
            <v>0</v>
          </cell>
          <cell r="Q200">
            <v>0</v>
          </cell>
          <cell r="R200">
            <v>0</v>
          </cell>
          <cell r="S200">
            <v>0</v>
          </cell>
          <cell r="T200">
            <v>0</v>
          </cell>
          <cell r="U200">
            <v>0</v>
          </cell>
          <cell r="V200">
            <v>0</v>
          </cell>
          <cell r="W200">
            <v>0</v>
          </cell>
          <cell r="X200">
            <v>0</v>
          </cell>
          <cell r="Y200">
            <v>0</v>
          </cell>
          <cell r="Z200">
            <v>0</v>
          </cell>
          <cell r="AA200">
            <v>0</v>
          </cell>
        </row>
        <row r="201">
          <cell r="P201">
            <v>0</v>
          </cell>
          <cell r="Q201">
            <v>0</v>
          </cell>
          <cell r="R201">
            <v>0</v>
          </cell>
          <cell r="S201">
            <v>0</v>
          </cell>
          <cell r="T201">
            <v>0</v>
          </cell>
          <cell r="U201">
            <v>0</v>
          </cell>
          <cell r="V201">
            <v>0</v>
          </cell>
          <cell r="W201">
            <v>0</v>
          </cell>
          <cell r="X201">
            <v>0</v>
          </cell>
          <cell r="Y201">
            <v>0</v>
          </cell>
          <cell r="Z201">
            <v>0</v>
          </cell>
          <cell r="AA201">
            <v>0</v>
          </cell>
        </row>
        <row r="202">
          <cell r="P202">
            <v>0</v>
          </cell>
          <cell r="Q202">
            <v>0</v>
          </cell>
          <cell r="R202">
            <v>0</v>
          </cell>
          <cell r="S202">
            <v>0</v>
          </cell>
          <cell r="T202">
            <v>4275</v>
          </cell>
          <cell r="U202">
            <v>4950</v>
          </cell>
          <cell r="V202">
            <v>5175</v>
          </cell>
          <cell r="W202">
            <v>4500</v>
          </cell>
          <cell r="X202">
            <v>4950</v>
          </cell>
          <cell r="Y202">
            <v>4950</v>
          </cell>
          <cell r="Z202">
            <v>4725</v>
          </cell>
          <cell r="AA202">
            <v>4050</v>
          </cell>
          <cell r="AB202">
            <v>37575</v>
          </cell>
        </row>
        <row r="208">
          <cell r="G208">
            <v>7</v>
          </cell>
        </row>
        <row r="209">
          <cell r="G209">
            <v>31</v>
          </cell>
        </row>
      </sheetData>
      <sheetData sheetId="13">
        <row r="2">
          <cell r="AJ2">
            <v>37575</v>
          </cell>
        </row>
        <row r="4">
          <cell r="X4">
            <v>0</v>
          </cell>
          <cell r="Y4">
            <v>0</v>
          </cell>
          <cell r="Z4">
            <v>0</v>
          </cell>
          <cell r="AA4">
            <v>0</v>
          </cell>
          <cell r="AB4">
            <v>0</v>
          </cell>
          <cell r="AC4">
            <v>0</v>
          </cell>
          <cell r="AD4">
            <v>0</v>
          </cell>
          <cell r="AE4">
            <v>0</v>
          </cell>
          <cell r="AF4">
            <v>0</v>
          </cell>
          <cell r="AG4">
            <v>0</v>
          </cell>
          <cell r="AH4">
            <v>0</v>
          </cell>
          <cell r="AI4">
            <v>0</v>
          </cell>
          <cell r="AJ4">
            <v>0</v>
          </cell>
        </row>
        <row r="5">
          <cell r="B5" t="str">
            <v/>
          </cell>
        </row>
        <row r="7">
          <cell r="F7" t="str">
            <v>Yuri</v>
          </cell>
          <cell r="AM7" t="str">
            <v>716100 Freelance&gt;6 months</v>
          </cell>
        </row>
        <row r="8">
          <cell r="F8"/>
          <cell r="AM8" t="str">
            <v/>
          </cell>
        </row>
        <row r="9">
          <cell r="F9"/>
          <cell r="AM9" t="str">
            <v/>
          </cell>
        </row>
        <row r="10">
          <cell r="F10"/>
          <cell r="AM10" t="str">
            <v/>
          </cell>
        </row>
        <row r="11">
          <cell r="F11"/>
          <cell r="AM11" t="str">
            <v/>
          </cell>
        </row>
        <row r="12">
          <cell r="F12"/>
          <cell r="AM12" t="str">
            <v/>
          </cell>
        </row>
        <row r="13">
          <cell r="F13"/>
          <cell r="AM13" t="str">
            <v/>
          </cell>
        </row>
        <row r="14">
          <cell r="F14"/>
          <cell r="AM14" t="str">
            <v/>
          </cell>
        </row>
        <row r="15">
          <cell r="F15"/>
          <cell r="AM15" t="str">
            <v/>
          </cell>
        </row>
        <row r="16">
          <cell r="F16"/>
          <cell r="AM16" t="str">
            <v/>
          </cell>
        </row>
        <row r="17">
          <cell r="F17"/>
          <cell r="AM17" t="str">
            <v/>
          </cell>
        </row>
        <row r="18">
          <cell r="F18"/>
          <cell r="AM18" t="str">
            <v/>
          </cell>
        </row>
        <row r="19">
          <cell r="F19"/>
          <cell r="AM19" t="str">
            <v/>
          </cell>
        </row>
        <row r="20">
          <cell r="F20"/>
          <cell r="AM20" t="str">
            <v/>
          </cell>
        </row>
        <row r="21">
          <cell r="F21"/>
          <cell r="AM21" t="str">
            <v/>
          </cell>
        </row>
        <row r="22">
          <cell r="F22"/>
          <cell r="AM22" t="str">
            <v/>
          </cell>
        </row>
        <row r="23">
          <cell r="F23"/>
          <cell r="AM23" t="str">
            <v/>
          </cell>
        </row>
        <row r="24">
          <cell r="F24"/>
          <cell r="AM24" t="str">
            <v/>
          </cell>
        </row>
        <row r="25">
          <cell r="F25"/>
          <cell r="AM25" t="str">
            <v/>
          </cell>
        </row>
        <row r="26">
          <cell r="F26"/>
          <cell r="AM26" t="str">
            <v/>
          </cell>
        </row>
        <row r="27">
          <cell r="F27"/>
          <cell r="AM27" t="str">
            <v/>
          </cell>
        </row>
        <row r="28">
          <cell r="F28"/>
          <cell r="AM28" t="str">
            <v/>
          </cell>
        </row>
        <row r="29">
          <cell r="F29"/>
          <cell r="AM29" t="str">
            <v/>
          </cell>
        </row>
        <row r="30">
          <cell r="F30"/>
          <cell r="AM30" t="str">
            <v/>
          </cell>
        </row>
        <row r="31">
          <cell r="F31"/>
          <cell r="AM31" t="str">
            <v/>
          </cell>
        </row>
        <row r="32">
          <cell r="F32"/>
          <cell r="AM32" t="str">
            <v/>
          </cell>
        </row>
        <row r="33">
          <cell r="F33"/>
          <cell r="AM33" t="str">
            <v/>
          </cell>
        </row>
        <row r="34">
          <cell r="F34"/>
          <cell r="AM34" t="str">
            <v/>
          </cell>
        </row>
        <row r="35">
          <cell r="F35"/>
          <cell r="AM35" t="str">
            <v/>
          </cell>
        </row>
        <row r="36">
          <cell r="F36"/>
          <cell r="AM36" t="str">
            <v/>
          </cell>
        </row>
        <row r="37">
          <cell r="F37"/>
          <cell r="AM37" t="str">
            <v/>
          </cell>
        </row>
        <row r="38">
          <cell r="F38"/>
          <cell r="AM38" t="str">
            <v/>
          </cell>
        </row>
        <row r="39">
          <cell r="F39"/>
          <cell r="AM39" t="str">
            <v/>
          </cell>
        </row>
        <row r="40">
          <cell r="F40"/>
          <cell r="AM40" t="str">
            <v/>
          </cell>
        </row>
        <row r="41">
          <cell r="F41"/>
          <cell r="AM41" t="str">
            <v/>
          </cell>
        </row>
        <row r="42">
          <cell r="F42"/>
          <cell r="AM42" t="str">
            <v/>
          </cell>
        </row>
        <row r="43">
          <cell r="F43"/>
          <cell r="AM43" t="str">
            <v/>
          </cell>
        </row>
        <row r="44">
          <cell r="F44"/>
          <cell r="AM44" t="str">
            <v/>
          </cell>
        </row>
        <row r="45">
          <cell r="F45"/>
          <cell r="AM45" t="str">
            <v/>
          </cell>
        </row>
        <row r="46">
          <cell r="F46"/>
          <cell r="AM46" t="str">
            <v/>
          </cell>
        </row>
        <row r="47">
          <cell r="F47"/>
          <cell r="AM47" t="str">
            <v/>
          </cell>
        </row>
        <row r="48">
          <cell r="F48"/>
          <cell r="AM48" t="str">
            <v/>
          </cell>
        </row>
        <row r="49">
          <cell r="F49"/>
          <cell r="AM49" t="str">
            <v/>
          </cell>
        </row>
        <row r="50">
          <cell r="F50"/>
          <cell r="AM50" t="str">
            <v/>
          </cell>
        </row>
        <row r="51">
          <cell r="F51"/>
          <cell r="AM51" t="str">
            <v/>
          </cell>
        </row>
        <row r="52">
          <cell r="F52"/>
          <cell r="AM52" t="str">
            <v/>
          </cell>
        </row>
        <row r="53">
          <cell r="F53"/>
          <cell r="AM53" t="str">
            <v/>
          </cell>
        </row>
        <row r="54">
          <cell r="F54"/>
          <cell r="AM54" t="str">
            <v/>
          </cell>
        </row>
        <row r="55">
          <cell r="F55"/>
          <cell r="AM55" t="str">
            <v/>
          </cell>
        </row>
        <row r="56">
          <cell r="F56"/>
          <cell r="AM56" t="str">
            <v/>
          </cell>
        </row>
        <row r="57">
          <cell r="F57"/>
          <cell r="AM57" t="str">
            <v/>
          </cell>
        </row>
        <row r="58">
          <cell r="F58"/>
          <cell r="AM58" t="str">
            <v/>
          </cell>
        </row>
        <row r="59">
          <cell r="F59"/>
          <cell r="AM59" t="str">
            <v/>
          </cell>
        </row>
        <row r="60">
          <cell r="F60"/>
          <cell r="AM60" t="str">
            <v/>
          </cell>
        </row>
        <row r="61">
          <cell r="F61"/>
          <cell r="AM61" t="str">
            <v/>
          </cell>
        </row>
        <row r="62">
          <cell r="F62"/>
          <cell r="AM62" t="str">
            <v/>
          </cell>
        </row>
        <row r="63">
          <cell r="F63"/>
          <cell r="AM63" t="str">
            <v/>
          </cell>
        </row>
        <row r="64">
          <cell r="F64"/>
          <cell r="AM64" t="str">
            <v/>
          </cell>
        </row>
        <row r="65">
          <cell r="F65"/>
          <cell r="AM65" t="str">
            <v/>
          </cell>
        </row>
        <row r="66">
          <cell r="F66"/>
          <cell r="AM66" t="str">
            <v/>
          </cell>
        </row>
        <row r="67">
          <cell r="F67"/>
          <cell r="AM67" t="str">
            <v/>
          </cell>
        </row>
        <row r="68">
          <cell r="F68"/>
          <cell r="AM68" t="str">
            <v/>
          </cell>
        </row>
        <row r="69">
          <cell r="F69"/>
          <cell r="AM69" t="str">
            <v/>
          </cell>
        </row>
        <row r="70">
          <cell r="F70"/>
          <cell r="AM70" t="str">
            <v/>
          </cell>
        </row>
        <row r="71">
          <cell r="F71"/>
          <cell r="AM71" t="str">
            <v/>
          </cell>
        </row>
        <row r="72">
          <cell r="F72"/>
          <cell r="AM72" t="str">
            <v/>
          </cell>
        </row>
        <row r="73">
          <cell r="F73"/>
          <cell r="AM73" t="str">
            <v/>
          </cell>
        </row>
        <row r="74">
          <cell r="F74"/>
          <cell r="AM74" t="str">
            <v/>
          </cell>
        </row>
        <row r="75">
          <cell r="F75"/>
          <cell r="AM75" t="str">
            <v/>
          </cell>
        </row>
        <row r="76">
          <cell r="F76"/>
          <cell r="AM76" t="str">
            <v/>
          </cell>
        </row>
        <row r="77">
          <cell r="F77"/>
          <cell r="AM77" t="str">
            <v/>
          </cell>
        </row>
        <row r="78">
          <cell r="F78"/>
          <cell r="AM78" t="str">
            <v/>
          </cell>
        </row>
        <row r="79">
          <cell r="F79"/>
          <cell r="AM79" t="str">
            <v/>
          </cell>
        </row>
        <row r="80">
          <cell r="F80"/>
          <cell r="AM80" t="str">
            <v/>
          </cell>
        </row>
        <row r="81">
          <cell r="F81"/>
          <cell r="AM81" t="str">
            <v/>
          </cell>
        </row>
        <row r="82">
          <cell r="F82"/>
          <cell r="AM82" t="str">
            <v/>
          </cell>
        </row>
        <row r="83">
          <cell r="F83"/>
          <cell r="AM83" t="str">
            <v/>
          </cell>
        </row>
        <row r="84">
          <cell r="F84"/>
          <cell r="AM84" t="str">
            <v/>
          </cell>
        </row>
        <row r="85">
          <cell r="F85"/>
          <cell r="AM85" t="str">
            <v/>
          </cell>
        </row>
        <row r="86">
          <cell r="F86"/>
          <cell r="AM86" t="str">
            <v/>
          </cell>
        </row>
        <row r="87">
          <cell r="F87"/>
          <cell r="AM87" t="str">
            <v/>
          </cell>
        </row>
        <row r="88">
          <cell r="F88"/>
          <cell r="AM88" t="str">
            <v/>
          </cell>
        </row>
        <row r="89">
          <cell r="F89"/>
          <cell r="AM89" t="str">
            <v/>
          </cell>
        </row>
        <row r="90">
          <cell r="F90"/>
          <cell r="AM90" t="str">
            <v/>
          </cell>
        </row>
        <row r="91">
          <cell r="F91"/>
          <cell r="AM91" t="str">
            <v/>
          </cell>
        </row>
        <row r="92">
          <cell r="F92"/>
          <cell r="AM92" t="str">
            <v/>
          </cell>
        </row>
        <row r="93">
          <cell r="F93"/>
          <cell r="AM93" t="str">
            <v/>
          </cell>
        </row>
        <row r="94">
          <cell r="F94"/>
          <cell r="AM94" t="str">
            <v/>
          </cell>
        </row>
        <row r="95">
          <cell r="F95"/>
          <cell r="AM95" t="str">
            <v/>
          </cell>
        </row>
        <row r="96">
          <cell r="F96"/>
          <cell r="AM96" t="str">
            <v/>
          </cell>
        </row>
        <row r="97">
          <cell r="F97"/>
          <cell r="AM97" t="str">
            <v/>
          </cell>
        </row>
        <row r="98">
          <cell r="F98"/>
          <cell r="AM98" t="str">
            <v/>
          </cell>
        </row>
        <row r="99">
          <cell r="F99"/>
          <cell r="AM99" t="str">
            <v/>
          </cell>
        </row>
        <row r="100">
          <cell r="F100"/>
          <cell r="AM100" t="str">
            <v/>
          </cell>
        </row>
        <row r="101">
          <cell r="F101"/>
          <cell r="AM101" t="str">
            <v/>
          </cell>
        </row>
        <row r="102">
          <cell r="F102"/>
          <cell r="AM102" t="str">
            <v/>
          </cell>
        </row>
        <row r="103">
          <cell r="F103"/>
          <cell r="AM103" t="str">
            <v/>
          </cell>
        </row>
        <row r="104">
          <cell r="F104"/>
          <cell r="AM104" t="str">
            <v/>
          </cell>
        </row>
        <row r="105">
          <cell r="F105"/>
          <cell r="AM105" t="str">
            <v/>
          </cell>
        </row>
        <row r="106">
          <cell r="F106"/>
          <cell r="AM106" t="str">
            <v/>
          </cell>
        </row>
        <row r="107">
          <cell r="F107"/>
          <cell r="AM107" t="str">
            <v/>
          </cell>
        </row>
        <row r="108">
          <cell r="F108"/>
          <cell r="AM108" t="str">
            <v/>
          </cell>
        </row>
        <row r="109">
          <cell r="F109"/>
          <cell r="AM109" t="str">
            <v/>
          </cell>
        </row>
        <row r="110">
          <cell r="F110"/>
          <cell r="AM110" t="str">
            <v/>
          </cell>
        </row>
        <row r="111">
          <cell r="F111"/>
          <cell r="AM111" t="str">
            <v/>
          </cell>
        </row>
        <row r="112">
          <cell r="F112"/>
          <cell r="AM112" t="str">
            <v/>
          </cell>
        </row>
        <row r="113">
          <cell r="F113"/>
          <cell r="AM113" t="str">
            <v/>
          </cell>
        </row>
        <row r="114">
          <cell r="F114"/>
          <cell r="AM114" t="str">
            <v/>
          </cell>
        </row>
        <row r="115">
          <cell r="F115"/>
          <cell r="AM115" t="str">
            <v/>
          </cell>
        </row>
        <row r="116">
          <cell r="F116"/>
          <cell r="AM116" t="str">
            <v/>
          </cell>
        </row>
        <row r="117">
          <cell r="F117"/>
          <cell r="AM117" t="str">
            <v/>
          </cell>
        </row>
        <row r="118">
          <cell r="F118"/>
          <cell r="AM118" t="str">
            <v/>
          </cell>
        </row>
        <row r="119">
          <cell r="F119"/>
          <cell r="AM119" t="str">
            <v/>
          </cell>
        </row>
        <row r="120">
          <cell r="F120"/>
          <cell r="AM120" t="str">
            <v/>
          </cell>
        </row>
        <row r="121">
          <cell r="F121"/>
          <cell r="AM121" t="str">
            <v/>
          </cell>
        </row>
        <row r="122">
          <cell r="F122"/>
          <cell r="AM122" t="str">
            <v/>
          </cell>
        </row>
        <row r="123">
          <cell r="F123"/>
          <cell r="AM123" t="str">
            <v/>
          </cell>
        </row>
        <row r="124">
          <cell r="F124"/>
          <cell r="AM124" t="str">
            <v/>
          </cell>
        </row>
        <row r="125">
          <cell r="F125"/>
          <cell r="AM125" t="str">
            <v/>
          </cell>
        </row>
        <row r="126">
          <cell r="F126"/>
          <cell r="AM126" t="str">
            <v/>
          </cell>
        </row>
        <row r="127">
          <cell r="F127"/>
          <cell r="AM127" t="str">
            <v/>
          </cell>
        </row>
        <row r="128">
          <cell r="F128"/>
          <cell r="AM128" t="str">
            <v/>
          </cell>
        </row>
        <row r="129">
          <cell r="F129"/>
          <cell r="AM129" t="str">
            <v/>
          </cell>
        </row>
        <row r="130">
          <cell r="F130"/>
          <cell r="AM130" t="str">
            <v/>
          </cell>
        </row>
        <row r="131">
          <cell r="F131"/>
          <cell r="AM131" t="str">
            <v/>
          </cell>
        </row>
        <row r="132">
          <cell r="F132"/>
          <cell r="AM132" t="str">
            <v/>
          </cell>
        </row>
        <row r="133">
          <cell r="F133"/>
          <cell r="AM133" t="str">
            <v/>
          </cell>
        </row>
        <row r="134">
          <cell r="F134"/>
          <cell r="AM134" t="str">
            <v/>
          </cell>
        </row>
        <row r="135">
          <cell r="F135"/>
          <cell r="AM135" t="str">
            <v/>
          </cell>
        </row>
        <row r="136">
          <cell r="F136"/>
          <cell r="AM136" t="str">
            <v/>
          </cell>
        </row>
        <row r="137">
          <cell r="F137"/>
          <cell r="AM137" t="str">
            <v/>
          </cell>
        </row>
        <row r="138">
          <cell r="F138"/>
          <cell r="AM138" t="str">
            <v/>
          </cell>
        </row>
        <row r="139">
          <cell r="F139"/>
          <cell r="AM139" t="str">
            <v/>
          </cell>
        </row>
        <row r="140">
          <cell r="F140"/>
          <cell r="AM140" t="str">
            <v/>
          </cell>
        </row>
        <row r="141">
          <cell r="F141"/>
          <cell r="AM141" t="str">
            <v/>
          </cell>
        </row>
        <row r="142">
          <cell r="F142"/>
          <cell r="AM142" t="str">
            <v/>
          </cell>
        </row>
        <row r="143">
          <cell r="F143"/>
          <cell r="AM143" t="str">
            <v/>
          </cell>
        </row>
        <row r="144">
          <cell r="F144"/>
          <cell r="AM144" t="str">
            <v/>
          </cell>
        </row>
        <row r="145">
          <cell r="F145"/>
          <cell r="AM145" t="str">
            <v/>
          </cell>
        </row>
        <row r="146">
          <cell r="F146"/>
          <cell r="AM146" t="str">
            <v/>
          </cell>
        </row>
        <row r="147">
          <cell r="F147"/>
          <cell r="AM147" t="str">
            <v/>
          </cell>
        </row>
        <row r="148">
          <cell r="F148"/>
          <cell r="AM148" t="str">
            <v/>
          </cell>
        </row>
        <row r="149">
          <cell r="F149"/>
          <cell r="AM149" t="str">
            <v/>
          </cell>
        </row>
        <row r="150">
          <cell r="F150"/>
          <cell r="AM150" t="str">
            <v/>
          </cell>
        </row>
        <row r="151">
          <cell r="F151"/>
          <cell r="AM151" t="str">
            <v/>
          </cell>
        </row>
        <row r="152">
          <cell r="F152"/>
          <cell r="AM152" t="str">
            <v/>
          </cell>
        </row>
        <row r="153">
          <cell r="F153"/>
          <cell r="AM153" t="str">
            <v/>
          </cell>
        </row>
        <row r="154">
          <cell r="F154"/>
          <cell r="AM154" t="str">
            <v/>
          </cell>
        </row>
        <row r="155">
          <cell r="F155"/>
          <cell r="AM155" t="str">
            <v/>
          </cell>
        </row>
        <row r="156">
          <cell r="F156"/>
          <cell r="AM156" t="str">
            <v/>
          </cell>
        </row>
        <row r="157">
          <cell r="F157"/>
          <cell r="AM157" t="str">
            <v/>
          </cell>
        </row>
        <row r="158">
          <cell r="F158"/>
          <cell r="AM158" t="str">
            <v/>
          </cell>
        </row>
        <row r="159">
          <cell r="F159"/>
          <cell r="AM159" t="str">
            <v/>
          </cell>
        </row>
        <row r="160">
          <cell r="F160"/>
          <cell r="AM160" t="str">
            <v/>
          </cell>
        </row>
        <row r="161">
          <cell r="F161"/>
          <cell r="AM161" t="str">
            <v/>
          </cell>
        </row>
        <row r="162">
          <cell r="F162"/>
          <cell r="AM162" t="str">
            <v/>
          </cell>
        </row>
        <row r="163">
          <cell r="F163"/>
          <cell r="AM163" t="str">
            <v/>
          </cell>
        </row>
        <row r="164">
          <cell r="F164"/>
          <cell r="AM164" t="str">
            <v/>
          </cell>
        </row>
        <row r="165">
          <cell r="F165"/>
          <cell r="AM165" t="str">
            <v/>
          </cell>
        </row>
        <row r="166">
          <cell r="F166"/>
          <cell r="AM166" t="str">
            <v/>
          </cell>
        </row>
        <row r="167">
          <cell r="F167"/>
          <cell r="AM167" t="str">
            <v/>
          </cell>
        </row>
        <row r="168">
          <cell r="F168"/>
          <cell r="AM168" t="str">
            <v/>
          </cell>
        </row>
        <row r="169">
          <cell r="F169"/>
          <cell r="AM169" t="str">
            <v/>
          </cell>
        </row>
        <row r="170">
          <cell r="F170"/>
          <cell r="AM170" t="str">
            <v/>
          </cell>
        </row>
        <row r="171">
          <cell r="F171"/>
          <cell r="AM171" t="str">
            <v/>
          </cell>
        </row>
        <row r="172">
          <cell r="F172"/>
          <cell r="AM172" t="str">
            <v/>
          </cell>
        </row>
        <row r="173">
          <cell r="F173"/>
          <cell r="AM173" t="str">
            <v/>
          </cell>
        </row>
        <row r="174">
          <cell r="F174"/>
          <cell r="AM174" t="str">
            <v/>
          </cell>
        </row>
        <row r="175">
          <cell r="F175"/>
          <cell r="AM175" t="str">
            <v/>
          </cell>
        </row>
        <row r="176">
          <cell r="F176"/>
          <cell r="AM176" t="str">
            <v/>
          </cell>
        </row>
        <row r="177">
          <cell r="F177"/>
          <cell r="AM177" t="str">
            <v/>
          </cell>
        </row>
        <row r="178">
          <cell r="F178"/>
          <cell r="AM178" t="str">
            <v/>
          </cell>
        </row>
        <row r="179">
          <cell r="F179"/>
          <cell r="AM179" t="str">
            <v/>
          </cell>
        </row>
        <row r="180">
          <cell r="F180"/>
          <cell r="AM180" t="str">
            <v/>
          </cell>
        </row>
        <row r="181">
          <cell r="F181"/>
          <cell r="AM181" t="str">
            <v/>
          </cell>
        </row>
        <row r="182">
          <cell r="F182"/>
          <cell r="AM182" t="str">
            <v/>
          </cell>
        </row>
        <row r="183">
          <cell r="F183"/>
          <cell r="AM183" t="str">
            <v/>
          </cell>
        </row>
        <row r="184">
          <cell r="F184"/>
          <cell r="AM184" t="str">
            <v/>
          </cell>
        </row>
        <row r="185">
          <cell r="F185"/>
          <cell r="AM185" t="str">
            <v/>
          </cell>
        </row>
        <row r="186">
          <cell r="F186"/>
          <cell r="AM186" t="str">
            <v/>
          </cell>
        </row>
        <row r="187">
          <cell r="F187"/>
          <cell r="AM187" t="str">
            <v/>
          </cell>
        </row>
        <row r="188">
          <cell r="F188"/>
          <cell r="AM188" t="str">
            <v/>
          </cell>
        </row>
        <row r="189">
          <cell r="F189"/>
          <cell r="AM189" t="str">
            <v/>
          </cell>
        </row>
        <row r="190">
          <cell r="F190"/>
          <cell r="AM190" t="str">
            <v/>
          </cell>
        </row>
        <row r="191">
          <cell r="F191"/>
          <cell r="AM191" t="str">
            <v/>
          </cell>
        </row>
        <row r="192">
          <cell r="F192"/>
          <cell r="AM192" t="str">
            <v/>
          </cell>
        </row>
        <row r="193">
          <cell r="F193"/>
          <cell r="AM193" t="str">
            <v/>
          </cell>
        </row>
        <row r="194">
          <cell r="F194"/>
          <cell r="AM194" t="str">
            <v/>
          </cell>
        </row>
        <row r="195">
          <cell r="F195"/>
          <cell r="AM195" t="str">
            <v/>
          </cell>
        </row>
        <row r="196">
          <cell r="F196"/>
          <cell r="AM196" t="str">
            <v/>
          </cell>
        </row>
        <row r="197">
          <cell r="F197"/>
          <cell r="AM197" t="str">
            <v/>
          </cell>
        </row>
        <row r="198">
          <cell r="F198"/>
          <cell r="AM198" t="str">
            <v/>
          </cell>
        </row>
        <row r="199">
          <cell r="F199"/>
          <cell r="AM199" t="str">
            <v/>
          </cell>
        </row>
        <row r="200">
          <cell r="F200"/>
          <cell r="AM200" t="str">
            <v/>
          </cell>
        </row>
        <row r="201">
          <cell r="F201"/>
          <cell r="AM201" t="str">
            <v/>
          </cell>
        </row>
        <row r="202">
          <cell r="F202"/>
          <cell r="AM202" t="str">
            <v/>
          </cell>
        </row>
        <row r="203">
          <cell r="F203"/>
          <cell r="AM203" t="str">
            <v/>
          </cell>
        </row>
        <row r="204">
          <cell r="F204"/>
          <cell r="AM204" t="str">
            <v/>
          </cell>
        </row>
        <row r="205">
          <cell r="F205"/>
          <cell r="AM205" t="str">
            <v/>
          </cell>
        </row>
        <row r="206">
          <cell r="F206"/>
          <cell r="AM206" t="str">
            <v/>
          </cell>
        </row>
        <row r="207">
          <cell r="F207"/>
          <cell r="AM207" t="str">
            <v/>
          </cell>
        </row>
        <row r="208">
          <cell r="F208"/>
          <cell r="AM208" t="str">
            <v/>
          </cell>
        </row>
        <row r="209">
          <cell r="F209"/>
          <cell r="AM209" t="str">
            <v/>
          </cell>
        </row>
        <row r="210">
          <cell r="F210"/>
          <cell r="AM210" t="str">
            <v/>
          </cell>
        </row>
        <row r="211">
          <cell r="F211"/>
          <cell r="AM211" t="str">
            <v/>
          </cell>
        </row>
        <row r="212">
          <cell r="F212"/>
          <cell r="AM212" t="str">
            <v/>
          </cell>
        </row>
        <row r="213">
          <cell r="F213"/>
          <cell r="AM213" t="str">
            <v/>
          </cell>
        </row>
        <row r="214">
          <cell r="F214"/>
          <cell r="AM214" t="str">
            <v/>
          </cell>
        </row>
        <row r="215">
          <cell r="F215"/>
          <cell r="AM215" t="str">
            <v/>
          </cell>
        </row>
        <row r="216">
          <cell r="F216"/>
          <cell r="AM216" t="str">
            <v/>
          </cell>
        </row>
        <row r="217">
          <cell r="F217"/>
          <cell r="AM217" t="str">
            <v/>
          </cell>
        </row>
        <row r="218">
          <cell r="F218"/>
          <cell r="AM218" t="str">
            <v/>
          </cell>
        </row>
        <row r="219">
          <cell r="F219"/>
          <cell r="AM219" t="str">
            <v/>
          </cell>
        </row>
        <row r="220">
          <cell r="F220"/>
          <cell r="AM220" t="str">
            <v/>
          </cell>
        </row>
        <row r="221">
          <cell r="F221"/>
          <cell r="AM221" t="str">
            <v/>
          </cell>
        </row>
        <row r="222">
          <cell r="F222"/>
          <cell r="AM222" t="str">
            <v/>
          </cell>
        </row>
        <row r="223">
          <cell r="F223"/>
          <cell r="AM223" t="str">
            <v/>
          </cell>
        </row>
        <row r="224">
          <cell r="F224"/>
          <cell r="AM224" t="str">
            <v/>
          </cell>
        </row>
        <row r="225">
          <cell r="F225"/>
          <cell r="AM225" t="str">
            <v/>
          </cell>
        </row>
        <row r="226">
          <cell r="F226"/>
          <cell r="AM226" t="str">
            <v/>
          </cell>
        </row>
        <row r="227">
          <cell r="F227"/>
          <cell r="AM227" t="str">
            <v/>
          </cell>
        </row>
        <row r="228">
          <cell r="F228"/>
          <cell r="AM228" t="str">
            <v/>
          </cell>
        </row>
        <row r="229">
          <cell r="F229"/>
          <cell r="AM229" t="str">
            <v/>
          </cell>
        </row>
        <row r="230">
          <cell r="F230"/>
          <cell r="AM230" t="str">
            <v/>
          </cell>
        </row>
        <row r="231">
          <cell r="F231"/>
          <cell r="AM231" t="str">
            <v/>
          </cell>
        </row>
        <row r="232">
          <cell r="F232"/>
          <cell r="AM232" t="str">
            <v/>
          </cell>
        </row>
        <row r="233">
          <cell r="F233"/>
          <cell r="AM233" t="str">
            <v/>
          </cell>
        </row>
        <row r="234">
          <cell r="F234"/>
          <cell r="AM234" t="str">
            <v/>
          </cell>
        </row>
        <row r="235">
          <cell r="F235"/>
          <cell r="AM235" t="str">
            <v/>
          </cell>
        </row>
        <row r="236">
          <cell r="F236"/>
          <cell r="AM236" t="str">
            <v/>
          </cell>
        </row>
        <row r="237">
          <cell r="F237"/>
          <cell r="AM237" t="str">
            <v/>
          </cell>
        </row>
        <row r="238">
          <cell r="F238"/>
          <cell r="AM238" t="str">
            <v/>
          </cell>
        </row>
        <row r="239">
          <cell r="F239"/>
          <cell r="AM239" t="str">
            <v/>
          </cell>
        </row>
        <row r="240">
          <cell r="F240"/>
          <cell r="AM240" t="str">
            <v/>
          </cell>
        </row>
        <row r="241">
          <cell r="F241"/>
          <cell r="AM241" t="str">
            <v/>
          </cell>
        </row>
        <row r="242">
          <cell r="F242"/>
          <cell r="AM242" t="str">
            <v/>
          </cell>
        </row>
        <row r="243">
          <cell r="F243"/>
          <cell r="AM243" t="str">
            <v/>
          </cell>
        </row>
        <row r="244">
          <cell r="F244"/>
          <cell r="AM244" t="str">
            <v/>
          </cell>
        </row>
        <row r="245">
          <cell r="F245"/>
          <cell r="AM245" t="str">
            <v/>
          </cell>
        </row>
        <row r="246">
          <cell r="F246"/>
          <cell r="AM246" t="str">
            <v/>
          </cell>
        </row>
        <row r="247">
          <cell r="F247"/>
          <cell r="AM247" t="str">
            <v/>
          </cell>
        </row>
        <row r="248">
          <cell r="F248"/>
          <cell r="AM248" t="str">
            <v/>
          </cell>
        </row>
        <row r="249">
          <cell r="F249"/>
          <cell r="AM249" t="str">
            <v/>
          </cell>
        </row>
        <row r="250">
          <cell r="F250"/>
          <cell r="AM250" t="str">
            <v/>
          </cell>
        </row>
        <row r="251">
          <cell r="F251"/>
          <cell r="AM251" t="str">
            <v/>
          </cell>
        </row>
        <row r="252">
          <cell r="F252"/>
          <cell r="AM252" t="str">
            <v/>
          </cell>
        </row>
        <row r="253">
          <cell r="F253"/>
          <cell r="AM253" t="str">
            <v/>
          </cell>
        </row>
        <row r="254">
          <cell r="F254"/>
          <cell r="AM254" t="str">
            <v/>
          </cell>
        </row>
        <row r="255">
          <cell r="F255"/>
          <cell r="AM255" t="str">
            <v/>
          </cell>
        </row>
        <row r="256">
          <cell r="F256"/>
          <cell r="AM256" t="str">
            <v/>
          </cell>
        </row>
        <row r="257">
          <cell r="F257"/>
          <cell r="AM257" t="str">
            <v/>
          </cell>
        </row>
        <row r="258">
          <cell r="F258"/>
          <cell r="AM258" t="str">
            <v/>
          </cell>
        </row>
        <row r="259">
          <cell r="F259"/>
          <cell r="AM259" t="str">
            <v/>
          </cell>
        </row>
        <row r="260">
          <cell r="F260"/>
          <cell r="AM260" t="str">
            <v/>
          </cell>
        </row>
        <row r="261">
          <cell r="F261"/>
          <cell r="AM261" t="str">
            <v/>
          </cell>
        </row>
        <row r="262">
          <cell r="F262"/>
          <cell r="AM262" t="str">
            <v/>
          </cell>
        </row>
        <row r="263">
          <cell r="F263"/>
          <cell r="AM263" t="str">
            <v/>
          </cell>
        </row>
        <row r="264">
          <cell r="F264"/>
          <cell r="AM264" t="str">
            <v/>
          </cell>
        </row>
        <row r="265">
          <cell r="F265"/>
          <cell r="AM265" t="str">
            <v/>
          </cell>
        </row>
        <row r="266">
          <cell r="F266"/>
          <cell r="AM266" t="str">
            <v/>
          </cell>
        </row>
        <row r="267">
          <cell r="F267"/>
          <cell r="AM267" t="str">
            <v/>
          </cell>
        </row>
        <row r="268">
          <cell r="F268"/>
          <cell r="AM268" t="str">
            <v/>
          </cell>
        </row>
        <row r="269">
          <cell r="F269"/>
          <cell r="AM269" t="str">
            <v/>
          </cell>
        </row>
        <row r="270">
          <cell r="F270"/>
          <cell r="AM270" t="str">
            <v/>
          </cell>
        </row>
        <row r="271">
          <cell r="F271"/>
          <cell r="AM271" t="str">
            <v/>
          </cell>
        </row>
        <row r="272">
          <cell r="F272"/>
          <cell r="AM272" t="str">
            <v/>
          </cell>
        </row>
        <row r="273">
          <cell r="F273"/>
          <cell r="AM273" t="str">
            <v/>
          </cell>
        </row>
        <row r="274">
          <cell r="F274"/>
          <cell r="AM274" t="str">
            <v/>
          </cell>
        </row>
        <row r="275">
          <cell r="F275"/>
          <cell r="AM275" t="str">
            <v/>
          </cell>
        </row>
        <row r="276">
          <cell r="F276"/>
          <cell r="AM276" t="str">
            <v/>
          </cell>
        </row>
        <row r="277">
          <cell r="F277"/>
          <cell r="AM277" t="str">
            <v/>
          </cell>
        </row>
        <row r="278">
          <cell r="F278"/>
          <cell r="AM278" t="str">
            <v/>
          </cell>
        </row>
        <row r="279">
          <cell r="F279"/>
          <cell r="AM279" t="str">
            <v/>
          </cell>
        </row>
        <row r="280">
          <cell r="F280"/>
          <cell r="AM280" t="str">
            <v/>
          </cell>
        </row>
        <row r="281">
          <cell r="F281"/>
          <cell r="AM281" t="str">
            <v/>
          </cell>
        </row>
        <row r="282">
          <cell r="F282"/>
          <cell r="AM282" t="str">
            <v/>
          </cell>
        </row>
        <row r="283">
          <cell r="F283"/>
          <cell r="AM283" t="str">
            <v/>
          </cell>
        </row>
        <row r="284">
          <cell r="F284"/>
          <cell r="AM284" t="str">
            <v/>
          </cell>
        </row>
        <row r="285">
          <cell r="F285"/>
          <cell r="AM285" t="str">
            <v/>
          </cell>
        </row>
        <row r="286">
          <cell r="F286"/>
          <cell r="AM286" t="str">
            <v/>
          </cell>
        </row>
        <row r="287">
          <cell r="F287"/>
          <cell r="AM287" t="str">
            <v/>
          </cell>
        </row>
        <row r="288">
          <cell r="F288"/>
          <cell r="AM288" t="str">
            <v/>
          </cell>
        </row>
        <row r="289">
          <cell r="F289"/>
          <cell r="AM289" t="str">
            <v/>
          </cell>
        </row>
        <row r="290">
          <cell r="F290"/>
          <cell r="AM290" t="str">
            <v/>
          </cell>
        </row>
        <row r="291">
          <cell r="F291"/>
          <cell r="AM291" t="str">
            <v/>
          </cell>
        </row>
        <row r="292">
          <cell r="F292"/>
          <cell r="AM292" t="str">
            <v/>
          </cell>
        </row>
        <row r="293">
          <cell r="F293"/>
          <cell r="AM293" t="str">
            <v/>
          </cell>
        </row>
        <row r="294">
          <cell r="F294"/>
          <cell r="AM294" t="str">
            <v/>
          </cell>
        </row>
        <row r="295">
          <cell r="F295"/>
          <cell r="AM295" t="str">
            <v/>
          </cell>
        </row>
        <row r="296">
          <cell r="F296"/>
          <cell r="AM296" t="str">
            <v/>
          </cell>
        </row>
        <row r="297">
          <cell r="F297"/>
          <cell r="AM297" t="str">
            <v/>
          </cell>
        </row>
        <row r="298">
          <cell r="F298"/>
          <cell r="AM298" t="str">
            <v/>
          </cell>
        </row>
        <row r="299">
          <cell r="F299"/>
          <cell r="AM299" t="str">
            <v/>
          </cell>
        </row>
        <row r="300">
          <cell r="F300"/>
          <cell r="AM300" t="str">
            <v/>
          </cell>
        </row>
        <row r="301">
          <cell r="F301"/>
          <cell r="AM301" t="str">
            <v/>
          </cell>
        </row>
        <row r="302">
          <cell r="F302"/>
          <cell r="AM302" t="str">
            <v/>
          </cell>
        </row>
        <row r="303">
          <cell r="F303"/>
          <cell r="AM303" t="str">
            <v/>
          </cell>
        </row>
        <row r="304">
          <cell r="F304"/>
          <cell r="AM304" t="str">
            <v/>
          </cell>
        </row>
        <row r="305">
          <cell r="F305"/>
          <cell r="AM305" t="str">
            <v/>
          </cell>
        </row>
        <row r="306">
          <cell r="F306"/>
          <cell r="AM306" t="str">
            <v/>
          </cell>
        </row>
        <row r="307">
          <cell r="F307"/>
          <cell r="AM307" t="str">
            <v/>
          </cell>
        </row>
        <row r="308">
          <cell r="F308"/>
          <cell r="AM308" t="str">
            <v/>
          </cell>
        </row>
        <row r="309">
          <cell r="F309"/>
          <cell r="AM309" t="str">
            <v/>
          </cell>
        </row>
        <row r="310">
          <cell r="F310"/>
          <cell r="AM310" t="str">
            <v/>
          </cell>
        </row>
        <row r="311">
          <cell r="F311"/>
          <cell r="AM311" t="str">
            <v/>
          </cell>
        </row>
        <row r="312">
          <cell r="F312"/>
          <cell r="AM312" t="str">
            <v/>
          </cell>
        </row>
        <row r="313">
          <cell r="F313"/>
          <cell r="AM313" t="str">
            <v/>
          </cell>
        </row>
        <row r="314">
          <cell r="F314"/>
          <cell r="AM314" t="str">
            <v/>
          </cell>
        </row>
        <row r="315">
          <cell r="F315"/>
          <cell r="AM315" t="str">
            <v/>
          </cell>
        </row>
        <row r="316">
          <cell r="F316"/>
          <cell r="AM316" t="str">
            <v/>
          </cell>
        </row>
        <row r="317">
          <cell r="F317"/>
          <cell r="AM317" t="str">
            <v/>
          </cell>
        </row>
        <row r="318">
          <cell r="F318"/>
          <cell r="AM318" t="str">
            <v/>
          </cell>
        </row>
        <row r="319">
          <cell r="F319"/>
          <cell r="AM319" t="str">
            <v/>
          </cell>
        </row>
        <row r="320">
          <cell r="F320"/>
          <cell r="AM320" t="str">
            <v/>
          </cell>
        </row>
        <row r="321">
          <cell r="F321"/>
          <cell r="AM321" t="str">
            <v/>
          </cell>
        </row>
        <row r="322">
          <cell r="F322"/>
          <cell r="AM322" t="str">
            <v/>
          </cell>
        </row>
        <row r="323">
          <cell r="F323"/>
          <cell r="AM323" t="str">
            <v/>
          </cell>
        </row>
        <row r="324">
          <cell r="F324"/>
          <cell r="AM324" t="str">
            <v/>
          </cell>
        </row>
        <row r="325">
          <cell r="F325"/>
          <cell r="AM325" t="str">
            <v/>
          </cell>
        </row>
        <row r="326">
          <cell r="F326"/>
          <cell r="AM326" t="str">
            <v/>
          </cell>
        </row>
        <row r="327">
          <cell r="F327"/>
          <cell r="AM327" t="str">
            <v/>
          </cell>
        </row>
        <row r="328">
          <cell r="F328"/>
          <cell r="AM328" t="str">
            <v/>
          </cell>
        </row>
        <row r="329">
          <cell r="F329"/>
          <cell r="AM329" t="str">
            <v/>
          </cell>
        </row>
        <row r="330">
          <cell r="F330"/>
          <cell r="AM330" t="str">
            <v/>
          </cell>
        </row>
        <row r="331">
          <cell r="F331"/>
          <cell r="AM331" t="str">
            <v/>
          </cell>
        </row>
        <row r="332">
          <cell r="F332"/>
          <cell r="AM332" t="str">
            <v/>
          </cell>
        </row>
        <row r="333">
          <cell r="F333"/>
          <cell r="AM333" t="str">
            <v/>
          </cell>
        </row>
        <row r="334">
          <cell r="F334"/>
          <cell r="AM334" t="str">
            <v/>
          </cell>
        </row>
        <row r="335">
          <cell r="F335"/>
          <cell r="AM335" t="str">
            <v/>
          </cell>
        </row>
        <row r="336">
          <cell r="F336"/>
          <cell r="AM336" t="str">
            <v/>
          </cell>
        </row>
        <row r="337">
          <cell r="F337"/>
          <cell r="AM337" t="str">
            <v/>
          </cell>
        </row>
        <row r="338">
          <cell r="F338"/>
          <cell r="AM338" t="str">
            <v/>
          </cell>
        </row>
        <row r="339">
          <cell r="F339"/>
          <cell r="AM339" t="str">
            <v/>
          </cell>
        </row>
        <row r="340">
          <cell r="F340"/>
          <cell r="AM340" t="str">
            <v/>
          </cell>
        </row>
        <row r="341">
          <cell r="F341"/>
          <cell r="AM341" t="str">
            <v/>
          </cell>
        </row>
        <row r="342">
          <cell r="F342"/>
          <cell r="AM342" t="str">
            <v/>
          </cell>
        </row>
        <row r="343">
          <cell r="F343"/>
          <cell r="AM343" t="str">
            <v/>
          </cell>
        </row>
        <row r="344">
          <cell r="F344"/>
          <cell r="AM344" t="str">
            <v/>
          </cell>
        </row>
        <row r="345">
          <cell r="F345"/>
          <cell r="AM345" t="str">
            <v/>
          </cell>
        </row>
        <row r="346">
          <cell r="F346"/>
          <cell r="AM346" t="str">
            <v/>
          </cell>
        </row>
        <row r="347">
          <cell r="F347"/>
          <cell r="AM347" t="str">
            <v/>
          </cell>
        </row>
        <row r="348">
          <cell r="F348"/>
          <cell r="AM348" t="str">
            <v/>
          </cell>
        </row>
        <row r="349">
          <cell r="F349"/>
          <cell r="AM349" t="str">
            <v/>
          </cell>
        </row>
        <row r="350">
          <cell r="F350"/>
          <cell r="AM350" t="str">
            <v/>
          </cell>
        </row>
        <row r="351">
          <cell r="F351"/>
          <cell r="AM351" t="str">
            <v/>
          </cell>
        </row>
        <row r="352">
          <cell r="F352"/>
          <cell r="AM352" t="str">
            <v/>
          </cell>
        </row>
        <row r="353">
          <cell r="F353"/>
          <cell r="AM353" t="str">
            <v/>
          </cell>
        </row>
        <row r="354">
          <cell r="F354"/>
          <cell r="AM354" t="str">
            <v/>
          </cell>
        </row>
        <row r="355">
          <cell r="F355"/>
          <cell r="AM355" t="str">
            <v/>
          </cell>
        </row>
        <row r="356">
          <cell r="F356"/>
          <cell r="AM356" t="str">
            <v/>
          </cell>
        </row>
        <row r="357">
          <cell r="F357"/>
          <cell r="AM357" t="str">
            <v/>
          </cell>
        </row>
        <row r="358">
          <cell r="F358"/>
          <cell r="AM358" t="str">
            <v/>
          </cell>
        </row>
        <row r="359">
          <cell r="F359"/>
          <cell r="AM359" t="str">
            <v/>
          </cell>
        </row>
        <row r="360">
          <cell r="F360"/>
          <cell r="AM360" t="str">
            <v/>
          </cell>
        </row>
        <row r="361">
          <cell r="F361"/>
          <cell r="AM361" t="str">
            <v/>
          </cell>
        </row>
        <row r="362">
          <cell r="F362"/>
          <cell r="AM362" t="str">
            <v/>
          </cell>
        </row>
        <row r="363">
          <cell r="F363"/>
          <cell r="AM363" t="str">
            <v/>
          </cell>
        </row>
        <row r="364">
          <cell r="F364"/>
          <cell r="AM364" t="str">
            <v/>
          </cell>
        </row>
        <row r="365">
          <cell r="F365"/>
          <cell r="AM365" t="str">
            <v/>
          </cell>
        </row>
        <row r="366">
          <cell r="F366"/>
          <cell r="AM366" t="str">
            <v/>
          </cell>
        </row>
        <row r="367">
          <cell r="F367"/>
          <cell r="AM367" t="str">
            <v/>
          </cell>
        </row>
        <row r="368">
          <cell r="F368"/>
          <cell r="AM368" t="str">
            <v/>
          </cell>
        </row>
        <row r="369">
          <cell r="F369"/>
          <cell r="AM369" t="str">
            <v/>
          </cell>
        </row>
        <row r="370">
          <cell r="F370"/>
          <cell r="AM370" t="str">
            <v/>
          </cell>
        </row>
        <row r="371">
          <cell r="F371"/>
          <cell r="AM371" t="str">
            <v/>
          </cell>
        </row>
        <row r="372">
          <cell r="F372"/>
          <cell r="AM372" t="str">
            <v/>
          </cell>
        </row>
        <row r="373">
          <cell r="F373"/>
          <cell r="AM373" t="str">
            <v/>
          </cell>
        </row>
        <row r="374">
          <cell r="F374"/>
          <cell r="AM374" t="str">
            <v/>
          </cell>
        </row>
        <row r="375">
          <cell r="F375"/>
          <cell r="AM375" t="str">
            <v/>
          </cell>
        </row>
        <row r="376">
          <cell r="F376"/>
          <cell r="AM376" t="str">
            <v/>
          </cell>
        </row>
        <row r="377">
          <cell r="F377"/>
          <cell r="AM377" t="str">
            <v/>
          </cell>
        </row>
        <row r="378">
          <cell r="F378"/>
          <cell r="AM378" t="str">
            <v/>
          </cell>
        </row>
        <row r="379">
          <cell r="F379"/>
          <cell r="AM379" t="str">
            <v/>
          </cell>
        </row>
        <row r="380">
          <cell r="F380"/>
          <cell r="AM380" t="str">
            <v/>
          </cell>
        </row>
        <row r="381">
          <cell r="F381"/>
          <cell r="AM381" t="str">
            <v/>
          </cell>
        </row>
        <row r="382">
          <cell r="F382"/>
          <cell r="AM382" t="str">
            <v/>
          </cell>
        </row>
        <row r="383">
          <cell r="F383"/>
          <cell r="AM383" t="str">
            <v/>
          </cell>
        </row>
        <row r="384">
          <cell r="F384"/>
          <cell r="AM384" t="str">
            <v/>
          </cell>
        </row>
        <row r="385">
          <cell r="F385"/>
          <cell r="AM385" t="str">
            <v/>
          </cell>
        </row>
        <row r="386">
          <cell r="F386"/>
          <cell r="AM386" t="str">
            <v/>
          </cell>
        </row>
        <row r="387">
          <cell r="F387"/>
          <cell r="AM387" t="str">
            <v/>
          </cell>
        </row>
        <row r="388">
          <cell r="F388"/>
          <cell r="AM388" t="str">
            <v/>
          </cell>
        </row>
        <row r="389">
          <cell r="F389"/>
          <cell r="AM389" t="str">
            <v/>
          </cell>
        </row>
        <row r="390">
          <cell r="F390"/>
          <cell r="AM390" t="str">
            <v/>
          </cell>
        </row>
        <row r="391">
          <cell r="F391"/>
          <cell r="AM391" t="str">
            <v/>
          </cell>
        </row>
        <row r="392">
          <cell r="F392"/>
          <cell r="AM392" t="str">
            <v/>
          </cell>
        </row>
        <row r="393">
          <cell r="F393"/>
          <cell r="AM393" t="str">
            <v/>
          </cell>
        </row>
        <row r="394">
          <cell r="F394"/>
          <cell r="AM394" t="str">
            <v/>
          </cell>
        </row>
        <row r="395">
          <cell r="F395"/>
          <cell r="AM395" t="str">
            <v/>
          </cell>
        </row>
        <row r="396">
          <cell r="F396"/>
          <cell r="AM396" t="str">
            <v/>
          </cell>
        </row>
        <row r="397">
          <cell r="F397"/>
          <cell r="AM397" t="str">
            <v/>
          </cell>
        </row>
        <row r="398">
          <cell r="F398"/>
          <cell r="AM398" t="str">
            <v/>
          </cell>
        </row>
        <row r="399">
          <cell r="F399"/>
          <cell r="AM399" t="str">
            <v/>
          </cell>
        </row>
        <row r="400">
          <cell r="F400"/>
          <cell r="AM400" t="str">
            <v/>
          </cell>
        </row>
        <row r="401">
          <cell r="F401"/>
          <cell r="AM401" t="str">
            <v/>
          </cell>
        </row>
        <row r="402">
          <cell r="F402"/>
          <cell r="AM402" t="str">
            <v/>
          </cell>
        </row>
        <row r="403">
          <cell r="F403"/>
          <cell r="AM403" t="str">
            <v/>
          </cell>
        </row>
        <row r="404">
          <cell r="F404"/>
          <cell r="AM404" t="str">
            <v/>
          </cell>
        </row>
        <row r="405">
          <cell r="F405"/>
          <cell r="AM405" t="str">
            <v/>
          </cell>
        </row>
        <row r="406">
          <cell r="F406"/>
          <cell r="AM406" t="str">
            <v/>
          </cell>
        </row>
        <row r="407">
          <cell r="F407"/>
          <cell r="AM407" t="str">
            <v/>
          </cell>
        </row>
        <row r="408">
          <cell r="F408"/>
          <cell r="AM408" t="str">
            <v/>
          </cell>
        </row>
        <row r="409">
          <cell r="F409"/>
          <cell r="AM409" t="str">
            <v/>
          </cell>
        </row>
        <row r="410">
          <cell r="F410"/>
          <cell r="AM410" t="str">
            <v/>
          </cell>
        </row>
        <row r="411">
          <cell r="F411"/>
          <cell r="AM411" t="str">
            <v/>
          </cell>
        </row>
        <row r="412">
          <cell r="F412"/>
          <cell r="AM412" t="str">
            <v/>
          </cell>
        </row>
        <row r="413">
          <cell r="F413"/>
          <cell r="AM413" t="str">
            <v/>
          </cell>
        </row>
        <row r="414">
          <cell r="F414"/>
          <cell r="AM414" t="str">
            <v/>
          </cell>
        </row>
        <row r="415">
          <cell r="F415"/>
          <cell r="AM415" t="str">
            <v/>
          </cell>
        </row>
        <row r="416">
          <cell r="F416"/>
          <cell r="AM416" t="str">
            <v/>
          </cell>
        </row>
        <row r="417">
          <cell r="F417"/>
          <cell r="AM417" t="str">
            <v/>
          </cell>
        </row>
        <row r="418">
          <cell r="F418"/>
          <cell r="AM418" t="str">
            <v/>
          </cell>
        </row>
        <row r="419">
          <cell r="F419"/>
          <cell r="AM419" t="str">
            <v/>
          </cell>
        </row>
        <row r="420">
          <cell r="F420"/>
          <cell r="AM420" t="str">
            <v/>
          </cell>
        </row>
        <row r="421">
          <cell r="F421"/>
          <cell r="AM421" t="str">
            <v/>
          </cell>
        </row>
        <row r="422">
          <cell r="F422"/>
          <cell r="AM422" t="str">
            <v/>
          </cell>
        </row>
        <row r="423">
          <cell r="F423"/>
          <cell r="AM423" t="str">
            <v/>
          </cell>
        </row>
        <row r="424">
          <cell r="F424"/>
          <cell r="AM424" t="str">
            <v/>
          </cell>
        </row>
        <row r="425">
          <cell r="F425"/>
          <cell r="AM425" t="str">
            <v/>
          </cell>
        </row>
        <row r="426">
          <cell r="F426"/>
          <cell r="AM426" t="str">
            <v/>
          </cell>
        </row>
        <row r="427">
          <cell r="F427"/>
          <cell r="AM427" t="str">
            <v/>
          </cell>
        </row>
        <row r="428">
          <cell r="F428"/>
          <cell r="AM428" t="str">
            <v/>
          </cell>
        </row>
        <row r="429">
          <cell r="F429"/>
          <cell r="AM429" t="str">
            <v/>
          </cell>
        </row>
        <row r="430">
          <cell r="F430"/>
          <cell r="AM430" t="str">
            <v/>
          </cell>
        </row>
        <row r="431">
          <cell r="F431"/>
          <cell r="AM431" t="str">
            <v/>
          </cell>
        </row>
        <row r="432">
          <cell r="F432"/>
          <cell r="AM432" t="str">
            <v/>
          </cell>
        </row>
        <row r="433">
          <cell r="F433"/>
          <cell r="AM433" t="str">
            <v/>
          </cell>
        </row>
        <row r="434">
          <cell r="F434"/>
          <cell r="AM434" t="str">
            <v/>
          </cell>
        </row>
        <row r="435">
          <cell r="F435"/>
          <cell r="AM435" t="str">
            <v/>
          </cell>
        </row>
        <row r="436">
          <cell r="F436"/>
          <cell r="AM436" t="str">
            <v/>
          </cell>
        </row>
        <row r="437">
          <cell r="F437"/>
          <cell r="AM437" t="str">
            <v/>
          </cell>
        </row>
        <row r="438">
          <cell r="F438"/>
          <cell r="AM438" t="str">
            <v/>
          </cell>
        </row>
        <row r="439">
          <cell r="F439"/>
          <cell r="AM439" t="str">
            <v/>
          </cell>
        </row>
        <row r="440">
          <cell r="F440"/>
          <cell r="AM440" t="str">
            <v/>
          </cell>
        </row>
        <row r="441">
          <cell r="F441"/>
          <cell r="AM441" t="str">
            <v/>
          </cell>
        </row>
        <row r="442">
          <cell r="F442"/>
          <cell r="AM442" t="str">
            <v/>
          </cell>
        </row>
        <row r="443">
          <cell r="F443"/>
          <cell r="AM443" t="str">
            <v/>
          </cell>
        </row>
        <row r="444">
          <cell r="F444"/>
          <cell r="AM444" t="str">
            <v/>
          </cell>
        </row>
        <row r="445">
          <cell r="F445"/>
          <cell r="AM445" t="str">
            <v/>
          </cell>
        </row>
        <row r="446">
          <cell r="F446"/>
          <cell r="AM446" t="str">
            <v/>
          </cell>
        </row>
        <row r="447">
          <cell r="F447"/>
          <cell r="AM447" t="str">
            <v/>
          </cell>
        </row>
        <row r="448">
          <cell r="F448"/>
          <cell r="AM448" t="str">
            <v/>
          </cell>
        </row>
        <row r="449">
          <cell r="F449"/>
          <cell r="AM449" t="str">
            <v/>
          </cell>
        </row>
        <row r="450">
          <cell r="F450"/>
          <cell r="AM450" t="str">
            <v/>
          </cell>
        </row>
        <row r="451">
          <cell r="F451"/>
          <cell r="AM451" t="str">
            <v/>
          </cell>
        </row>
        <row r="452">
          <cell r="F452"/>
          <cell r="AM452" t="str">
            <v/>
          </cell>
        </row>
        <row r="453">
          <cell r="F453"/>
          <cell r="AM453" t="str">
            <v/>
          </cell>
        </row>
        <row r="454">
          <cell r="F454"/>
          <cell r="AM454" t="str">
            <v/>
          </cell>
        </row>
        <row r="455">
          <cell r="F455"/>
          <cell r="AM455" t="str">
            <v/>
          </cell>
        </row>
        <row r="456">
          <cell r="F456"/>
          <cell r="AM456" t="str">
            <v/>
          </cell>
        </row>
        <row r="457">
          <cell r="F457"/>
          <cell r="AM457" t="str">
            <v/>
          </cell>
        </row>
        <row r="458">
          <cell r="F458"/>
          <cell r="AM458" t="str">
            <v/>
          </cell>
        </row>
        <row r="459">
          <cell r="F459"/>
          <cell r="AM459" t="str">
            <v/>
          </cell>
        </row>
        <row r="460">
          <cell r="F460"/>
          <cell r="AM460" t="str">
            <v/>
          </cell>
        </row>
        <row r="461">
          <cell r="F461"/>
          <cell r="AM461" t="str">
            <v/>
          </cell>
        </row>
        <row r="462">
          <cell r="F462"/>
          <cell r="AM462" t="str">
            <v/>
          </cell>
        </row>
        <row r="463">
          <cell r="F463"/>
          <cell r="AM463" t="str">
            <v/>
          </cell>
        </row>
        <row r="464">
          <cell r="F464"/>
          <cell r="AM464" t="str">
            <v/>
          </cell>
        </row>
        <row r="465">
          <cell r="F465"/>
          <cell r="AM465" t="str">
            <v/>
          </cell>
        </row>
        <row r="466">
          <cell r="F466"/>
          <cell r="AM466" t="str">
            <v/>
          </cell>
        </row>
        <row r="467">
          <cell r="F467"/>
          <cell r="AM467" t="str">
            <v/>
          </cell>
        </row>
        <row r="468">
          <cell r="F468"/>
          <cell r="AM468" t="str">
            <v/>
          </cell>
        </row>
        <row r="469">
          <cell r="F469"/>
          <cell r="AM469" t="str">
            <v/>
          </cell>
        </row>
        <row r="470">
          <cell r="F470"/>
          <cell r="AM470" t="str">
            <v/>
          </cell>
        </row>
        <row r="471">
          <cell r="F471"/>
          <cell r="AM471" t="str">
            <v/>
          </cell>
        </row>
        <row r="472">
          <cell r="F472"/>
          <cell r="AM472" t="str">
            <v/>
          </cell>
        </row>
        <row r="473">
          <cell r="F473"/>
          <cell r="AM473" t="str">
            <v/>
          </cell>
        </row>
        <row r="474">
          <cell r="F474"/>
          <cell r="AM474" t="str">
            <v/>
          </cell>
        </row>
        <row r="475">
          <cell r="F475"/>
          <cell r="AM475" t="str">
            <v/>
          </cell>
        </row>
        <row r="476">
          <cell r="F476"/>
          <cell r="AM476" t="str">
            <v/>
          </cell>
        </row>
        <row r="477">
          <cell r="F477"/>
          <cell r="AM477" t="str">
            <v/>
          </cell>
        </row>
        <row r="478">
          <cell r="F478"/>
          <cell r="AM478" t="str">
            <v/>
          </cell>
        </row>
        <row r="479">
          <cell r="F479"/>
          <cell r="AM479" t="str">
            <v/>
          </cell>
        </row>
        <row r="480">
          <cell r="F480"/>
          <cell r="AM480" t="str">
            <v/>
          </cell>
        </row>
        <row r="481">
          <cell r="F481"/>
          <cell r="AM481" t="str">
            <v/>
          </cell>
        </row>
        <row r="482">
          <cell r="F482"/>
          <cell r="AM482" t="str">
            <v/>
          </cell>
        </row>
        <row r="483">
          <cell r="F483"/>
          <cell r="AM483" t="str">
            <v/>
          </cell>
        </row>
        <row r="484">
          <cell r="F484"/>
          <cell r="AM484" t="str">
            <v/>
          </cell>
        </row>
        <row r="485">
          <cell r="F485"/>
          <cell r="AM485" t="str">
            <v/>
          </cell>
        </row>
        <row r="486">
          <cell r="F486"/>
          <cell r="AM486" t="str">
            <v/>
          </cell>
        </row>
        <row r="487">
          <cell r="F487"/>
          <cell r="AM487" t="str">
            <v/>
          </cell>
        </row>
        <row r="488">
          <cell r="F488"/>
          <cell r="AM488" t="str">
            <v/>
          </cell>
        </row>
        <row r="489">
          <cell r="F489"/>
          <cell r="AM489" t="str">
            <v/>
          </cell>
        </row>
        <row r="490">
          <cell r="F490"/>
          <cell r="AM490" t="str">
            <v/>
          </cell>
        </row>
        <row r="491">
          <cell r="F491"/>
          <cell r="AM491" t="str">
            <v/>
          </cell>
        </row>
        <row r="492">
          <cell r="F492"/>
          <cell r="AM492" t="str">
            <v/>
          </cell>
        </row>
        <row r="493">
          <cell r="F493"/>
          <cell r="AM493" t="str">
            <v/>
          </cell>
        </row>
        <row r="494">
          <cell r="F494"/>
          <cell r="AM494" t="str">
            <v/>
          </cell>
        </row>
        <row r="495">
          <cell r="F495"/>
          <cell r="AM495" t="str">
            <v/>
          </cell>
        </row>
        <row r="496">
          <cell r="F496"/>
          <cell r="AM496" t="str">
            <v/>
          </cell>
        </row>
        <row r="497">
          <cell r="F497"/>
          <cell r="AM497" t="str">
            <v/>
          </cell>
        </row>
        <row r="498">
          <cell r="F498"/>
          <cell r="AM498" t="str">
            <v/>
          </cell>
        </row>
        <row r="499">
          <cell r="F499"/>
          <cell r="AM499" t="str">
            <v/>
          </cell>
        </row>
        <row r="500">
          <cell r="F500"/>
          <cell r="AM500" t="str">
            <v/>
          </cell>
        </row>
        <row r="501">
          <cell r="F501"/>
          <cell r="AM501" t="str">
            <v/>
          </cell>
        </row>
        <row r="502">
          <cell r="F502"/>
          <cell r="AM502" t="str">
            <v/>
          </cell>
        </row>
        <row r="503">
          <cell r="F503"/>
          <cell r="AM503" t="str">
            <v/>
          </cell>
        </row>
        <row r="504">
          <cell r="F504"/>
          <cell r="AM504" t="str">
            <v/>
          </cell>
        </row>
        <row r="505">
          <cell r="F505"/>
          <cell r="AM505" t="str">
            <v/>
          </cell>
        </row>
        <row r="506">
          <cell r="F506"/>
          <cell r="AM506" t="str">
            <v/>
          </cell>
        </row>
        <row r="507">
          <cell r="F507"/>
          <cell r="AM507" t="str">
            <v/>
          </cell>
        </row>
        <row r="508">
          <cell r="F508"/>
          <cell r="AM508" t="str">
            <v/>
          </cell>
        </row>
        <row r="509">
          <cell r="F509"/>
          <cell r="AM509" t="str">
            <v/>
          </cell>
        </row>
        <row r="510">
          <cell r="F510"/>
          <cell r="AM510" t="str">
            <v/>
          </cell>
        </row>
        <row r="511">
          <cell r="F511"/>
          <cell r="AM511" t="str">
            <v/>
          </cell>
        </row>
        <row r="512">
          <cell r="F512"/>
          <cell r="AM512" t="str">
            <v/>
          </cell>
        </row>
        <row r="513">
          <cell r="F513"/>
          <cell r="AM513" t="str">
            <v/>
          </cell>
        </row>
        <row r="514">
          <cell r="F514"/>
          <cell r="AM514" t="str">
            <v/>
          </cell>
        </row>
        <row r="515">
          <cell r="F515"/>
          <cell r="AM515" t="str">
            <v/>
          </cell>
        </row>
        <row r="516">
          <cell r="F516"/>
          <cell r="AM516" t="str">
            <v/>
          </cell>
        </row>
        <row r="517">
          <cell r="F517"/>
          <cell r="AM517" t="str">
            <v/>
          </cell>
        </row>
        <row r="518">
          <cell r="F518"/>
          <cell r="AM518" t="str">
            <v/>
          </cell>
        </row>
        <row r="519">
          <cell r="F519"/>
          <cell r="AM519" t="str">
            <v/>
          </cell>
        </row>
        <row r="520">
          <cell r="F520"/>
          <cell r="AM520" t="str">
            <v/>
          </cell>
        </row>
        <row r="521">
          <cell r="F521"/>
          <cell r="AM521" t="str">
            <v/>
          </cell>
        </row>
        <row r="522">
          <cell r="F522"/>
          <cell r="AM522" t="str">
            <v/>
          </cell>
        </row>
        <row r="523">
          <cell r="F523"/>
          <cell r="AM523" t="str">
            <v/>
          </cell>
        </row>
        <row r="524">
          <cell r="F524"/>
          <cell r="AM524" t="str">
            <v/>
          </cell>
        </row>
        <row r="525">
          <cell r="F525"/>
          <cell r="AM525" t="str">
            <v/>
          </cell>
        </row>
        <row r="526">
          <cell r="F526"/>
          <cell r="AM526" t="str">
            <v/>
          </cell>
        </row>
        <row r="527">
          <cell r="F527"/>
          <cell r="AM527" t="str">
            <v/>
          </cell>
        </row>
        <row r="528">
          <cell r="F528"/>
          <cell r="AM528" t="str">
            <v/>
          </cell>
        </row>
        <row r="529">
          <cell r="F529"/>
          <cell r="AM529" t="str">
            <v/>
          </cell>
        </row>
        <row r="530">
          <cell r="F530"/>
          <cell r="AM530" t="str">
            <v/>
          </cell>
        </row>
        <row r="531">
          <cell r="F531"/>
          <cell r="AM531" t="str">
            <v/>
          </cell>
        </row>
        <row r="532">
          <cell r="F532"/>
          <cell r="AM532" t="str">
            <v/>
          </cell>
        </row>
        <row r="533">
          <cell r="F533"/>
          <cell r="AM533" t="str">
            <v/>
          </cell>
        </row>
        <row r="534">
          <cell r="F534"/>
          <cell r="AM534" t="str">
            <v/>
          </cell>
        </row>
        <row r="535">
          <cell r="F535"/>
          <cell r="AM535" t="str">
            <v/>
          </cell>
        </row>
        <row r="536">
          <cell r="F536"/>
          <cell r="AM536" t="str">
            <v/>
          </cell>
        </row>
        <row r="537">
          <cell r="F537"/>
          <cell r="AM537" t="str">
            <v/>
          </cell>
        </row>
        <row r="538">
          <cell r="F538"/>
          <cell r="AM538" t="str">
            <v/>
          </cell>
        </row>
        <row r="539">
          <cell r="F539"/>
          <cell r="AM539" t="str">
            <v/>
          </cell>
        </row>
        <row r="540">
          <cell r="F540"/>
          <cell r="AM540" t="str">
            <v/>
          </cell>
        </row>
        <row r="541">
          <cell r="F541"/>
          <cell r="AM541" t="str">
            <v/>
          </cell>
        </row>
        <row r="542">
          <cell r="F542"/>
          <cell r="AM542" t="str">
            <v/>
          </cell>
        </row>
        <row r="543">
          <cell r="F543"/>
          <cell r="AM543" t="str">
            <v/>
          </cell>
        </row>
        <row r="544">
          <cell r="F544"/>
          <cell r="AM544" t="str">
            <v/>
          </cell>
        </row>
        <row r="545">
          <cell r="F545"/>
          <cell r="AM545" t="str">
            <v/>
          </cell>
        </row>
        <row r="546">
          <cell r="F546"/>
          <cell r="AM546" t="str">
            <v/>
          </cell>
        </row>
        <row r="547">
          <cell r="F547"/>
          <cell r="AM547" t="str">
            <v/>
          </cell>
        </row>
        <row r="548">
          <cell r="F548"/>
          <cell r="AM548" t="str">
            <v/>
          </cell>
        </row>
        <row r="549">
          <cell r="F549"/>
          <cell r="AM549" t="str">
            <v/>
          </cell>
        </row>
        <row r="550">
          <cell r="F550"/>
          <cell r="AM550" t="str">
            <v/>
          </cell>
        </row>
        <row r="551">
          <cell r="F551"/>
          <cell r="AM551" t="str">
            <v/>
          </cell>
        </row>
        <row r="552">
          <cell r="F552"/>
          <cell r="AM552" t="str">
            <v/>
          </cell>
        </row>
        <row r="553">
          <cell r="F553"/>
          <cell r="AM553" t="str">
            <v/>
          </cell>
        </row>
        <row r="554">
          <cell r="F554"/>
          <cell r="AM554" t="str">
            <v/>
          </cell>
        </row>
        <row r="555">
          <cell r="F555"/>
          <cell r="AM555" t="str">
            <v/>
          </cell>
        </row>
        <row r="556">
          <cell r="F556"/>
          <cell r="AM556" t="str">
            <v/>
          </cell>
        </row>
        <row r="557">
          <cell r="F557"/>
          <cell r="AM557" t="str">
            <v/>
          </cell>
        </row>
        <row r="558">
          <cell r="F558"/>
          <cell r="AM558" t="str">
            <v/>
          </cell>
        </row>
        <row r="559">
          <cell r="F559"/>
          <cell r="AM559" t="str">
            <v/>
          </cell>
        </row>
        <row r="560">
          <cell r="F560"/>
          <cell r="AM560" t="str">
            <v/>
          </cell>
        </row>
        <row r="561">
          <cell r="F561"/>
          <cell r="AM561" t="str">
            <v/>
          </cell>
        </row>
        <row r="562">
          <cell r="F562"/>
          <cell r="AM562" t="str">
            <v/>
          </cell>
        </row>
        <row r="563">
          <cell r="F563"/>
          <cell r="AM563" t="str">
            <v/>
          </cell>
        </row>
        <row r="564">
          <cell r="F564"/>
          <cell r="AM564" t="str">
            <v/>
          </cell>
        </row>
        <row r="565">
          <cell r="F565"/>
          <cell r="AM565" t="str">
            <v/>
          </cell>
        </row>
        <row r="566">
          <cell r="F566"/>
          <cell r="AM566" t="str">
            <v/>
          </cell>
        </row>
        <row r="567">
          <cell r="F567"/>
          <cell r="AM567" t="str">
            <v/>
          </cell>
        </row>
        <row r="568">
          <cell r="F568"/>
          <cell r="AM568" t="str">
            <v/>
          </cell>
        </row>
        <row r="569">
          <cell r="F569"/>
          <cell r="AM569" t="str">
            <v/>
          </cell>
        </row>
        <row r="570">
          <cell r="F570"/>
          <cell r="AM570" t="str">
            <v/>
          </cell>
        </row>
        <row r="571">
          <cell r="F571"/>
          <cell r="AM571" t="str">
            <v/>
          </cell>
        </row>
        <row r="572">
          <cell r="F572"/>
          <cell r="AM572" t="str">
            <v/>
          </cell>
        </row>
        <row r="573">
          <cell r="F573"/>
          <cell r="AM573" t="str">
            <v/>
          </cell>
        </row>
        <row r="574">
          <cell r="F574"/>
          <cell r="AM574" t="str">
            <v/>
          </cell>
        </row>
        <row r="575">
          <cell r="F575"/>
          <cell r="AM575" t="str">
            <v/>
          </cell>
        </row>
        <row r="576">
          <cell r="F576"/>
          <cell r="AM576" t="str">
            <v/>
          </cell>
        </row>
        <row r="577">
          <cell r="F577"/>
          <cell r="AM577" t="str">
            <v/>
          </cell>
        </row>
        <row r="578">
          <cell r="F578"/>
          <cell r="AM578" t="str">
            <v/>
          </cell>
        </row>
        <row r="579">
          <cell r="F579"/>
          <cell r="AM579" t="str">
            <v/>
          </cell>
        </row>
        <row r="580">
          <cell r="F580"/>
          <cell r="AM580" t="str">
            <v/>
          </cell>
        </row>
        <row r="581">
          <cell r="F581"/>
          <cell r="AM581" t="str">
            <v/>
          </cell>
        </row>
        <row r="582">
          <cell r="F582"/>
          <cell r="AM582" t="str">
            <v/>
          </cell>
        </row>
        <row r="583">
          <cell r="F583"/>
          <cell r="AM583" t="str">
            <v/>
          </cell>
        </row>
        <row r="584">
          <cell r="F584"/>
          <cell r="AM584" t="str">
            <v/>
          </cell>
        </row>
        <row r="585">
          <cell r="F585"/>
          <cell r="AM585" t="str">
            <v/>
          </cell>
        </row>
        <row r="586">
          <cell r="F586"/>
          <cell r="AM586" t="str">
            <v/>
          </cell>
        </row>
        <row r="587">
          <cell r="F587"/>
          <cell r="AM587" t="str">
            <v/>
          </cell>
        </row>
        <row r="588">
          <cell r="F588"/>
          <cell r="AM588" t="str">
            <v/>
          </cell>
        </row>
        <row r="589">
          <cell r="F589"/>
          <cell r="AM589" t="str">
            <v/>
          </cell>
        </row>
        <row r="590">
          <cell r="F590"/>
          <cell r="AM590" t="str">
            <v/>
          </cell>
        </row>
        <row r="591">
          <cell r="F591"/>
          <cell r="AM591" t="str">
            <v/>
          </cell>
        </row>
        <row r="592">
          <cell r="F592"/>
          <cell r="AM592" t="str">
            <v/>
          </cell>
        </row>
        <row r="593">
          <cell r="F593"/>
          <cell r="AM593" t="str">
            <v/>
          </cell>
        </row>
        <row r="594">
          <cell r="F594"/>
          <cell r="AM594" t="str">
            <v/>
          </cell>
        </row>
        <row r="595">
          <cell r="F595"/>
          <cell r="AM595" t="str">
            <v/>
          </cell>
        </row>
        <row r="596">
          <cell r="F596"/>
          <cell r="AM596" t="str">
            <v/>
          </cell>
        </row>
        <row r="597">
          <cell r="F597"/>
          <cell r="AM597" t="str">
            <v/>
          </cell>
        </row>
        <row r="598">
          <cell r="F598"/>
          <cell r="AM598" t="str">
            <v/>
          </cell>
        </row>
        <row r="599">
          <cell r="F599"/>
          <cell r="AM599" t="str">
            <v/>
          </cell>
        </row>
        <row r="600">
          <cell r="F600"/>
          <cell r="AM600" t="str">
            <v/>
          </cell>
        </row>
        <row r="601">
          <cell r="F601"/>
          <cell r="AM601" t="str">
            <v/>
          </cell>
        </row>
        <row r="602">
          <cell r="F602"/>
          <cell r="AM602" t="str">
            <v/>
          </cell>
        </row>
        <row r="603">
          <cell r="F603"/>
          <cell r="AM603" t="str">
            <v/>
          </cell>
        </row>
        <row r="604">
          <cell r="F604"/>
          <cell r="AM604" t="str">
            <v/>
          </cell>
        </row>
        <row r="605">
          <cell r="F605"/>
          <cell r="AM605" t="str">
            <v/>
          </cell>
        </row>
        <row r="606">
          <cell r="F606"/>
          <cell r="AM606" t="str">
            <v/>
          </cell>
        </row>
        <row r="607">
          <cell r="F607"/>
          <cell r="AM607" t="str">
            <v/>
          </cell>
        </row>
        <row r="608">
          <cell r="F608"/>
          <cell r="AM608" t="str">
            <v/>
          </cell>
        </row>
        <row r="609">
          <cell r="F609"/>
          <cell r="AM609" t="str">
            <v/>
          </cell>
        </row>
        <row r="610">
          <cell r="F610"/>
          <cell r="AM610" t="str">
            <v/>
          </cell>
        </row>
        <row r="611">
          <cell r="F611"/>
          <cell r="AM611" t="str">
            <v/>
          </cell>
        </row>
        <row r="612">
          <cell r="F612"/>
          <cell r="AM612" t="str">
            <v/>
          </cell>
        </row>
        <row r="613">
          <cell r="F613"/>
          <cell r="AM613" t="str">
            <v/>
          </cell>
        </row>
        <row r="614">
          <cell r="F614"/>
          <cell r="AM614" t="str">
            <v/>
          </cell>
        </row>
        <row r="615">
          <cell r="F615"/>
          <cell r="AM615" t="str">
            <v/>
          </cell>
        </row>
        <row r="616">
          <cell r="F616"/>
          <cell r="AM616" t="str">
            <v/>
          </cell>
        </row>
        <row r="617">
          <cell r="F617"/>
          <cell r="AM617" t="str">
            <v/>
          </cell>
        </row>
        <row r="618">
          <cell r="F618"/>
          <cell r="AM618" t="str">
            <v/>
          </cell>
        </row>
        <row r="619">
          <cell r="F619"/>
          <cell r="AM619" t="str">
            <v/>
          </cell>
        </row>
        <row r="620">
          <cell r="F620"/>
          <cell r="AM620" t="str">
            <v/>
          </cell>
        </row>
        <row r="621">
          <cell r="F621"/>
          <cell r="AM621" t="str">
            <v/>
          </cell>
        </row>
        <row r="622">
          <cell r="F622"/>
          <cell r="AM622" t="str">
            <v/>
          </cell>
        </row>
        <row r="623">
          <cell r="F623"/>
          <cell r="AM623" t="str">
            <v/>
          </cell>
        </row>
        <row r="624">
          <cell r="F624"/>
          <cell r="AM624" t="str">
            <v/>
          </cell>
        </row>
        <row r="625">
          <cell r="F625"/>
          <cell r="AM625" t="str">
            <v/>
          </cell>
        </row>
        <row r="626">
          <cell r="F626"/>
          <cell r="AM626" t="str">
            <v/>
          </cell>
        </row>
        <row r="627">
          <cell r="F627"/>
          <cell r="AM627" t="str">
            <v/>
          </cell>
        </row>
        <row r="628">
          <cell r="F628"/>
          <cell r="AM628" t="str">
            <v/>
          </cell>
        </row>
        <row r="629">
          <cell r="F629"/>
          <cell r="AM629" t="str">
            <v/>
          </cell>
        </row>
        <row r="630">
          <cell r="F630"/>
          <cell r="AM630" t="str">
            <v/>
          </cell>
        </row>
        <row r="631">
          <cell r="F631"/>
          <cell r="AM631" t="str">
            <v/>
          </cell>
        </row>
        <row r="632">
          <cell r="F632"/>
          <cell r="AM632" t="str">
            <v/>
          </cell>
        </row>
        <row r="633">
          <cell r="F633"/>
          <cell r="AM633" t="str">
            <v/>
          </cell>
        </row>
        <row r="634">
          <cell r="F634"/>
          <cell r="AM634" t="str">
            <v/>
          </cell>
        </row>
        <row r="635">
          <cell r="F635"/>
          <cell r="AM635" t="str">
            <v/>
          </cell>
        </row>
        <row r="636">
          <cell r="F636"/>
          <cell r="AM636" t="str">
            <v/>
          </cell>
        </row>
        <row r="637">
          <cell r="F637"/>
          <cell r="AM637" t="str">
            <v/>
          </cell>
        </row>
        <row r="638">
          <cell r="F638"/>
          <cell r="AM638" t="str">
            <v/>
          </cell>
        </row>
        <row r="639">
          <cell r="F639"/>
          <cell r="AM639" t="str">
            <v/>
          </cell>
        </row>
        <row r="640">
          <cell r="F640"/>
          <cell r="AM640" t="str">
            <v/>
          </cell>
        </row>
        <row r="641">
          <cell r="F641"/>
          <cell r="AM641" t="str">
            <v/>
          </cell>
        </row>
        <row r="642">
          <cell r="F642"/>
          <cell r="AM642" t="str">
            <v/>
          </cell>
        </row>
        <row r="643">
          <cell r="F643"/>
          <cell r="AM643" t="str">
            <v/>
          </cell>
        </row>
        <row r="644">
          <cell r="F644"/>
          <cell r="AM644" t="str">
            <v/>
          </cell>
        </row>
        <row r="645">
          <cell r="F645"/>
          <cell r="AM645" t="str">
            <v/>
          </cell>
        </row>
        <row r="646">
          <cell r="F646"/>
          <cell r="AM646" t="str">
            <v/>
          </cell>
        </row>
        <row r="647">
          <cell r="F647"/>
          <cell r="AM647" t="str">
            <v/>
          </cell>
        </row>
        <row r="648">
          <cell r="F648"/>
          <cell r="AM648" t="str">
            <v/>
          </cell>
        </row>
        <row r="649">
          <cell r="F649"/>
          <cell r="AM649" t="str">
            <v/>
          </cell>
        </row>
        <row r="650">
          <cell r="F650"/>
          <cell r="AM650" t="str">
            <v/>
          </cell>
        </row>
        <row r="651">
          <cell r="F651"/>
          <cell r="AM651" t="str">
            <v/>
          </cell>
        </row>
        <row r="652">
          <cell r="F652"/>
          <cell r="AM652" t="str">
            <v/>
          </cell>
        </row>
        <row r="653">
          <cell r="F653"/>
          <cell r="AM653" t="str">
            <v/>
          </cell>
        </row>
        <row r="654">
          <cell r="F654"/>
          <cell r="AM654" t="str">
            <v/>
          </cell>
        </row>
        <row r="655">
          <cell r="F655"/>
          <cell r="AM655" t="str">
            <v/>
          </cell>
        </row>
        <row r="656">
          <cell r="F656"/>
          <cell r="AM656" t="str">
            <v/>
          </cell>
        </row>
        <row r="657">
          <cell r="F657"/>
          <cell r="AM657" t="str">
            <v/>
          </cell>
        </row>
        <row r="658">
          <cell r="F658"/>
          <cell r="AM658" t="str">
            <v/>
          </cell>
        </row>
        <row r="659">
          <cell r="F659"/>
          <cell r="AM659" t="str">
            <v/>
          </cell>
        </row>
        <row r="660">
          <cell r="F660"/>
          <cell r="AM660" t="str">
            <v/>
          </cell>
        </row>
        <row r="661">
          <cell r="F661"/>
          <cell r="AM661" t="str">
            <v/>
          </cell>
        </row>
        <row r="662">
          <cell r="F662"/>
          <cell r="AM662" t="str">
            <v/>
          </cell>
        </row>
        <row r="663">
          <cell r="F663"/>
          <cell r="AM663" t="str">
            <v/>
          </cell>
        </row>
        <row r="664">
          <cell r="F664"/>
          <cell r="AM664" t="str">
            <v/>
          </cell>
        </row>
        <row r="665">
          <cell r="F665"/>
          <cell r="AM665" t="str">
            <v/>
          </cell>
        </row>
        <row r="666">
          <cell r="F666"/>
          <cell r="AM666" t="str">
            <v/>
          </cell>
        </row>
        <row r="667">
          <cell r="F667"/>
          <cell r="AM667" t="str">
            <v/>
          </cell>
        </row>
        <row r="668">
          <cell r="F668"/>
          <cell r="AM668" t="str">
            <v/>
          </cell>
        </row>
        <row r="669">
          <cell r="F669"/>
          <cell r="AM669" t="str">
            <v/>
          </cell>
        </row>
        <row r="670">
          <cell r="F670"/>
          <cell r="AM670" t="str">
            <v/>
          </cell>
        </row>
        <row r="671">
          <cell r="F671"/>
          <cell r="AM671" t="str">
            <v/>
          </cell>
        </row>
        <row r="672">
          <cell r="F672"/>
          <cell r="AM672" t="str">
            <v/>
          </cell>
        </row>
        <row r="673">
          <cell r="F673"/>
          <cell r="AM673" t="str">
            <v/>
          </cell>
        </row>
        <row r="674">
          <cell r="F674"/>
          <cell r="AM674" t="str">
            <v/>
          </cell>
        </row>
        <row r="675">
          <cell r="F675"/>
          <cell r="AM675" t="str">
            <v/>
          </cell>
        </row>
        <row r="676">
          <cell r="F676"/>
          <cell r="AM676" t="str">
            <v/>
          </cell>
        </row>
        <row r="677">
          <cell r="F677"/>
          <cell r="AM677" t="str">
            <v/>
          </cell>
        </row>
        <row r="678">
          <cell r="F678"/>
          <cell r="AM678" t="str">
            <v/>
          </cell>
        </row>
        <row r="679">
          <cell r="F679"/>
          <cell r="AM679" t="str">
            <v/>
          </cell>
        </row>
        <row r="680">
          <cell r="F680"/>
          <cell r="AM680" t="str">
            <v/>
          </cell>
        </row>
        <row r="681">
          <cell r="F681"/>
          <cell r="AM681" t="str">
            <v/>
          </cell>
        </row>
        <row r="682">
          <cell r="F682"/>
          <cell r="AM682" t="str">
            <v/>
          </cell>
        </row>
        <row r="683">
          <cell r="F683"/>
          <cell r="AM683" t="str">
            <v/>
          </cell>
        </row>
        <row r="684">
          <cell r="F684"/>
          <cell r="AM684" t="str">
            <v/>
          </cell>
        </row>
        <row r="685">
          <cell r="F685"/>
          <cell r="AM685" t="str">
            <v/>
          </cell>
        </row>
        <row r="686">
          <cell r="F686"/>
          <cell r="AM686" t="str">
            <v/>
          </cell>
        </row>
        <row r="687">
          <cell r="F687"/>
          <cell r="AM687" t="str">
            <v/>
          </cell>
        </row>
        <row r="688">
          <cell r="F688"/>
          <cell r="AM688" t="str">
            <v/>
          </cell>
        </row>
        <row r="689">
          <cell r="F689"/>
          <cell r="AM689" t="str">
            <v/>
          </cell>
        </row>
        <row r="690">
          <cell r="F690"/>
          <cell r="AM690" t="str">
            <v/>
          </cell>
        </row>
        <row r="692">
          <cell r="X692">
            <v>0</v>
          </cell>
          <cell r="Y692">
            <v>0</v>
          </cell>
          <cell r="Z692">
            <v>0</v>
          </cell>
          <cell r="AA692">
            <v>0</v>
          </cell>
          <cell r="AB692">
            <v>0</v>
          </cell>
          <cell r="AC692">
            <v>0</v>
          </cell>
          <cell r="AD692">
            <v>0</v>
          </cell>
          <cell r="AE692">
            <v>0</v>
          </cell>
          <cell r="AF692">
            <v>0</v>
          </cell>
          <cell r="AG692">
            <v>0</v>
          </cell>
          <cell r="AH692">
            <v>0</v>
          </cell>
          <cell r="AI692">
            <v>0</v>
          </cell>
        </row>
        <row r="694">
          <cell r="X694">
            <v>0</v>
          </cell>
          <cell r="Y694">
            <v>0</v>
          </cell>
          <cell r="Z694">
            <v>0</v>
          </cell>
          <cell r="AA694">
            <v>0</v>
          </cell>
          <cell r="AB694">
            <v>0</v>
          </cell>
          <cell r="AC694">
            <v>0</v>
          </cell>
          <cell r="AD694">
            <v>0</v>
          </cell>
          <cell r="AE694">
            <v>0</v>
          </cell>
          <cell r="AF694">
            <v>0</v>
          </cell>
          <cell r="AG694">
            <v>0</v>
          </cell>
          <cell r="AH694">
            <v>0</v>
          </cell>
          <cell r="AI694">
            <v>0</v>
          </cell>
        </row>
        <row r="698">
          <cell r="G698">
            <v>7</v>
          </cell>
        </row>
        <row r="699">
          <cell r="G699">
            <v>38</v>
          </cell>
        </row>
      </sheetData>
      <sheetData sheetId="14">
        <row r="4">
          <cell r="AC4">
            <v>0</v>
          </cell>
        </row>
        <row r="5">
          <cell r="A5" t="str">
            <v/>
          </cell>
        </row>
        <row r="6">
          <cell r="D6" t="str">
            <v>Cost Center</v>
          </cell>
          <cell r="E6" t="str">
            <v>SAP Project Number</v>
          </cell>
          <cell r="H6" t="str">
            <v>Supplier</v>
          </cell>
          <cell r="I6" t="str">
            <v xml:space="preserve"> Description</v>
          </cell>
          <cell r="P6" t="str">
            <v>Total SW Cost (£)</v>
          </cell>
        </row>
        <row r="302">
          <cell r="Q302">
            <v>0</v>
          </cell>
          <cell r="R302">
            <v>0</v>
          </cell>
          <cell r="S302">
            <v>0</v>
          </cell>
          <cell r="T302">
            <v>0</v>
          </cell>
          <cell r="U302">
            <v>0</v>
          </cell>
          <cell r="V302">
            <v>0</v>
          </cell>
          <cell r="W302">
            <v>0</v>
          </cell>
          <cell r="X302">
            <v>0</v>
          </cell>
          <cell r="Y302">
            <v>0</v>
          </cell>
          <cell r="Z302">
            <v>0</v>
          </cell>
          <cell r="AA302">
            <v>0</v>
          </cell>
          <cell r="AB302">
            <v>0</v>
          </cell>
        </row>
        <row r="303">
          <cell r="Q303">
            <v>0</v>
          </cell>
          <cell r="R303">
            <v>0</v>
          </cell>
          <cell r="S303">
            <v>0</v>
          </cell>
          <cell r="T303">
            <v>0</v>
          </cell>
          <cell r="U303">
            <v>0</v>
          </cell>
          <cell r="V303">
            <v>0</v>
          </cell>
          <cell r="W303">
            <v>0</v>
          </cell>
          <cell r="X303">
            <v>0</v>
          </cell>
          <cell r="Y303">
            <v>0</v>
          </cell>
          <cell r="Z303">
            <v>0</v>
          </cell>
          <cell r="AA303">
            <v>0</v>
          </cell>
          <cell r="AB303">
            <v>0</v>
          </cell>
        </row>
        <row r="304">
          <cell r="Q304">
            <v>0</v>
          </cell>
          <cell r="R304">
            <v>0</v>
          </cell>
          <cell r="S304">
            <v>0</v>
          </cell>
          <cell r="T304">
            <v>0</v>
          </cell>
          <cell r="U304">
            <v>0</v>
          </cell>
          <cell r="V304">
            <v>0</v>
          </cell>
          <cell r="W304">
            <v>0</v>
          </cell>
          <cell r="X304">
            <v>0</v>
          </cell>
          <cell r="Y304">
            <v>0</v>
          </cell>
          <cell r="Z304">
            <v>0</v>
          </cell>
          <cell r="AA304">
            <v>0</v>
          </cell>
          <cell r="AB304">
            <v>0</v>
          </cell>
        </row>
        <row r="309">
          <cell r="I309">
            <v>7</v>
          </cell>
        </row>
        <row r="310">
          <cell r="I310">
            <v>32</v>
          </cell>
        </row>
      </sheetData>
      <sheetData sheetId="15">
        <row r="4">
          <cell r="W4">
            <v>500</v>
          </cell>
        </row>
        <row r="5">
          <cell r="A5" t="str">
            <v>PROBLEM:  Please ensure each entry has a Cost Center selected.</v>
          </cell>
        </row>
        <row r="201">
          <cell r="K201">
            <v>500</v>
          </cell>
          <cell r="L201">
            <v>0</v>
          </cell>
          <cell r="M201">
            <v>0</v>
          </cell>
          <cell r="N201">
            <v>0</v>
          </cell>
          <cell r="O201">
            <v>0</v>
          </cell>
          <cell r="P201">
            <v>0</v>
          </cell>
          <cell r="Q201">
            <v>0</v>
          </cell>
          <cell r="R201">
            <v>0</v>
          </cell>
          <cell r="S201">
            <v>0</v>
          </cell>
          <cell r="T201">
            <v>0</v>
          </cell>
          <cell r="U201">
            <v>0</v>
          </cell>
          <cell r="V201">
            <v>0</v>
          </cell>
        </row>
        <row r="208">
          <cell r="H208">
            <v>7</v>
          </cell>
        </row>
        <row r="209">
          <cell r="H209">
            <v>26</v>
          </cell>
        </row>
      </sheetData>
      <sheetData sheetId="16">
        <row r="4">
          <cell r="X4">
            <v>0</v>
          </cell>
        </row>
        <row r="5">
          <cell r="A5" t="str">
            <v/>
          </cell>
        </row>
        <row r="201">
          <cell r="L201">
            <v>0</v>
          </cell>
          <cell r="M201">
            <v>0</v>
          </cell>
          <cell r="N201">
            <v>0</v>
          </cell>
          <cell r="O201">
            <v>0</v>
          </cell>
          <cell r="P201">
            <v>0</v>
          </cell>
          <cell r="Q201">
            <v>0</v>
          </cell>
          <cell r="R201">
            <v>0</v>
          </cell>
          <cell r="S201">
            <v>0</v>
          </cell>
          <cell r="T201">
            <v>0</v>
          </cell>
          <cell r="U201">
            <v>0</v>
          </cell>
          <cell r="V201">
            <v>0</v>
          </cell>
          <cell r="W201">
            <v>0</v>
          </cell>
        </row>
        <row r="202">
          <cell r="L202">
            <v>0</v>
          </cell>
          <cell r="M202">
            <v>0</v>
          </cell>
          <cell r="N202">
            <v>0</v>
          </cell>
          <cell r="O202">
            <v>0</v>
          </cell>
          <cell r="P202">
            <v>0</v>
          </cell>
          <cell r="Q202">
            <v>0</v>
          </cell>
          <cell r="R202">
            <v>0</v>
          </cell>
          <cell r="S202">
            <v>0</v>
          </cell>
          <cell r="T202">
            <v>0</v>
          </cell>
          <cell r="U202">
            <v>0</v>
          </cell>
          <cell r="V202">
            <v>0</v>
          </cell>
          <cell r="W202">
            <v>0</v>
          </cell>
        </row>
        <row r="203">
          <cell r="L203">
            <v>0</v>
          </cell>
          <cell r="M203">
            <v>0</v>
          </cell>
          <cell r="N203">
            <v>0</v>
          </cell>
          <cell r="O203">
            <v>0</v>
          </cell>
          <cell r="P203">
            <v>0</v>
          </cell>
          <cell r="Q203">
            <v>0</v>
          </cell>
          <cell r="R203">
            <v>0</v>
          </cell>
          <cell r="S203">
            <v>0</v>
          </cell>
          <cell r="T203">
            <v>0</v>
          </cell>
          <cell r="U203">
            <v>0</v>
          </cell>
          <cell r="V203">
            <v>0</v>
          </cell>
          <cell r="W203">
            <v>0</v>
          </cell>
        </row>
        <row r="204">
          <cell r="L204">
            <v>0</v>
          </cell>
          <cell r="M204">
            <v>0</v>
          </cell>
          <cell r="N204">
            <v>0</v>
          </cell>
          <cell r="O204">
            <v>0</v>
          </cell>
          <cell r="P204">
            <v>0</v>
          </cell>
          <cell r="Q204">
            <v>0</v>
          </cell>
          <cell r="R204">
            <v>0</v>
          </cell>
          <cell r="S204">
            <v>0</v>
          </cell>
          <cell r="T204">
            <v>0</v>
          </cell>
          <cell r="U204">
            <v>0</v>
          </cell>
          <cell r="V204">
            <v>0</v>
          </cell>
          <cell r="W204">
            <v>0</v>
          </cell>
        </row>
        <row r="205">
          <cell r="L205">
            <v>0</v>
          </cell>
          <cell r="M205">
            <v>0</v>
          </cell>
          <cell r="N205">
            <v>0</v>
          </cell>
          <cell r="O205">
            <v>0</v>
          </cell>
          <cell r="P205">
            <v>0</v>
          </cell>
          <cell r="Q205">
            <v>0</v>
          </cell>
          <cell r="R205">
            <v>0</v>
          </cell>
          <cell r="S205">
            <v>0</v>
          </cell>
          <cell r="T205">
            <v>0</v>
          </cell>
          <cell r="U205">
            <v>0</v>
          </cell>
          <cell r="V205">
            <v>0</v>
          </cell>
          <cell r="W205">
            <v>0</v>
          </cell>
        </row>
        <row r="214">
          <cell r="I214">
            <v>7</v>
          </cell>
        </row>
        <row r="215">
          <cell r="I215">
            <v>27</v>
          </cell>
        </row>
      </sheetData>
      <sheetData sheetId="17">
        <row r="4">
          <cell r="L4">
            <v>0</v>
          </cell>
          <cell r="M4">
            <v>0</v>
          </cell>
          <cell r="N4">
            <v>0</v>
          </cell>
          <cell r="O4">
            <v>0</v>
          </cell>
          <cell r="P4">
            <v>4572</v>
          </cell>
          <cell r="Q4">
            <v>4572</v>
          </cell>
          <cell r="R4">
            <v>4572</v>
          </cell>
          <cell r="S4">
            <v>4572</v>
          </cell>
          <cell r="T4">
            <v>4572</v>
          </cell>
          <cell r="U4">
            <v>4572</v>
          </cell>
          <cell r="V4">
            <v>4572</v>
          </cell>
          <cell r="W4">
            <v>4572</v>
          </cell>
          <cell r="X4">
            <v>36576</v>
          </cell>
        </row>
        <row r="5">
          <cell r="A5" t="str">
            <v/>
          </cell>
        </row>
        <row r="209">
          <cell r="H209">
            <v>7</v>
          </cell>
        </row>
        <row r="210">
          <cell r="H210">
            <v>27</v>
          </cell>
        </row>
      </sheetData>
      <sheetData sheetId="18">
        <row r="4">
          <cell r="X4">
            <v>0</v>
          </cell>
        </row>
        <row r="5">
          <cell r="A5" t="str">
            <v/>
          </cell>
        </row>
        <row r="798">
          <cell r="L798">
            <v>0</v>
          </cell>
          <cell r="M798">
            <v>0</v>
          </cell>
          <cell r="N798">
            <v>0</v>
          </cell>
          <cell r="O798">
            <v>0</v>
          </cell>
          <cell r="P798">
            <v>0</v>
          </cell>
          <cell r="Q798">
            <v>0</v>
          </cell>
          <cell r="R798">
            <v>0</v>
          </cell>
          <cell r="S798">
            <v>0</v>
          </cell>
          <cell r="T798">
            <v>0</v>
          </cell>
          <cell r="U798">
            <v>0</v>
          </cell>
          <cell r="V798">
            <v>0</v>
          </cell>
          <cell r="W798">
            <v>0</v>
          </cell>
        </row>
        <row r="799">
          <cell r="L799">
            <v>0</v>
          </cell>
          <cell r="M799">
            <v>0</v>
          </cell>
          <cell r="N799">
            <v>0</v>
          </cell>
          <cell r="O799">
            <v>0</v>
          </cell>
          <cell r="P799">
            <v>0</v>
          </cell>
          <cell r="Q799">
            <v>0</v>
          </cell>
          <cell r="R799">
            <v>0</v>
          </cell>
          <cell r="S799">
            <v>0</v>
          </cell>
          <cell r="T799">
            <v>0</v>
          </cell>
          <cell r="U799">
            <v>0</v>
          </cell>
          <cell r="V799">
            <v>0</v>
          </cell>
          <cell r="W799">
            <v>0</v>
          </cell>
        </row>
        <row r="800">
          <cell r="L800">
            <v>0</v>
          </cell>
          <cell r="M800">
            <v>0</v>
          </cell>
          <cell r="N800">
            <v>0</v>
          </cell>
          <cell r="O800">
            <v>0</v>
          </cell>
          <cell r="P800">
            <v>0</v>
          </cell>
          <cell r="Q800">
            <v>0</v>
          </cell>
          <cell r="R800">
            <v>0</v>
          </cell>
          <cell r="S800">
            <v>0</v>
          </cell>
          <cell r="T800">
            <v>0</v>
          </cell>
          <cell r="U800">
            <v>0</v>
          </cell>
          <cell r="V800">
            <v>0</v>
          </cell>
          <cell r="W800">
            <v>0</v>
          </cell>
        </row>
        <row r="801">
          <cell r="L801">
            <v>0</v>
          </cell>
          <cell r="M801">
            <v>0</v>
          </cell>
          <cell r="N801">
            <v>0</v>
          </cell>
          <cell r="O801">
            <v>0</v>
          </cell>
          <cell r="P801">
            <v>0</v>
          </cell>
          <cell r="Q801">
            <v>0</v>
          </cell>
          <cell r="R801">
            <v>0</v>
          </cell>
          <cell r="S801">
            <v>0</v>
          </cell>
          <cell r="T801">
            <v>0</v>
          </cell>
          <cell r="U801">
            <v>0</v>
          </cell>
          <cell r="V801">
            <v>0</v>
          </cell>
          <cell r="W801">
            <v>0</v>
          </cell>
        </row>
        <row r="802">
          <cell r="L802">
            <v>0</v>
          </cell>
          <cell r="M802">
            <v>0</v>
          </cell>
          <cell r="N802">
            <v>0</v>
          </cell>
          <cell r="O802">
            <v>0</v>
          </cell>
          <cell r="P802">
            <v>0</v>
          </cell>
          <cell r="Q802">
            <v>0</v>
          </cell>
          <cell r="R802">
            <v>0</v>
          </cell>
          <cell r="S802">
            <v>0</v>
          </cell>
          <cell r="T802">
            <v>0</v>
          </cell>
          <cell r="U802">
            <v>0</v>
          </cell>
          <cell r="V802">
            <v>0</v>
          </cell>
          <cell r="W802">
            <v>0</v>
          </cell>
        </row>
        <row r="803">
          <cell r="L803">
            <v>0</v>
          </cell>
          <cell r="M803">
            <v>0</v>
          </cell>
          <cell r="N803">
            <v>0</v>
          </cell>
          <cell r="O803">
            <v>0</v>
          </cell>
          <cell r="P803">
            <v>0</v>
          </cell>
          <cell r="Q803">
            <v>0</v>
          </cell>
          <cell r="R803">
            <v>0</v>
          </cell>
          <cell r="S803">
            <v>0</v>
          </cell>
          <cell r="T803">
            <v>0</v>
          </cell>
          <cell r="U803">
            <v>0</v>
          </cell>
          <cell r="V803">
            <v>0</v>
          </cell>
          <cell r="W803">
            <v>0</v>
          </cell>
        </row>
        <row r="808">
          <cell r="I808">
            <v>7</v>
          </cell>
        </row>
        <row r="809">
          <cell r="I809">
            <v>27</v>
          </cell>
        </row>
      </sheetData>
      <sheetData sheetId="19">
        <row r="4">
          <cell r="X4">
            <v>0</v>
          </cell>
        </row>
        <row r="5">
          <cell r="A5" t="str">
            <v/>
          </cell>
        </row>
        <row r="201">
          <cell r="L201">
            <v>0</v>
          </cell>
          <cell r="M201">
            <v>0</v>
          </cell>
          <cell r="N201">
            <v>0</v>
          </cell>
          <cell r="O201">
            <v>0</v>
          </cell>
          <cell r="P201">
            <v>0</v>
          </cell>
          <cell r="Q201">
            <v>0</v>
          </cell>
          <cell r="R201">
            <v>0</v>
          </cell>
          <cell r="S201">
            <v>0</v>
          </cell>
          <cell r="T201">
            <v>0</v>
          </cell>
          <cell r="U201">
            <v>0</v>
          </cell>
          <cell r="V201">
            <v>0</v>
          </cell>
          <cell r="W201">
            <v>0</v>
          </cell>
        </row>
        <row r="202">
          <cell r="L202">
            <v>0</v>
          </cell>
          <cell r="M202">
            <v>0</v>
          </cell>
          <cell r="N202">
            <v>0</v>
          </cell>
          <cell r="O202">
            <v>0</v>
          </cell>
          <cell r="P202">
            <v>0</v>
          </cell>
          <cell r="Q202">
            <v>0</v>
          </cell>
          <cell r="R202">
            <v>0</v>
          </cell>
          <cell r="S202">
            <v>0</v>
          </cell>
          <cell r="T202">
            <v>0</v>
          </cell>
          <cell r="U202">
            <v>0</v>
          </cell>
          <cell r="V202">
            <v>0</v>
          </cell>
          <cell r="W202">
            <v>0</v>
          </cell>
        </row>
        <row r="209">
          <cell r="I209">
            <v>7</v>
          </cell>
        </row>
        <row r="210">
          <cell r="I210">
            <v>27</v>
          </cell>
        </row>
      </sheetData>
      <sheetData sheetId="20">
        <row r="4">
          <cell r="X4">
            <v>184000</v>
          </cell>
        </row>
        <row r="5">
          <cell r="A5" t="str">
            <v/>
          </cell>
        </row>
        <row r="200">
          <cell r="L200">
            <v>0</v>
          </cell>
          <cell r="M200">
            <v>0</v>
          </cell>
          <cell r="N200">
            <v>0</v>
          </cell>
          <cell r="O200">
            <v>0</v>
          </cell>
          <cell r="P200">
            <v>8600</v>
          </cell>
          <cell r="Q200">
            <v>8600</v>
          </cell>
          <cell r="R200">
            <v>8600</v>
          </cell>
          <cell r="S200">
            <v>8600</v>
          </cell>
          <cell r="T200">
            <v>8600</v>
          </cell>
          <cell r="U200">
            <v>8600</v>
          </cell>
          <cell r="V200">
            <v>8600</v>
          </cell>
          <cell r="W200">
            <v>8600</v>
          </cell>
        </row>
        <row r="201">
          <cell r="L201">
            <v>0</v>
          </cell>
          <cell r="M201">
            <v>0</v>
          </cell>
          <cell r="N201">
            <v>0</v>
          </cell>
          <cell r="O201">
            <v>0</v>
          </cell>
          <cell r="P201">
            <v>14400</v>
          </cell>
          <cell r="Q201">
            <v>14400</v>
          </cell>
          <cell r="R201">
            <v>14400</v>
          </cell>
          <cell r="S201">
            <v>14400</v>
          </cell>
          <cell r="T201">
            <v>14400</v>
          </cell>
          <cell r="U201">
            <v>14400</v>
          </cell>
          <cell r="V201">
            <v>14400</v>
          </cell>
          <cell r="W201">
            <v>14400</v>
          </cell>
        </row>
        <row r="209">
          <cell r="I209">
            <v>9</v>
          </cell>
        </row>
        <row r="210">
          <cell r="I210">
            <v>27</v>
          </cell>
        </row>
      </sheetData>
      <sheetData sheetId="21">
        <row r="4">
          <cell r="N4">
            <v>0</v>
          </cell>
          <cell r="O4">
            <v>0</v>
          </cell>
          <cell r="P4">
            <v>0</v>
          </cell>
          <cell r="Q4">
            <v>0</v>
          </cell>
          <cell r="R4">
            <v>0</v>
          </cell>
          <cell r="S4">
            <v>0</v>
          </cell>
          <cell r="T4">
            <v>0</v>
          </cell>
          <cell r="U4">
            <v>0</v>
          </cell>
          <cell r="V4">
            <v>0</v>
          </cell>
          <cell r="W4">
            <v>0</v>
          </cell>
          <cell r="X4">
            <v>0</v>
          </cell>
          <cell r="Y4">
            <v>0</v>
          </cell>
          <cell r="Z4">
            <v>0</v>
          </cell>
        </row>
        <row r="5">
          <cell r="A5" t="str">
            <v/>
          </cell>
        </row>
        <row r="6">
          <cell r="N6">
            <v>42384</v>
          </cell>
          <cell r="Y6">
            <v>42719</v>
          </cell>
        </row>
      </sheetData>
      <sheetData sheetId="22">
        <row r="4">
          <cell r="K4">
            <v>0</v>
          </cell>
          <cell r="L4">
            <v>0</v>
          </cell>
          <cell r="M4">
            <v>0</v>
          </cell>
          <cell r="N4">
            <v>0</v>
          </cell>
          <cell r="O4">
            <v>11929</v>
          </cell>
          <cell r="P4">
            <v>11929</v>
          </cell>
          <cell r="Q4">
            <v>11929</v>
          </cell>
          <cell r="R4">
            <v>11929</v>
          </cell>
          <cell r="S4">
            <v>11929</v>
          </cell>
          <cell r="T4">
            <v>11929</v>
          </cell>
          <cell r="U4">
            <v>11929</v>
          </cell>
          <cell r="V4">
            <v>11929</v>
          </cell>
          <cell r="W4">
            <v>95432</v>
          </cell>
        </row>
        <row r="5">
          <cell r="A5" t="str">
            <v/>
          </cell>
        </row>
        <row r="219">
          <cell r="H219">
            <v>10</v>
          </cell>
        </row>
        <row r="220">
          <cell r="H220">
            <v>26</v>
          </cell>
        </row>
      </sheetData>
      <sheetData sheetId="23">
        <row r="4">
          <cell r="R4">
            <v>0</v>
          </cell>
        </row>
        <row r="5">
          <cell r="A5" t="str">
            <v/>
          </cell>
        </row>
      </sheetData>
      <sheetData sheetId="24">
        <row r="4">
          <cell r="T4">
            <v>54536</v>
          </cell>
        </row>
        <row r="5">
          <cell r="A5" t="str">
            <v/>
          </cell>
        </row>
        <row r="201">
          <cell r="H201">
            <v>0</v>
          </cell>
          <cell r="I201">
            <v>0</v>
          </cell>
          <cell r="J201">
            <v>0</v>
          </cell>
          <cell r="K201">
            <v>0</v>
          </cell>
          <cell r="L201">
            <v>0</v>
          </cell>
          <cell r="M201">
            <v>0</v>
          </cell>
          <cell r="N201">
            <v>0</v>
          </cell>
          <cell r="O201">
            <v>0</v>
          </cell>
          <cell r="P201">
            <v>0</v>
          </cell>
          <cell r="Q201">
            <v>0</v>
          </cell>
          <cell r="R201">
            <v>0</v>
          </cell>
          <cell r="S201">
            <v>0</v>
          </cell>
        </row>
        <row r="202">
          <cell r="H202">
            <v>0</v>
          </cell>
          <cell r="I202">
            <v>0</v>
          </cell>
          <cell r="J202">
            <v>0</v>
          </cell>
          <cell r="K202">
            <v>0</v>
          </cell>
          <cell r="L202">
            <v>0</v>
          </cell>
          <cell r="M202">
            <v>0</v>
          </cell>
          <cell r="N202">
            <v>0</v>
          </cell>
          <cell r="O202">
            <v>0</v>
          </cell>
          <cell r="P202">
            <v>0</v>
          </cell>
          <cell r="Q202">
            <v>0</v>
          </cell>
          <cell r="R202">
            <v>0</v>
          </cell>
          <cell r="S202">
            <v>0</v>
          </cell>
        </row>
        <row r="203">
          <cell r="H203">
            <v>0</v>
          </cell>
          <cell r="I203">
            <v>0</v>
          </cell>
          <cell r="J203">
            <v>0</v>
          </cell>
          <cell r="K203">
            <v>0</v>
          </cell>
          <cell r="L203">
            <v>6817</v>
          </cell>
          <cell r="M203">
            <v>6817</v>
          </cell>
          <cell r="N203">
            <v>6817</v>
          </cell>
          <cell r="O203">
            <v>6817</v>
          </cell>
          <cell r="P203">
            <v>6817</v>
          </cell>
          <cell r="Q203">
            <v>6817</v>
          </cell>
          <cell r="R203">
            <v>6817</v>
          </cell>
          <cell r="S203">
            <v>6817</v>
          </cell>
        </row>
        <row r="204">
          <cell r="H204">
            <v>0</v>
          </cell>
          <cell r="I204">
            <v>0</v>
          </cell>
          <cell r="J204">
            <v>0</v>
          </cell>
          <cell r="K204">
            <v>0</v>
          </cell>
          <cell r="L204">
            <v>0</v>
          </cell>
          <cell r="M204">
            <v>0</v>
          </cell>
          <cell r="N204">
            <v>0</v>
          </cell>
          <cell r="O204">
            <v>0</v>
          </cell>
          <cell r="P204">
            <v>0</v>
          </cell>
          <cell r="Q204">
            <v>0</v>
          </cell>
          <cell r="R204">
            <v>0</v>
          </cell>
          <cell r="S204">
            <v>0</v>
          </cell>
        </row>
        <row r="205">
          <cell r="H205">
            <v>0</v>
          </cell>
          <cell r="I205">
            <v>0</v>
          </cell>
          <cell r="J205">
            <v>0</v>
          </cell>
          <cell r="K205">
            <v>0</v>
          </cell>
          <cell r="L205">
            <v>0</v>
          </cell>
          <cell r="M205">
            <v>0</v>
          </cell>
          <cell r="N205">
            <v>0</v>
          </cell>
          <cell r="O205">
            <v>0</v>
          </cell>
          <cell r="P205">
            <v>0</v>
          </cell>
          <cell r="Q205">
            <v>0</v>
          </cell>
          <cell r="R205">
            <v>0</v>
          </cell>
          <cell r="S205">
            <v>0</v>
          </cell>
        </row>
        <row r="206">
          <cell r="H206">
            <v>0</v>
          </cell>
          <cell r="I206">
            <v>0</v>
          </cell>
          <cell r="J206">
            <v>0</v>
          </cell>
          <cell r="K206">
            <v>0</v>
          </cell>
          <cell r="L206">
            <v>0</v>
          </cell>
          <cell r="M206">
            <v>0</v>
          </cell>
          <cell r="N206">
            <v>0</v>
          </cell>
          <cell r="O206">
            <v>0</v>
          </cell>
          <cell r="P206">
            <v>0</v>
          </cell>
          <cell r="Q206">
            <v>0</v>
          </cell>
          <cell r="R206">
            <v>0</v>
          </cell>
          <cell r="S206">
            <v>0</v>
          </cell>
        </row>
        <row r="207">
          <cell r="H207">
            <v>0</v>
          </cell>
          <cell r="I207">
            <v>0</v>
          </cell>
          <cell r="J207">
            <v>0</v>
          </cell>
          <cell r="K207">
            <v>0</v>
          </cell>
          <cell r="L207">
            <v>0</v>
          </cell>
          <cell r="M207">
            <v>0</v>
          </cell>
          <cell r="N207">
            <v>0</v>
          </cell>
          <cell r="O207">
            <v>0</v>
          </cell>
          <cell r="P207">
            <v>0</v>
          </cell>
          <cell r="Q207">
            <v>0</v>
          </cell>
          <cell r="R207">
            <v>0</v>
          </cell>
          <cell r="S207">
            <v>0</v>
          </cell>
        </row>
        <row r="208">
          <cell r="H208">
            <v>0</v>
          </cell>
          <cell r="I208">
            <v>0</v>
          </cell>
          <cell r="J208">
            <v>0</v>
          </cell>
          <cell r="K208">
            <v>0</v>
          </cell>
          <cell r="L208">
            <v>0</v>
          </cell>
          <cell r="M208">
            <v>0</v>
          </cell>
          <cell r="N208">
            <v>0</v>
          </cell>
          <cell r="O208">
            <v>0</v>
          </cell>
          <cell r="P208">
            <v>0</v>
          </cell>
          <cell r="Q208">
            <v>0</v>
          </cell>
          <cell r="R208">
            <v>0</v>
          </cell>
          <cell r="S208">
            <v>0</v>
          </cell>
        </row>
        <row r="209">
          <cell r="H209">
            <v>0</v>
          </cell>
          <cell r="I209">
            <v>0</v>
          </cell>
          <cell r="J209">
            <v>0</v>
          </cell>
          <cell r="K209">
            <v>0</v>
          </cell>
          <cell r="L209">
            <v>0</v>
          </cell>
          <cell r="M209">
            <v>0</v>
          </cell>
          <cell r="N209">
            <v>0</v>
          </cell>
          <cell r="O209">
            <v>0</v>
          </cell>
          <cell r="P209">
            <v>0</v>
          </cell>
          <cell r="Q209">
            <v>0</v>
          </cell>
          <cell r="R209">
            <v>0</v>
          </cell>
          <cell r="S209">
            <v>0</v>
          </cell>
        </row>
        <row r="210">
          <cell r="H210">
            <v>0</v>
          </cell>
          <cell r="I210">
            <v>0</v>
          </cell>
          <cell r="J210">
            <v>0</v>
          </cell>
          <cell r="K210">
            <v>0</v>
          </cell>
          <cell r="L210">
            <v>0</v>
          </cell>
          <cell r="M210">
            <v>0</v>
          </cell>
          <cell r="N210">
            <v>0</v>
          </cell>
          <cell r="O210">
            <v>0</v>
          </cell>
          <cell r="P210">
            <v>0</v>
          </cell>
          <cell r="Q210">
            <v>0</v>
          </cell>
          <cell r="R210">
            <v>0</v>
          </cell>
          <cell r="S210">
            <v>0</v>
          </cell>
        </row>
        <row r="220">
          <cell r="C220">
            <v>7</v>
          </cell>
        </row>
      </sheetData>
      <sheetData sheetId="25">
        <row r="2">
          <cell r="W2">
            <v>67114.395066666664</v>
          </cell>
        </row>
        <row r="5">
          <cell r="A5" t="str">
            <v/>
          </cell>
        </row>
        <row r="201">
          <cell r="K201">
            <v>0</v>
          </cell>
          <cell r="L201">
            <v>0</v>
          </cell>
          <cell r="M201">
            <v>0</v>
          </cell>
          <cell r="N201">
            <v>0</v>
          </cell>
          <cell r="O201">
            <v>0</v>
          </cell>
          <cell r="P201">
            <v>0</v>
          </cell>
          <cell r="Q201">
            <v>0</v>
          </cell>
          <cell r="R201">
            <v>0</v>
          </cell>
          <cell r="S201">
            <v>0</v>
          </cell>
          <cell r="T201">
            <v>0</v>
          </cell>
          <cell r="U201">
            <v>0</v>
          </cell>
          <cell r="V201">
            <v>0</v>
          </cell>
        </row>
        <row r="202">
          <cell r="K202">
            <v>0</v>
          </cell>
          <cell r="L202">
            <v>0</v>
          </cell>
          <cell r="M202">
            <v>0</v>
          </cell>
          <cell r="N202">
            <v>0</v>
          </cell>
          <cell r="O202">
            <v>0</v>
          </cell>
          <cell r="P202">
            <v>0</v>
          </cell>
          <cell r="Q202">
            <v>0</v>
          </cell>
          <cell r="R202">
            <v>0</v>
          </cell>
          <cell r="S202">
            <v>0</v>
          </cell>
          <cell r="T202">
            <v>0</v>
          </cell>
          <cell r="U202">
            <v>0</v>
          </cell>
          <cell r="V202">
            <v>0</v>
          </cell>
        </row>
        <row r="203">
          <cell r="K203">
            <v>0</v>
          </cell>
          <cell r="L203">
            <v>0</v>
          </cell>
          <cell r="M203">
            <v>0</v>
          </cell>
          <cell r="N203">
            <v>0</v>
          </cell>
          <cell r="O203">
            <v>0</v>
          </cell>
          <cell r="P203">
            <v>0</v>
          </cell>
          <cell r="Q203">
            <v>0</v>
          </cell>
          <cell r="R203">
            <v>0</v>
          </cell>
          <cell r="S203">
            <v>0</v>
          </cell>
          <cell r="T203">
            <v>0</v>
          </cell>
          <cell r="U203">
            <v>0</v>
          </cell>
          <cell r="V203">
            <v>0</v>
          </cell>
        </row>
        <row r="204">
          <cell r="K204">
            <v>0</v>
          </cell>
          <cell r="L204">
            <v>0</v>
          </cell>
          <cell r="M204">
            <v>0</v>
          </cell>
          <cell r="N204">
            <v>0</v>
          </cell>
          <cell r="O204">
            <v>0</v>
          </cell>
          <cell r="P204">
            <v>0</v>
          </cell>
          <cell r="Q204">
            <v>0</v>
          </cell>
          <cell r="R204">
            <v>0</v>
          </cell>
          <cell r="S204">
            <v>0</v>
          </cell>
          <cell r="T204">
            <v>0</v>
          </cell>
          <cell r="U204">
            <v>0</v>
          </cell>
          <cell r="V204">
            <v>0</v>
          </cell>
        </row>
        <row r="212">
          <cell r="H212">
            <v>10</v>
          </cell>
        </row>
        <row r="213">
          <cell r="H213">
            <v>26</v>
          </cell>
        </row>
      </sheetData>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Lis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ScannerInfo"/>
      <sheetName val="Intro"/>
      <sheetName val="Checks"/>
      <sheetName val="Exec Summary"/>
      <sheetName val="IT Summary"/>
      <sheetName val="CC Summary"/>
      <sheetName val="CC Setup"/>
      <sheetName val="Project Setup"/>
      <sheetName val="Supplier Setup"/>
      <sheetName val="FTE Setup"/>
      <sheetName val="FTE Assignment"/>
      <sheetName val="Contractor Setup"/>
      <sheetName val="Contractor Assignment"/>
      <sheetName val="Prepaid"/>
      <sheetName val="Other SW"/>
      <sheetName val="Exp HW"/>
      <sheetName val="T&amp;E"/>
      <sheetName val="Communications"/>
      <sheetName val="Rent"/>
      <sheetName val="Web Development &amp; Hosting"/>
      <sheetName val="IT Fees"/>
      <sheetName val="Other OH Costs"/>
      <sheetName val="Direct"/>
      <sheetName val="Allocations"/>
      <sheetName val="Capital"/>
      <sheetName val="BudDetail Pivot"/>
      <sheetName val="Headcount Pivot"/>
      <sheetName val="BudDetail"/>
      <sheetName val="Headcount"/>
      <sheetName val="AcctMap"/>
      <sheetName val="Resource Summary"/>
      <sheetName val="Commitment Summary"/>
      <sheetName val="GL Summary"/>
      <sheetName val="Project Summary"/>
    </sheetNames>
    <sheetDataSet>
      <sheetData sheetId="0" refreshError="1"/>
      <sheetData sheetId="1" refreshError="1"/>
      <sheetData sheetId="2">
        <row r="5">
          <cell r="J5">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heetName val="Ignore"/>
      <sheetName val="Currencies"/>
    </sheetNames>
    <sheetDataSet>
      <sheetData sheetId="0" refreshError="1"/>
      <sheetData sheetId="1" refreshError="1"/>
      <sheetData sheetId="2" refreshError="1">
        <row r="3">
          <cell r="B3" t="str">
            <v>NZD</v>
          </cell>
          <cell r="C3">
            <v>1</v>
          </cell>
        </row>
        <row r="4">
          <cell r="B4" t="str">
            <v>USD</v>
          </cell>
          <cell r="C4">
            <v>0.8</v>
          </cell>
        </row>
        <row r="5">
          <cell r="B5" t="str">
            <v>MYR</v>
          </cell>
          <cell r="C5">
            <v>2.5499999999999998</v>
          </cell>
        </row>
        <row r="6">
          <cell r="B6" t="str">
            <v>HKD</v>
          </cell>
          <cell r="C6">
            <v>6.3</v>
          </cell>
        </row>
        <row r="7">
          <cell r="B7" t="str">
            <v>EUR</v>
          </cell>
          <cell r="C7">
            <v>0.52</v>
          </cell>
        </row>
        <row r="8">
          <cell r="B8" t="str">
            <v>CNY</v>
          </cell>
          <cell r="C8">
            <v>6.3</v>
          </cell>
        </row>
        <row r="9">
          <cell r="B9" t="str">
            <v>AUD</v>
          </cell>
          <cell r="C9">
            <v>0.89</v>
          </cell>
        </row>
        <row r="10">
          <cell r="B10" t="str">
            <v>Other</v>
          </cell>
          <cell r="C10">
            <v>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fo"/>
      <sheetName val="ScannerInfo"/>
      <sheetName val="Intro"/>
      <sheetName val="Checks"/>
      <sheetName val="Exec Summary"/>
      <sheetName val="IT Summary"/>
      <sheetName val="CC Summary"/>
      <sheetName val="CC Setup"/>
      <sheetName val="Project Setup"/>
      <sheetName val="Supplier Setup"/>
      <sheetName val="FTE Setup"/>
      <sheetName val="FTE Assignment"/>
      <sheetName val="Contractor Setup"/>
      <sheetName val="Contractor Assignment"/>
      <sheetName val="Prepaid"/>
      <sheetName val="Other SW"/>
      <sheetName val="Exp HW"/>
      <sheetName val="T&amp;E"/>
      <sheetName val="Communications"/>
      <sheetName val="Rent"/>
      <sheetName val="Web Development &amp; Hosting"/>
      <sheetName val="IT Fees"/>
      <sheetName val="Other OH Costs"/>
      <sheetName val="Allocations"/>
      <sheetName val="Direct"/>
      <sheetName val="Capital"/>
      <sheetName val="BudDetail Pivot"/>
      <sheetName val="Headcount Pivot"/>
      <sheetName val="Sheet2"/>
      <sheetName val="BudDetail"/>
      <sheetName val="Headcount"/>
      <sheetName val="AcctMap"/>
      <sheetName val="Resource Summary"/>
      <sheetName val="Commitment Summary"/>
      <sheetName val="GL Summary"/>
      <sheetName val="Project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B7" t="str">
            <v>J WILLOUGHBY</v>
          </cell>
        </row>
        <row r="8">
          <cell r="B8" t="str">
            <v>K Giesenow</v>
          </cell>
        </row>
        <row r="9">
          <cell r="B9" t="str">
            <v>Julien Quaegebeur</v>
          </cell>
        </row>
        <row r="10">
          <cell r="B10" t="str">
            <v>M BURDETT</v>
          </cell>
        </row>
        <row r="11">
          <cell r="B11" t="str">
            <v>HS RUPRAI</v>
          </cell>
        </row>
        <row r="12">
          <cell r="B12" t="str">
            <v>A KOUKOUTSIDIS</v>
          </cell>
        </row>
        <row r="13">
          <cell r="B13" t="str">
            <v>B FRANKLIN</v>
          </cell>
        </row>
        <row r="14">
          <cell r="B14" t="str">
            <v>G ROBERTSON</v>
          </cell>
        </row>
        <row r="15">
          <cell r="B15" t="str">
            <v>Hartung, Evelyn</v>
          </cell>
        </row>
        <row r="16">
          <cell r="B16" t="str">
            <v>I ANAND</v>
          </cell>
        </row>
        <row r="17">
          <cell r="B17" t="str">
            <v>K MARTINEZ-JOYCE</v>
          </cell>
        </row>
        <row r="18">
          <cell r="B18" t="str">
            <v>L CHABA</v>
          </cell>
        </row>
        <row r="19">
          <cell r="B19" t="str">
            <v>B LAURSEN</v>
          </cell>
        </row>
        <row r="20">
          <cell r="B20" t="str">
            <v>J BUDAI</v>
          </cell>
        </row>
        <row r="21">
          <cell r="B21" t="str">
            <v>J JEFFERSON</v>
          </cell>
        </row>
        <row r="22">
          <cell r="B22" t="str">
            <v>J UDDIN</v>
          </cell>
        </row>
        <row r="23">
          <cell r="B23" t="str">
            <v>P NGUYEN</v>
          </cell>
        </row>
        <row r="24">
          <cell r="B24" t="str">
            <v>A W TOMPKINS</v>
          </cell>
        </row>
        <row r="25">
          <cell r="B25" t="str">
            <v>I MIDWINTER</v>
          </cell>
        </row>
        <row r="26">
          <cell r="B26" t="str">
            <v>N HEATH</v>
          </cell>
        </row>
        <row r="27">
          <cell r="B27" t="str">
            <v>Open DC Mgmt Position</v>
          </cell>
        </row>
        <row r="28">
          <cell r="B28" t="str">
            <v>A RAMARAJU</v>
          </cell>
        </row>
        <row r="29">
          <cell r="B29" t="str">
            <v>B RICHARDS</v>
          </cell>
        </row>
        <row r="30">
          <cell r="B30" t="str">
            <v>B SHANAHAN</v>
          </cell>
        </row>
        <row r="31">
          <cell r="B31" t="str">
            <v>David Cresson</v>
          </cell>
        </row>
        <row r="32">
          <cell r="B32" t="str">
            <v>H APPIAH</v>
          </cell>
        </row>
        <row r="33">
          <cell r="B33" t="str">
            <v>M BAILEY</v>
          </cell>
        </row>
        <row r="34">
          <cell r="B34" t="str">
            <v>Open BW Solution Architecht (COPA)</v>
          </cell>
        </row>
        <row r="35">
          <cell r="B35" t="str">
            <v>R Trivedy</v>
          </cell>
        </row>
        <row r="36">
          <cell r="B36" t="str">
            <v>S EATON</v>
          </cell>
        </row>
        <row r="37">
          <cell r="B37" t="str">
            <v>C TSEYOUNGSUN</v>
          </cell>
        </row>
        <row r="38">
          <cell r="B38" t="str">
            <v>G MARKS</v>
          </cell>
        </row>
        <row r="39">
          <cell r="B39" t="str">
            <v>J ANDERSON</v>
          </cell>
        </row>
        <row r="40">
          <cell r="B40" t="str">
            <v>J M KRZYZANOWSKA</v>
          </cell>
        </row>
        <row r="41">
          <cell r="B41" t="str">
            <v>Kenji Magara</v>
          </cell>
        </row>
        <row r="42">
          <cell r="B42" t="str">
            <v>M MANN Replacement</v>
          </cell>
        </row>
        <row r="43">
          <cell r="B43" t="str">
            <v>M OAKLEY</v>
          </cell>
        </row>
        <row r="44">
          <cell r="B44" t="str">
            <v>Mike Trudel</v>
          </cell>
        </row>
        <row r="45">
          <cell r="B45" t="str">
            <v>Open QA Manager Role</v>
          </cell>
        </row>
        <row r="46">
          <cell r="B46" t="str">
            <v>P ROBINSON</v>
          </cell>
        </row>
        <row r="47">
          <cell r="B47" t="str">
            <v>S CHIDA</v>
          </cell>
        </row>
        <row r="48">
          <cell r="B48" t="str">
            <v>S LADWA</v>
          </cell>
        </row>
        <row r="49">
          <cell r="B49" t="str">
            <v>Shigenori Umezono</v>
          </cell>
        </row>
        <row r="50">
          <cell r="B50" t="str">
            <v>Kessler, J</v>
          </cell>
        </row>
        <row r="51">
          <cell r="B51" t="str">
            <v>D HUMPHREY</v>
          </cell>
        </row>
        <row r="52">
          <cell r="B52" t="str">
            <v>I O IGHODARO-GILBERT</v>
          </cell>
        </row>
        <row r="53">
          <cell r="B53" t="str">
            <v>Thierry Broustaut</v>
          </cell>
        </row>
        <row r="54">
          <cell r="B54" t="str">
            <v>B MCCALL</v>
          </cell>
        </row>
        <row r="55">
          <cell r="B55" t="str">
            <v>C WALKER</v>
          </cell>
        </row>
        <row r="56">
          <cell r="B56" t="str">
            <v>D DAVIDSON</v>
          </cell>
        </row>
        <row r="57">
          <cell r="B57" t="str">
            <v>D SADLER</v>
          </cell>
        </row>
        <row r="58">
          <cell r="B58" t="str">
            <v>H HALIL</v>
          </cell>
        </row>
        <row r="59">
          <cell r="B59" t="str">
            <v>K BELL</v>
          </cell>
        </row>
        <row r="60">
          <cell r="B60" t="str">
            <v>M BURTON</v>
          </cell>
        </row>
        <row r="61">
          <cell r="B61" t="str">
            <v>T GREEN</v>
          </cell>
        </row>
        <row r="62">
          <cell r="B62" t="str">
            <v>W HICKMAN</v>
          </cell>
        </row>
        <row r="63">
          <cell r="B63" t="str">
            <v>M MCILWAINE</v>
          </cell>
        </row>
        <row r="64">
          <cell r="B64" t="str">
            <v>R MAILLARDET</v>
          </cell>
        </row>
        <row r="65">
          <cell r="B65" t="str">
            <v>A SHAH</v>
          </cell>
        </row>
        <row r="66">
          <cell r="B66" t="str">
            <v>C LAI</v>
          </cell>
        </row>
        <row r="67">
          <cell r="B67" t="str">
            <v>S WESTLEY</v>
          </cell>
        </row>
        <row r="68">
          <cell r="B68" t="str">
            <v>A ROWLEY</v>
          </cell>
        </row>
        <row r="69">
          <cell r="B69" t="str">
            <v>A CHANDRAGIRI</v>
          </cell>
        </row>
        <row r="70">
          <cell r="B70" t="str">
            <v>A SHARMA REPLACEMENT</v>
          </cell>
        </row>
        <row r="71">
          <cell r="B71" t="str">
            <v>D HUTTON</v>
          </cell>
        </row>
        <row r="72">
          <cell r="B72" t="str">
            <v>D SKILTON</v>
          </cell>
        </row>
        <row r="73">
          <cell r="B73" t="str">
            <v>Dugnus, Dirk</v>
          </cell>
        </row>
        <row r="74">
          <cell r="B74" t="str">
            <v>E FOLI</v>
          </cell>
        </row>
        <row r="75">
          <cell r="B75" t="str">
            <v>R PATEL</v>
          </cell>
        </row>
        <row r="76">
          <cell r="B76" t="str">
            <v>J LEE</v>
          </cell>
        </row>
        <row r="77">
          <cell r="B77" t="str">
            <v>M BAKER</v>
          </cell>
        </row>
        <row r="78">
          <cell r="B78" t="str">
            <v>S HALE</v>
          </cell>
        </row>
        <row r="79">
          <cell r="B79" t="str">
            <v>M BEATTIE</v>
          </cell>
        </row>
        <row r="80">
          <cell r="B80" t="str">
            <v>N ARIKADO</v>
          </cell>
        </row>
        <row r="81">
          <cell r="B81" t="str">
            <v>O RUTHEN</v>
          </cell>
        </row>
        <row r="82">
          <cell r="B82" t="str">
            <v>P TEBBUTT</v>
          </cell>
        </row>
        <row r="83">
          <cell r="B83" t="str">
            <v>R VASSA</v>
          </cell>
        </row>
        <row r="84">
          <cell r="B84" t="str">
            <v>Sinfini FTE Zero Down based on June 2015 run rate</v>
          </cell>
        </row>
        <row r="85">
          <cell r="B85" t="str">
            <v>O DEGEORGES</v>
          </cell>
        </row>
        <row r="86">
          <cell r="B86" t="str">
            <v>S P COLLONGE</v>
          </cell>
        </row>
        <row r="87">
          <cell r="B87" t="str">
            <v>Guillaume Bottius</v>
          </cell>
        </row>
        <row r="88">
          <cell r="B88" t="str">
            <v>P K EDDLESTON</v>
          </cell>
        </row>
        <row r="89">
          <cell r="B89" t="str">
            <v>Cristina de la Rosa</v>
          </cell>
        </row>
        <row r="90">
          <cell r="B90" t="str">
            <v xml:space="preserve">JC Painset </v>
          </cell>
        </row>
        <row r="91">
          <cell r="B91" t="str">
            <v>M KNIGHT</v>
          </cell>
        </row>
        <row r="92">
          <cell r="B92" t="str">
            <v>Marcel Pein</v>
          </cell>
        </row>
        <row r="93">
          <cell r="B93" t="str">
            <v>QA Manager</v>
          </cell>
        </row>
        <row r="94">
          <cell r="B94" t="str">
            <v>Brendon Dallas</v>
          </cell>
        </row>
        <row r="95">
          <cell r="B95" t="str">
            <v>Priyanka P</v>
          </cell>
        </row>
        <row r="96">
          <cell r="B96" t="str">
            <v>Robert McElroy</v>
          </cell>
        </row>
        <row r="97">
          <cell r="B97" t="str">
            <v>CT STEWART</v>
          </cell>
        </row>
        <row r="98">
          <cell r="B98" t="str">
            <v>DE BURGESS</v>
          </cell>
        </row>
        <row r="99">
          <cell r="B99" t="str">
            <v>A T ELVERS</v>
          </cell>
        </row>
        <row r="100">
          <cell r="B100" t="str">
            <v>M ANDREWS</v>
          </cell>
        </row>
        <row r="101">
          <cell r="B101" t="str">
            <v>Mark THOMAS</v>
          </cell>
        </row>
        <row r="102">
          <cell r="B102" t="str">
            <v>A GRANT</v>
          </cell>
        </row>
        <row r="103">
          <cell r="B103" t="str">
            <v>R MILLINGTON-HARRIS</v>
          </cell>
        </row>
        <row r="104">
          <cell r="B104" t="str">
            <v>Martin Albers</v>
          </cell>
        </row>
      </sheetData>
      <sheetData sheetId="12">
        <row r="7">
          <cell r="E7" t="str">
            <v>J Willoughby</v>
          </cell>
        </row>
        <row r="8">
          <cell r="E8" t="str">
            <v>K Giesenow</v>
          </cell>
        </row>
        <row r="9">
          <cell r="E9" t="str">
            <v>Julien Quaegebeur</v>
          </cell>
        </row>
        <row r="10">
          <cell r="E10" t="str">
            <v>M BURDETT</v>
          </cell>
        </row>
        <row r="11">
          <cell r="E11" t="str">
            <v>HS RUPRAI</v>
          </cell>
        </row>
        <row r="12">
          <cell r="E12" t="str">
            <v>A KOUKOUTSIDIS</v>
          </cell>
        </row>
        <row r="13">
          <cell r="E13" t="str">
            <v>B FRANKLIN</v>
          </cell>
        </row>
        <row r="14">
          <cell r="E14" t="str">
            <v>G ROBERTSON</v>
          </cell>
        </row>
        <row r="15">
          <cell r="E15" t="str">
            <v>Hartung, Evelyn</v>
          </cell>
        </row>
        <row r="16">
          <cell r="E16" t="str">
            <v>I ANAND</v>
          </cell>
        </row>
        <row r="17">
          <cell r="E17" t="str">
            <v>K MARTINEZ-JOYCE</v>
          </cell>
        </row>
        <row r="18">
          <cell r="E18" t="str">
            <v>L CHABA</v>
          </cell>
        </row>
        <row r="19">
          <cell r="E19" t="str">
            <v>B LAURSEN</v>
          </cell>
        </row>
        <row r="20">
          <cell r="E20" t="str">
            <v>B LAURSEN</v>
          </cell>
        </row>
        <row r="21">
          <cell r="E21" t="str">
            <v>J BUDAI</v>
          </cell>
        </row>
        <row r="22">
          <cell r="E22" t="str">
            <v>J BUDAI</v>
          </cell>
        </row>
        <row r="23">
          <cell r="E23" t="str">
            <v>J JEFFERSON</v>
          </cell>
        </row>
        <row r="24">
          <cell r="E24" t="str">
            <v>J UDDIN</v>
          </cell>
        </row>
        <row r="25">
          <cell r="E25" t="str">
            <v>J UDDIN</v>
          </cell>
        </row>
        <row r="26">
          <cell r="E26" t="str">
            <v>P NGUYEN</v>
          </cell>
        </row>
        <row r="27">
          <cell r="E27" t="str">
            <v>A W TOMPKINS</v>
          </cell>
        </row>
        <row r="28">
          <cell r="E28" t="str">
            <v>I MIDWINTER</v>
          </cell>
        </row>
        <row r="29">
          <cell r="E29" t="str">
            <v>N HEATH</v>
          </cell>
        </row>
        <row r="30">
          <cell r="E30" t="str">
            <v>Open DC Mgmt Position</v>
          </cell>
        </row>
        <row r="31">
          <cell r="E31" t="str">
            <v>A RAMARAJU</v>
          </cell>
        </row>
        <row r="32">
          <cell r="E32" t="str">
            <v>A RAMARAJU</v>
          </cell>
        </row>
        <row r="33">
          <cell r="E33" t="str">
            <v>B RICHARDS</v>
          </cell>
        </row>
        <row r="34">
          <cell r="E34" t="str">
            <v>B RICHARDS</v>
          </cell>
        </row>
        <row r="35">
          <cell r="E35" t="str">
            <v>B SHANAHAN</v>
          </cell>
        </row>
        <row r="36">
          <cell r="E36" t="str">
            <v>B SHANAHAN</v>
          </cell>
        </row>
        <row r="37">
          <cell r="E37" t="str">
            <v>David Cresson</v>
          </cell>
        </row>
        <row r="38">
          <cell r="E38" t="str">
            <v>David Cresson</v>
          </cell>
        </row>
        <row r="39">
          <cell r="E39" t="str">
            <v>David Cresson</v>
          </cell>
        </row>
        <row r="40">
          <cell r="E40" t="str">
            <v>H APPIAH</v>
          </cell>
        </row>
        <row r="41">
          <cell r="E41" t="str">
            <v>M BAILEY</v>
          </cell>
        </row>
        <row r="42">
          <cell r="E42" t="str">
            <v>M BAILEY</v>
          </cell>
        </row>
        <row r="43">
          <cell r="E43" t="str">
            <v>Open BW Solution Architecht (COPA)</v>
          </cell>
        </row>
        <row r="44">
          <cell r="E44" t="str">
            <v>Open BW Solution Architecht (COPA)</v>
          </cell>
        </row>
        <row r="45">
          <cell r="E45" t="str">
            <v>R Trivedy</v>
          </cell>
        </row>
        <row r="46">
          <cell r="E46" t="str">
            <v>R Trivedy</v>
          </cell>
        </row>
        <row r="47">
          <cell r="E47" t="str">
            <v>S EATON</v>
          </cell>
        </row>
        <row r="48">
          <cell r="E48" t="str">
            <v>S EATON</v>
          </cell>
        </row>
        <row r="49">
          <cell r="E49" t="str">
            <v>S EATON</v>
          </cell>
        </row>
        <row r="50">
          <cell r="E50" t="str">
            <v>S EATON</v>
          </cell>
        </row>
        <row r="51">
          <cell r="E51" t="str">
            <v>C TSEYOUNGSUN</v>
          </cell>
        </row>
        <row r="52">
          <cell r="E52" t="str">
            <v>C TSEYOUNGSUN</v>
          </cell>
        </row>
        <row r="53">
          <cell r="E53" t="str">
            <v>G MARKS</v>
          </cell>
        </row>
        <row r="54">
          <cell r="E54" t="str">
            <v>J ANDERSON</v>
          </cell>
        </row>
        <row r="55">
          <cell r="E55" t="str">
            <v>J M KRZYZANOWSKA</v>
          </cell>
        </row>
        <row r="56">
          <cell r="E56" t="str">
            <v>J M KRZYZANOWSKA</v>
          </cell>
        </row>
        <row r="57">
          <cell r="E57" t="str">
            <v>Kenji Magara</v>
          </cell>
        </row>
        <row r="58">
          <cell r="E58" t="str">
            <v>Kenji Magara</v>
          </cell>
        </row>
        <row r="61">
          <cell r="E61" t="str">
            <v>M MANN Replacement</v>
          </cell>
        </row>
        <row r="62">
          <cell r="E62" t="str">
            <v>M OAKLEY</v>
          </cell>
        </row>
        <row r="63">
          <cell r="E63" t="str">
            <v>M OAKLEY</v>
          </cell>
        </row>
        <row r="64">
          <cell r="E64" t="str">
            <v>M OAKLEY</v>
          </cell>
        </row>
        <row r="65">
          <cell r="E65" t="str">
            <v>Mike Trudel</v>
          </cell>
        </row>
        <row r="66">
          <cell r="E66" t="str">
            <v>Mike Trudel</v>
          </cell>
        </row>
        <row r="67">
          <cell r="E67" t="str">
            <v>Open QA Manager Role</v>
          </cell>
        </row>
        <row r="68">
          <cell r="E68" t="str">
            <v>Open QA Manager Role</v>
          </cell>
        </row>
        <row r="69">
          <cell r="E69" t="str">
            <v>Open QA Manager Role</v>
          </cell>
        </row>
        <row r="70">
          <cell r="E70" t="str">
            <v>P ROBINSON</v>
          </cell>
        </row>
        <row r="71">
          <cell r="E71" t="str">
            <v>P ROBINSON</v>
          </cell>
        </row>
        <row r="72">
          <cell r="E72" t="str">
            <v>P ROBINSON</v>
          </cell>
        </row>
        <row r="73">
          <cell r="E73" t="str">
            <v>S CHIDA</v>
          </cell>
        </row>
        <row r="74">
          <cell r="E74" t="str">
            <v>S LADWA</v>
          </cell>
        </row>
        <row r="75">
          <cell r="E75" t="str">
            <v>S LADWA</v>
          </cell>
        </row>
        <row r="76">
          <cell r="E76" t="str">
            <v>Shigenori Umezono</v>
          </cell>
        </row>
        <row r="77">
          <cell r="E77" t="str">
            <v>Kessler, J</v>
          </cell>
        </row>
        <row r="78">
          <cell r="E78" t="str">
            <v>D HUMPHREY</v>
          </cell>
        </row>
        <row r="79">
          <cell r="E79" t="str">
            <v>I O IGHODARO-GILBERT</v>
          </cell>
        </row>
        <row r="80">
          <cell r="E80" t="str">
            <v>Thierry Broustaut</v>
          </cell>
        </row>
        <row r="81">
          <cell r="E81" t="str">
            <v>B MCCALL</v>
          </cell>
        </row>
        <row r="82">
          <cell r="E82" t="str">
            <v>C WALKER</v>
          </cell>
        </row>
        <row r="83">
          <cell r="E83" t="str">
            <v>D DAVIDSON</v>
          </cell>
        </row>
        <row r="84">
          <cell r="E84" t="str">
            <v>D SADLER</v>
          </cell>
        </row>
        <row r="85">
          <cell r="E85" t="str">
            <v>H HALIL</v>
          </cell>
        </row>
        <row r="86">
          <cell r="E86" t="str">
            <v>K BELL</v>
          </cell>
        </row>
        <row r="87">
          <cell r="E87" t="str">
            <v>M BURTON</v>
          </cell>
        </row>
        <row r="88">
          <cell r="E88" t="str">
            <v>T GREEN</v>
          </cell>
        </row>
        <row r="89">
          <cell r="E89" t="str">
            <v>W HICKMAN</v>
          </cell>
        </row>
        <row r="90">
          <cell r="E90" t="str">
            <v>M MCILWAINE</v>
          </cell>
        </row>
        <row r="91">
          <cell r="E91" t="str">
            <v>M MCILWAINE</v>
          </cell>
        </row>
        <row r="92">
          <cell r="E92" t="str">
            <v>R MAILLARDET</v>
          </cell>
        </row>
        <row r="93">
          <cell r="E93" t="str">
            <v>R MAILLARDET</v>
          </cell>
        </row>
        <row r="94">
          <cell r="E94" t="str">
            <v>A SHAH</v>
          </cell>
        </row>
        <row r="95">
          <cell r="E95" t="str">
            <v>C LAI</v>
          </cell>
        </row>
        <row r="96">
          <cell r="E96" t="str">
            <v>S WESTLEY</v>
          </cell>
        </row>
        <row r="97">
          <cell r="E97" t="str">
            <v>A ROWLEY</v>
          </cell>
        </row>
        <row r="98">
          <cell r="E98" t="str">
            <v>A CHANDRAGIRI</v>
          </cell>
        </row>
        <row r="99">
          <cell r="E99" t="str">
            <v>A CHANDRAGIRI</v>
          </cell>
        </row>
        <row r="100">
          <cell r="E100" t="str">
            <v>A CHANDRAGIRI</v>
          </cell>
        </row>
        <row r="101">
          <cell r="E101" t="str">
            <v>A CHANDRAGIRI</v>
          </cell>
        </row>
        <row r="102">
          <cell r="E102" t="str">
            <v>A SHARMA REPLACEMENT</v>
          </cell>
        </row>
        <row r="103">
          <cell r="E103" t="str">
            <v>D HUTTON</v>
          </cell>
        </row>
        <row r="104">
          <cell r="E104" t="str">
            <v>D HUTTON</v>
          </cell>
        </row>
        <row r="105">
          <cell r="E105" t="str">
            <v>D HUTTON</v>
          </cell>
        </row>
        <row r="106">
          <cell r="E106" t="str">
            <v>D HUTTON</v>
          </cell>
        </row>
        <row r="107">
          <cell r="E107" t="str">
            <v>D HUTTON</v>
          </cell>
        </row>
        <row r="108">
          <cell r="E108" t="str">
            <v>D SKILTON</v>
          </cell>
        </row>
        <row r="109">
          <cell r="E109" t="str">
            <v>D SKILTON</v>
          </cell>
        </row>
        <row r="110">
          <cell r="E110" t="str">
            <v>D SKILTON</v>
          </cell>
        </row>
        <row r="111">
          <cell r="E111" t="str">
            <v>D SKILTON</v>
          </cell>
        </row>
        <row r="112">
          <cell r="E112" t="str">
            <v>D SKILTON</v>
          </cell>
        </row>
        <row r="113">
          <cell r="E113" t="str">
            <v>D SKILTON</v>
          </cell>
        </row>
        <row r="114">
          <cell r="E114" t="str">
            <v>D SKILTON</v>
          </cell>
        </row>
        <row r="115">
          <cell r="E115" t="str">
            <v>D SKILTON</v>
          </cell>
        </row>
        <row r="116">
          <cell r="E116" t="str">
            <v>D SKILTON</v>
          </cell>
        </row>
        <row r="117">
          <cell r="E117" t="str">
            <v>Dugnus, Dirk</v>
          </cell>
        </row>
        <row r="118">
          <cell r="E118" t="str">
            <v>Dugnus, Dirk</v>
          </cell>
        </row>
        <row r="119">
          <cell r="E119" t="str">
            <v>E FOLI</v>
          </cell>
        </row>
        <row r="120">
          <cell r="E120" t="str">
            <v>E FOLI</v>
          </cell>
        </row>
        <row r="121">
          <cell r="E121" t="str">
            <v>E FOLI</v>
          </cell>
        </row>
        <row r="122">
          <cell r="E122" t="str">
            <v>E FOLI</v>
          </cell>
        </row>
        <row r="123">
          <cell r="E123" t="str">
            <v>E FOLI</v>
          </cell>
        </row>
        <row r="124">
          <cell r="E124" t="str">
            <v>R PATEL</v>
          </cell>
        </row>
        <row r="125">
          <cell r="E125" t="str">
            <v>R PATEL</v>
          </cell>
        </row>
        <row r="126">
          <cell r="E126" t="str">
            <v>R PATEL</v>
          </cell>
        </row>
        <row r="127">
          <cell r="E127" t="str">
            <v>R PATEL</v>
          </cell>
        </row>
        <row r="128">
          <cell r="E128" t="str">
            <v>J LEE</v>
          </cell>
        </row>
        <row r="129">
          <cell r="E129" t="str">
            <v>M BAKER</v>
          </cell>
        </row>
        <row r="130">
          <cell r="E130" t="str">
            <v>S HALE</v>
          </cell>
        </row>
        <row r="131">
          <cell r="E131" t="str">
            <v>M BEATTIE</v>
          </cell>
        </row>
        <row r="132">
          <cell r="E132" t="str">
            <v>M BEATTIE</v>
          </cell>
        </row>
        <row r="133">
          <cell r="E133" t="str">
            <v>N ARIKADO</v>
          </cell>
        </row>
        <row r="134">
          <cell r="E134" t="str">
            <v>N ARIKADO</v>
          </cell>
        </row>
        <row r="135">
          <cell r="E135" t="str">
            <v>O RUTHEN</v>
          </cell>
        </row>
        <row r="136">
          <cell r="E136" t="str">
            <v>P TEBBUTT</v>
          </cell>
        </row>
        <row r="137">
          <cell r="E137" t="str">
            <v>P TEBBUTT</v>
          </cell>
        </row>
        <row r="138">
          <cell r="E138" t="str">
            <v>P TEBBUTT</v>
          </cell>
        </row>
        <row r="139">
          <cell r="E139" t="str">
            <v>P TEBBUTT</v>
          </cell>
        </row>
        <row r="140">
          <cell r="E140" t="str">
            <v>P TEBBUTT</v>
          </cell>
        </row>
        <row r="141">
          <cell r="E141" t="str">
            <v>R VASSA</v>
          </cell>
        </row>
        <row r="142">
          <cell r="E142" t="str">
            <v>R VASSA</v>
          </cell>
        </row>
        <row r="143">
          <cell r="E143" t="str">
            <v>R VASSA</v>
          </cell>
        </row>
        <row r="144">
          <cell r="E144" t="str">
            <v>R VASSA</v>
          </cell>
        </row>
        <row r="145">
          <cell r="E145" t="str">
            <v>Sinfini FTE Zero Down based on June 2015 run rate</v>
          </cell>
        </row>
        <row r="146">
          <cell r="E146" t="str">
            <v>O DEGEORGES</v>
          </cell>
        </row>
        <row r="147">
          <cell r="E147" t="str">
            <v>S P COLLONGE</v>
          </cell>
        </row>
        <row r="148">
          <cell r="E148" t="str">
            <v>Guillaume Bottius</v>
          </cell>
        </row>
        <row r="149">
          <cell r="E149" t="str">
            <v>P K EDDLESTON</v>
          </cell>
        </row>
        <row r="150">
          <cell r="E150" t="str">
            <v>Cristina de la Rosa</v>
          </cell>
        </row>
        <row r="151">
          <cell r="E151" t="str">
            <v xml:space="preserve">JC Painset </v>
          </cell>
        </row>
        <row r="152">
          <cell r="E152" t="str">
            <v>M KNIGHT</v>
          </cell>
        </row>
        <row r="153">
          <cell r="E153" t="str">
            <v>M KNIGHT</v>
          </cell>
        </row>
        <row r="154">
          <cell r="E154" t="str">
            <v>Marcel Pein</v>
          </cell>
        </row>
        <row r="155">
          <cell r="E155" t="str">
            <v>QA Manager</v>
          </cell>
        </row>
        <row r="156">
          <cell r="E156" t="str">
            <v>Brendon Dallas</v>
          </cell>
        </row>
        <row r="157">
          <cell r="E157" t="str">
            <v>Priyanka P</v>
          </cell>
        </row>
        <row r="158">
          <cell r="E158" t="str">
            <v>Robert McElroy</v>
          </cell>
        </row>
        <row r="159">
          <cell r="E159" t="str">
            <v>CT STEWART</v>
          </cell>
        </row>
        <row r="160">
          <cell r="E160" t="str">
            <v>DE BURGESS</v>
          </cell>
        </row>
        <row r="161">
          <cell r="E161" t="str">
            <v>A T ELVERS</v>
          </cell>
        </row>
        <row r="162">
          <cell r="E162" t="str">
            <v>M ANDREWS</v>
          </cell>
        </row>
        <row r="163">
          <cell r="E163" t="str">
            <v>MARK THOMAS</v>
          </cell>
        </row>
        <row r="164">
          <cell r="E164" t="str">
            <v>A GRANT</v>
          </cell>
        </row>
        <row r="165">
          <cell r="E165" t="str">
            <v>R MILLINGTON-HARRIS</v>
          </cell>
        </row>
        <row r="166">
          <cell r="E166" t="str">
            <v>Martin Albers</v>
          </cell>
        </row>
        <row r="167">
          <cell r="E167" t="str">
            <v xml:space="preserve">JC Painset </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Shell HK"/>
      <sheetName val="Shell Thailand"/>
      <sheetName val="Shell Brunei"/>
      <sheetName val="Shell Malaysia"/>
      <sheetName val="Shell Singapore"/>
      <sheetName val="Petronas"/>
      <sheetName val="Strateq"/>
      <sheetName val="Fujitsu"/>
      <sheetName val="Shell Amsterdam"/>
      <sheetName val="Shell Philippines"/>
      <sheetName val="Louis Comments"/>
      <sheetName val="BP NAMIBIA"/>
      <sheetName val="BP MOCAMBIQUE LDA"/>
      <sheetName val="UNISYS AFRICA"/>
      <sheetName val="CHEVRON SOUTH AFRICA"/>
      <sheetName val="BP SOUTHERN AFRICA"/>
      <sheetName val="STOWE HOLDINGS"/>
      <sheetName val="Engen"/>
      <sheetName val="Shell"/>
      <sheetName val="Caltex"/>
      <sheetName val="Sasol"/>
      <sheetName val="BP BOTSWANA"/>
      <sheetName val="ABCOMM S.R.L."/>
      <sheetName val="Sadoo1"/>
      <sheetName val="Sadoo2"/>
      <sheetName val="Comments Sadoo"/>
      <sheetName val="Shell Belgium"/>
      <sheetName val="Oula Kuwait"/>
      <sheetName val="Trish1"/>
      <sheetName val="Trish2"/>
      <sheetName val="Comments Pages"/>
      <sheetName val="Australia"/>
      <sheetName val="Kristie1"/>
      <sheetName val="Comments Kristie"/>
      <sheetName val="FOOD STUFFS"/>
      <sheetName val="BP OIL NEW ZEALAND"/>
      <sheetName val="ASSIST NETWORK SERVICES"/>
      <sheetName val="FQ &amp; ECL"/>
      <sheetName val="GAS Alley"/>
      <sheetName val="ENOC"/>
      <sheetName val="Mobil NZ"/>
      <sheetName val="Comments Shaun"/>
      <sheetName val="SINOPEC &amp; PCITC"/>
      <sheetName val="Sinopec Detail"/>
      <sheetName val="Amy1"/>
      <sheetName val="Amy2"/>
      <sheetName val="Comments Amy"/>
      <sheetName val="GREENSTONE ENG"/>
      <sheetName val="BPCL"/>
      <sheetName val="Primax"/>
      <sheetName val="Brian1"/>
      <sheetName val="Misc PS"/>
      <sheetName val="Comments Brian"/>
      <sheetName val="FX Rates"/>
      <sheetName val="Total MY Sales"/>
      <sheetName val="Total NZ Sales"/>
      <sheetName val="Totals - by Customer"/>
      <sheetName val="Revenue Analysis"/>
      <sheetName val="Currency Risk "/>
      <sheetName val="Potential Revenue"/>
      <sheetName val="Pie Chart"/>
      <sheetName val="SEA"/>
      <sheetName val="Europe"/>
      <sheetName val="NZ &amp; AUS"/>
      <sheetName val="Middle East"/>
      <sheetName val="Africa"/>
      <sheetName val="India"/>
      <sheetName val="China &amp; HK"/>
      <sheetName val="South Ameri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row r="3">
          <cell r="B3">
            <v>1</v>
          </cell>
        </row>
        <row r="6">
          <cell r="B6">
            <v>0.75</v>
          </cell>
        </row>
        <row r="7">
          <cell r="B7">
            <v>0.55000000000000004</v>
          </cell>
        </row>
        <row r="9">
          <cell r="B9">
            <v>5.2</v>
          </cell>
        </row>
      </sheetData>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nksList"/>
      <sheetName val="Lookups"/>
      <sheetName val="OtherActuals"/>
      <sheetName val="Graphs"/>
      <sheetName val="Report"/>
      <sheetName val="Act&amp; Fcast"/>
      <sheetName val="Quarterly Report"/>
      <sheetName val="Cashflow"/>
      <sheetName val="Forecast"/>
      <sheetName val="BSFcastAsmptns"/>
      <sheetName val="GEL-Primax"/>
      <sheetName val="BS Fcast"/>
      <sheetName val="PS Malay"/>
      <sheetName val="PS RoW"/>
      <sheetName val="Contractors"/>
      <sheetName val="Budget"/>
      <sheetName val="P&amp;LActuals"/>
      <sheetName val="P&amp;LInput 1"/>
      <sheetName val="P&amp;LInput 2"/>
      <sheetName val="P&amp;LInput 3"/>
      <sheetName val="P&amp;LAdjust"/>
      <sheetName val="BS Report"/>
      <sheetName val="BS ActvFcast"/>
      <sheetName val="BSFcast"/>
      <sheetName val="BSBudget"/>
      <sheetName val="BSActuals"/>
      <sheetName val="BSInput 1"/>
      <sheetName val="BSInput 2"/>
      <sheetName val="BSInput 3"/>
      <sheetName val="BSInput adjust"/>
      <sheetName val="Sheet1"/>
      <sheetName val="Sheet2"/>
      <sheetName val="Sheet3"/>
      <sheetName val="Sheet4"/>
    </sheetNames>
    <sheetDataSet>
      <sheetData sheetId="0"/>
      <sheetData sheetId="1">
        <row r="3">
          <cell r="A3">
            <v>1</v>
          </cell>
          <cell r="B3">
            <v>40739</v>
          </cell>
          <cell r="C3">
            <v>2</v>
          </cell>
          <cell r="D3">
            <v>3</v>
          </cell>
          <cell r="E3">
            <v>5</v>
          </cell>
          <cell r="F3">
            <v>2</v>
          </cell>
          <cell r="G3">
            <v>3</v>
          </cell>
        </row>
        <row r="4">
          <cell r="A4">
            <v>2</v>
          </cell>
          <cell r="B4">
            <v>40769</v>
          </cell>
          <cell r="C4">
            <v>6</v>
          </cell>
          <cell r="D4">
            <v>7</v>
          </cell>
          <cell r="E4">
            <v>9</v>
          </cell>
          <cell r="F4">
            <v>4</v>
          </cell>
          <cell r="G4">
            <v>5</v>
          </cell>
        </row>
        <row r="5">
          <cell r="A5">
            <v>3</v>
          </cell>
          <cell r="B5">
            <v>40799</v>
          </cell>
          <cell r="C5">
            <v>10</v>
          </cell>
          <cell r="D5">
            <v>11</v>
          </cell>
          <cell r="E5">
            <v>13</v>
          </cell>
          <cell r="F5">
            <v>6</v>
          </cell>
          <cell r="G5">
            <v>7</v>
          </cell>
        </row>
        <row r="6">
          <cell r="A6">
            <v>4</v>
          </cell>
          <cell r="B6">
            <v>40829</v>
          </cell>
          <cell r="C6">
            <v>18</v>
          </cell>
          <cell r="D6">
            <v>19</v>
          </cell>
          <cell r="E6">
            <v>21</v>
          </cell>
          <cell r="F6">
            <v>8</v>
          </cell>
          <cell r="G6">
            <v>9</v>
          </cell>
        </row>
        <row r="7">
          <cell r="A7">
            <v>5</v>
          </cell>
          <cell r="B7">
            <v>40859</v>
          </cell>
          <cell r="C7">
            <v>22</v>
          </cell>
          <cell r="D7">
            <v>23</v>
          </cell>
          <cell r="E7">
            <v>25</v>
          </cell>
          <cell r="F7">
            <v>10</v>
          </cell>
          <cell r="G7">
            <v>11</v>
          </cell>
        </row>
        <row r="8">
          <cell r="A8">
            <v>6</v>
          </cell>
          <cell r="B8">
            <v>40889</v>
          </cell>
          <cell r="C8">
            <v>26</v>
          </cell>
          <cell r="D8">
            <v>27</v>
          </cell>
          <cell r="E8">
            <v>29</v>
          </cell>
          <cell r="F8">
            <v>12</v>
          </cell>
          <cell r="G8">
            <v>13</v>
          </cell>
        </row>
        <row r="9">
          <cell r="A9">
            <v>7</v>
          </cell>
          <cell r="B9">
            <v>40919</v>
          </cell>
          <cell r="C9">
            <v>34</v>
          </cell>
          <cell r="D9">
            <v>35</v>
          </cell>
          <cell r="E9">
            <v>37</v>
          </cell>
          <cell r="F9">
            <v>14</v>
          </cell>
          <cell r="G9">
            <v>15</v>
          </cell>
        </row>
        <row r="10">
          <cell r="A10">
            <v>8</v>
          </cell>
          <cell r="B10">
            <v>40949</v>
          </cell>
          <cell r="C10">
            <v>38</v>
          </cell>
          <cell r="D10">
            <v>39</v>
          </cell>
          <cell r="E10">
            <v>41</v>
          </cell>
          <cell r="F10">
            <v>16</v>
          </cell>
          <cell r="G10">
            <v>17</v>
          </cell>
        </row>
        <row r="11">
          <cell r="A11">
            <v>9</v>
          </cell>
          <cell r="B11">
            <v>40979</v>
          </cell>
          <cell r="C11">
            <v>42</v>
          </cell>
          <cell r="D11">
            <v>43</v>
          </cell>
          <cell r="E11">
            <v>45</v>
          </cell>
          <cell r="F11">
            <v>18</v>
          </cell>
          <cell r="G11">
            <v>19</v>
          </cell>
        </row>
        <row r="12">
          <cell r="A12">
            <v>10</v>
          </cell>
          <cell r="B12">
            <v>41009</v>
          </cell>
          <cell r="C12">
            <v>50</v>
          </cell>
          <cell r="D12">
            <v>51</v>
          </cell>
          <cell r="E12">
            <v>53</v>
          </cell>
          <cell r="F12">
            <v>20</v>
          </cell>
          <cell r="G12">
            <v>21</v>
          </cell>
        </row>
        <row r="13">
          <cell r="A13">
            <v>11</v>
          </cell>
          <cell r="B13">
            <v>41039</v>
          </cell>
          <cell r="C13">
            <v>54</v>
          </cell>
          <cell r="D13">
            <v>55</v>
          </cell>
          <cell r="E13">
            <v>57</v>
          </cell>
          <cell r="F13">
            <v>22</v>
          </cell>
          <cell r="G13">
            <v>23</v>
          </cell>
        </row>
        <row r="14">
          <cell r="A14">
            <v>12</v>
          </cell>
          <cell r="B14">
            <v>41069</v>
          </cell>
          <cell r="C14">
            <v>58</v>
          </cell>
          <cell r="D14">
            <v>59</v>
          </cell>
          <cell r="E14">
            <v>61</v>
          </cell>
          <cell r="F14">
            <v>24</v>
          </cell>
          <cell r="G14">
            <v>25</v>
          </cell>
        </row>
        <row r="20">
          <cell r="A20">
            <v>1</v>
          </cell>
          <cell r="B20">
            <v>40739</v>
          </cell>
          <cell r="C20">
            <v>3</v>
          </cell>
          <cell r="D20">
            <v>4</v>
          </cell>
          <cell r="E20">
            <v>6</v>
          </cell>
        </row>
        <row r="21">
          <cell r="A21">
            <v>2</v>
          </cell>
          <cell r="B21">
            <v>40769</v>
          </cell>
          <cell r="C21">
            <v>7</v>
          </cell>
          <cell r="D21">
            <v>8</v>
          </cell>
          <cell r="E21">
            <v>10</v>
          </cell>
        </row>
        <row r="22">
          <cell r="A22">
            <v>3</v>
          </cell>
          <cell r="B22">
            <v>40799</v>
          </cell>
          <cell r="C22">
            <v>11</v>
          </cell>
          <cell r="D22">
            <v>12</v>
          </cell>
          <cell r="E22">
            <v>14</v>
          </cell>
        </row>
        <row r="23">
          <cell r="A23">
            <v>4</v>
          </cell>
          <cell r="B23">
            <v>40829</v>
          </cell>
          <cell r="C23">
            <v>15</v>
          </cell>
          <cell r="D23">
            <v>16</v>
          </cell>
          <cell r="E23">
            <v>18</v>
          </cell>
        </row>
        <row r="24">
          <cell r="A24">
            <v>5</v>
          </cell>
          <cell r="B24">
            <v>40859</v>
          </cell>
          <cell r="C24">
            <v>19</v>
          </cell>
          <cell r="D24">
            <v>20</v>
          </cell>
          <cell r="E24">
            <v>22</v>
          </cell>
        </row>
        <row r="25">
          <cell r="A25">
            <v>6</v>
          </cell>
          <cell r="B25">
            <v>40889</v>
          </cell>
          <cell r="C25">
            <v>23</v>
          </cell>
          <cell r="D25">
            <v>24</v>
          </cell>
          <cell r="E25">
            <v>26</v>
          </cell>
        </row>
        <row r="26">
          <cell r="A26">
            <v>7</v>
          </cell>
          <cell r="B26">
            <v>40919</v>
          </cell>
          <cell r="C26">
            <v>27</v>
          </cell>
          <cell r="D26">
            <v>28</v>
          </cell>
          <cell r="E26">
            <v>30</v>
          </cell>
        </row>
        <row r="27">
          <cell r="A27">
            <v>8</v>
          </cell>
          <cell r="B27">
            <v>40949</v>
          </cell>
          <cell r="C27">
            <v>31</v>
          </cell>
          <cell r="D27">
            <v>32</v>
          </cell>
          <cell r="E27">
            <v>34</v>
          </cell>
        </row>
        <row r="28">
          <cell r="A28">
            <v>9</v>
          </cell>
          <cell r="B28">
            <v>40979</v>
          </cell>
          <cell r="C28">
            <v>35</v>
          </cell>
          <cell r="D28">
            <v>36</v>
          </cell>
          <cell r="E28">
            <v>38</v>
          </cell>
        </row>
        <row r="29">
          <cell r="A29">
            <v>10</v>
          </cell>
          <cell r="B29">
            <v>41009</v>
          </cell>
          <cell r="C29">
            <v>39</v>
          </cell>
          <cell r="D29">
            <v>40</v>
          </cell>
          <cell r="E29">
            <v>42</v>
          </cell>
        </row>
        <row r="30">
          <cell r="A30">
            <v>11</v>
          </cell>
          <cell r="B30">
            <v>41039</v>
          </cell>
          <cell r="C30">
            <v>43</v>
          </cell>
          <cell r="D30">
            <v>44</v>
          </cell>
          <cell r="E30">
            <v>46</v>
          </cell>
        </row>
        <row r="31">
          <cell r="A31">
            <v>12</v>
          </cell>
          <cell r="B31">
            <v>41069</v>
          </cell>
          <cell r="C31">
            <v>47</v>
          </cell>
          <cell r="D31">
            <v>48</v>
          </cell>
          <cell r="E31">
            <v>50</v>
          </cell>
        </row>
      </sheetData>
      <sheetData sheetId="2"/>
      <sheetData sheetId="3"/>
      <sheetData sheetId="4">
        <row r="55">
          <cell r="AC55">
            <v>4000</v>
          </cell>
          <cell r="CT55">
            <v>4000</v>
          </cell>
        </row>
        <row r="56">
          <cell r="AC56">
            <v>4110</v>
          </cell>
          <cell r="AD56">
            <v>0</v>
          </cell>
          <cell r="AE56">
            <v>0</v>
          </cell>
          <cell r="AF56" t="str">
            <v>N/A</v>
          </cell>
          <cell r="AG56">
            <v>0</v>
          </cell>
          <cell r="AH56">
            <v>0</v>
          </cell>
          <cell r="AI56">
            <v>0</v>
          </cell>
          <cell r="AJ56" t="str">
            <v>N/A</v>
          </cell>
          <cell r="AK56">
            <v>0</v>
          </cell>
          <cell r="AL56">
            <v>0</v>
          </cell>
          <cell r="AM56">
            <v>0</v>
          </cell>
          <cell r="AN56" t="str">
            <v>N/A</v>
          </cell>
          <cell r="AO56">
            <v>0</v>
          </cell>
          <cell r="AP56">
            <v>0</v>
          </cell>
          <cell r="AQ56">
            <v>0</v>
          </cell>
          <cell r="AR56" t="str">
            <v>N/A</v>
          </cell>
          <cell r="AS56" t="str">
            <v>N/A</v>
          </cell>
          <cell r="AT56">
            <v>0</v>
          </cell>
          <cell r="AU56">
            <v>0</v>
          </cell>
          <cell r="AV56" t="str">
            <v>N/A</v>
          </cell>
          <cell r="AW56">
            <v>0</v>
          </cell>
          <cell r="AX56">
            <v>0</v>
          </cell>
          <cell r="AY56">
            <v>0</v>
          </cell>
          <cell r="AZ56" t="str">
            <v>N/A</v>
          </cell>
          <cell r="BA56">
            <v>0</v>
          </cell>
          <cell r="BB56">
            <v>0</v>
          </cell>
          <cell r="BC56">
            <v>0</v>
          </cell>
          <cell r="BD56" t="str">
            <v>N/A</v>
          </cell>
          <cell r="BE56">
            <v>0</v>
          </cell>
          <cell r="BF56">
            <v>0</v>
          </cell>
          <cell r="BG56">
            <v>0</v>
          </cell>
          <cell r="BH56" t="str">
            <v>N/A</v>
          </cell>
          <cell r="BI56" t="str">
            <v>N/A</v>
          </cell>
          <cell r="BJ56">
            <v>0</v>
          </cell>
          <cell r="BK56">
            <v>0</v>
          </cell>
          <cell r="BL56" t="str">
            <v>N/A</v>
          </cell>
          <cell r="BM56">
            <v>0</v>
          </cell>
          <cell r="BN56">
            <v>0</v>
          </cell>
          <cell r="BO56">
            <v>0</v>
          </cell>
          <cell r="BP56" t="str">
            <v>N/A</v>
          </cell>
          <cell r="BQ56">
            <v>0</v>
          </cell>
          <cell r="BR56">
            <v>0</v>
          </cell>
          <cell r="BS56">
            <v>0</v>
          </cell>
          <cell r="BT56" t="str">
            <v>N/A</v>
          </cell>
          <cell r="BU56">
            <v>0</v>
          </cell>
          <cell r="BV56">
            <v>0</v>
          </cell>
          <cell r="BW56">
            <v>0</v>
          </cell>
          <cell r="BX56" t="str">
            <v>N/A</v>
          </cell>
          <cell r="BY56" t="str">
            <v>N/A</v>
          </cell>
          <cell r="BZ56">
            <v>0</v>
          </cell>
          <cell r="CA56">
            <v>0</v>
          </cell>
          <cell r="CB56" t="str">
            <v>N/A</v>
          </cell>
          <cell r="CC56">
            <v>0</v>
          </cell>
          <cell r="CD56">
            <v>0</v>
          </cell>
          <cell r="CE56">
            <v>0</v>
          </cell>
          <cell r="CF56" t="str">
            <v>N/A</v>
          </cell>
          <cell r="CG56">
            <v>0</v>
          </cell>
          <cell r="CH56">
            <v>0</v>
          </cell>
          <cell r="CI56">
            <v>0</v>
          </cell>
          <cell r="CJ56" t="str">
            <v>N/A</v>
          </cell>
          <cell r="CK56">
            <v>0</v>
          </cell>
          <cell r="CL56">
            <v>0</v>
          </cell>
          <cell r="CM56">
            <v>0</v>
          </cell>
          <cell r="CN56" t="str">
            <v>N/A</v>
          </cell>
          <cell r="CO56" t="str">
            <v>N/A</v>
          </cell>
          <cell r="CP56">
            <v>0</v>
          </cell>
          <cell r="CQ56">
            <v>0</v>
          </cell>
          <cell r="CR56" t="str">
            <v>N/A</v>
          </cell>
          <cell r="CS56" t="str">
            <v>N/A</v>
          </cell>
          <cell r="CT56">
            <v>4110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row>
        <row r="57">
          <cell r="AC57">
            <v>4111</v>
          </cell>
          <cell r="AD57">
            <v>-214039.87</v>
          </cell>
          <cell r="AE57">
            <v>-28810</v>
          </cell>
          <cell r="AF57">
            <v>6.4293602915654287</v>
          </cell>
          <cell r="AG57">
            <v>-28810</v>
          </cell>
          <cell r="AH57">
            <v>-155360</v>
          </cell>
          <cell r="AI57">
            <v>-155360</v>
          </cell>
          <cell r="AJ57">
            <v>0</v>
          </cell>
          <cell r="AK57">
            <v>0</v>
          </cell>
          <cell r="AL57">
            <v>-1045185.6501580611</v>
          </cell>
          <cell r="AM57">
            <v>-1045185.6501580611</v>
          </cell>
          <cell r="AN57">
            <v>0</v>
          </cell>
          <cell r="AO57">
            <v>0</v>
          </cell>
          <cell r="AP57">
            <v>-1414585.5201580611</v>
          </cell>
          <cell r="AQ57">
            <v>-1229355.6501580612</v>
          </cell>
          <cell r="AR57">
            <v>0.15067232169647937</v>
          </cell>
          <cell r="AS57" t="str">
            <v>N/A</v>
          </cell>
          <cell r="AT57">
            <v>-36502.307692307688</v>
          </cell>
          <cell r="AU57">
            <v>-36502.307692307688</v>
          </cell>
          <cell r="AV57">
            <v>0</v>
          </cell>
          <cell r="AW57">
            <v>0</v>
          </cell>
          <cell r="AX57">
            <v>-28809.769230769234</v>
          </cell>
          <cell r="AY57">
            <v>-48040.769230769234</v>
          </cell>
          <cell r="AZ57">
            <v>-0.4003058299841481</v>
          </cell>
          <cell r="BA57">
            <v>0</v>
          </cell>
          <cell r="BB57">
            <v>-469863.60484720755</v>
          </cell>
          <cell r="BC57">
            <v>-489094.60484720755</v>
          </cell>
          <cell r="BD57">
            <v>-3.9319591362100059E-2</v>
          </cell>
          <cell r="BE57">
            <v>0</v>
          </cell>
          <cell r="BF57">
            <v>-535175.68177028443</v>
          </cell>
          <cell r="BG57">
            <v>-573637.68177028443</v>
          </cell>
          <cell r="BH57">
            <v>-6.7049291255246168E-2</v>
          </cell>
          <cell r="BI57" t="str">
            <v>N/A</v>
          </cell>
          <cell r="BJ57">
            <v>0.46153846153902123</v>
          </cell>
          <cell r="BK57">
            <v>-38461.538461538461</v>
          </cell>
          <cell r="BL57">
            <v>-1.0000120000000001</v>
          </cell>
          <cell r="BM57">
            <v>0</v>
          </cell>
          <cell r="BN57">
            <v>-132343.78503688093</v>
          </cell>
          <cell r="BO57">
            <v>-170805.78503688093</v>
          </cell>
          <cell r="BP57">
            <v>-0.22517972673873521</v>
          </cell>
          <cell r="BQ57">
            <v>0</v>
          </cell>
          <cell r="BR57">
            <v>-534609.16859852476</v>
          </cell>
          <cell r="BS57">
            <v>-331940.16859852476</v>
          </cell>
          <cell r="BT57">
            <v>0.61055882707923859</v>
          </cell>
          <cell r="BU57">
            <v>0</v>
          </cell>
          <cell r="BV57">
            <v>-666952.49209694413</v>
          </cell>
          <cell r="BW57">
            <v>-541207.49209694413</v>
          </cell>
          <cell r="BX57">
            <v>0.23234157293867597</v>
          </cell>
          <cell r="BY57" t="str">
            <v>N/A</v>
          </cell>
          <cell r="BZ57">
            <v>-192809.53846153847</v>
          </cell>
          <cell r="CA57">
            <v>-118871.53846153847</v>
          </cell>
          <cell r="CB57">
            <v>0.62199918464017401</v>
          </cell>
          <cell r="CC57">
            <v>0</v>
          </cell>
          <cell r="CD57">
            <v>-225509.5384615385</v>
          </cell>
          <cell r="CE57">
            <v>-728501.5384615385</v>
          </cell>
          <cell r="CF57">
            <v>-0.69044740943475125</v>
          </cell>
          <cell r="CG57">
            <v>0</v>
          </cell>
          <cell r="CH57">
            <v>-933629.16859852476</v>
          </cell>
          <cell r="CI57">
            <v>-258470.16859852476</v>
          </cell>
          <cell r="CJ57">
            <v>2.6121351011640632</v>
          </cell>
          <cell r="CK57">
            <v>0</v>
          </cell>
          <cell r="CL57">
            <v>-1351948.2455216018</v>
          </cell>
          <cell r="CM57">
            <v>-1105843.2455216018</v>
          </cell>
          <cell r="CN57">
            <v>0.22254962536206269</v>
          </cell>
          <cell r="CO57" t="str">
            <v>N/A</v>
          </cell>
          <cell r="CP57">
            <v>-3968661.9395468915</v>
          </cell>
          <cell r="CQ57">
            <v>-3450044.0695468918</v>
          </cell>
          <cell r="CR57">
            <v>0.15032210010816227</v>
          </cell>
          <cell r="CS57" t="str">
            <v>N/A</v>
          </cell>
          <cell r="CT57">
            <v>4111</v>
          </cell>
          <cell r="CU57">
            <v>-214039.87</v>
          </cell>
          <cell r="CV57">
            <v>-28810</v>
          </cell>
          <cell r="CW57">
            <v>-369399.87</v>
          </cell>
          <cell r="CX57">
            <v>-184170</v>
          </cell>
          <cell r="CY57">
            <v>-1414585.5201580611</v>
          </cell>
          <cell r="CZ57">
            <v>-1229355.6501580612</v>
          </cell>
          <cell r="DA57">
            <v>-1451087.8278503688</v>
          </cell>
          <cell r="DB57">
            <v>-1265857.9578503689</v>
          </cell>
          <cell r="DC57">
            <v>-1479897.5970811381</v>
          </cell>
          <cell r="DD57">
            <v>-1313898.7270811382</v>
          </cell>
          <cell r="DE57">
            <v>-1949761.2019283455</v>
          </cell>
          <cell r="DF57">
            <v>-1802993.3319283458</v>
          </cell>
          <cell r="DG57">
            <v>-1949760.740389884</v>
          </cell>
          <cell r="DH57">
            <v>-1841454.8703898843</v>
          </cell>
          <cell r="DI57">
            <v>-2082104.525426765</v>
          </cell>
          <cell r="DJ57">
            <v>-2012260.6554267653</v>
          </cell>
          <cell r="DK57">
            <v>-2616713.6940252897</v>
          </cell>
          <cell r="DL57">
            <v>-2344200.8240252901</v>
          </cell>
          <cell r="DM57">
            <v>-2809523.2324868282</v>
          </cell>
          <cell r="DN57">
            <v>-2463072.3624868286</v>
          </cell>
          <cell r="DO57">
            <v>-3035032.7709483667</v>
          </cell>
          <cell r="DP57">
            <v>-3191573.9009483671</v>
          </cell>
          <cell r="DQ57">
            <v>-3968661.9395468915</v>
          </cell>
          <cell r="DR57">
            <v>-3450044.0695468918</v>
          </cell>
        </row>
        <row r="58">
          <cell r="AC58">
            <v>4119</v>
          </cell>
          <cell r="AD58">
            <v>-214039.87</v>
          </cell>
          <cell r="AE58">
            <v>-28810</v>
          </cell>
          <cell r="AF58">
            <v>6.4293602915654287</v>
          </cell>
          <cell r="AG58">
            <v>-28810</v>
          </cell>
          <cell r="AH58">
            <v>-155360</v>
          </cell>
          <cell r="AI58">
            <v>-155360</v>
          </cell>
          <cell r="AJ58">
            <v>0</v>
          </cell>
          <cell r="AK58">
            <v>0</v>
          </cell>
          <cell r="AL58">
            <v>-1045185.6501580611</v>
          </cell>
          <cell r="AM58">
            <v>-1045185.6501580611</v>
          </cell>
          <cell r="AN58">
            <v>0</v>
          </cell>
          <cell r="AO58">
            <v>0</v>
          </cell>
          <cell r="AP58">
            <v>-1414585.5201580611</v>
          </cell>
          <cell r="AQ58">
            <v>-1229355.6501580612</v>
          </cell>
          <cell r="AR58">
            <v>0.15067232169647937</v>
          </cell>
          <cell r="AS58" t="str">
            <v>N/A</v>
          </cell>
          <cell r="AT58">
            <v>-36502.307692307688</v>
          </cell>
          <cell r="AU58">
            <v>-36502.307692307688</v>
          </cell>
          <cell r="AV58">
            <v>0</v>
          </cell>
          <cell r="AW58">
            <v>0</v>
          </cell>
          <cell r="AX58">
            <v>-28809.769230769234</v>
          </cell>
          <cell r="AY58">
            <v>-48040.769230769234</v>
          </cell>
          <cell r="AZ58">
            <v>-0.4003058299841481</v>
          </cell>
          <cell r="BA58">
            <v>0</v>
          </cell>
          <cell r="BB58">
            <v>-469863.60484720755</v>
          </cell>
          <cell r="BC58">
            <v>-489094.60484720755</v>
          </cell>
          <cell r="BD58">
            <v>-3.9319591362100059E-2</v>
          </cell>
          <cell r="BE58">
            <v>0</v>
          </cell>
          <cell r="BF58">
            <v>-535175.68177028443</v>
          </cell>
          <cell r="BG58">
            <v>-573637.68177028443</v>
          </cell>
          <cell r="BH58">
            <v>-6.7049291255246168E-2</v>
          </cell>
          <cell r="BI58" t="str">
            <v>N/A</v>
          </cell>
          <cell r="BJ58">
            <v>0.46153846153902123</v>
          </cell>
          <cell r="BK58">
            <v>-38461.538461538461</v>
          </cell>
          <cell r="BL58">
            <v>-1.0000120000000001</v>
          </cell>
          <cell r="BM58">
            <v>0</v>
          </cell>
          <cell r="BN58">
            <v>-132343.78503688093</v>
          </cell>
          <cell r="BO58">
            <v>-170805.78503688093</v>
          </cell>
          <cell r="BP58">
            <v>-0.22517972673873521</v>
          </cell>
          <cell r="BQ58">
            <v>0</v>
          </cell>
          <cell r="BR58">
            <v>-534609.16859852476</v>
          </cell>
          <cell r="BS58">
            <v>-331940.16859852476</v>
          </cell>
          <cell r="BT58">
            <v>0.61055882707923859</v>
          </cell>
          <cell r="BU58">
            <v>0</v>
          </cell>
          <cell r="BV58">
            <v>-666952.49209694413</v>
          </cell>
          <cell r="BW58">
            <v>-541207.49209694413</v>
          </cell>
          <cell r="BX58">
            <v>0.23234157293867597</v>
          </cell>
          <cell r="BY58" t="str">
            <v>N/A</v>
          </cell>
          <cell r="BZ58">
            <v>-192809.53846153847</v>
          </cell>
          <cell r="CA58">
            <v>-118871.53846153847</v>
          </cell>
          <cell r="CB58">
            <v>0.62199918464017401</v>
          </cell>
          <cell r="CC58">
            <v>0</v>
          </cell>
          <cell r="CD58">
            <v>-225509.5384615385</v>
          </cell>
          <cell r="CE58">
            <v>-728501.5384615385</v>
          </cell>
          <cell r="CF58">
            <v>-0.69044740943475125</v>
          </cell>
          <cell r="CG58">
            <v>0</v>
          </cell>
          <cell r="CH58">
            <v>-933629.16859852476</v>
          </cell>
          <cell r="CI58">
            <v>-258470.16859852476</v>
          </cell>
          <cell r="CJ58">
            <v>2.6121351011640632</v>
          </cell>
          <cell r="CK58">
            <v>0</v>
          </cell>
          <cell r="CL58">
            <v>-1351948.2455216018</v>
          </cell>
          <cell r="CM58">
            <v>-1105843.2455216018</v>
          </cell>
          <cell r="CN58">
            <v>0.22254962536206269</v>
          </cell>
          <cell r="CO58" t="str">
            <v>N/A</v>
          </cell>
          <cell r="CP58">
            <v>-3968661.9395468915</v>
          </cell>
          <cell r="CQ58">
            <v>-3450044.0695468918</v>
          </cell>
          <cell r="CR58">
            <v>0.15032210010816227</v>
          </cell>
          <cell r="CS58" t="str">
            <v>N/A</v>
          </cell>
          <cell r="CT58">
            <v>4119</v>
          </cell>
          <cell r="CU58">
            <v>-214039.87</v>
          </cell>
          <cell r="CV58">
            <v>-28810</v>
          </cell>
          <cell r="CW58">
            <v>-369399.87</v>
          </cell>
          <cell r="CX58">
            <v>-184170</v>
          </cell>
          <cell r="CY58">
            <v>-1414585.5201580611</v>
          </cell>
          <cell r="CZ58">
            <v>-1229355.6501580612</v>
          </cell>
          <cell r="DA58">
            <v>-1451087.8278503688</v>
          </cell>
          <cell r="DB58">
            <v>-1265857.9578503689</v>
          </cell>
          <cell r="DC58">
            <v>-1479897.5970811381</v>
          </cell>
          <cell r="DD58">
            <v>-1313898.7270811382</v>
          </cell>
          <cell r="DE58">
            <v>-1949761.2019283455</v>
          </cell>
          <cell r="DF58">
            <v>-1802993.3319283458</v>
          </cell>
          <cell r="DG58">
            <v>-1949760.740389884</v>
          </cell>
          <cell r="DH58">
            <v>-1841454.8703898843</v>
          </cell>
          <cell r="DI58">
            <v>-2082104.525426765</v>
          </cell>
          <cell r="DJ58">
            <v>-2012260.6554267653</v>
          </cell>
          <cell r="DK58">
            <v>-2616713.6940252897</v>
          </cell>
          <cell r="DL58">
            <v>-2344200.8240252901</v>
          </cell>
          <cell r="DM58">
            <v>-2809523.2324868282</v>
          </cell>
          <cell r="DN58">
            <v>-2463072.3624868286</v>
          </cell>
          <cell r="DO58">
            <v>-3035032.7709483667</v>
          </cell>
          <cell r="DP58">
            <v>-3191573.9009483671</v>
          </cell>
          <cell r="DQ58">
            <v>-3968661.9395468915</v>
          </cell>
          <cell r="DR58">
            <v>-3450044.0695468918</v>
          </cell>
        </row>
        <row r="60">
          <cell r="AC60">
            <v>4120</v>
          </cell>
          <cell r="AD60">
            <v>0</v>
          </cell>
          <cell r="AE60">
            <v>0</v>
          </cell>
          <cell r="AF60" t="str">
            <v>N/A</v>
          </cell>
          <cell r="AG60">
            <v>0</v>
          </cell>
          <cell r="AH60">
            <v>0</v>
          </cell>
          <cell r="AI60">
            <v>0</v>
          </cell>
          <cell r="AJ60" t="str">
            <v>N/A</v>
          </cell>
          <cell r="AK60">
            <v>0</v>
          </cell>
          <cell r="AL60">
            <v>0</v>
          </cell>
          <cell r="AM60">
            <v>0</v>
          </cell>
          <cell r="AN60" t="str">
            <v>N/A</v>
          </cell>
          <cell r="AO60">
            <v>0</v>
          </cell>
          <cell r="AP60">
            <v>0</v>
          </cell>
          <cell r="AQ60">
            <v>0</v>
          </cell>
          <cell r="AR60" t="str">
            <v>N/A</v>
          </cell>
          <cell r="AS60" t="str">
            <v>N/A</v>
          </cell>
          <cell r="AT60">
            <v>0</v>
          </cell>
          <cell r="AU60">
            <v>0</v>
          </cell>
          <cell r="AV60" t="str">
            <v>N/A</v>
          </cell>
          <cell r="AW60">
            <v>0</v>
          </cell>
          <cell r="AX60">
            <v>0</v>
          </cell>
          <cell r="AY60">
            <v>0</v>
          </cell>
          <cell r="AZ60" t="str">
            <v>N/A</v>
          </cell>
          <cell r="BA60">
            <v>0</v>
          </cell>
          <cell r="BB60">
            <v>0</v>
          </cell>
          <cell r="BC60">
            <v>0</v>
          </cell>
          <cell r="BD60" t="str">
            <v>N/A</v>
          </cell>
          <cell r="BE60">
            <v>0</v>
          </cell>
          <cell r="BF60">
            <v>0</v>
          </cell>
          <cell r="BG60">
            <v>0</v>
          </cell>
          <cell r="BH60" t="str">
            <v>N/A</v>
          </cell>
          <cell r="BI60" t="str">
            <v>N/A</v>
          </cell>
          <cell r="BJ60">
            <v>0</v>
          </cell>
          <cell r="BK60">
            <v>0</v>
          </cell>
          <cell r="BL60" t="str">
            <v>N/A</v>
          </cell>
          <cell r="BM60">
            <v>0</v>
          </cell>
          <cell r="BN60">
            <v>0</v>
          </cell>
          <cell r="BO60">
            <v>0</v>
          </cell>
          <cell r="BP60" t="str">
            <v>N/A</v>
          </cell>
          <cell r="BQ60">
            <v>0</v>
          </cell>
          <cell r="BR60">
            <v>0</v>
          </cell>
          <cell r="BS60">
            <v>0</v>
          </cell>
          <cell r="BT60" t="str">
            <v>N/A</v>
          </cell>
          <cell r="BU60">
            <v>0</v>
          </cell>
          <cell r="BV60">
            <v>0</v>
          </cell>
          <cell r="BW60">
            <v>0</v>
          </cell>
          <cell r="BX60" t="str">
            <v>N/A</v>
          </cell>
          <cell r="BY60" t="str">
            <v>N/A</v>
          </cell>
          <cell r="BZ60">
            <v>0</v>
          </cell>
          <cell r="CA60">
            <v>0</v>
          </cell>
          <cell r="CB60" t="str">
            <v>N/A</v>
          </cell>
          <cell r="CC60">
            <v>0</v>
          </cell>
          <cell r="CD60">
            <v>0</v>
          </cell>
          <cell r="CE60">
            <v>0</v>
          </cell>
          <cell r="CF60" t="str">
            <v>N/A</v>
          </cell>
          <cell r="CG60">
            <v>0</v>
          </cell>
          <cell r="CH60">
            <v>0</v>
          </cell>
          <cell r="CI60">
            <v>0</v>
          </cell>
          <cell r="CJ60" t="str">
            <v>N/A</v>
          </cell>
          <cell r="CK60">
            <v>0</v>
          </cell>
          <cell r="CL60">
            <v>0</v>
          </cell>
          <cell r="CM60">
            <v>0</v>
          </cell>
          <cell r="CN60" t="str">
            <v>N/A</v>
          </cell>
          <cell r="CO60" t="str">
            <v>N/A</v>
          </cell>
          <cell r="CP60">
            <v>0</v>
          </cell>
          <cell r="CQ60">
            <v>0</v>
          </cell>
          <cell r="CR60" t="str">
            <v>N/A</v>
          </cell>
          <cell r="CS60" t="str">
            <v>N/A</v>
          </cell>
          <cell r="CT60">
            <v>4120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row>
        <row r="61">
          <cell r="AC61">
            <v>4121</v>
          </cell>
          <cell r="AD61">
            <v>-199354.88</v>
          </cell>
          <cell r="AE61">
            <v>-71608</v>
          </cell>
          <cell r="AF61">
            <v>1.7839749748631437</v>
          </cell>
          <cell r="AG61">
            <v>-71608</v>
          </cell>
          <cell r="AH61">
            <v>-71608</v>
          </cell>
          <cell r="AI61">
            <v>-71608</v>
          </cell>
          <cell r="AJ61">
            <v>0</v>
          </cell>
          <cell r="AK61">
            <v>0</v>
          </cell>
          <cell r="AL61">
            <v>-620472.73480857047</v>
          </cell>
          <cell r="AM61">
            <v>-620472.73480857047</v>
          </cell>
          <cell r="AN61">
            <v>0</v>
          </cell>
          <cell r="AO61">
            <v>0</v>
          </cell>
          <cell r="AP61">
            <v>-891435.61480857048</v>
          </cell>
          <cell r="AQ61">
            <v>-763688.73480857047</v>
          </cell>
          <cell r="AR61">
            <v>0.16727610893988309</v>
          </cell>
          <cell r="AS61" t="str">
            <v>N/A</v>
          </cell>
          <cell r="AT61">
            <v>-83402.871794871797</v>
          </cell>
          <cell r="AU61">
            <v>-83402.871794871797</v>
          </cell>
          <cell r="AV61">
            <v>0</v>
          </cell>
          <cell r="AW61">
            <v>0</v>
          </cell>
          <cell r="AX61">
            <v>-71608.342752485536</v>
          </cell>
          <cell r="AY61">
            <v>-1121503.3427524855</v>
          </cell>
          <cell r="AZ61">
            <v>-0.9361496840689405</v>
          </cell>
          <cell r="BA61">
            <v>0</v>
          </cell>
          <cell r="BB61">
            <v>-22044.015103617843</v>
          </cell>
          <cell r="BC61">
            <v>-51531.015103617843</v>
          </cell>
          <cell r="BD61">
            <v>-0.57221849677728942</v>
          </cell>
          <cell r="BE61">
            <v>0</v>
          </cell>
          <cell r="BF61">
            <v>-177055.22965097521</v>
          </cell>
          <cell r="BG61">
            <v>-1256437.2296509752</v>
          </cell>
          <cell r="BH61">
            <v>-0.85908151599411042</v>
          </cell>
          <cell r="BI61" t="str">
            <v>N/A</v>
          </cell>
          <cell r="BJ61">
            <v>-19999.906919564455</v>
          </cell>
          <cell r="BK61">
            <v>-123494.90691956446</v>
          </cell>
          <cell r="BL61">
            <v>-0.83805075514093119</v>
          </cell>
          <cell r="BM61">
            <v>0</v>
          </cell>
          <cell r="BN61">
            <v>-109977.76993326307</v>
          </cell>
          <cell r="BO61">
            <v>-213472.76993326307</v>
          </cell>
          <cell r="BP61">
            <v>-0.48481593241309007</v>
          </cell>
          <cell r="BQ61">
            <v>0</v>
          </cell>
          <cell r="BR61">
            <v>-111607.90691956447</v>
          </cell>
          <cell r="BS61">
            <v>-215102.90691956447</v>
          </cell>
          <cell r="BT61">
            <v>-0.48114180083442992</v>
          </cell>
          <cell r="BU61">
            <v>0</v>
          </cell>
          <cell r="BV61">
            <v>-241585.58377239201</v>
          </cell>
          <cell r="BW61">
            <v>-552070.58377239201</v>
          </cell>
          <cell r="BX61">
            <v>-0.56240091235871192</v>
          </cell>
          <cell r="BY61" t="str">
            <v>N/A</v>
          </cell>
          <cell r="BZ61">
            <v>-111607.90691956447</v>
          </cell>
          <cell r="CA61">
            <v>-215102.90691956447</v>
          </cell>
          <cell r="CB61">
            <v>-0.48114180083442992</v>
          </cell>
          <cell r="CC61">
            <v>0</v>
          </cell>
          <cell r="CD61">
            <v>-111607.90691956447</v>
          </cell>
          <cell r="CE61">
            <v>-215102.90691956447</v>
          </cell>
          <cell r="CF61">
            <v>-0.48114180083442992</v>
          </cell>
          <cell r="CG61">
            <v>0</v>
          </cell>
          <cell r="CH61">
            <v>-111607.90691956447</v>
          </cell>
          <cell r="CI61">
            <v>-215102.90691956447</v>
          </cell>
          <cell r="CJ61">
            <v>-0.48114180083442992</v>
          </cell>
          <cell r="CK61">
            <v>0</v>
          </cell>
          <cell r="CL61">
            <v>-334823.72075869341</v>
          </cell>
          <cell r="CM61">
            <v>-645308.72075869341</v>
          </cell>
          <cell r="CN61">
            <v>-0.48114180083442992</v>
          </cell>
          <cell r="CO61" t="str">
            <v>N/A</v>
          </cell>
          <cell r="CP61">
            <v>-1644900.1489906311</v>
          </cell>
          <cell r="CQ61">
            <v>-3217505.2689906312</v>
          </cell>
          <cell r="CR61">
            <v>-0.48876535965808832</v>
          </cell>
          <cell r="CS61" t="str">
            <v>N/A</v>
          </cell>
          <cell r="CT61">
            <v>4121</v>
          </cell>
          <cell r="CU61">
            <v>-199354.88</v>
          </cell>
          <cell r="CV61">
            <v>-71608</v>
          </cell>
          <cell r="CW61">
            <v>-270962.88</v>
          </cell>
          <cell r="CX61">
            <v>-143216</v>
          </cell>
          <cell r="CY61">
            <v>-891435.61480857048</v>
          </cell>
          <cell r="CZ61">
            <v>-763688.73480857047</v>
          </cell>
          <cell r="DA61">
            <v>-974838.48660344223</v>
          </cell>
          <cell r="DB61">
            <v>-847091.60660344223</v>
          </cell>
          <cell r="DC61">
            <v>-1046446.8293559278</v>
          </cell>
          <cell r="DD61">
            <v>-1968594.9493559278</v>
          </cell>
          <cell r="DE61">
            <v>-1068490.8444595456</v>
          </cell>
          <cell r="DF61">
            <v>-2020125.9644595457</v>
          </cell>
          <cell r="DG61">
            <v>-1088490.7513791099</v>
          </cell>
          <cell r="DH61">
            <v>-2143620.87137911</v>
          </cell>
          <cell r="DI61">
            <v>-1198468.521312373</v>
          </cell>
          <cell r="DJ61">
            <v>-2357093.6413123729</v>
          </cell>
          <cell r="DK61">
            <v>-1310076.4282319373</v>
          </cell>
          <cell r="DL61">
            <v>-2572196.5482319375</v>
          </cell>
          <cell r="DM61">
            <v>-1421684.3351515019</v>
          </cell>
          <cell r="DN61">
            <v>-2787299.455151502</v>
          </cell>
          <cell r="DO61">
            <v>-1533292.2420710665</v>
          </cell>
          <cell r="DP61">
            <v>-3002402.3620710666</v>
          </cell>
          <cell r="DQ61">
            <v>-1644900.1489906311</v>
          </cell>
          <cell r="DR61">
            <v>-3217505.2689906312</v>
          </cell>
        </row>
        <row r="62">
          <cell r="AC62">
            <v>4129</v>
          </cell>
          <cell r="AD62">
            <v>-199354.88</v>
          </cell>
          <cell r="AE62">
            <v>-71608</v>
          </cell>
          <cell r="AF62">
            <v>1.7839749748631437</v>
          </cell>
          <cell r="AG62">
            <v>-71608</v>
          </cell>
          <cell r="AH62">
            <v>-71608</v>
          </cell>
          <cell r="AI62">
            <v>-71608</v>
          </cell>
          <cell r="AJ62">
            <v>0</v>
          </cell>
          <cell r="AK62">
            <v>0</v>
          </cell>
          <cell r="AL62">
            <v>-620472.73480857047</v>
          </cell>
          <cell r="AM62">
            <v>-620472.73480857047</v>
          </cell>
          <cell r="AN62">
            <v>0</v>
          </cell>
          <cell r="AO62">
            <v>0</v>
          </cell>
          <cell r="AP62">
            <v>-891435.61480857048</v>
          </cell>
          <cell r="AQ62">
            <v>-763688.73480857047</v>
          </cell>
          <cell r="AR62">
            <v>0.16727610893988309</v>
          </cell>
          <cell r="AS62" t="str">
            <v>N/A</v>
          </cell>
          <cell r="AT62">
            <v>-83402.871794871797</v>
          </cell>
          <cell r="AU62">
            <v>-83402.871794871797</v>
          </cell>
          <cell r="AV62">
            <v>0</v>
          </cell>
          <cell r="AW62">
            <v>0</v>
          </cell>
          <cell r="AX62">
            <v>-71608.342752485536</v>
          </cell>
          <cell r="AY62">
            <v>-1121503.3427524855</v>
          </cell>
          <cell r="AZ62">
            <v>-0.9361496840689405</v>
          </cell>
          <cell r="BA62">
            <v>0</v>
          </cell>
          <cell r="BB62">
            <v>-22044.015103617843</v>
          </cell>
          <cell r="BC62">
            <v>-51531.015103617843</v>
          </cell>
          <cell r="BD62">
            <v>-0.57221849677728942</v>
          </cell>
          <cell r="BE62">
            <v>0</v>
          </cell>
          <cell r="BF62">
            <v>-177055.22965097521</v>
          </cell>
          <cell r="BG62">
            <v>-1256437.2296509752</v>
          </cell>
          <cell r="BH62">
            <v>-0.85908151599411042</v>
          </cell>
          <cell r="BI62" t="str">
            <v>N/A</v>
          </cell>
          <cell r="BJ62">
            <v>-19999.906919564455</v>
          </cell>
          <cell r="BK62">
            <v>-123494.90691956446</v>
          </cell>
          <cell r="BL62">
            <v>-0.83805075514093119</v>
          </cell>
          <cell r="BM62">
            <v>0</v>
          </cell>
          <cell r="BN62">
            <v>-109977.76993326307</v>
          </cell>
          <cell r="BO62">
            <v>-213472.76993326307</v>
          </cell>
          <cell r="BP62">
            <v>-0.48481593241309007</v>
          </cell>
          <cell r="BQ62">
            <v>0</v>
          </cell>
          <cell r="BR62">
            <v>-111607.90691956447</v>
          </cell>
          <cell r="BS62">
            <v>-215102.90691956447</v>
          </cell>
          <cell r="BT62">
            <v>-0.48114180083442992</v>
          </cell>
          <cell r="BU62">
            <v>0</v>
          </cell>
          <cell r="BV62">
            <v>-241585.58377239201</v>
          </cell>
          <cell r="BW62">
            <v>-552070.58377239201</v>
          </cell>
          <cell r="BX62">
            <v>-0.56240091235871192</v>
          </cell>
          <cell r="BY62" t="str">
            <v>N/A</v>
          </cell>
          <cell r="BZ62">
            <v>-111607.90691956447</v>
          </cell>
          <cell r="CA62">
            <v>-215102.90691956447</v>
          </cell>
          <cell r="CB62">
            <v>-0.48114180083442992</v>
          </cell>
          <cell r="CC62">
            <v>0</v>
          </cell>
          <cell r="CD62">
            <v>-111607.90691956447</v>
          </cell>
          <cell r="CE62">
            <v>-215102.90691956447</v>
          </cell>
          <cell r="CF62">
            <v>-0.48114180083442992</v>
          </cell>
          <cell r="CG62">
            <v>0</v>
          </cell>
          <cell r="CH62">
            <v>-111607.90691956447</v>
          </cell>
          <cell r="CI62">
            <v>-215102.90691956447</v>
          </cell>
          <cell r="CJ62">
            <v>-0.48114180083442992</v>
          </cell>
          <cell r="CK62">
            <v>0</v>
          </cell>
          <cell r="CL62">
            <v>-334823.72075869341</v>
          </cell>
          <cell r="CM62">
            <v>-645308.72075869341</v>
          </cell>
          <cell r="CN62">
            <v>-0.48114180083442992</v>
          </cell>
          <cell r="CO62" t="str">
            <v>N/A</v>
          </cell>
          <cell r="CP62">
            <v>-1644900.1489906311</v>
          </cell>
          <cell r="CQ62">
            <v>-3217505.2689906312</v>
          </cell>
          <cell r="CR62">
            <v>-0.48876535965808832</v>
          </cell>
          <cell r="CS62" t="str">
            <v>N/A</v>
          </cell>
          <cell r="CT62">
            <v>4129</v>
          </cell>
          <cell r="CU62">
            <v>-199354.88</v>
          </cell>
          <cell r="CV62">
            <v>-71608</v>
          </cell>
          <cell r="CW62">
            <v>-270962.88</v>
          </cell>
          <cell r="CX62">
            <v>-143216</v>
          </cell>
          <cell r="CY62">
            <v>-891435.61480857048</v>
          </cell>
          <cell r="CZ62">
            <v>-763688.73480857047</v>
          </cell>
          <cell r="DA62">
            <v>-974838.48660344223</v>
          </cell>
          <cell r="DB62">
            <v>-847091.60660344223</v>
          </cell>
          <cell r="DC62">
            <v>-1046446.8293559278</v>
          </cell>
          <cell r="DD62">
            <v>-1968594.9493559278</v>
          </cell>
          <cell r="DE62">
            <v>-1068490.8444595456</v>
          </cell>
          <cell r="DF62">
            <v>-2020125.9644595457</v>
          </cell>
          <cell r="DG62">
            <v>-1088490.7513791099</v>
          </cell>
          <cell r="DH62">
            <v>-2143620.87137911</v>
          </cell>
          <cell r="DI62">
            <v>-1198468.521312373</v>
          </cell>
          <cell r="DJ62">
            <v>-2357093.6413123729</v>
          </cell>
          <cell r="DK62">
            <v>-1310076.4282319373</v>
          </cell>
          <cell r="DL62">
            <v>-2572196.5482319375</v>
          </cell>
          <cell r="DM62">
            <v>-1421684.3351515019</v>
          </cell>
          <cell r="DN62">
            <v>-2787299.455151502</v>
          </cell>
          <cell r="DO62">
            <v>-1533292.2420710665</v>
          </cell>
          <cell r="DP62">
            <v>-3002402.3620710666</v>
          </cell>
          <cell r="DQ62">
            <v>-1644900.1489906311</v>
          </cell>
          <cell r="DR62">
            <v>-3217505.2689906312</v>
          </cell>
        </row>
        <row r="64">
          <cell r="AC64">
            <v>4130</v>
          </cell>
          <cell r="AD64">
            <v>0</v>
          </cell>
          <cell r="AE64">
            <v>0</v>
          </cell>
          <cell r="AF64" t="str">
            <v>N/A</v>
          </cell>
          <cell r="AG64">
            <v>0</v>
          </cell>
          <cell r="AH64">
            <v>0</v>
          </cell>
          <cell r="AI64">
            <v>0</v>
          </cell>
          <cell r="AJ64" t="str">
            <v>N/A</v>
          </cell>
          <cell r="AK64">
            <v>0</v>
          </cell>
          <cell r="AL64">
            <v>0</v>
          </cell>
          <cell r="AM64">
            <v>0</v>
          </cell>
          <cell r="AN64" t="str">
            <v>N/A</v>
          </cell>
          <cell r="AO64">
            <v>0</v>
          </cell>
          <cell r="AP64">
            <v>0</v>
          </cell>
          <cell r="AQ64">
            <v>0</v>
          </cell>
          <cell r="AR64" t="str">
            <v>N/A</v>
          </cell>
          <cell r="AS64" t="str">
            <v>N/A</v>
          </cell>
          <cell r="AT64">
            <v>0</v>
          </cell>
          <cell r="AU64">
            <v>0</v>
          </cell>
          <cell r="AV64" t="str">
            <v>N/A</v>
          </cell>
          <cell r="AW64">
            <v>0</v>
          </cell>
          <cell r="AX64">
            <v>0</v>
          </cell>
          <cell r="AY64">
            <v>0</v>
          </cell>
          <cell r="AZ64" t="str">
            <v>N/A</v>
          </cell>
          <cell r="BA64">
            <v>0</v>
          </cell>
          <cell r="BB64">
            <v>0</v>
          </cell>
          <cell r="BC64">
            <v>0</v>
          </cell>
          <cell r="BD64" t="str">
            <v>N/A</v>
          </cell>
          <cell r="BE64">
            <v>0</v>
          </cell>
          <cell r="BF64">
            <v>0</v>
          </cell>
          <cell r="BG64">
            <v>0</v>
          </cell>
          <cell r="BH64" t="str">
            <v>N/A</v>
          </cell>
          <cell r="BI64" t="str">
            <v>N/A</v>
          </cell>
          <cell r="BJ64">
            <v>0</v>
          </cell>
          <cell r="BK64">
            <v>0</v>
          </cell>
          <cell r="BL64" t="str">
            <v>N/A</v>
          </cell>
          <cell r="BM64">
            <v>0</v>
          </cell>
          <cell r="BN64">
            <v>0</v>
          </cell>
          <cell r="BO64">
            <v>0</v>
          </cell>
          <cell r="BP64" t="str">
            <v>N/A</v>
          </cell>
          <cell r="BQ64">
            <v>0</v>
          </cell>
          <cell r="BR64">
            <v>0</v>
          </cell>
          <cell r="BS64">
            <v>0</v>
          </cell>
          <cell r="BT64" t="str">
            <v>N/A</v>
          </cell>
          <cell r="BU64">
            <v>0</v>
          </cell>
          <cell r="BV64">
            <v>0</v>
          </cell>
          <cell r="BW64">
            <v>0</v>
          </cell>
          <cell r="BX64" t="str">
            <v>N/A</v>
          </cell>
          <cell r="BY64" t="str">
            <v>N/A</v>
          </cell>
          <cell r="BZ64">
            <v>0</v>
          </cell>
          <cell r="CA64">
            <v>0</v>
          </cell>
          <cell r="CB64" t="str">
            <v>N/A</v>
          </cell>
          <cell r="CC64">
            <v>0</v>
          </cell>
          <cell r="CD64">
            <v>0</v>
          </cell>
          <cell r="CE64">
            <v>0</v>
          </cell>
          <cell r="CF64" t="str">
            <v>N/A</v>
          </cell>
          <cell r="CG64">
            <v>0</v>
          </cell>
          <cell r="CH64">
            <v>0</v>
          </cell>
          <cell r="CI64">
            <v>0</v>
          </cell>
          <cell r="CJ64" t="str">
            <v>N/A</v>
          </cell>
          <cell r="CK64">
            <v>0</v>
          </cell>
          <cell r="CL64">
            <v>0</v>
          </cell>
          <cell r="CM64">
            <v>0</v>
          </cell>
          <cell r="CN64" t="str">
            <v>N/A</v>
          </cell>
          <cell r="CO64" t="str">
            <v>N/A</v>
          </cell>
          <cell r="CP64">
            <v>0</v>
          </cell>
          <cell r="CQ64">
            <v>0</v>
          </cell>
          <cell r="CR64" t="str">
            <v>N/A</v>
          </cell>
          <cell r="CS64" t="str">
            <v>N/A</v>
          </cell>
          <cell r="CT64">
            <v>4130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row>
        <row r="65">
          <cell r="AC65">
            <v>4131</v>
          </cell>
          <cell r="AD65">
            <v>-278028.33999999997</v>
          </cell>
          <cell r="AE65">
            <v>-21718.665612925888</v>
          </cell>
          <cell r="AF65">
            <v>11.801354602307201</v>
          </cell>
          <cell r="AG65">
            <v>-21718.665612925888</v>
          </cell>
          <cell r="AH65">
            <v>-22024.914927994378</v>
          </cell>
          <cell r="AI65">
            <v>-22024.914927994378</v>
          </cell>
          <cell r="AJ65">
            <v>0</v>
          </cell>
          <cell r="AK65">
            <v>0</v>
          </cell>
          <cell r="AL65">
            <v>-33634.50396909027</v>
          </cell>
          <cell r="AM65">
            <v>-33634.50396909027</v>
          </cell>
          <cell r="AN65">
            <v>0</v>
          </cell>
          <cell r="AO65">
            <v>0</v>
          </cell>
          <cell r="AP65">
            <v>-333687.75889708463</v>
          </cell>
          <cell r="AQ65">
            <v>-77378.084510010536</v>
          </cell>
          <cell r="AR65">
            <v>3.3124324026645411</v>
          </cell>
          <cell r="AS65" t="str">
            <v>N/A</v>
          </cell>
          <cell r="AT65">
            <v>-22024.914927994378</v>
          </cell>
          <cell r="AU65">
            <v>-22024.914927994378</v>
          </cell>
          <cell r="AV65">
            <v>0</v>
          </cell>
          <cell r="AW65">
            <v>0</v>
          </cell>
          <cell r="AX65">
            <v>-20619.820407446434</v>
          </cell>
          <cell r="AY65">
            <v>-20619.820407446434</v>
          </cell>
          <cell r="AZ65">
            <v>0</v>
          </cell>
          <cell r="BA65">
            <v>0</v>
          </cell>
          <cell r="BB65">
            <v>-20852.651914295748</v>
          </cell>
          <cell r="BC65">
            <v>-20852.651914295748</v>
          </cell>
          <cell r="BD65">
            <v>0</v>
          </cell>
          <cell r="BE65">
            <v>0</v>
          </cell>
          <cell r="BF65">
            <v>-63497.387249736559</v>
          </cell>
          <cell r="BG65">
            <v>-63497.387249736559</v>
          </cell>
          <cell r="BH65">
            <v>0</v>
          </cell>
          <cell r="BI65" t="str">
            <v>N/A</v>
          </cell>
          <cell r="BJ65">
            <v>-4551.2820512820508</v>
          </cell>
          <cell r="BK65">
            <v>-4551.2820512820508</v>
          </cell>
          <cell r="BL65">
            <v>0</v>
          </cell>
          <cell r="BM65">
            <v>0</v>
          </cell>
          <cell r="BN65">
            <v>-25380.094380049177</v>
          </cell>
          <cell r="BO65">
            <v>-25380.094380049177</v>
          </cell>
          <cell r="BP65">
            <v>0</v>
          </cell>
          <cell r="BQ65">
            <v>0</v>
          </cell>
          <cell r="BR65">
            <v>-22947.602599227259</v>
          </cell>
          <cell r="BS65">
            <v>-22947.602599227259</v>
          </cell>
          <cell r="BT65">
            <v>0</v>
          </cell>
          <cell r="BU65">
            <v>0</v>
          </cell>
          <cell r="BV65">
            <v>-52878.97903055849</v>
          </cell>
          <cell r="BW65">
            <v>-52878.97903055849</v>
          </cell>
          <cell r="BX65">
            <v>0</v>
          </cell>
          <cell r="BY65" t="str">
            <v>N/A</v>
          </cell>
          <cell r="BZ65">
            <v>-19214.72588689849</v>
          </cell>
          <cell r="CA65">
            <v>-19214.72588689849</v>
          </cell>
          <cell r="CB65">
            <v>0</v>
          </cell>
          <cell r="CC65">
            <v>0</v>
          </cell>
          <cell r="CD65">
            <v>-14693.19301018616</v>
          </cell>
          <cell r="CE65">
            <v>-14693.19301018616</v>
          </cell>
          <cell r="CF65">
            <v>0</v>
          </cell>
          <cell r="CG65">
            <v>0</v>
          </cell>
          <cell r="CH65">
            <v>-24658.946434843696</v>
          </cell>
          <cell r="CI65">
            <v>-24658.946434843696</v>
          </cell>
          <cell r="CJ65">
            <v>0</v>
          </cell>
          <cell r="CK65">
            <v>0</v>
          </cell>
          <cell r="CL65">
            <v>-58566.865331928348</v>
          </cell>
          <cell r="CM65">
            <v>-58566.865331928348</v>
          </cell>
          <cell r="CN65">
            <v>0</v>
          </cell>
          <cell r="CO65" t="str">
            <v>N/A</v>
          </cell>
          <cell r="CP65">
            <v>-508630.99050930806</v>
          </cell>
          <cell r="CQ65">
            <v>-252321.31612223393</v>
          </cell>
          <cell r="CR65">
            <v>1.0158066640034016</v>
          </cell>
          <cell r="CS65" t="str">
            <v>N/A</v>
          </cell>
          <cell r="CT65">
            <v>4131</v>
          </cell>
          <cell r="CU65">
            <v>-278028.33999999997</v>
          </cell>
          <cell r="CV65">
            <v>-21718.665612925888</v>
          </cell>
          <cell r="CW65">
            <v>-300053.25492799433</v>
          </cell>
          <cell r="CX65">
            <v>-43743.580540920266</v>
          </cell>
          <cell r="CY65">
            <v>-333687.75889708463</v>
          </cell>
          <cell r="CZ65">
            <v>-77378.084510010536</v>
          </cell>
          <cell r="DA65">
            <v>-355712.67382507899</v>
          </cell>
          <cell r="DB65">
            <v>-99402.999438004917</v>
          </cell>
          <cell r="DC65">
            <v>-376332.49423252541</v>
          </cell>
          <cell r="DD65">
            <v>-120022.81984545135</v>
          </cell>
          <cell r="DE65">
            <v>-397185.14614682115</v>
          </cell>
          <cell r="DF65">
            <v>-140875.4717597471</v>
          </cell>
          <cell r="DG65">
            <v>-401736.42819810321</v>
          </cell>
          <cell r="DH65">
            <v>-145426.75381102916</v>
          </cell>
          <cell r="DI65">
            <v>-427116.52257815236</v>
          </cell>
          <cell r="DJ65">
            <v>-170806.84819107834</v>
          </cell>
          <cell r="DK65">
            <v>-450064.12517737964</v>
          </cell>
          <cell r="DL65">
            <v>-193754.45079030559</v>
          </cell>
          <cell r="DM65">
            <v>-469278.8510642781</v>
          </cell>
          <cell r="DN65">
            <v>-212969.17667720409</v>
          </cell>
          <cell r="DO65">
            <v>-483972.04407446424</v>
          </cell>
          <cell r="DP65">
            <v>-227662.36968739025</v>
          </cell>
          <cell r="DQ65">
            <v>-508630.99050930794</v>
          </cell>
          <cell r="DR65">
            <v>-252321.31612223395</v>
          </cell>
        </row>
        <row r="66">
          <cell r="AC66">
            <v>4139</v>
          </cell>
          <cell r="AD66">
            <v>-278028.33999999997</v>
          </cell>
          <cell r="AE66">
            <v>-21718.665612925888</v>
          </cell>
          <cell r="AF66">
            <v>11.801354602307201</v>
          </cell>
          <cell r="AG66">
            <v>-21718.665612925888</v>
          </cell>
          <cell r="AH66">
            <v>-22024.914927994378</v>
          </cell>
          <cell r="AI66">
            <v>-22024.914927994378</v>
          </cell>
          <cell r="AJ66">
            <v>0</v>
          </cell>
          <cell r="AK66">
            <v>0</v>
          </cell>
          <cell r="AL66">
            <v>-33634.50396909027</v>
          </cell>
          <cell r="AM66">
            <v>-33634.50396909027</v>
          </cell>
          <cell r="AN66">
            <v>0</v>
          </cell>
          <cell r="AO66">
            <v>0</v>
          </cell>
          <cell r="AP66">
            <v>-333687.75889708463</v>
          </cell>
          <cell r="AQ66">
            <v>-77378.084510010536</v>
          </cell>
          <cell r="AR66">
            <v>3.3124324026645411</v>
          </cell>
          <cell r="AS66" t="str">
            <v>N/A</v>
          </cell>
          <cell r="AT66">
            <v>-22024.914927994378</v>
          </cell>
          <cell r="AU66">
            <v>-22024.914927994378</v>
          </cell>
          <cell r="AV66">
            <v>0</v>
          </cell>
          <cell r="AW66">
            <v>0</v>
          </cell>
          <cell r="AX66">
            <v>-20619.820407446434</v>
          </cell>
          <cell r="AY66">
            <v>-20619.820407446434</v>
          </cell>
          <cell r="AZ66">
            <v>0</v>
          </cell>
          <cell r="BA66">
            <v>0</v>
          </cell>
          <cell r="BB66">
            <v>-20852.651914295748</v>
          </cell>
          <cell r="BC66">
            <v>-20852.651914295748</v>
          </cell>
          <cell r="BD66">
            <v>0</v>
          </cell>
          <cell r="BE66">
            <v>0</v>
          </cell>
          <cell r="BF66">
            <v>-63497.387249736559</v>
          </cell>
          <cell r="BG66">
            <v>-63497.387249736559</v>
          </cell>
          <cell r="BH66">
            <v>0</v>
          </cell>
          <cell r="BI66" t="str">
            <v>N/A</v>
          </cell>
          <cell r="BJ66">
            <v>-4551.2820512820508</v>
          </cell>
          <cell r="BK66">
            <v>-4551.2820512820508</v>
          </cell>
          <cell r="BL66">
            <v>0</v>
          </cell>
          <cell r="BM66">
            <v>0</v>
          </cell>
          <cell r="BN66">
            <v>-25380.094380049177</v>
          </cell>
          <cell r="BO66">
            <v>-25380.094380049177</v>
          </cell>
          <cell r="BP66">
            <v>0</v>
          </cell>
          <cell r="BQ66">
            <v>0</v>
          </cell>
          <cell r="BR66">
            <v>-22947.602599227259</v>
          </cell>
          <cell r="BS66">
            <v>-22947.602599227259</v>
          </cell>
          <cell r="BT66">
            <v>0</v>
          </cell>
          <cell r="BU66">
            <v>0</v>
          </cell>
          <cell r="BV66">
            <v>-52878.97903055849</v>
          </cell>
          <cell r="BW66">
            <v>-52878.97903055849</v>
          </cell>
          <cell r="BX66">
            <v>0</v>
          </cell>
          <cell r="BY66" t="str">
            <v>N/A</v>
          </cell>
          <cell r="BZ66">
            <v>-19214.72588689849</v>
          </cell>
          <cell r="CA66">
            <v>-19214.72588689849</v>
          </cell>
          <cell r="CB66">
            <v>0</v>
          </cell>
          <cell r="CC66">
            <v>0</v>
          </cell>
          <cell r="CD66">
            <v>-14693.19301018616</v>
          </cell>
          <cell r="CE66">
            <v>-14693.19301018616</v>
          </cell>
          <cell r="CF66">
            <v>0</v>
          </cell>
          <cell r="CG66">
            <v>0</v>
          </cell>
          <cell r="CH66">
            <v>-24658.946434843696</v>
          </cell>
          <cell r="CI66">
            <v>-24658.946434843696</v>
          </cell>
          <cell r="CJ66">
            <v>0</v>
          </cell>
          <cell r="CK66">
            <v>0</v>
          </cell>
          <cell r="CL66">
            <v>-58566.865331928348</v>
          </cell>
          <cell r="CM66">
            <v>-58566.865331928348</v>
          </cell>
          <cell r="CN66">
            <v>0</v>
          </cell>
          <cell r="CO66" t="str">
            <v>N/A</v>
          </cell>
          <cell r="CP66">
            <v>-508630.99050930806</v>
          </cell>
          <cell r="CQ66">
            <v>-252321.31612223393</v>
          </cell>
          <cell r="CR66">
            <v>1.0158066640034016</v>
          </cell>
          <cell r="CS66" t="str">
            <v>N/A</v>
          </cell>
          <cell r="CT66">
            <v>4139</v>
          </cell>
          <cell r="CU66">
            <v>-278028.33999999997</v>
          </cell>
          <cell r="CV66">
            <v>-21718.665612925888</v>
          </cell>
          <cell r="CW66">
            <v>-300053.25492799433</v>
          </cell>
          <cell r="CX66">
            <v>-43743.580540920266</v>
          </cell>
          <cell r="CY66">
            <v>-333687.75889708463</v>
          </cell>
          <cell r="CZ66">
            <v>-77378.084510010536</v>
          </cell>
          <cell r="DA66">
            <v>-355712.67382507899</v>
          </cell>
          <cell r="DB66">
            <v>-99402.999438004917</v>
          </cell>
          <cell r="DC66">
            <v>-376332.49423252541</v>
          </cell>
          <cell r="DD66">
            <v>-120022.81984545135</v>
          </cell>
          <cell r="DE66">
            <v>-397185.14614682115</v>
          </cell>
          <cell r="DF66">
            <v>-140875.4717597471</v>
          </cell>
          <cell r="DG66">
            <v>-401736.42819810321</v>
          </cell>
          <cell r="DH66">
            <v>-145426.75381102916</v>
          </cell>
          <cell r="DI66">
            <v>-427116.52257815236</v>
          </cell>
          <cell r="DJ66">
            <v>-170806.84819107834</v>
          </cell>
          <cell r="DK66">
            <v>-450064.12517737964</v>
          </cell>
          <cell r="DL66">
            <v>-193754.45079030559</v>
          </cell>
          <cell r="DM66">
            <v>-469278.8510642781</v>
          </cell>
          <cell r="DN66">
            <v>-212969.17667720409</v>
          </cell>
          <cell r="DO66">
            <v>-483972.04407446424</v>
          </cell>
          <cell r="DP66">
            <v>-227662.36968739025</v>
          </cell>
          <cell r="DQ66">
            <v>-508630.99050930794</v>
          </cell>
          <cell r="DR66">
            <v>-252321.31612223395</v>
          </cell>
        </row>
        <row r="68">
          <cell r="AC68">
            <v>4140</v>
          </cell>
          <cell r="AD68">
            <v>0</v>
          </cell>
          <cell r="AE68">
            <v>0</v>
          </cell>
          <cell r="AF68" t="str">
            <v>N/A</v>
          </cell>
          <cell r="AG68">
            <v>0</v>
          </cell>
          <cell r="AH68">
            <v>0</v>
          </cell>
          <cell r="AI68">
            <v>0</v>
          </cell>
          <cell r="AJ68" t="str">
            <v>N/A</v>
          </cell>
          <cell r="AK68">
            <v>0</v>
          </cell>
          <cell r="AL68">
            <v>0</v>
          </cell>
          <cell r="AM68">
            <v>0</v>
          </cell>
          <cell r="AN68" t="str">
            <v>N/A</v>
          </cell>
          <cell r="AO68">
            <v>0</v>
          </cell>
          <cell r="AP68">
            <v>0</v>
          </cell>
          <cell r="AQ68">
            <v>0</v>
          </cell>
          <cell r="AR68" t="str">
            <v>N/A</v>
          </cell>
          <cell r="AS68" t="str">
            <v>N/A</v>
          </cell>
          <cell r="AT68">
            <v>0</v>
          </cell>
          <cell r="AU68">
            <v>0</v>
          </cell>
          <cell r="AV68" t="str">
            <v>N/A</v>
          </cell>
          <cell r="AW68">
            <v>0</v>
          </cell>
          <cell r="AX68">
            <v>0</v>
          </cell>
          <cell r="AY68">
            <v>0</v>
          </cell>
          <cell r="AZ68" t="str">
            <v>N/A</v>
          </cell>
          <cell r="BA68">
            <v>0</v>
          </cell>
          <cell r="BB68">
            <v>0</v>
          </cell>
          <cell r="BC68">
            <v>0</v>
          </cell>
          <cell r="BD68" t="str">
            <v>N/A</v>
          </cell>
          <cell r="BE68">
            <v>0</v>
          </cell>
          <cell r="BF68">
            <v>0</v>
          </cell>
          <cell r="BG68">
            <v>0</v>
          </cell>
          <cell r="BH68" t="str">
            <v>N/A</v>
          </cell>
          <cell r="BI68" t="str">
            <v>N/A</v>
          </cell>
          <cell r="BJ68">
            <v>0</v>
          </cell>
          <cell r="BK68">
            <v>0</v>
          </cell>
          <cell r="BL68" t="str">
            <v>N/A</v>
          </cell>
          <cell r="BM68">
            <v>0</v>
          </cell>
          <cell r="BN68">
            <v>0</v>
          </cell>
          <cell r="BO68">
            <v>0</v>
          </cell>
          <cell r="BP68" t="str">
            <v>N/A</v>
          </cell>
          <cell r="BQ68">
            <v>0</v>
          </cell>
          <cell r="BR68">
            <v>0</v>
          </cell>
          <cell r="BS68">
            <v>0</v>
          </cell>
          <cell r="BT68" t="str">
            <v>N/A</v>
          </cell>
          <cell r="BU68">
            <v>0</v>
          </cell>
          <cell r="BV68">
            <v>0</v>
          </cell>
          <cell r="BW68">
            <v>0</v>
          </cell>
          <cell r="BX68" t="str">
            <v>N/A</v>
          </cell>
          <cell r="BY68" t="str">
            <v>N/A</v>
          </cell>
          <cell r="BZ68">
            <v>0</v>
          </cell>
          <cell r="CA68">
            <v>0</v>
          </cell>
          <cell r="CB68" t="str">
            <v>N/A</v>
          </cell>
          <cell r="CC68">
            <v>0</v>
          </cell>
          <cell r="CD68">
            <v>0</v>
          </cell>
          <cell r="CE68">
            <v>0</v>
          </cell>
          <cell r="CF68" t="str">
            <v>N/A</v>
          </cell>
          <cell r="CG68">
            <v>0</v>
          </cell>
          <cell r="CH68">
            <v>0</v>
          </cell>
          <cell r="CI68">
            <v>0</v>
          </cell>
          <cell r="CJ68" t="str">
            <v>N/A</v>
          </cell>
          <cell r="CK68">
            <v>0</v>
          </cell>
          <cell r="CL68">
            <v>0</v>
          </cell>
          <cell r="CM68">
            <v>0</v>
          </cell>
          <cell r="CN68" t="str">
            <v>N/A</v>
          </cell>
          <cell r="CO68" t="str">
            <v>N/A</v>
          </cell>
          <cell r="CP68">
            <v>0</v>
          </cell>
          <cell r="CQ68">
            <v>0</v>
          </cell>
          <cell r="CR68" t="str">
            <v>N/A</v>
          </cell>
          <cell r="CS68" t="str">
            <v>N/A</v>
          </cell>
          <cell r="CT68">
            <v>4140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row>
        <row r="69">
          <cell r="AC69">
            <v>4141</v>
          </cell>
          <cell r="AD69">
            <v>-260318.90000000002</v>
          </cell>
          <cell r="AE69">
            <v>-141636.79381805408</v>
          </cell>
          <cell r="AF69">
            <v>0.83793273613920105</v>
          </cell>
          <cell r="AG69">
            <v>-141636.79381805408</v>
          </cell>
          <cell r="AH69">
            <v>-142012.39381805406</v>
          </cell>
          <cell r="AI69">
            <v>-142012.39381805406</v>
          </cell>
          <cell r="AJ69">
            <v>0</v>
          </cell>
          <cell r="AK69">
            <v>0</v>
          </cell>
          <cell r="AL69">
            <v>-142117.79381805408</v>
          </cell>
          <cell r="AM69">
            <v>-142117.79381805408</v>
          </cell>
          <cell r="AN69">
            <v>0</v>
          </cell>
          <cell r="AO69">
            <v>0</v>
          </cell>
          <cell r="AP69">
            <v>-544449.08763610816</v>
          </cell>
          <cell r="AQ69">
            <v>-425766.98145416222</v>
          </cell>
          <cell r="AR69">
            <v>0.2787489668094969</v>
          </cell>
          <cell r="AS69" t="str">
            <v>N/A</v>
          </cell>
          <cell r="AT69">
            <v>-142493.39381805412</v>
          </cell>
          <cell r="AU69">
            <v>-142493.39381805412</v>
          </cell>
          <cell r="AV69">
            <v>0</v>
          </cell>
          <cell r="AW69">
            <v>0</v>
          </cell>
          <cell r="AX69">
            <v>-142598.79381805408</v>
          </cell>
          <cell r="AY69">
            <v>-142598.79381805408</v>
          </cell>
          <cell r="AZ69">
            <v>0</v>
          </cell>
          <cell r="BA69">
            <v>0</v>
          </cell>
          <cell r="BB69">
            <v>-142598.79381805408</v>
          </cell>
          <cell r="BC69">
            <v>-142598.79381805408</v>
          </cell>
          <cell r="BD69">
            <v>0</v>
          </cell>
          <cell r="BE69">
            <v>0</v>
          </cell>
          <cell r="BF69">
            <v>-427690.98145416228</v>
          </cell>
          <cell r="BG69">
            <v>-427690.98145416228</v>
          </cell>
          <cell r="BH69">
            <v>0</v>
          </cell>
          <cell r="BI69" t="str">
            <v>N/A</v>
          </cell>
          <cell r="BJ69">
            <v>-128304.89381805409</v>
          </cell>
          <cell r="BK69">
            <v>-146264.89381805409</v>
          </cell>
          <cell r="BL69">
            <v>-0.12279091401345632</v>
          </cell>
          <cell r="BM69">
            <v>0</v>
          </cell>
          <cell r="BN69">
            <v>-128680.49381805409</v>
          </cell>
          <cell r="BO69">
            <v>-146640.49381805409</v>
          </cell>
          <cell r="BP69">
            <v>-0.12247640152033368</v>
          </cell>
          <cell r="BQ69">
            <v>0</v>
          </cell>
          <cell r="BR69">
            <v>-128785.89381805409</v>
          </cell>
          <cell r="BS69">
            <v>-146745.89381805409</v>
          </cell>
          <cell r="BT69">
            <v>-0.12238843304377622</v>
          </cell>
          <cell r="BU69">
            <v>0</v>
          </cell>
          <cell r="BV69">
            <v>-385771.28145416226</v>
          </cell>
          <cell r="BW69">
            <v>-439651.28145416232</v>
          </cell>
          <cell r="BX69">
            <v>-0.12255167282076385</v>
          </cell>
          <cell r="BY69" t="str">
            <v>N/A</v>
          </cell>
          <cell r="BZ69">
            <v>-129461.49381805409</v>
          </cell>
          <cell r="CA69">
            <v>-147421.49381805409</v>
          </cell>
          <cell r="CB69">
            <v>-0.12182755400759959</v>
          </cell>
          <cell r="CC69">
            <v>0</v>
          </cell>
          <cell r="CD69">
            <v>-129566.89381805409</v>
          </cell>
          <cell r="CE69">
            <v>-147526.89381805409</v>
          </cell>
          <cell r="CF69">
            <v>-0.12174051479827253</v>
          </cell>
          <cell r="CG69">
            <v>0</v>
          </cell>
          <cell r="CH69">
            <v>-130242.49381805409</v>
          </cell>
          <cell r="CI69">
            <v>-148202.49381805409</v>
          </cell>
          <cell r="CJ69">
            <v>-0.12118554510998458</v>
          </cell>
          <cell r="CK69">
            <v>0</v>
          </cell>
          <cell r="CL69">
            <v>-389270.8814541623</v>
          </cell>
          <cell r="CM69">
            <v>-443150.8814541623</v>
          </cell>
          <cell r="CN69">
            <v>-0.121583871893016</v>
          </cell>
          <cell r="CO69" t="str">
            <v>N/A</v>
          </cell>
          <cell r="CP69">
            <v>-1747182.2319985949</v>
          </cell>
          <cell r="CQ69">
            <v>-1736260.1258166491</v>
          </cell>
          <cell r="CR69">
            <v>6.2905932236443363E-3</v>
          </cell>
          <cell r="CS69" t="str">
            <v>N/A</v>
          </cell>
          <cell r="CT69">
            <v>4141</v>
          </cell>
          <cell r="CU69">
            <v>-260318.90000000002</v>
          </cell>
          <cell r="CV69">
            <v>-141636.79381805408</v>
          </cell>
          <cell r="CW69">
            <v>-402331.29381805408</v>
          </cell>
          <cell r="CX69">
            <v>-283649.18763610814</v>
          </cell>
          <cell r="CY69">
            <v>-544449.08763610816</v>
          </cell>
          <cell r="CZ69">
            <v>-425766.98145416222</v>
          </cell>
          <cell r="DA69">
            <v>-686942.48145416228</v>
          </cell>
          <cell r="DB69">
            <v>-568260.37527221628</v>
          </cell>
          <cell r="DC69">
            <v>-829541.27527221642</v>
          </cell>
          <cell r="DD69">
            <v>-710859.1690902703</v>
          </cell>
          <cell r="DE69">
            <v>-972140.06909027044</v>
          </cell>
          <cell r="DF69">
            <v>-853457.96290832432</v>
          </cell>
          <cell r="DG69">
            <v>-1100444.9629083246</v>
          </cell>
          <cell r="DH69">
            <v>-999722.85672637844</v>
          </cell>
          <cell r="DI69">
            <v>-1229125.4567263788</v>
          </cell>
          <cell r="DJ69">
            <v>-1146363.3505444326</v>
          </cell>
          <cell r="DK69">
            <v>-1357911.3505444329</v>
          </cell>
          <cell r="DL69">
            <v>-1293109.2443624868</v>
          </cell>
          <cell r="DM69">
            <v>-1487372.8443624871</v>
          </cell>
          <cell r="DN69">
            <v>-1440530.738180541</v>
          </cell>
          <cell r="DO69">
            <v>-1616939.7381805412</v>
          </cell>
          <cell r="DP69">
            <v>-1588057.6319985951</v>
          </cell>
          <cell r="DQ69">
            <v>-1747182.2319985954</v>
          </cell>
          <cell r="DR69">
            <v>-1736260.1258166493</v>
          </cell>
        </row>
        <row r="70">
          <cell r="AC70">
            <v>4149</v>
          </cell>
          <cell r="AD70">
            <v>-260318.90000000002</v>
          </cell>
          <cell r="AE70">
            <v>-141636.79381805408</v>
          </cell>
          <cell r="AF70">
            <v>0.83793273613920105</v>
          </cell>
          <cell r="AG70">
            <v>-141636.79381805408</v>
          </cell>
          <cell r="AH70">
            <v>-142012.39381805406</v>
          </cell>
          <cell r="AI70">
            <v>-142012.39381805406</v>
          </cell>
          <cell r="AJ70">
            <v>0</v>
          </cell>
          <cell r="AK70">
            <v>0</v>
          </cell>
          <cell r="AL70">
            <v>-142117.79381805408</v>
          </cell>
          <cell r="AM70">
            <v>-142117.79381805408</v>
          </cell>
          <cell r="AN70">
            <v>0</v>
          </cell>
          <cell r="AO70">
            <v>0</v>
          </cell>
          <cell r="AP70">
            <v>-544449.08763610816</v>
          </cell>
          <cell r="AQ70">
            <v>-425766.98145416222</v>
          </cell>
          <cell r="AR70">
            <v>0.2787489668094969</v>
          </cell>
          <cell r="AS70" t="str">
            <v>N/A</v>
          </cell>
          <cell r="AT70">
            <v>-142493.39381805412</v>
          </cell>
          <cell r="AU70">
            <v>-142493.39381805412</v>
          </cell>
          <cell r="AV70">
            <v>0</v>
          </cell>
          <cell r="AW70">
            <v>0</v>
          </cell>
          <cell r="AX70">
            <v>-142598.79381805408</v>
          </cell>
          <cell r="AY70">
            <v>-142598.79381805408</v>
          </cell>
          <cell r="AZ70">
            <v>0</v>
          </cell>
          <cell r="BA70">
            <v>0</v>
          </cell>
          <cell r="BB70">
            <v>-142598.79381805408</v>
          </cell>
          <cell r="BC70">
            <v>-142598.79381805408</v>
          </cell>
          <cell r="BD70">
            <v>0</v>
          </cell>
          <cell r="BE70">
            <v>0</v>
          </cell>
          <cell r="BF70">
            <v>-427690.98145416228</v>
          </cell>
          <cell r="BG70">
            <v>-427690.98145416228</v>
          </cell>
          <cell r="BH70">
            <v>0</v>
          </cell>
          <cell r="BI70" t="str">
            <v>N/A</v>
          </cell>
          <cell r="BJ70">
            <v>-128304.89381805409</v>
          </cell>
          <cell r="BK70">
            <v>-146264.89381805409</v>
          </cell>
          <cell r="BL70">
            <v>-0.12279091401345632</v>
          </cell>
          <cell r="BM70">
            <v>0</v>
          </cell>
          <cell r="BN70">
            <v>-128680.49381805409</v>
          </cell>
          <cell r="BO70">
            <v>-146640.49381805409</v>
          </cell>
          <cell r="BP70">
            <v>-0.12247640152033368</v>
          </cell>
          <cell r="BQ70">
            <v>0</v>
          </cell>
          <cell r="BR70">
            <v>-128785.89381805409</v>
          </cell>
          <cell r="BS70">
            <v>-146745.89381805409</v>
          </cell>
          <cell r="BT70">
            <v>-0.12238843304377622</v>
          </cell>
          <cell r="BU70">
            <v>0</v>
          </cell>
          <cell r="BV70">
            <v>-385771.28145416226</v>
          </cell>
          <cell r="BW70">
            <v>-439651.28145416232</v>
          </cell>
          <cell r="BX70">
            <v>-0.12255167282076385</v>
          </cell>
          <cell r="BY70" t="str">
            <v>N/A</v>
          </cell>
          <cell r="BZ70">
            <v>-129461.49381805409</v>
          </cell>
          <cell r="CA70">
            <v>-147421.49381805409</v>
          </cell>
          <cell r="CB70">
            <v>-0.12182755400759959</v>
          </cell>
          <cell r="CC70">
            <v>0</v>
          </cell>
          <cell r="CD70">
            <v>-129566.89381805409</v>
          </cell>
          <cell r="CE70">
            <v>-147526.89381805409</v>
          </cell>
          <cell r="CF70">
            <v>-0.12174051479827253</v>
          </cell>
          <cell r="CG70">
            <v>0</v>
          </cell>
          <cell r="CH70">
            <v>-130242.49381805409</v>
          </cell>
          <cell r="CI70">
            <v>-148202.49381805409</v>
          </cell>
          <cell r="CJ70">
            <v>-0.12118554510998458</v>
          </cell>
          <cell r="CK70">
            <v>0</v>
          </cell>
          <cell r="CL70">
            <v>-389270.8814541623</v>
          </cell>
          <cell r="CM70">
            <v>-443150.8814541623</v>
          </cell>
          <cell r="CN70">
            <v>-0.121583871893016</v>
          </cell>
          <cell r="CO70" t="str">
            <v>N/A</v>
          </cell>
          <cell r="CP70">
            <v>-1747182.2319985949</v>
          </cell>
          <cell r="CQ70">
            <v>-1736260.1258166491</v>
          </cell>
          <cell r="CR70">
            <v>6.2905932236443363E-3</v>
          </cell>
          <cell r="CS70" t="str">
            <v>N/A</v>
          </cell>
          <cell r="CT70">
            <v>4149</v>
          </cell>
          <cell r="CU70">
            <v>-260318.90000000002</v>
          </cell>
          <cell r="CV70">
            <v>-141636.79381805408</v>
          </cell>
          <cell r="CW70">
            <v>-402331.29381805408</v>
          </cell>
          <cell r="CX70">
            <v>-283649.18763610814</v>
          </cell>
          <cell r="CY70">
            <v>-544449.08763610816</v>
          </cell>
          <cell r="CZ70">
            <v>-425766.98145416222</v>
          </cell>
          <cell r="DA70">
            <v>-686942.48145416228</v>
          </cell>
          <cell r="DB70">
            <v>-568260.37527221628</v>
          </cell>
          <cell r="DC70">
            <v>-829541.27527221642</v>
          </cell>
          <cell r="DD70">
            <v>-710859.1690902703</v>
          </cell>
          <cell r="DE70">
            <v>-972140.06909027044</v>
          </cell>
          <cell r="DF70">
            <v>-853457.96290832432</v>
          </cell>
          <cell r="DG70">
            <v>-1100444.9629083246</v>
          </cell>
          <cell r="DH70">
            <v>-999722.85672637844</v>
          </cell>
          <cell r="DI70">
            <v>-1229125.4567263788</v>
          </cell>
          <cell r="DJ70">
            <v>-1146363.3505444326</v>
          </cell>
          <cell r="DK70">
            <v>-1357911.3505444329</v>
          </cell>
          <cell r="DL70">
            <v>-1293109.2443624868</v>
          </cell>
          <cell r="DM70">
            <v>-1487372.8443624871</v>
          </cell>
          <cell r="DN70">
            <v>-1440530.738180541</v>
          </cell>
          <cell r="DO70">
            <v>-1616939.7381805412</v>
          </cell>
          <cell r="DP70">
            <v>-1588057.6319985951</v>
          </cell>
          <cell r="DQ70">
            <v>-1747182.2319985954</v>
          </cell>
          <cell r="DR70">
            <v>-1736260.1258166493</v>
          </cell>
        </row>
        <row r="72">
          <cell r="AC72">
            <v>4150</v>
          </cell>
          <cell r="AD72">
            <v>0</v>
          </cell>
          <cell r="AE72">
            <v>0</v>
          </cell>
          <cell r="AF72" t="str">
            <v>N/A</v>
          </cell>
          <cell r="AG72">
            <v>0</v>
          </cell>
          <cell r="AH72">
            <v>0</v>
          </cell>
          <cell r="AI72">
            <v>0</v>
          </cell>
          <cell r="AJ72" t="str">
            <v>N/A</v>
          </cell>
          <cell r="AK72">
            <v>0</v>
          </cell>
          <cell r="AL72">
            <v>0</v>
          </cell>
          <cell r="AM72">
            <v>0</v>
          </cell>
          <cell r="AN72" t="str">
            <v>N/A</v>
          </cell>
          <cell r="AO72">
            <v>0</v>
          </cell>
          <cell r="AP72">
            <v>0</v>
          </cell>
          <cell r="AQ72">
            <v>0</v>
          </cell>
          <cell r="AR72" t="str">
            <v>N/A</v>
          </cell>
          <cell r="AS72" t="str">
            <v>N/A</v>
          </cell>
          <cell r="AT72">
            <v>0</v>
          </cell>
          <cell r="AU72">
            <v>0</v>
          </cell>
          <cell r="AV72" t="str">
            <v>N/A</v>
          </cell>
          <cell r="AW72">
            <v>0</v>
          </cell>
          <cell r="AX72">
            <v>0</v>
          </cell>
          <cell r="AY72">
            <v>0</v>
          </cell>
          <cell r="AZ72" t="str">
            <v>N/A</v>
          </cell>
          <cell r="BA72">
            <v>0</v>
          </cell>
          <cell r="BB72">
            <v>0</v>
          </cell>
          <cell r="BC72">
            <v>0</v>
          </cell>
          <cell r="BD72" t="str">
            <v>N/A</v>
          </cell>
          <cell r="BE72">
            <v>0</v>
          </cell>
          <cell r="BF72">
            <v>0</v>
          </cell>
          <cell r="BG72">
            <v>0</v>
          </cell>
          <cell r="BH72" t="str">
            <v>N/A</v>
          </cell>
          <cell r="BI72" t="str">
            <v>N/A</v>
          </cell>
          <cell r="BJ72">
            <v>0</v>
          </cell>
          <cell r="BK72">
            <v>0</v>
          </cell>
          <cell r="BL72" t="str">
            <v>N/A</v>
          </cell>
          <cell r="BM72">
            <v>0</v>
          </cell>
          <cell r="BN72">
            <v>0</v>
          </cell>
          <cell r="BO72">
            <v>0</v>
          </cell>
          <cell r="BP72" t="str">
            <v>N/A</v>
          </cell>
          <cell r="BQ72">
            <v>0</v>
          </cell>
          <cell r="BR72">
            <v>0</v>
          </cell>
          <cell r="BS72">
            <v>0</v>
          </cell>
          <cell r="BT72" t="str">
            <v>N/A</v>
          </cell>
          <cell r="BU72">
            <v>0</v>
          </cell>
          <cell r="BV72">
            <v>0</v>
          </cell>
          <cell r="BW72">
            <v>0</v>
          </cell>
          <cell r="BX72" t="str">
            <v>N/A</v>
          </cell>
          <cell r="BY72" t="str">
            <v>N/A</v>
          </cell>
          <cell r="BZ72">
            <v>0</v>
          </cell>
          <cell r="CA72">
            <v>0</v>
          </cell>
          <cell r="CB72" t="str">
            <v>N/A</v>
          </cell>
          <cell r="CC72">
            <v>0</v>
          </cell>
          <cell r="CD72">
            <v>0</v>
          </cell>
          <cell r="CE72">
            <v>0</v>
          </cell>
          <cell r="CF72" t="str">
            <v>N/A</v>
          </cell>
          <cell r="CG72">
            <v>0</v>
          </cell>
          <cell r="CH72">
            <v>0</v>
          </cell>
          <cell r="CI72">
            <v>0</v>
          </cell>
          <cell r="CJ72" t="str">
            <v>N/A</v>
          </cell>
          <cell r="CK72">
            <v>0</v>
          </cell>
          <cell r="CL72">
            <v>0</v>
          </cell>
          <cell r="CM72">
            <v>0</v>
          </cell>
          <cell r="CN72" t="str">
            <v>N/A</v>
          </cell>
          <cell r="CO72" t="str">
            <v>N/A</v>
          </cell>
          <cell r="CP72">
            <v>0</v>
          </cell>
          <cell r="CQ72">
            <v>0</v>
          </cell>
          <cell r="CR72" t="str">
            <v>N/A</v>
          </cell>
          <cell r="CS72" t="str">
            <v>N/A</v>
          </cell>
          <cell r="CT72">
            <v>4150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row>
        <row r="73">
          <cell r="AC73">
            <v>4151</v>
          </cell>
          <cell r="AD73">
            <v>0</v>
          </cell>
          <cell r="AE73">
            <v>0</v>
          </cell>
          <cell r="AF73" t="str">
            <v>N/A</v>
          </cell>
          <cell r="AG73">
            <v>0</v>
          </cell>
          <cell r="AH73">
            <v>0</v>
          </cell>
          <cell r="AI73">
            <v>0</v>
          </cell>
          <cell r="AJ73" t="str">
            <v>N/A</v>
          </cell>
          <cell r="AK73">
            <v>0</v>
          </cell>
          <cell r="AL73">
            <v>0</v>
          </cell>
          <cell r="AM73">
            <v>0</v>
          </cell>
          <cell r="AN73" t="str">
            <v>N/A</v>
          </cell>
          <cell r="AO73">
            <v>0</v>
          </cell>
          <cell r="AP73">
            <v>0</v>
          </cell>
          <cell r="AQ73">
            <v>0</v>
          </cell>
          <cell r="AR73" t="str">
            <v>N/A</v>
          </cell>
          <cell r="AS73" t="str">
            <v>N/A</v>
          </cell>
          <cell r="AT73">
            <v>0</v>
          </cell>
          <cell r="AU73">
            <v>0</v>
          </cell>
          <cell r="AV73" t="str">
            <v>N/A</v>
          </cell>
          <cell r="AW73">
            <v>0</v>
          </cell>
          <cell r="AX73">
            <v>0</v>
          </cell>
          <cell r="AY73">
            <v>0</v>
          </cell>
          <cell r="AZ73" t="str">
            <v>N/A</v>
          </cell>
          <cell r="BA73">
            <v>0</v>
          </cell>
          <cell r="BB73">
            <v>0</v>
          </cell>
          <cell r="BC73">
            <v>0</v>
          </cell>
          <cell r="BD73" t="str">
            <v>N/A</v>
          </cell>
          <cell r="BE73">
            <v>0</v>
          </cell>
          <cell r="BF73">
            <v>0</v>
          </cell>
          <cell r="BG73">
            <v>0</v>
          </cell>
          <cell r="BH73" t="str">
            <v>N/A</v>
          </cell>
          <cell r="BI73" t="str">
            <v>N/A</v>
          </cell>
          <cell r="BJ73">
            <v>0</v>
          </cell>
          <cell r="BK73">
            <v>0</v>
          </cell>
          <cell r="BL73" t="str">
            <v>N/A</v>
          </cell>
          <cell r="BM73">
            <v>0</v>
          </cell>
          <cell r="BN73">
            <v>0</v>
          </cell>
          <cell r="BO73">
            <v>0</v>
          </cell>
          <cell r="BP73" t="str">
            <v>N/A</v>
          </cell>
          <cell r="BQ73">
            <v>0</v>
          </cell>
          <cell r="BR73">
            <v>0</v>
          </cell>
          <cell r="BS73">
            <v>0</v>
          </cell>
          <cell r="BT73" t="str">
            <v>N/A</v>
          </cell>
          <cell r="BU73">
            <v>0</v>
          </cell>
          <cell r="BV73">
            <v>0</v>
          </cell>
          <cell r="BW73">
            <v>0</v>
          </cell>
          <cell r="BX73" t="str">
            <v>N/A</v>
          </cell>
          <cell r="BY73" t="str">
            <v>N/A</v>
          </cell>
          <cell r="BZ73">
            <v>0</v>
          </cell>
          <cell r="CA73">
            <v>0</v>
          </cell>
          <cell r="CB73" t="str">
            <v>N/A</v>
          </cell>
          <cell r="CC73">
            <v>0</v>
          </cell>
          <cell r="CD73">
            <v>0</v>
          </cell>
          <cell r="CE73">
            <v>0</v>
          </cell>
          <cell r="CF73" t="str">
            <v>N/A</v>
          </cell>
          <cell r="CG73">
            <v>0</v>
          </cell>
          <cell r="CH73">
            <v>0</v>
          </cell>
          <cell r="CI73">
            <v>0</v>
          </cell>
          <cell r="CJ73" t="str">
            <v>N/A</v>
          </cell>
          <cell r="CK73">
            <v>0</v>
          </cell>
          <cell r="CL73">
            <v>0</v>
          </cell>
          <cell r="CM73">
            <v>0</v>
          </cell>
          <cell r="CN73" t="str">
            <v>N/A</v>
          </cell>
          <cell r="CO73" t="str">
            <v>N/A</v>
          </cell>
          <cell r="CP73">
            <v>0</v>
          </cell>
          <cell r="CQ73">
            <v>0</v>
          </cell>
          <cell r="CR73" t="str">
            <v>N/A</v>
          </cell>
          <cell r="CS73" t="str">
            <v>N/A</v>
          </cell>
          <cell r="CT73">
            <v>4151</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row>
        <row r="74">
          <cell r="AC74">
            <v>4159</v>
          </cell>
          <cell r="AD74">
            <v>0</v>
          </cell>
          <cell r="AE74">
            <v>0</v>
          </cell>
          <cell r="AF74" t="str">
            <v>N/A</v>
          </cell>
          <cell r="AG74">
            <v>0</v>
          </cell>
          <cell r="AH74">
            <v>0</v>
          </cell>
          <cell r="AI74">
            <v>0</v>
          </cell>
          <cell r="AJ74" t="str">
            <v>N/A</v>
          </cell>
          <cell r="AK74">
            <v>0</v>
          </cell>
          <cell r="AL74">
            <v>0</v>
          </cell>
          <cell r="AM74">
            <v>0</v>
          </cell>
          <cell r="AN74" t="str">
            <v>N/A</v>
          </cell>
          <cell r="AO74">
            <v>0</v>
          </cell>
          <cell r="AP74">
            <v>0</v>
          </cell>
          <cell r="AQ74">
            <v>0</v>
          </cell>
          <cell r="AR74" t="str">
            <v>N/A</v>
          </cell>
          <cell r="AS74" t="str">
            <v>N/A</v>
          </cell>
          <cell r="AT74">
            <v>0</v>
          </cell>
          <cell r="AU74">
            <v>0</v>
          </cell>
          <cell r="AV74" t="str">
            <v>N/A</v>
          </cell>
          <cell r="AW74">
            <v>0</v>
          </cell>
          <cell r="AX74">
            <v>0</v>
          </cell>
          <cell r="AY74">
            <v>0</v>
          </cell>
          <cell r="AZ74" t="str">
            <v>N/A</v>
          </cell>
          <cell r="BA74">
            <v>0</v>
          </cell>
          <cell r="BB74">
            <v>0</v>
          </cell>
          <cell r="BC74">
            <v>0</v>
          </cell>
          <cell r="BD74" t="str">
            <v>N/A</v>
          </cell>
          <cell r="BE74">
            <v>0</v>
          </cell>
          <cell r="BF74">
            <v>0</v>
          </cell>
          <cell r="BG74">
            <v>0</v>
          </cell>
          <cell r="BH74" t="str">
            <v>N/A</v>
          </cell>
          <cell r="BI74" t="str">
            <v>N/A</v>
          </cell>
          <cell r="BJ74">
            <v>0</v>
          </cell>
          <cell r="BK74">
            <v>0</v>
          </cell>
          <cell r="BL74" t="str">
            <v>N/A</v>
          </cell>
          <cell r="BM74">
            <v>0</v>
          </cell>
          <cell r="BN74">
            <v>0</v>
          </cell>
          <cell r="BO74">
            <v>0</v>
          </cell>
          <cell r="BP74" t="str">
            <v>N/A</v>
          </cell>
          <cell r="BQ74">
            <v>0</v>
          </cell>
          <cell r="BR74">
            <v>0</v>
          </cell>
          <cell r="BS74">
            <v>0</v>
          </cell>
          <cell r="BT74" t="str">
            <v>N/A</v>
          </cell>
          <cell r="BU74">
            <v>0</v>
          </cell>
          <cell r="BV74">
            <v>0</v>
          </cell>
          <cell r="BW74">
            <v>0</v>
          </cell>
          <cell r="BX74" t="str">
            <v>N/A</v>
          </cell>
          <cell r="BY74" t="str">
            <v>N/A</v>
          </cell>
          <cell r="BZ74">
            <v>0</v>
          </cell>
          <cell r="CA74">
            <v>0</v>
          </cell>
          <cell r="CB74" t="str">
            <v>N/A</v>
          </cell>
          <cell r="CC74">
            <v>0</v>
          </cell>
          <cell r="CD74">
            <v>0</v>
          </cell>
          <cell r="CE74">
            <v>0</v>
          </cell>
          <cell r="CF74" t="str">
            <v>N/A</v>
          </cell>
          <cell r="CG74">
            <v>0</v>
          </cell>
          <cell r="CH74">
            <v>0</v>
          </cell>
          <cell r="CI74">
            <v>0</v>
          </cell>
          <cell r="CJ74" t="str">
            <v>N/A</v>
          </cell>
          <cell r="CK74">
            <v>0</v>
          </cell>
          <cell r="CL74">
            <v>0</v>
          </cell>
          <cell r="CM74">
            <v>0</v>
          </cell>
          <cell r="CN74" t="str">
            <v>N/A</v>
          </cell>
          <cell r="CO74" t="str">
            <v>N/A</v>
          </cell>
          <cell r="CP74">
            <v>0</v>
          </cell>
          <cell r="CQ74">
            <v>0</v>
          </cell>
          <cell r="CR74" t="str">
            <v>N/A</v>
          </cell>
          <cell r="CS74" t="str">
            <v>N/A</v>
          </cell>
          <cell r="CT74">
            <v>4159</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row>
        <row r="76">
          <cell r="AC76">
            <v>4160</v>
          </cell>
          <cell r="AD76">
            <v>0</v>
          </cell>
          <cell r="AE76">
            <v>0</v>
          </cell>
          <cell r="AF76" t="str">
            <v>N/A</v>
          </cell>
          <cell r="AG76">
            <v>0</v>
          </cell>
          <cell r="AH76">
            <v>0</v>
          </cell>
          <cell r="AI76">
            <v>0</v>
          </cell>
          <cell r="AJ76" t="str">
            <v>N/A</v>
          </cell>
          <cell r="AK76">
            <v>0</v>
          </cell>
          <cell r="AL76">
            <v>0</v>
          </cell>
          <cell r="AM76">
            <v>0</v>
          </cell>
          <cell r="AN76" t="str">
            <v>N/A</v>
          </cell>
          <cell r="AO76">
            <v>0</v>
          </cell>
          <cell r="AP76">
            <v>0</v>
          </cell>
          <cell r="AQ76">
            <v>0</v>
          </cell>
          <cell r="AR76" t="str">
            <v>N/A</v>
          </cell>
          <cell r="AS76" t="str">
            <v>N/A</v>
          </cell>
          <cell r="AT76">
            <v>0</v>
          </cell>
          <cell r="AU76">
            <v>0</v>
          </cell>
          <cell r="AV76" t="str">
            <v>N/A</v>
          </cell>
          <cell r="AW76">
            <v>0</v>
          </cell>
          <cell r="AX76">
            <v>0</v>
          </cell>
          <cell r="AY76">
            <v>0</v>
          </cell>
          <cell r="AZ76" t="str">
            <v>N/A</v>
          </cell>
          <cell r="BA76">
            <v>0</v>
          </cell>
          <cell r="BB76">
            <v>0</v>
          </cell>
          <cell r="BC76">
            <v>0</v>
          </cell>
          <cell r="BD76" t="str">
            <v>N/A</v>
          </cell>
          <cell r="BE76">
            <v>0</v>
          </cell>
          <cell r="BF76">
            <v>0</v>
          </cell>
          <cell r="BG76">
            <v>0</v>
          </cell>
          <cell r="BH76" t="str">
            <v>N/A</v>
          </cell>
          <cell r="BI76" t="str">
            <v>N/A</v>
          </cell>
          <cell r="BJ76">
            <v>0</v>
          </cell>
          <cell r="BK76">
            <v>0</v>
          </cell>
          <cell r="BL76" t="str">
            <v>N/A</v>
          </cell>
          <cell r="BM76">
            <v>0</v>
          </cell>
          <cell r="BN76">
            <v>0</v>
          </cell>
          <cell r="BO76">
            <v>0</v>
          </cell>
          <cell r="BP76" t="str">
            <v>N/A</v>
          </cell>
          <cell r="BQ76">
            <v>0</v>
          </cell>
          <cell r="BR76">
            <v>0</v>
          </cell>
          <cell r="BS76">
            <v>0</v>
          </cell>
          <cell r="BT76" t="str">
            <v>N/A</v>
          </cell>
          <cell r="BU76">
            <v>0</v>
          </cell>
          <cell r="BV76">
            <v>0</v>
          </cell>
          <cell r="BW76">
            <v>0</v>
          </cell>
          <cell r="BX76" t="str">
            <v>N/A</v>
          </cell>
          <cell r="BY76" t="str">
            <v>N/A</v>
          </cell>
          <cell r="BZ76">
            <v>0</v>
          </cell>
          <cell r="CA76">
            <v>0</v>
          </cell>
          <cell r="CB76" t="str">
            <v>N/A</v>
          </cell>
          <cell r="CC76">
            <v>0</v>
          </cell>
          <cell r="CD76">
            <v>0</v>
          </cell>
          <cell r="CE76">
            <v>0</v>
          </cell>
          <cell r="CF76" t="str">
            <v>N/A</v>
          </cell>
          <cell r="CG76">
            <v>0</v>
          </cell>
          <cell r="CH76">
            <v>0</v>
          </cell>
          <cell r="CI76">
            <v>0</v>
          </cell>
          <cell r="CJ76" t="str">
            <v>N/A</v>
          </cell>
          <cell r="CK76">
            <v>0</v>
          </cell>
          <cell r="CL76">
            <v>0</v>
          </cell>
          <cell r="CM76">
            <v>0</v>
          </cell>
          <cell r="CN76" t="str">
            <v>N/A</v>
          </cell>
          <cell r="CO76" t="str">
            <v>N/A</v>
          </cell>
          <cell r="CP76">
            <v>0</v>
          </cell>
          <cell r="CQ76">
            <v>0</v>
          </cell>
          <cell r="CR76" t="str">
            <v>N/A</v>
          </cell>
          <cell r="CS76" t="str">
            <v>N/A</v>
          </cell>
          <cell r="CT76">
            <v>4160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row>
        <row r="77">
          <cell r="AC77">
            <v>4161</v>
          </cell>
          <cell r="AD77">
            <v>-6568</v>
          </cell>
          <cell r="AE77">
            <v>-123287.67123287672</v>
          </cell>
          <cell r="AF77">
            <v>-0.94672622222222225</v>
          </cell>
          <cell r="AG77">
            <v>-123287.67123287672</v>
          </cell>
          <cell r="AH77">
            <v>-82191.780821917811</v>
          </cell>
          <cell r="AI77">
            <v>-82191.780821917811</v>
          </cell>
          <cell r="AJ77">
            <v>0</v>
          </cell>
          <cell r="AK77">
            <v>0</v>
          </cell>
          <cell r="AL77">
            <v>-82191.780821917811</v>
          </cell>
          <cell r="AM77">
            <v>-82191.780821917811</v>
          </cell>
          <cell r="AN77">
            <v>0</v>
          </cell>
          <cell r="AO77">
            <v>0</v>
          </cell>
          <cell r="AP77">
            <v>-170951.56164383562</v>
          </cell>
          <cell r="AQ77">
            <v>-287671.23287671234</v>
          </cell>
          <cell r="AR77">
            <v>-0.4057398095238095</v>
          </cell>
          <cell r="AS77" t="str">
            <v>N/A</v>
          </cell>
          <cell r="AT77">
            <v>0</v>
          </cell>
          <cell r="AU77">
            <v>-21917.808219178081</v>
          </cell>
          <cell r="AV77" t="str">
            <v>N/A</v>
          </cell>
          <cell r="AW77">
            <v>0</v>
          </cell>
          <cell r="AX77">
            <v>0</v>
          </cell>
          <cell r="AY77">
            <v>-21917.808219178081</v>
          </cell>
          <cell r="AZ77" t="str">
            <v>N/A</v>
          </cell>
          <cell r="BA77">
            <v>0</v>
          </cell>
          <cell r="BB77">
            <v>0</v>
          </cell>
          <cell r="BC77">
            <v>-21917.808219178081</v>
          </cell>
          <cell r="BD77" t="str">
            <v>N/A</v>
          </cell>
          <cell r="BE77">
            <v>0</v>
          </cell>
          <cell r="BF77">
            <v>0</v>
          </cell>
          <cell r="BG77">
            <v>-65753.42465753424</v>
          </cell>
          <cell r="BH77" t="str">
            <v>N/A</v>
          </cell>
          <cell r="BI77" t="str">
            <v>N/A</v>
          </cell>
          <cell r="BJ77">
            <v>0</v>
          </cell>
          <cell r="BK77">
            <v>-21917.808219178081</v>
          </cell>
          <cell r="BL77" t="str">
            <v>N/A</v>
          </cell>
          <cell r="BM77">
            <v>0</v>
          </cell>
          <cell r="BN77">
            <v>0</v>
          </cell>
          <cell r="BO77">
            <v>-21917.808219178081</v>
          </cell>
          <cell r="BP77" t="str">
            <v>N/A</v>
          </cell>
          <cell r="BQ77">
            <v>0</v>
          </cell>
          <cell r="BR77">
            <v>0</v>
          </cell>
          <cell r="BS77">
            <v>-21917.808219178081</v>
          </cell>
          <cell r="BT77" t="str">
            <v>N/A</v>
          </cell>
          <cell r="BU77">
            <v>0</v>
          </cell>
          <cell r="BV77">
            <v>0</v>
          </cell>
          <cell r="BW77">
            <v>-65753.42465753424</v>
          </cell>
          <cell r="BX77" t="str">
            <v>N/A</v>
          </cell>
          <cell r="BY77" t="str">
            <v>N/A</v>
          </cell>
          <cell r="BZ77">
            <v>0</v>
          </cell>
          <cell r="CA77">
            <v>-21917.808219178081</v>
          </cell>
          <cell r="CB77" t="str">
            <v>N/A</v>
          </cell>
          <cell r="CC77">
            <v>0</v>
          </cell>
          <cell r="CD77">
            <v>0</v>
          </cell>
          <cell r="CE77">
            <v>-21917.808219178081</v>
          </cell>
          <cell r="CF77" t="str">
            <v>N/A</v>
          </cell>
          <cell r="CG77">
            <v>0</v>
          </cell>
          <cell r="CH77">
            <v>0</v>
          </cell>
          <cell r="CI77">
            <v>-21917.808219178081</v>
          </cell>
          <cell r="CJ77" t="str">
            <v>N/A</v>
          </cell>
          <cell r="CK77">
            <v>0</v>
          </cell>
          <cell r="CL77">
            <v>0</v>
          </cell>
          <cell r="CM77">
            <v>-65753.42465753424</v>
          </cell>
          <cell r="CN77" t="str">
            <v>N/A</v>
          </cell>
          <cell r="CO77" t="str">
            <v>N/A</v>
          </cell>
          <cell r="CP77">
            <v>-170951.56164383562</v>
          </cell>
          <cell r="CQ77">
            <v>-484931.50684931508</v>
          </cell>
          <cell r="CR77">
            <v>-0.64747276836158196</v>
          </cell>
          <cell r="CS77" t="str">
            <v>N/A</v>
          </cell>
          <cell r="CT77">
            <v>4161</v>
          </cell>
          <cell r="CU77">
            <v>-6568</v>
          </cell>
          <cell r="CV77">
            <v>-123287.67123287672</v>
          </cell>
          <cell r="CW77">
            <v>-88759.780821917811</v>
          </cell>
          <cell r="CX77">
            <v>-205479.45205479453</v>
          </cell>
          <cell r="CY77">
            <v>-170951.56164383562</v>
          </cell>
          <cell r="CZ77">
            <v>-287671.23287671234</v>
          </cell>
          <cell r="DA77">
            <v>-170951.56164383562</v>
          </cell>
          <cell r="DB77">
            <v>-309589.0410958904</v>
          </cell>
          <cell r="DC77">
            <v>-170951.56164383562</v>
          </cell>
          <cell r="DD77">
            <v>-331506.84931506845</v>
          </cell>
          <cell r="DE77">
            <v>-170951.56164383562</v>
          </cell>
          <cell r="DF77">
            <v>-353424.65753424651</v>
          </cell>
          <cell r="DG77">
            <v>-170951.56164383562</v>
          </cell>
          <cell r="DH77">
            <v>-375342.46575342456</v>
          </cell>
          <cell r="DI77">
            <v>-170951.56164383562</v>
          </cell>
          <cell r="DJ77">
            <v>-397260.27397260262</v>
          </cell>
          <cell r="DK77">
            <v>-170951.56164383562</v>
          </cell>
          <cell r="DL77">
            <v>-419178.08219178068</v>
          </cell>
          <cell r="DM77">
            <v>-170951.56164383562</v>
          </cell>
          <cell r="DN77">
            <v>-441095.89041095873</v>
          </cell>
          <cell r="DO77">
            <v>-170951.56164383562</v>
          </cell>
          <cell r="DP77">
            <v>-463013.69863013679</v>
          </cell>
          <cell r="DQ77">
            <v>-170951.56164383562</v>
          </cell>
          <cell r="DR77">
            <v>-484931.50684931484</v>
          </cell>
        </row>
        <row r="78">
          <cell r="AC78">
            <v>4169</v>
          </cell>
          <cell r="AD78">
            <v>-6568</v>
          </cell>
          <cell r="AE78">
            <v>-123287.67123287672</v>
          </cell>
          <cell r="AF78">
            <v>-0.94672622222222225</v>
          </cell>
          <cell r="AG78">
            <v>-123287.67123287672</v>
          </cell>
          <cell r="AH78">
            <v>-82191.780821917811</v>
          </cell>
          <cell r="AI78">
            <v>-82191.780821917811</v>
          </cell>
          <cell r="AJ78">
            <v>0</v>
          </cell>
          <cell r="AK78">
            <v>0</v>
          </cell>
          <cell r="AL78">
            <v>-82191.780821917811</v>
          </cell>
          <cell r="AM78">
            <v>-82191.780821917811</v>
          </cell>
          <cell r="AN78">
            <v>0</v>
          </cell>
          <cell r="AO78">
            <v>0</v>
          </cell>
          <cell r="AP78">
            <v>-170951.56164383562</v>
          </cell>
          <cell r="AQ78">
            <v>-287671.23287671234</v>
          </cell>
          <cell r="AR78">
            <v>-0.4057398095238095</v>
          </cell>
          <cell r="AS78" t="str">
            <v>N/A</v>
          </cell>
          <cell r="AT78">
            <v>0</v>
          </cell>
          <cell r="AU78">
            <v>-21917.808219178081</v>
          </cell>
          <cell r="AV78" t="str">
            <v>N/A</v>
          </cell>
          <cell r="AW78">
            <v>0</v>
          </cell>
          <cell r="AX78">
            <v>0</v>
          </cell>
          <cell r="AY78">
            <v>-21917.808219178081</v>
          </cell>
          <cell r="AZ78" t="str">
            <v>N/A</v>
          </cell>
          <cell r="BA78">
            <v>0</v>
          </cell>
          <cell r="BB78">
            <v>0</v>
          </cell>
          <cell r="BC78">
            <v>-21917.808219178081</v>
          </cell>
          <cell r="BD78" t="str">
            <v>N/A</v>
          </cell>
          <cell r="BE78">
            <v>0</v>
          </cell>
          <cell r="BF78">
            <v>0</v>
          </cell>
          <cell r="BG78">
            <v>-65753.42465753424</v>
          </cell>
          <cell r="BH78" t="str">
            <v>N/A</v>
          </cell>
          <cell r="BI78" t="str">
            <v>N/A</v>
          </cell>
          <cell r="BJ78">
            <v>0</v>
          </cell>
          <cell r="BK78">
            <v>-21917.808219178081</v>
          </cell>
          <cell r="BL78" t="str">
            <v>N/A</v>
          </cell>
          <cell r="BM78">
            <v>0</v>
          </cell>
          <cell r="BN78">
            <v>0</v>
          </cell>
          <cell r="BO78">
            <v>-21917.808219178081</v>
          </cell>
          <cell r="BP78" t="str">
            <v>N/A</v>
          </cell>
          <cell r="BQ78">
            <v>0</v>
          </cell>
          <cell r="BR78">
            <v>0</v>
          </cell>
          <cell r="BS78">
            <v>-21917.808219178081</v>
          </cell>
          <cell r="BT78" t="str">
            <v>N/A</v>
          </cell>
          <cell r="BU78">
            <v>0</v>
          </cell>
          <cell r="BV78">
            <v>0</v>
          </cell>
          <cell r="BW78">
            <v>-65753.42465753424</v>
          </cell>
          <cell r="BX78" t="str">
            <v>N/A</v>
          </cell>
          <cell r="BY78" t="str">
            <v>N/A</v>
          </cell>
          <cell r="BZ78">
            <v>0</v>
          </cell>
          <cell r="CA78">
            <v>-21917.808219178081</v>
          </cell>
          <cell r="CB78" t="str">
            <v>N/A</v>
          </cell>
          <cell r="CC78">
            <v>0</v>
          </cell>
          <cell r="CD78">
            <v>0</v>
          </cell>
          <cell r="CE78">
            <v>-21917.808219178081</v>
          </cell>
          <cell r="CF78" t="str">
            <v>N/A</v>
          </cell>
          <cell r="CG78">
            <v>0</v>
          </cell>
          <cell r="CH78">
            <v>0</v>
          </cell>
          <cell r="CI78">
            <v>-21917.808219178081</v>
          </cell>
          <cell r="CJ78" t="str">
            <v>N/A</v>
          </cell>
          <cell r="CK78">
            <v>0</v>
          </cell>
          <cell r="CL78">
            <v>0</v>
          </cell>
          <cell r="CM78">
            <v>-65753.42465753424</v>
          </cell>
          <cell r="CN78" t="str">
            <v>N/A</v>
          </cell>
          <cell r="CO78" t="str">
            <v>N/A</v>
          </cell>
          <cell r="CP78">
            <v>-170951.56164383562</v>
          </cell>
          <cell r="CQ78">
            <v>-484931.50684931508</v>
          </cell>
          <cell r="CR78">
            <v>-0.64747276836158196</v>
          </cell>
          <cell r="CS78" t="str">
            <v>N/A</v>
          </cell>
          <cell r="CT78">
            <v>4169</v>
          </cell>
          <cell r="CU78">
            <v>-6568</v>
          </cell>
          <cell r="CV78">
            <v>-123287.67123287672</v>
          </cell>
          <cell r="CW78">
            <v>-88759.780821917811</v>
          </cell>
          <cell r="CX78">
            <v>-205479.45205479453</v>
          </cell>
          <cell r="CY78">
            <v>-170951.56164383562</v>
          </cell>
          <cell r="CZ78">
            <v>-287671.23287671234</v>
          </cell>
          <cell r="DA78">
            <v>-170951.56164383562</v>
          </cell>
          <cell r="DB78">
            <v>-309589.0410958904</v>
          </cell>
          <cell r="DC78">
            <v>-170951.56164383562</v>
          </cell>
          <cell r="DD78">
            <v>-331506.84931506845</v>
          </cell>
          <cell r="DE78">
            <v>-170951.56164383562</v>
          </cell>
          <cell r="DF78">
            <v>-353424.65753424651</v>
          </cell>
          <cell r="DG78">
            <v>-170951.56164383562</v>
          </cell>
          <cell r="DH78">
            <v>-375342.46575342456</v>
          </cell>
          <cell r="DI78">
            <v>-170951.56164383562</v>
          </cell>
          <cell r="DJ78">
            <v>-397260.27397260262</v>
          </cell>
          <cell r="DK78">
            <v>-170951.56164383562</v>
          </cell>
          <cell r="DL78">
            <v>-419178.08219178068</v>
          </cell>
          <cell r="DM78">
            <v>-170951.56164383562</v>
          </cell>
          <cell r="DN78">
            <v>-441095.89041095873</v>
          </cell>
          <cell r="DO78">
            <v>-170951.56164383562</v>
          </cell>
          <cell r="DP78">
            <v>-463013.69863013679</v>
          </cell>
          <cell r="DQ78">
            <v>-170951.56164383562</v>
          </cell>
          <cell r="DR78">
            <v>-484931.50684931484</v>
          </cell>
        </row>
        <row r="80">
          <cell r="AC80">
            <v>4170</v>
          </cell>
          <cell r="AD80">
            <v>0</v>
          </cell>
          <cell r="AE80">
            <v>0</v>
          </cell>
          <cell r="AF80" t="str">
            <v>N/A</v>
          </cell>
          <cell r="AG80">
            <v>0</v>
          </cell>
          <cell r="AH80">
            <v>0</v>
          </cell>
          <cell r="AI80">
            <v>0</v>
          </cell>
          <cell r="AJ80" t="str">
            <v>N/A</v>
          </cell>
          <cell r="AK80">
            <v>0</v>
          </cell>
          <cell r="AL80">
            <v>0</v>
          </cell>
          <cell r="AM80">
            <v>0</v>
          </cell>
          <cell r="AN80" t="str">
            <v>N/A</v>
          </cell>
          <cell r="AO80">
            <v>0</v>
          </cell>
          <cell r="AP80">
            <v>0</v>
          </cell>
          <cell r="AQ80">
            <v>0</v>
          </cell>
          <cell r="AR80" t="str">
            <v>N/A</v>
          </cell>
          <cell r="AS80" t="str">
            <v>N/A</v>
          </cell>
          <cell r="AT80">
            <v>0</v>
          </cell>
          <cell r="AU80">
            <v>0</v>
          </cell>
          <cell r="AV80" t="str">
            <v>N/A</v>
          </cell>
          <cell r="AW80">
            <v>0</v>
          </cell>
          <cell r="AX80">
            <v>0</v>
          </cell>
          <cell r="AY80">
            <v>0</v>
          </cell>
          <cell r="AZ80" t="str">
            <v>N/A</v>
          </cell>
          <cell r="BA80">
            <v>0</v>
          </cell>
          <cell r="BB80">
            <v>0</v>
          </cell>
          <cell r="BC80">
            <v>0</v>
          </cell>
          <cell r="BD80" t="str">
            <v>N/A</v>
          </cell>
          <cell r="BE80">
            <v>0</v>
          </cell>
          <cell r="BF80">
            <v>0</v>
          </cell>
          <cell r="BG80">
            <v>0</v>
          </cell>
          <cell r="BH80" t="str">
            <v>N/A</v>
          </cell>
          <cell r="BI80" t="str">
            <v>N/A</v>
          </cell>
          <cell r="BJ80">
            <v>0</v>
          </cell>
          <cell r="BK80">
            <v>0</v>
          </cell>
          <cell r="BL80" t="str">
            <v>N/A</v>
          </cell>
          <cell r="BM80">
            <v>0</v>
          </cell>
          <cell r="BN80">
            <v>0</v>
          </cell>
          <cell r="BO80">
            <v>0</v>
          </cell>
          <cell r="BP80" t="str">
            <v>N/A</v>
          </cell>
          <cell r="BQ80">
            <v>0</v>
          </cell>
          <cell r="BR80">
            <v>0</v>
          </cell>
          <cell r="BS80">
            <v>0</v>
          </cell>
          <cell r="BT80" t="str">
            <v>N/A</v>
          </cell>
          <cell r="BU80">
            <v>0</v>
          </cell>
          <cell r="BV80">
            <v>0</v>
          </cell>
          <cell r="BW80">
            <v>0</v>
          </cell>
          <cell r="BX80" t="str">
            <v>N/A</v>
          </cell>
          <cell r="BY80" t="str">
            <v>N/A</v>
          </cell>
          <cell r="BZ80">
            <v>0</v>
          </cell>
          <cell r="CA80">
            <v>0</v>
          </cell>
          <cell r="CB80" t="str">
            <v>N/A</v>
          </cell>
          <cell r="CC80">
            <v>0</v>
          </cell>
          <cell r="CD80">
            <v>0</v>
          </cell>
          <cell r="CE80">
            <v>0</v>
          </cell>
          <cell r="CF80" t="str">
            <v>N/A</v>
          </cell>
          <cell r="CG80">
            <v>0</v>
          </cell>
          <cell r="CH80">
            <v>0</v>
          </cell>
          <cell r="CI80">
            <v>0</v>
          </cell>
          <cell r="CJ80" t="str">
            <v>N/A</v>
          </cell>
          <cell r="CK80">
            <v>0</v>
          </cell>
          <cell r="CL80">
            <v>0</v>
          </cell>
          <cell r="CM80">
            <v>0</v>
          </cell>
          <cell r="CN80" t="str">
            <v>N/A</v>
          </cell>
          <cell r="CO80" t="str">
            <v>N/A</v>
          </cell>
          <cell r="CP80">
            <v>0</v>
          </cell>
          <cell r="CQ80">
            <v>0</v>
          </cell>
          <cell r="CR80" t="str">
            <v>N/A</v>
          </cell>
          <cell r="CS80" t="str">
            <v>N/A</v>
          </cell>
          <cell r="CT80">
            <v>4170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row>
        <row r="81">
          <cell r="AC81">
            <v>4171</v>
          </cell>
          <cell r="AD81">
            <v>0</v>
          </cell>
          <cell r="AE81">
            <v>-52397.260273972599</v>
          </cell>
          <cell r="AF81" t="str">
            <v>N/A</v>
          </cell>
          <cell r="AG81">
            <v>-52397.260273972599</v>
          </cell>
          <cell r="AH81">
            <v>0</v>
          </cell>
          <cell r="AI81">
            <v>0</v>
          </cell>
          <cell r="AJ81" t="str">
            <v>N/A</v>
          </cell>
          <cell r="AK81">
            <v>0</v>
          </cell>
          <cell r="AL81">
            <v>0</v>
          </cell>
          <cell r="AM81">
            <v>0</v>
          </cell>
          <cell r="AN81" t="str">
            <v>N/A</v>
          </cell>
          <cell r="AO81">
            <v>0</v>
          </cell>
          <cell r="AP81">
            <v>0</v>
          </cell>
          <cell r="AQ81">
            <v>-52397.260273972599</v>
          </cell>
          <cell r="AR81" t="str">
            <v>N/A</v>
          </cell>
          <cell r="AS81" t="str">
            <v>N/A</v>
          </cell>
          <cell r="AT81">
            <v>-120136.98630136986</v>
          </cell>
          <cell r="AU81">
            <v>-120136.98630136986</v>
          </cell>
          <cell r="AV81">
            <v>0</v>
          </cell>
          <cell r="AW81">
            <v>0</v>
          </cell>
          <cell r="AX81">
            <v>0</v>
          </cell>
          <cell r="AY81">
            <v>0</v>
          </cell>
          <cell r="AZ81" t="str">
            <v>N/A</v>
          </cell>
          <cell r="BA81">
            <v>0</v>
          </cell>
          <cell r="BB81">
            <v>-152133.82507903056</v>
          </cell>
          <cell r="BC81">
            <v>-152133.82507903056</v>
          </cell>
          <cell r="BD81">
            <v>0</v>
          </cell>
          <cell r="BE81">
            <v>0</v>
          </cell>
          <cell r="BF81">
            <v>-272270.81138040044</v>
          </cell>
          <cell r="BG81">
            <v>-272270.81138040044</v>
          </cell>
          <cell r="BH81">
            <v>0</v>
          </cell>
          <cell r="BI81" t="str">
            <v>N/A</v>
          </cell>
          <cell r="BJ81">
            <v>0</v>
          </cell>
          <cell r="BK81">
            <v>-396636.36363636365</v>
          </cell>
          <cell r="BL81" t="str">
            <v>N/A</v>
          </cell>
          <cell r="BM81">
            <v>0</v>
          </cell>
          <cell r="BN81">
            <v>0</v>
          </cell>
          <cell r="BO81">
            <v>0</v>
          </cell>
          <cell r="BP81" t="str">
            <v>N/A</v>
          </cell>
          <cell r="BQ81">
            <v>0</v>
          </cell>
          <cell r="BR81">
            <v>0</v>
          </cell>
          <cell r="BS81">
            <v>-232876.71232876711</v>
          </cell>
          <cell r="BT81" t="str">
            <v>N/A</v>
          </cell>
          <cell r="BU81">
            <v>0</v>
          </cell>
          <cell r="BV81">
            <v>0</v>
          </cell>
          <cell r="BW81">
            <v>-629513.0759651307</v>
          </cell>
          <cell r="BX81" t="str">
            <v>N/A</v>
          </cell>
          <cell r="BY81" t="str">
            <v>N/A</v>
          </cell>
          <cell r="BZ81">
            <v>-32999.808219178085</v>
          </cell>
          <cell r="CA81">
            <v>-254917.80821917808</v>
          </cell>
          <cell r="CB81">
            <v>-0.87054726207748934</v>
          </cell>
          <cell r="CC81">
            <v>0</v>
          </cell>
          <cell r="CD81">
            <v>-479999.78082191781</v>
          </cell>
          <cell r="CE81">
            <v>-382191.78082191781</v>
          </cell>
          <cell r="CF81">
            <v>0.25591340501792104</v>
          </cell>
          <cell r="CG81">
            <v>0</v>
          </cell>
          <cell r="CH81">
            <v>-727556.82507903059</v>
          </cell>
          <cell r="CI81">
            <v>-185133.82507903056</v>
          </cell>
          <cell r="CJ81">
            <v>2.9298967909751155</v>
          </cell>
          <cell r="CK81">
            <v>0</v>
          </cell>
          <cell r="CL81">
            <v>-1240556.4141201265</v>
          </cell>
          <cell r="CM81">
            <v>-822243.41412012652</v>
          </cell>
          <cell r="CN81">
            <v>0.50874594167182474</v>
          </cell>
          <cell r="CO81" t="str">
            <v>N/A</v>
          </cell>
          <cell r="CP81">
            <v>-1512827.2255005268</v>
          </cell>
          <cell r="CQ81">
            <v>-1776424.5617396301</v>
          </cell>
          <cell r="CR81">
            <v>-0.14838645103002046</v>
          </cell>
          <cell r="CS81" t="str">
            <v>N/A</v>
          </cell>
          <cell r="CT81">
            <v>4171</v>
          </cell>
          <cell r="CU81">
            <v>0</v>
          </cell>
          <cell r="CV81">
            <v>-52397.260273972599</v>
          </cell>
          <cell r="CW81">
            <v>0</v>
          </cell>
          <cell r="CX81">
            <v>-52397.260273972599</v>
          </cell>
          <cell r="CY81">
            <v>0</v>
          </cell>
          <cell r="CZ81">
            <v>-52397.260273972599</v>
          </cell>
          <cell r="DA81">
            <v>-120136.98630136986</v>
          </cell>
          <cell r="DB81">
            <v>-172534.24657534246</v>
          </cell>
          <cell r="DC81">
            <v>-120136.98630136986</v>
          </cell>
          <cell r="DD81">
            <v>-172534.24657534246</v>
          </cell>
          <cell r="DE81">
            <v>-272270.81138040044</v>
          </cell>
          <cell r="DF81">
            <v>-324668.07165437302</v>
          </cell>
          <cell r="DG81">
            <v>-272270.81138040044</v>
          </cell>
          <cell r="DH81">
            <v>-721304.43529073661</v>
          </cell>
          <cell r="DI81">
            <v>-272270.81138040044</v>
          </cell>
          <cell r="DJ81">
            <v>-721304.43529073661</v>
          </cell>
          <cell r="DK81">
            <v>-272270.81138040044</v>
          </cell>
          <cell r="DL81">
            <v>-954181.14761950378</v>
          </cell>
          <cell r="DM81">
            <v>-305270.61959957855</v>
          </cell>
          <cell r="DN81">
            <v>-1209098.9558386819</v>
          </cell>
          <cell r="DO81">
            <v>-785270.40042149636</v>
          </cell>
          <cell r="DP81">
            <v>-1591290.7366605997</v>
          </cell>
          <cell r="DQ81">
            <v>-1512827.2255005268</v>
          </cell>
          <cell r="DR81">
            <v>-1776424.5617396303</v>
          </cell>
        </row>
        <row r="82">
          <cell r="AC82">
            <v>4179</v>
          </cell>
          <cell r="AD82">
            <v>0</v>
          </cell>
          <cell r="AE82">
            <v>-52397.260273972599</v>
          </cell>
          <cell r="AF82" t="str">
            <v>N/A</v>
          </cell>
          <cell r="AG82">
            <v>-52397.260273972599</v>
          </cell>
          <cell r="AH82">
            <v>0</v>
          </cell>
          <cell r="AI82">
            <v>0</v>
          </cell>
          <cell r="AJ82" t="str">
            <v>N/A</v>
          </cell>
          <cell r="AK82">
            <v>0</v>
          </cell>
          <cell r="AL82">
            <v>0</v>
          </cell>
          <cell r="AM82">
            <v>0</v>
          </cell>
          <cell r="AN82" t="str">
            <v>N/A</v>
          </cell>
          <cell r="AO82">
            <v>0</v>
          </cell>
          <cell r="AP82">
            <v>0</v>
          </cell>
          <cell r="AQ82">
            <v>-52397.260273972599</v>
          </cell>
          <cell r="AR82" t="str">
            <v>N/A</v>
          </cell>
          <cell r="AS82" t="str">
            <v>N/A</v>
          </cell>
          <cell r="AT82">
            <v>-120136.98630136986</v>
          </cell>
          <cell r="AU82">
            <v>-120136.98630136986</v>
          </cell>
          <cell r="AV82">
            <v>0</v>
          </cell>
          <cell r="AW82">
            <v>0</v>
          </cell>
          <cell r="AX82">
            <v>0</v>
          </cell>
          <cell r="AY82">
            <v>0</v>
          </cell>
          <cell r="AZ82" t="str">
            <v>N/A</v>
          </cell>
          <cell r="BA82">
            <v>0</v>
          </cell>
          <cell r="BB82">
            <v>-152133.82507903056</v>
          </cell>
          <cell r="BC82">
            <v>-152133.82507903056</v>
          </cell>
          <cell r="BD82">
            <v>0</v>
          </cell>
          <cell r="BE82">
            <v>0</v>
          </cell>
          <cell r="BF82">
            <v>-272270.81138040044</v>
          </cell>
          <cell r="BG82">
            <v>-272270.81138040044</v>
          </cell>
          <cell r="BH82">
            <v>0</v>
          </cell>
          <cell r="BI82" t="str">
            <v>N/A</v>
          </cell>
          <cell r="BJ82">
            <v>0</v>
          </cell>
          <cell r="BK82">
            <v>-396636.36363636365</v>
          </cell>
          <cell r="BL82" t="str">
            <v>N/A</v>
          </cell>
          <cell r="BM82">
            <v>0</v>
          </cell>
          <cell r="BN82">
            <v>0</v>
          </cell>
          <cell r="BO82">
            <v>0</v>
          </cell>
          <cell r="BP82" t="str">
            <v>N/A</v>
          </cell>
          <cell r="BQ82">
            <v>0</v>
          </cell>
          <cell r="BR82">
            <v>0</v>
          </cell>
          <cell r="BS82">
            <v>-232876.71232876711</v>
          </cell>
          <cell r="BT82" t="str">
            <v>N/A</v>
          </cell>
          <cell r="BU82">
            <v>0</v>
          </cell>
          <cell r="BV82">
            <v>0</v>
          </cell>
          <cell r="BW82">
            <v>-629513.0759651307</v>
          </cell>
          <cell r="BX82" t="str">
            <v>N/A</v>
          </cell>
          <cell r="BY82" t="str">
            <v>N/A</v>
          </cell>
          <cell r="BZ82">
            <v>-32999.808219178085</v>
          </cell>
          <cell r="CA82">
            <v>-254917.80821917808</v>
          </cell>
          <cell r="CB82">
            <v>-0.87054726207748934</v>
          </cell>
          <cell r="CC82">
            <v>0</v>
          </cell>
          <cell r="CD82">
            <v>-479999.78082191781</v>
          </cell>
          <cell r="CE82">
            <v>-382191.78082191781</v>
          </cell>
          <cell r="CF82">
            <v>0.25591340501792104</v>
          </cell>
          <cell r="CG82">
            <v>0</v>
          </cell>
          <cell r="CH82">
            <v>-727556.82507903059</v>
          </cell>
          <cell r="CI82">
            <v>-185133.82507903056</v>
          </cell>
          <cell r="CJ82">
            <v>2.9298967909751155</v>
          </cell>
          <cell r="CK82">
            <v>0</v>
          </cell>
          <cell r="CL82">
            <v>-1240556.4141201265</v>
          </cell>
          <cell r="CM82">
            <v>-822243.41412012652</v>
          </cell>
          <cell r="CN82">
            <v>0.50874594167182474</v>
          </cell>
          <cell r="CO82" t="str">
            <v>N/A</v>
          </cell>
          <cell r="CP82">
            <v>-1512827.2255005268</v>
          </cell>
          <cell r="CQ82">
            <v>-1776424.5617396301</v>
          </cell>
          <cell r="CR82">
            <v>-0.14838645103002046</v>
          </cell>
          <cell r="CS82" t="str">
            <v>N/A</v>
          </cell>
          <cell r="CT82">
            <v>4179</v>
          </cell>
          <cell r="CU82">
            <v>0</v>
          </cell>
          <cell r="CV82">
            <v>-52397.260273972599</v>
          </cell>
          <cell r="CW82">
            <v>0</v>
          </cell>
          <cell r="CX82">
            <v>-52397.260273972599</v>
          </cell>
          <cell r="CY82">
            <v>0</v>
          </cell>
          <cell r="CZ82">
            <v>-52397.260273972599</v>
          </cell>
          <cell r="DA82">
            <v>-120136.98630136986</v>
          </cell>
          <cell r="DB82">
            <v>-172534.24657534246</v>
          </cell>
          <cell r="DC82">
            <v>-120136.98630136986</v>
          </cell>
          <cell r="DD82">
            <v>-172534.24657534246</v>
          </cell>
          <cell r="DE82">
            <v>-272270.81138040044</v>
          </cell>
          <cell r="DF82">
            <v>-324668.07165437302</v>
          </cell>
          <cell r="DG82">
            <v>-272270.81138040044</v>
          </cell>
          <cell r="DH82">
            <v>-721304.43529073661</v>
          </cell>
          <cell r="DI82">
            <v>-272270.81138040044</v>
          </cell>
          <cell r="DJ82">
            <v>-721304.43529073661</v>
          </cell>
          <cell r="DK82">
            <v>-272270.81138040044</v>
          </cell>
          <cell r="DL82">
            <v>-954181.14761950378</v>
          </cell>
          <cell r="DM82">
            <v>-305270.61959957855</v>
          </cell>
          <cell r="DN82">
            <v>-1209098.9558386819</v>
          </cell>
          <cell r="DO82">
            <v>-785270.40042149636</v>
          </cell>
          <cell r="DP82">
            <v>-1591290.7366605997</v>
          </cell>
          <cell r="DQ82">
            <v>-1512827.2255005268</v>
          </cell>
          <cell r="DR82">
            <v>-1776424.5617396303</v>
          </cell>
        </row>
        <row r="84">
          <cell r="AC84">
            <v>4180</v>
          </cell>
          <cell r="AD84">
            <v>0</v>
          </cell>
          <cell r="AE84">
            <v>0</v>
          </cell>
          <cell r="AF84" t="str">
            <v>N/A</v>
          </cell>
          <cell r="AG84">
            <v>0</v>
          </cell>
          <cell r="AH84">
            <v>0</v>
          </cell>
          <cell r="AI84">
            <v>0</v>
          </cell>
          <cell r="AJ84" t="str">
            <v>N/A</v>
          </cell>
          <cell r="AK84">
            <v>0</v>
          </cell>
          <cell r="AL84">
            <v>0</v>
          </cell>
          <cell r="AM84">
            <v>0</v>
          </cell>
          <cell r="AN84" t="str">
            <v>N/A</v>
          </cell>
          <cell r="AO84">
            <v>0</v>
          </cell>
          <cell r="AP84">
            <v>0</v>
          </cell>
          <cell r="AQ84">
            <v>0</v>
          </cell>
          <cell r="AR84" t="str">
            <v>N/A</v>
          </cell>
          <cell r="AS84" t="str">
            <v>N/A</v>
          </cell>
          <cell r="AT84">
            <v>0</v>
          </cell>
          <cell r="AU84">
            <v>0</v>
          </cell>
          <cell r="AV84" t="str">
            <v>N/A</v>
          </cell>
          <cell r="AW84">
            <v>0</v>
          </cell>
          <cell r="AX84">
            <v>0</v>
          </cell>
          <cell r="AY84">
            <v>0</v>
          </cell>
          <cell r="AZ84" t="str">
            <v>N/A</v>
          </cell>
          <cell r="BA84">
            <v>0</v>
          </cell>
          <cell r="BB84">
            <v>0</v>
          </cell>
          <cell r="BC84">
            <v>0</v>
          </cell>
          <cell r="BD84" t="str">
            <v>N/A</v>
          </cell>
          <cell r="BE84">
            <v>0</v>
          </cell>
          <cell r="BF84">
            <v>0</v>
          </cell>
          <cell r="BG84">
            <v>0</v>
          </cell>
          <cell r="BH84" t="str">
            <v>N/A</v>
          </cell>
          <cell r="BI84" t="str">
            <v>N/A</v>
          </cell>
          <cell r="BJ84">
            <v>0</v>
          </cell>
          <cell r="BK84">
            <v>0</v>
          </cell>
          <cell r="BL84" t="str">
            <v>N/A</v>
          </cell>
          <cell r="BM84">
            <v>0</v>
          </cell>
          <cell r="BN84">
            <v>0</v>
          </cell>
          <cell r="BO84">
            <v>0</v>
          </cell>
          <cell r="BP84" t="str">
            <v>N/A</v>
          </cell>
          <cell r="BQ84">
            <v>0</v>
          </cell>
          <cell r="BR84">
            <v>0</v>
          </cell>
          <cell r="BS84">
            <v>0</v>
          </cell>
          <cell r="BT84" t="str">
            <v>N/A</v>
          </cell>
          <cell r="BU84">
            <v>0</v>
          </cell>
          <cell r="BV84">
            <v>0</v>
          </cell>
          <cell r="BW84">
            <v>0</v>
          </cell>
          <cell r="BX84" t="str">
            <v>N/A</v>
          </cell>
          <cell r="BY84" t="str">
            <v>N/A</v>
          </cell>
          <cell r="BZ84">
            <v>0</v>
          </cell>
          <cell r="CA84">
            <v>0</v>
          </cell>
          <cell r="CB84" t="str">
            <v>N/A</v>
          </cell>
          <cell r="CC84">
            <v>0</v>
          </cell>
          <cell r="CD84">
            <v>0</v>
          </cell>
          <cell r="CE84">
            <v>0</v>
          </cell>
          <cell r="CF84" t="str">
            <v>N/A</v>
          </cell>
          <cell r="CG84">
            <v>0</v>
          </cell>
          <cell r="CH84">
            <v>0</v>
          </cell>
          <cell r="CI84">
            <v>0</v>
          </cell>
          <cell r="CJ84" t="str">
            <v>N/A</v>
          </cell>
          <cell r="CK84">
            <v>0</v>
          </cell>
          <cell r="CL84">
            <v>0</v>
          </cell>
          <cell r="CM84">
            <v>0</v>
          </cell>
          <cell r="CN84" t="str">
            <v>N/A</v>
          </cell>
          <cell r="CO84" t="str">
            <v>N/A</v>
          </cell>
          <cell r="CP84">
            <v>0</v>
          </cell>
          <cell r="CQ84">
            <v>0</v>
          </cell>
          <cell r="CR84" t="str">
            <v>N/A</v>
          </cell>
          <cell r="CS84" t="str">
            <v>N/A</v>
          </cell>
          <cell r="CT84">
            <v>4180</v>
          </cell>
          <cell r="CU84">
            <v>0</v>
          </cell>
          <cell r="CV84">
            <v>0</v>
          </cell>
          <cell r="CW84">
            <v>0</v>
          </cell>
          <cell r="CX84">
            <v>0</v>
          </cell>
          <cell r="CY84">
            <v>0</v>
          </cell>
          <cell r="CZ84">
            <v>0</v>
          </cell>
          <cell r="DA84">
            <v>0</v>
          </cell>
          <cell r="DB84">
            <v>0</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row>
        <row r="85">
          <cell r="AC85">
            <v>4181</v>
          </cell>
          <cell r="AD85">
            <v>0</v>
          </cell>
          <cell r="AE85">
            <v>0</v>
          </cell>
          <cell r="AF85" t="str">
            <v>N/A</v>
          </cell>
          <cell r="AG85">
            <v>0</v>
          </cell>
          <cell r="AH85">
            <v>0</v>
          </cell>
          <cell r="AI85">
            <v>0</v>
          </cell>
          <cell r="AJ85" t="str">
            <v>N/A</v>
          </cell>
          <cell r="AK85">
            <v>0</v>
          </cell>
          <cell r="AL85">
            <v>0</v>
          </cell>
          <cell r="AM85">
            <v>0</v>
          </cell>
          <cell r="AN85" t="str">
            <v>N/A</v>
          </cell>
          <cell r="AO85">
            <v>0</v>
          </cell>
          <cell r="AP85">
            <v>0</v>
          </cell>
          <cell r="AQ85">
            <v>0</v>
          </cell>
          <cell r="AR85" t="str">
            <v>N/A</v>
          </cell>
          <cell r="AS85" t="str">
            <v>N/A</v>
          </cell>
          <cell r="AT85">
            <v>0</v>
          </cell>
          <cell r="AU85">
            <v>0</v>
          </cell>
          <cell r="AV85" t="str">
            <v>N/A</v>
          </cell>
          <cell r="AW85">
            <v>0</v>
          </cell>
          <cell r="AX85">
            <v>0</v>
          </cell>
          <cell r="AY85">
            <v>0</v>
          </cell>
          <cell r="AZ85" t="str">
            <v>N/A</v>
          </cell>
          <cell r="BA85">
            <v>0</v>
          </cell>
          <cell r="BB85">
            <v>0</v>
          </cell>
          <cell r="BC85">
            <v>0</v>
          </cell>
          <cell r="BD85" t="str">
            <v>N/A</v>
          </cell>
          <cell r="BE85">
            <v>0</v>
          </cell>
          <cell r="BF85">
            <v>0</v>
          </cell>
          <cell r="BG85">
            <v>0</v>
          </cell>
          <cell r="BH85" t="str">
            <v>N/A</v>
          </cell>
          <cell r="BI85" t="str">
            <v>N/A</v>
          </cell>
          <cell r="BJ85">
            <v>0</v>
          </cell>
          <cell r="BK85">
            <v>0</v>
          </cell>
          <cell r="BL85" t="str">
            <v>N/A</v>
          </cell>
          <cell r="BM85">
            <v>0</v>
          </cell>
          <cell r="BN85">
            <v>0</v>
          </cell>
          <cell r="BO85">
            <v>0</v>
          </cell>
          <cell r="BP85" t="str">
            <v>N/A</v>
          </cell>
          <cell r="BQ85">
            <v>0</v>
          </cell>
          <cell r="BR85">
            <v>0</v>
          </cell>
          <cell r="BS85">
            <v>0</v>
          </cell>
          <cell r="BT85" t="str">
            <v>N/A</v>
          </cell>
          <cell r="BU85">
            <v>0</v>
          </cell>
          <cell r="BV85">
            <v>0</v>
          </cell>
          <cell r="BW85">
            <v>0</v>
          </cell>
          <cell r="BX85" t="str">
            <v>N/A</v>
          </cell>
          <cell r="BY85" t="str">
            <v>N/A</v>
          </cell>
          <cell r="BZ85">
            <v>0</v>
          </cell>
          <cell r="CA85">
            <v>0</v>
          </cell>
          <cell r="CB85" t="str">
            <v>N/A</v>
          </cell>
          <cell r="CC85">
            <v>0</v>
          </cell>
          <cell r="CD85">
            <v>0</v>
          </cell>
          <cell r="CE85">
            <v>0</v>
          </cell>
          <cell r="CF85" t="str">
            <v>N/A</v>
          </cell>
          <cell r="CG85">
            <v>0</v>
          </cell>
          <cell r="CH85">
            <v>0</v>
          </cell>
          <cell r="CI85">
            <v>0</v>
          </cell>
          <cell r="CJ85" t="str">
            <v>N/A</v>
          </cell>
          <cell r="CK85">
            <v>0</v>
          </cell>
          <cell r="CL85">
            <v>0</v>
          </cell>
          <cell r="CM85">
            <v>0</v>
          </cell>
          <cell r="CN85" t="str">
            <v>N/A</v>
          </cell>
          <cell r="CO85" t="str">
            <v>N/A</v>
          </cell>
          <cell r="CP85">
            <v>0</v>
          </cell>
          <cell r="CQ85">
            <v>0</v>
          </cell>
          <cell r="CR85" t="str">
            <v>N/A</v>
          </cell>
          <cell r="CS85" t="str">
            <v>N/A</v>
          </cell>
          <cell r="CT85">
            <v>4181</v>
          </cell>
          <cell r="CU85">
            <v>0</v>
          </cell>
          <cell r="CV85">
            <v>0</v>
          </cell>
          <cell r="CW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row>
        <row r="86">
          <cell r="AC86">
            <v>4189</v>
          </cell>
          <cell r="AD86">
            <v>0</v>
          </cell>
          <cell r="AE86">
            <v>0</v>
          </cell>
          <cell r="AF86" t="str">
            <v>N/A</v>
          </cell>
          <cell r="AG86">
            <v>0</v>
          </cell>
          <cell r="AH86">
            <v>0</v>
          </cell>
          <cell r="AI86">
            <v>0</v>
          </cell>
          <cell r="AJ86" t="str">
            <v>N/A</v>
          </cell>
          <cell r="AK86">
            <v>0</v>
          </cell>
          <cell r="AL86">
            <v>0</v>
          </cell>
          <cell r="AM86">
            <v>0</v>
          </cell>
          <cell r="AN86" t="str">
            <v>N/A</v>
          </cell>
          <cell r="AO86">
            <v>0</v>
          </cell>
          <cell r="AP86">
            <v>0</v>
          </cell>
          <cell r="AQ86">
            <v>0</v>
          </cell>
          <cell r="AR86" t="str">
            <v>N/A</v>
          </cell>
          <cell r="AS86" t="str">
            <v>N/A</v>
          </cell>
          <cell r="AT86">
            <v>0</v>
          </cell>
          <cell r="AU86">
            <v>0</v>
          </cell>
          <cell r="AV86" t="str">
            <v>N/A</v>
          </cell>
          <cell r="AW86">
            <v>0</v>
          </cell>
          <cell r="AX86">
            <v>0</v>
          </cell>
          <cell r="AY86">
            <v>0</v>
          </cell>
          <cell r="AZ86" t="str">
            <v>N/A</v>
          </cell>
          <cell r="BA86">
            <v>0</v>
          </cell>
          <cell r="BB86">
            <v>0</v>
          </cell>
          <cell r="BC86">
            <v>0</v>
          </cell>
          <cell r="BD86" t="str">
            <v>N/A</v>
          </cell>
          <cell r="BE86">
            <v>0</v>
          </cell>
          <cell r="BF86">
            <v>0</v>
          </cell>
          <cell r="BG86">
            <v>0</v>
          </cell>
          <cell r="BH86" t="str">
            <v>N/A</v>
          </cell>
          <cell r="BI86" t="str">
            <v>N/A</v>
          </cell>
          <cell r="BJ86">
            <v>0</v>
          </cell>
          <cell r="BK86">
            <v>0</v>
          </cell>
          <cell r="BL86" t="str">
            <v>N/A</v>
          </cell>
          <cell r="BM86">
            <v>0</v>
          </cell>
          <cell r="BN86">
            <v>0</v>
          </cell>
          <cell r="BO86">
            <v>0</v>
          </cell>
          <cell r="BP86" t="str">
            <v>N/A</v>
          </cell>
          <cell r="BQ86">
            <v>0</v>
          </cell>
          <cell r="BR86">
            <v>0</v>
          </cell>
          <cell r="BS86">
            <v>0</v>
          </cell>
          <cell r="BT86" t="str">
            <v>N/A</v>
          </cell>
          <cell r="BU86">
            <v>0</v>
          </cell>
          <cell r="BV86">
            <v>0</v>
          </cell>
          <cell r="BW86">
            <v>0</v>
          </cell>
          <cell r="BX86" t="str">
            <v>N/A</v>
          </cell>
          <cell r="BY86" t="str">
            <v>N/A</v>
          </cell>
          <cell r="BZ86">
            <v>0</v>
          </cell>
          <cell r="CA86">
            <v>0</v>
          </cell>
          <cell r="CB86" t="str">
            <v>N/A</v>
          </cell>
          <cell r="CC86">
            <v>0</v>
          </cell>
          <cell r="CD86">
            <v>0</v>
          </cell>
          <cell r="CE86">
            <v>0</v>
          </cell>
          <cell r="CF86" t="str">
            <v>N/A</v>
          </cell>
          <cell r="CG86">
            <v>0</v>
          </cell>
          <cell r="CH86">
            <v>0</v>
          </cell>
          <cell r="CI86">
            <v>0</v>
          </cell>
          <cell r="CJ86" t="str">
            <v>N/A</v>
          </cell>
          <cell r="CK86">
            <v>0</v>
          </cell>
          <cell r="CL86">
            <v>0</v>
          </cell>
          <cell r="CM86">
            <v>0</v>
          </cell>
          <cell r="CN86" t="str">
            <v>N/A</v>
          </cell>
          <cell r="CO86" t="str">
            <v>N/A</v>
          </cell>
          <cell r="CP86">
            <v>0</v>
          </cell>
          <cell r="CQ86">
            <v>0</v>
          </cell>
          <cell r="CR86" t="str">
            <v>N/A</v>
          </cell>
          <cell r="CS86" t="str">
            <v>N/A</v>
          </cell>
          <cell r="CT86">
            <v>4189</v>
          </cell>
          <cell r="CU86">
            <v>0</v>
          </cell>
          <cell r="CV86">
            <v>0</v>
          </cell>
          <cell r="CW86">
            <v>0</v>
          </cell>
          <cell r="CX86">
            <v>0</v>
          </cell>
          <cell r="CY86">
            <v>0</v>
          </cell>
          <cell r="CZ86">
            <v>0</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v>
          </cell>
          <cell r="DO86">
            <v>0</v>
          </cell>
          <cell r="DP86">
            <v>0</v>
          </cell>
          <cell r="DQ86">
            <v>0</v>
          </cell>
          <cell r="DR86">
            <v>0</v>
          </cell>
        </row>
        <row r="88">
          <cell r="AC88">
            <v>4200</v>
          </cell>
          <cell r="AD88">
            <v>0</v>
          </cell>
          <cell r="AE88">
            <v>0</v>
          </cell>
          <cell r="AF88" t="str">
            <v>N/A</v>
          </cell>
          <cell r="AG88">
            <v>0</v>
          </cell>
          <cell r="AH88">
            <v>0</v>
          </cell>
          <cell r="AI88">
            <v>0</v>
          </cell>
          <cell r="AJ88" t="str">
            <v>N/A</v>
          </cell>
          <cell r="AK88">
            <v>0</v>
          </cell>
          <cell r="AL88">
            <v>0</v>
          </cell>
          <cell r="AM88">
            <v>0</v>
          </cell>
          <cell r="AN88" t="str">
            <v>N/A</v>
          </cell>
          <cell r="AO88">
            <v>0</v>
          </cell>
          <cell r="AP88">
            <v>0</v>
          </cell>
          <cell r="AQ88">
            <v>0</v>
          </cell>
          <cell r="AR88" t="str">
            <v>N/A</v>
          </cell>
          <cell r="AS88" t="str">
            <v>N/A</v>
          </cell>
          <cell r="AT88">
            <v>0</v>
          </cell>
          <cell r="AU88">
            <v>0</v>
          </cell>
          <cell r="AV88" t="str">
            <v>N/A</v>
          </cell>
          <cell r="AW88">
            <v>0</v>
          </cell>
          <cell r="AX88">
            <v>0</v>
          </cell>
          <cell r="AY88">
            <v>0</v>
          </cell>
          <cell r="AZ88" t="str">
            <v>N/A</v>
          </cell>
          <cell r="BA88">
            <v>0</v>
          </cell>
          <cell r="BB88">
            <v>0</v>
          </cell>
          <cell r="BC88">
            <v>0</v>
          </cell>
          <cell r="BD88" t="str">
            <v>N/A</v>
          </cell>
          <cell r="BE88">
            <v>0</v>
          </cell>
          <cell r="BF88">
            <v>0</v>
          </cell>
          <cell r="BG88">
            <v>0</v>
          </cell>
          <cell r="BH88" t="str">
            <v>N/A</v>
          </cell>
          <cell r="BI88" t="str">
            <v>N/A</v>
          </cell>
          <cell r="BJ88">
            <v>0</v>
          </cell>
          <cell r="BK88">
            <v>0</v>
          </cell>
          <cell r="BL88" t="str">
            <v>N/A</v>
          </cell>
          <cell r="BM88">
            <v>0</v>
          </cell>
          <cell r="BN88">
            <v>0</v>
          </cell>
          <cell r="BO88">
            <v>0</v>
          </cell>
          <cell r="BP88" t="str">
            <v>N/A</v>
          </cell>
          <cell r="BQ88">
            <v>0</v>
          </cell>
          <cell r="BR88">
            <v>0</v>
          </cell>
          <cell r="BS88">
            <v>0</v>
          </cell>
          <cell r="BT88" t="str">
            <v>N/A</v>
          </cell>
          <cell r="BU88">
            <v>0</v>
          </cell>
          <cell r="BV88">
            <v>0</v>
          </cell>
          <cell r="BW88">
            <v>0</v>
          </cell>
          <cell r="BX88" t="str">
            <v>N/A</v>
          </cell>
          <cell r="BY88" t="str">
            <v>N/A</v>
          </cell>
          <cell r="BZ88">
            <v>0</v>
          </cell>
          <cell r="CA88">
            <v>0</v>
          </cell>
          <cell r="CB88" t="str">
            <v>N/A</v>
          </cell>
          <cell r="CC88">
            <v>0</v>
          </cell>
          <cell r="CD88">
            <v>0</v>
          </cell>
          <cell r="CE88">
            <v>0</v>
          </cell>
          <cell r="CF88" t="str">
            <v>N/A</v>
          </cell>
          <cell r="CG88">
            <v>0</v>
          </cell>
          <cell r="CH88">
            <v>0</v>
          </cell>
          <cell r="CI88">
            <v>0</v>
          </cell>
          <cell r="CJ88" t="str">
            <v>N/A</v>
          </cell>
          <cell r="CK88">
            <v>0</v>
          </cell>
          <cell r="CL88">
            <v>0</v>
          </cell>
          <cell r="CM88">
            <v>0</v>
          </cell>
          <cell r="CN88" t="str">
            <v>N/A</v>
          </cell>
          <cell r="CO88" t="str">
            <v>N/A</v>
          </cell>
          <cell r="CP88">
            <v>0</v>
          </cell>
          <cell r="CQ88">
            <v>0</v>
          </cell>
          <cell r="CR88" t="str">
            <v>N/A</v>
          </cell>
          <cell r="CS88" t="str">
            <v>N/A</v>
          </cell>
          <cell r="CT88">
            <v>4200</v>
          </cell>
          <cell r="CU88">
            <v>0</v>
          </cell>
          <cell r="CV88">
            <v>0</v>
          </cell>
          <cell r="CW88">
            <v>0</v>
          </cell>
          <cell r="CX88">
            <v>0</v>
          </cell>
          <cell r="CY88">
            <v>0</v>
          </cell>
          <cell r="CZ88">
            <v>0</v>
          </cell>
          <cell r="DA88">
            <v>0</v>
          </cell>
          <cell r="DB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row>
        <row r="89">
          <cell r="AC89">
            <v>4210</v>
          </cell>
          <cell r="AD89">
            <v>0</v>
          </cell>
          <cell r="AE89">
            <v>0</v>
          </cell>
          <cell r="AF89" t="str">
            <v>N/A</v>
          </cell>
          <cell r="AG89">
            <v>0</v>
          </cell>
          <cell r="AH89">
            <v>0</v>
          </cell>
          <cell r="AI89">
            <v>0</v>
          </cell>
          <cell r="AJ89" t="str">
            <v>N/A</v>
          </cell>
          <cell r="AK89">
            <v>0</v>
          </cell>
          <cell r="AL89">
            <v>0</v>
          </cell>
          <cell r="AM89">
            <v>0</v>
          </cell>
          <cell r="AN89" t="str">
            <v>N/A</v>
          </cell>
          <cell r="AO89">
            <v>0</v>
          </cell>
          <cell r="AP89">
            <v>0</v>
          </cell>
          <cell r="AQ89">
            <v>0</v>
          </cell>
          <cell r="AR89" t="str">
            <v>N/A</v>
          </cell>
          <cell r="AS89" t="str">
            <v>N/A</v>
          </cell>
          <cell r="AT89">
            <v>0</v>
          </cell>
          <cell r="AU89">
            <v>0</v>
          </cell>
          <cell r="AV89" t="str">
            <v>N/A</v>
          </cell>
          <cell r="AW89">
            <v>0</v>
          </cell>
          <cell r="AX89">
            <v>0</v>
          </cell>
          <cell r="AY89">
            <v>0</v>
          </cell>
          <cell r="AZ89" t="str">
            <v>N/A</v>
          </cell>
          <cell r="BA89">
            <v>0</v>
          </cell>
          <cell r="BB89">
            <v>0</v>
          </cell>
          <cell r="BC89">
            <v>0</v>
          </cell>
          <cell r="BD89" t="str">
            <v>N/A</v>
          </cell>
          <cell r="BE89">
            <v>0</v>
          </cell>
          <cell r="BF89">
            <v>0</v>
          </cell>
          <cell r="BG89">
            <v>0</v>
          </cell>
          <cell r="BH89" t="str">
            <v>N/A</v>
          </cell>
          <cell r="BI89" t="str">
            <v>N/A</v>
          </cell>
          <cell r="BJ89">
            <v>0</v>
          </cell>
          <cell r="BK89">
            <v>0</v>
          </cell>
          <cell r="BL89" t="str">
            <v>N/A</v>
          </cell>
          <cell r="BM89">
            <v>0</v>
          </cell>
          <cell r="BN89">
            <v>0</v>
          </cell>
          <cell r="BO89">
            <v>0</v>
          </cell>
          <cell r="BP89" t="str">
            <v>N/A</v>
          </cell>
          <cell r="BQ89">
            <v>0</v>
          </cell>
          <cell r="BR89">
            <v>0</v>
          </cell>
          <cell r="BS89">
            <v>0</v>
          </cell>
          <cell r="BT89" t="str">
            <v>N/A</v>
          </cell>
          <cell r="BU89">
            <v>0</v>
          </cell>
          <cell r="BV89">
            <v>0</v>
          </cell>
          <cell r="BW89">
            <v>0</v>
          </cell>
          <cell r="BX89" t="str">
            <v>N/A</v>
          </cell>
          <cell r="BY89" t="str">
            <v>N/A</v>
          </cell>
          <cell r="BZ89">
            <v>0</v>
          </cell>
          <cell r="CA89">
            <v>0</v>
          </cell>
          <cell r="CB89" t="str">
            <v>N/A</v>
          </cell>
          <cell r="CC89">
            <v>0</v>
          </cell>
          <cell r="CD89">
            <v>0</v>
          </cell>
          <cell r="CE89">
            <v>0</v>
          </cell>
          <cell r="CF89" t="str">
            <v>N/A</v>
          </cell>
          <cell r="CG89">
            <v>0</v>
          </cell>
          <cell r="CH89">
            <v>0</v>
          </cell>
          <cell r="CI89">
            <v>0</v>
          </cell>
          <cell r="CJ89" t="str">
            <v>N/A</v>
          </cell>
          <cell r="CK89">
            <v>0</v>
          </cell>
          <cell r="CL89">
            <v>0</v>
          </cell>
          <cell r="CM89">
            <v>0</v>
          </cell>
          <cell r="CN89" t="str">
            <v>N/A</v>
          </cell>
          <cell r="CO89" t="str">
            <v>N/A</v>
          </cell>
          <cell r="CP89">
            <v>0</v>
          </cell>
          <cell r="CQ89">
            <v>0</v>
          </cell>
          <cell r="CR89" t="str">
            <v>N/A</v>
          </cell>
          <cell r="CS89" t="str">
            <v>N/A</v>
          </cell>
          <cell r="CT89">
            <v>4210</v>
          </cell>
          <cell r="CU89">
            <v>0</v>
          </cell>
          <cell r="CV89">
            <v>0</v>
          </cell>
          <cell r="CW89">
            <v>0</v>
          </cell>
          <cell r="CX89">
            <v>0</v>
          </cell>
          <cell r="CY89">
            <v>0</v>
          </cell>
          <cell r="CZ89">
            <v>0</v>
          </cell>
          <cell r="DA89">
            <v>0</v>
          </cell>
          <cell r="DB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row>
        <row r="90">
          <cell r="AC90">
            <v>4220</v>
          </cell>
          <cell r="AD90">
            <v>0</v>
          </cell>
          <cell r="AE90">
            <v>0</v>
          </cell>
          <cell r="AF90" t="str">
            <v>N/A</v>
          </cell>
          <cell r="AG90">
            <v>0</v>
          </cell>
          <cell r="AH90">
            <v>0</v>
          </cell>
          <cell r="AI90">
            <v>0</v>
          </cell>
          <cell r="AJ90" t="str">
            <v>N/A</v>
          </cell>
          <cell r="AK90">
            <v>0</v>
          </cell>
          <cell r="AL90">
            <v>0</v>
          </cell>
          <cell r="AM90">
            <v>0</v>
          </cell>
          <cell r="AN90" t="str">
            <v>N/A</v>
          </cell>
          <cell r="AO90">
            <v>0</v>
          </cell>
          <cell r="AP90">
            <v>0</v>
          </cell>
          <cell r="AQ90">
            <v>0</v>
          </cell>
          <cell r="AR90" t="str">
            <v>N/A</v>
          </cell>
          <cell r="AS90" t="str">
            <v>N/A</v>
          </cell>
          <cell r="AT90">
            <v>0</v>
          </cell>
          <cell r="AU90">
            <v>0</v>
          </cell>
          <cell r="AV90" t="str">
            <v>N/A</v>
          </cell>
          <cell r="AW90">
            <v>0</v>
          </cell>
          <cell r="AX90">
            <v>0</v>
          </cell>
          <cell r="AY90">
            <v>0</v>
          </cell>
          <cell r="AZ90" t="str">
            <v>N/A</v>
          </cell>
          <cell r="BA90">
            <v>0</v>
          </cell>
          <cell r="BB90">
            <v>0</v>
          </cell>
          <cell r="BC90">
            <v>0</v>
          </cell>
          <cell r="BD90" t="str">
            <v>N/A</v>
          </cell>
          <cell r="BE90">
            <v>0</v>
          </cell>
          <cell r="BF90">
            <v>0</v>
          </cell>
          <cell r="BG90">
            <v>0</v>
          </cell>
          <cell r="BH90" t="str">
            <v>N/A</v>
          </cell>
          <cell r="BI90" t="str">
            <v>N/A</v>
          </cell>
          <cell r="BJ90">
            <v>0</v>
          </cell>
          <cell r="BK90">
            <v>0</v>
          </cell>
          <cell r="BL90" t="str">
            <v>N/A</v>
          </cell>
          <cell r="BM90">
            <v>0</v>
          </cell>
          <cell r="BN90">
            <v>0</v>
          </cell>
          <cell r="BO90">
            <v>0</v>
          </cell>
          <cell r="BP90" t="str">
            <v>N/A</v>
          </cell>
          <cell r="BQ90">
            <v>0</v>
          </cell>
          <cell r="BR90">
            <v>0</v>
          </cell>
          <cell r="BS90">
            <v>0</v>
          </cell>
          <cell r="BT90" t="str">
            <v>N/A</v>
          </cell>
          <cell r="BU90">
            <v>0</v>
          </cell>
          <cell r="BV90">
            <v>0</v>
          </cell>
          <cell r="BW90">
            <v>0</v>
          </cell>
          <cell r="BX90" t="str">
            <v>N/A</v>
          </cell>
          <cell r="BY90" t="str">
            <v>N/A</v>
          </cell>
          <cell r="BZ90">
            <v>0</v>
          </cell>
          <cell r="CA90">
            <v>0</v>
          </cell>
          <cell r="CB90" t="str">
            <v>N/A</v>
          </cell>
          <cell r="CC90">
            <v>0</v>
          </cell>
          <cell r="CD90">
            <v>0</v>
          </cell>
          <cell r="CE90">
            <v>0</v>
          </cell>
          <cell r="CF90" t="str">
            <v>N/A</v>
          </cell>
          <cell r="CG90">
            <v>0</v>
          </cell>
          <cell r="CH90">
            <v>0</v>
          </cell>
          <cell r="CI90">
            <v>0</v>
          </cell>
          <cell r="CJ90" t="str">
            <v>N/A</v>
          </cell>
          <cell r="CK90">
            <v>0</v>
          </cell>
          <cell r="CL90">
            <v>0</v>
          </cell>
          <cell r="CM90">
            <v>0</v>
          </cell>
          <cell r="CN90" t="str">
            <v>N/A</v>
          </cell>
          <cell r="CO90" t="str">
            <v>N/A</v>
          </cell>
          <cell r="CP90">
            <v>0</v>
          </cell>
          <cell r="CQ90">
            <v>0</v>
          </cell>
          <cell r="CR90" t="str">
            <v>N/A</v>
          </cell>
          <cell r="CS90" t="str">
            <v>N/A</v>
          </cell>
          <cell r="CT90">
            <v>4220</v>
          </cell>
          <cell r="CU90">
            <v>0</v>
          </cell>
          <cell r="CV90">
            <v>0</v>
          </cell>
          <cell r="CW90">
            <v>0</v>
          </cell>
          <cell r="CX90">
            <v>0</v>
          </cell>
          <cell r="CY90">
            <v>0</v>
          </cell>
          <cell r="CZ90">
            <v>0</v>
          </cell>
          <cell r="DA90">
            <v>0</v>
          </cell>
          <cell r="DB90">
            <v>0</v>
          </cell>
          <cell r="DC90">
            <v>0</v>
          </cell>
          <cell r="DD90">
            <v>0</v>
          </cell>
          <cell r="DE90">
            <v>0</v>
          </cell>
          <cell r="DF90">
            <v>0</v>
          </cell>
          <cell r="DG90">
            <v>0</v>
          </cell>
          <cell r="DH90">
            <v>0</v>
          </cell>
          <cell r="DI90">
            <v>0</v>
          </cell>
          <cell r="DJ90">
            <v>0</v>
          </cell>
          <cell r="DK90">
            <v>0</v>
          </cell>
          <cell r="DL90">
            <v>0</v>
          </cell>
          <cell r="DM90">
            <v>0</v>
          </cell>
          <cell r="DN90">
            <v>0</v>
          </cell>
          <cell r="DO90">
            <v>0</v>
          </cell>
          <cell r="DP90">
            <v>0</v>
          </cell>
          <cell r="DQ90">
            <v>0</v>
          </cell>
          <cell r="DR90">
            <v>0</v>
          </cell>
        </row>
        <row r="91">
          <cell r="AC91">
            <v>4228</v>
          </cell>
          <cell r="AD91">
            <v>-0.36000000000058208</v>
          </cell>
          <cell r="AE91">
            <v>0</v>
          </cell>
          <cell r="AF91" t="str">
            <v>N/A</v>
          </cell>
          <cell r="AG91">
            <v>0</v>
          </cell>
          <cell r="AH91">
            <v>0</v>
          </cell>
          <cell r="AI91">
            <v>0</v>
          </cell>
          <cell r="AJ91" t="str">
            <v>N/A</v>
          </cell>
          <cell r="AK91">
            <v>0</v>
          </cell>
          <cell r="AL91">
            <v>0</v>
          </cell>
          <cell r="AM91">
            <v>0</v>
          </cell>
          <cell r="AN91" t="str">
            <v>N/A</v>
          </cell>
          <cell r="AO91">
            <v>0</v>
          </cell>
          <cell r="AP91">
            <v>-0.36000000000058208</v>
          </cell>
          <cell r="AQ91">
            <v>0</v>
          </cell>
          <cell r="AR91" t="str">
            <v>N/A</v>
          </cell>
          <cell r="AS91" t="str">
            <v>N/A</v>
          </cell>
          <cell r="AT91">
            <v>0</v>
          </cell>
          <cell r="AU91">
            <v>0</v>
          </cell>
          <cell r="AV91" t="str">
            <v>N/A</v>
          </cell>
          <cell r="AW91">
            <v>0</v>
          </cell>
          <cell r="AX91">
            <v>0</v>
          </cell>
          <cell r="AY91">
            <v>0</v>
          </cell>
          <cell r="AZ91" t="str">
            <v>N/A</v>
          </cell>
          <cell r="BA91">
            <v>0</v>
          </cell>
          <cell r="BB91">
            <v>0</v>
          </cell>
          <cell r="BC91">
            <v>0</v>
          </cell>
          <cell r="BD91" t="str">
            <v>N/A</v>
          </cell>
          <cell r="BE91">
            <v>0</v>
          </cell>
          <cell r="BF91">
            <v>0</v>
          </cell>
          <cell r="BG91">
            <v>0</v>
          </cell>
          <cell r="BH91" t="str">
            <v>N/A</v>
          </cell>
          <cell r="BI91" t="str">
            <v>N/A</v>
          </cell>
          <cell r="BJ91">
            <v>0</v>
          </cell>
          <cell r="BK91">
            <v>0</v>
          </cell>
          <cell r="BL91" t="str">
            <v>N/A</v>
          </cell>
          <cell r="BM91">
            <v>0</v>
          </cell>
          <cell r="BN91">
            <v>0</v>
          </cell>
          <cell r="BO91">
            <v>0</v>
          </cell>
          <cell r="BP91" t="str">
            <v>N/A</v>
          </cell>
          <cell r="BQ91">
            <v>0</v>
          </cell>
          <cell r="BR91">
            <v>0</v>
          </cell>
          <cell r="BS91">
            <v>0</v>
          </cell>
          <cell r="BT91" t="str">
            <v>N/A</v>
          </cell>
          <cell r="BU91">
            <v>0</v>
          </cell>
          <cell r="BV91">
            <v>0</v>
          </cell>
          <cell r="BW91">
            <v>0</v>
          </cell>
          <cell r="BX91" t="str">
            <v>N/A</v>
          </cell>
          <cell r="BY91" t="str">
            <v>N/A</v>
          </cell>
          <cell r="BZ91">
            <v>0</v>
          </cell>
          <cell r="CA91">
            <v>0</v>
          </cell>
          <cell r="CB91" t="str">
            <v>N/A</v>
          </cell>
          <cell r="CC91">
            <v>0</v>
          </cell>
          <cell r="CD91">
            <v>0</v>
          </cell>
          <cell r="CE91">
            <v>0</v>
          </cell>
          <cell r="CF91" t="str">
            <v>N/A</v>
          </cell>
          <cell r="CG91">
            <v>0</v>
          </cell>
          <cell r="CH91">
            <v>0</v>
          </cell>
          <cell r="CI91">
            <v>0</v>
          </cell>
          <cell r="CJ91" t="str">
            <v>N/A</v>
          </cell>
          <cell r="CK91">
            <v>0</v>
          </cell>
          <cell r="CL91">
            <v>0</v>
          </cell>
          <cell r="CM91">
            <v>0</v>
          </cell>
          <cell r="CN91" t="str">
            <v>N/A</v>
          </cell>
          <cell r="CO91" t="str">
            <v>N/A</v>
          </cell>
          <cell r="CP91">
            <v>-0.36000000000058208</v>
          </cell>
          <cell r="CQ91">
            <v>0</v>
          </cell>
          <cell r="CR91" t="str">
            <v>N/A</v>
          </cell>
          <cell r="CS91" t="str">
            <v>N/A</v>
          </cell>
          <cell r="CT91">
            <v>4228</v>
          </cell>
          <cell r="CU91">
            <v>-0.36000000000058208</v>
          </cell>
          <cell r="CV91">
            <v>0</v>
          </cell>
          <cell r="CW91">
            <v>-0.36000000000058208</v>
          </cell>
          <cell r="CX91">
            <v>0</v>
          </cell>
          <cell r="CY91">
            <v>-0.36000000000058208</v>
          </cell>
          <cell r="CZ91">
            <v>0</v>
          </cell>
          <cell r="DA91">
            <v>-0.36000000000058208</v>
          </cell>
          <cell r="DB91">
            <v>0</v>
          </cell>
          <cell r="DC91">
            <v>-0.36000000000058208</v>
          </cell>
          <cell r="DD91">
            <v>0</v>
          </cell>
          <cell r="DE91">
            <v>-0.36000000000058208</v>
          </cell>
          <cell r="DF91">
            <v>0</v>
          </cell>
          <cell r="DG91">
            <v>-0.36000000000058208</v>
          </cell>
          <cell r="DH91">
            <v>0</v>
          </cell>
          <cell r="DI91">
            <v>-0.36000000000058208</v>
          </cell>
          <cell r="DJ91">
            <v>0</v>
          </cell>
          <cell r="DK91">
            <v>-0.36000000000058208</v>
          </cell>
          <cell r="DL91">
            <v>0</v>
          </cell>
          <cell r="DM91">
            <v>-0.36000000000058208</v>
          </cell>
          <cell r="DN91">
            <v>0</v>
          </cell>
          <cell r="DO91">
            <v>-0.36000000000058208</v>
          </cell>
          <cell r="DP91">
            <v>0</v>
          </cell>
          <cell r="DQ91">
            <v>-0.36000000000058208</v>
          </cell>
          <cell r="DR91">
            <v>0</v>
          </cell>
        </row>
        <row r="92">
          <cell r="AC92">
            <v>4230</v>
          </cell>
          <cell r="AD92">
            <v>-1069.21</v>
          </cell>
          <cell r="AE92">
            <v>0</v>
          </cell>
          <cell r="AF92" t="str">
            <v>N/A</v>
          </cell>
          <cell r="AG92">
            <v>0</v>
          </cell>
          <cell r="AH92">
            <v>0</v>
          </cell>
          <cell r="AI92">
            <v>0</v>
          </cell>
          <cell r="AJ92" t="str">
            <v>N/A</v>
          </cell>
          <cell r="AK92">
            <v>0</v>
          </cell>
          <cell r="AL92">
            <v>0</v>
          </cell>
          <cell r="AM92">
            <v>0</v>
          </cell>
          <cell r="AN92" t="str">
            <v>N/A</v>
          </cell>
          <cell r="AO92">
            <v>0</v>
          </cell>
          <cell r="AP92">
            <v>-1069.21</v>
          </cell>
          <cell r="AQ92">
            <v>0</v>
          </cell>
          <cell r="AR92" t="str">
            <v>N/A</v>
          </cell>
          <cell r="AS92" t="str">
            <v>N/A</v>
          </cell>
          <cell r="AT92">
            <v>0</v>
          </cell>
          <cell r="AU92">
            <v>0</v>
          </cell>
          <cell r="AV92" t="str">
            <v>N/A</v>
          </cell>
          <cell r="AW92">
            <v>0</v>
          </cell>
          <cell r="AX92">
            <v>0</v>
          </cell>
          <cell r="AY92">
            <v>0</v>
          </cell>
          <cell r="AZ92" t="str">
            <v>N/A</v>
          </cell>
          <cell r="BA92">
            <v>0</v>
          </cell>
          <cell r="BB92">
            <v>0</v>
          </cell>
          <cell r="BC92">
            <v>0</v>
          </cell>
          <cell r="BD92" t="str">
            <v>N/A</v>
          </cell>
          <cell r="BE92">
            <v>0</v>
          </cell>
          <cell r="BF92">
            <v>0</v>
          </cell>
          <cell r="BG92">
            <v>0</v>
          </cell>
          <cell r="BH92" t="str">
            <v>N/A</v>
          </cell>
          <cell r="BI92" t="str">
            <v>N/A</v>
          </cell>
          <cell r="BJ92">
            <v>0</v>
          </cell>
          <cell r="BK92">
            <v>0</v>
          </cell>
          <cell r="BL92" t="str">
            <v>N/A</v>
          </cell>
          <cell r="BM92">
            <v>0</v>
          </cell>
          <cell r="BN92">
            <v>0</v>
          </cell>
          <cell r="BO92">
            <v>0</v>
          </cell>
          <cell r="BP92" t="str">
            <v>N/A</v>
          </cell>
          <cell r="BQ92">
            <v>0</v>
          </cell>
          <cell r="BR92">
            <v>0</v>
          </cell>
          <cell r="BS92">
            <v>0</v>
          </cell>
          <cell r="BT92" t="str">
            <v>N/A</v>
          </cell>
          <cell r="BU92">
            <v>0</v>
          </cell>
          <cell r="BV92">
            <v>0</v>
          </cell>
          <cell r="BW92">
            <v>0</v>
          </cell>
          <cell r="BX92" t="str">
            <v>N/A</v>
          </cell>
          <cell r="BY92" t="str">
            <v>N/A</v>
          </cell>
          <cell r="BZ92">
            <v>0</v>
          </cell>
          <cell r="CA92">
            <v>0</v>
          </cell>
          <cell r="CB92" t="str">
            <v>N/A</v>
          </cell>
          <cell r="CC92">
            <v>0</v>
          </cell>
          <cell r="CD92">
            <v>0</v>
          </cell>
          <cell r="CE92">
            <v>0</v>
          </cell>
          <cell r="CF92" t="str">
            <v>N/A</v>
          </cell>
          <cell r="CG92">
            <v>0</v>
          </cell>
          <cell r="CH92">
            <v>0</v>
          </cell>
          <cell r="CI92">
            <v>0</v>
          </cell>
          <cell r="CJ92" t="str">
            <v>N/A</v>
          </cell>
          <cell r="CK92">
            <v>0</v>
          </cell>
          <cell r="CL92">
            <v>0</v>
          </cell>
          <cell r="CM92">
            <v>0</v>
          </cell>
          <cell r="CN92" t="str">
            <v>N/A</v>
          </cell>
          <cell r="CO92" t="str">
            <v>N/A</v>
          </cell>
          <cell r="CP92">
            <v>-1069.21</v>
          </cell>
          <cell r="CQ92">
            <v>0</v>
          </cell>
          <cell r="CR92" t="str">
            <v>N/A</v>
          </cell>
          <cell r="CS92" t="str">
            <v>N/A</v>
          </cell>
          <cell r="CT92">
            <v>4230</v>
          </cell>
          <cell r="CU92">
            <v>-1069.21</v>
          </cell>
          <cell r="CV92">
            <v>0</v>
          </cell>
          <cell r="CW92">
            <v>-1069.21</v>
          </cell>
          <cell r="CX92">
            <v>0</v>
          </cell>
          <cell r="CY92">
            <v>-1069.21</v>
          </cell>
          <cell r="CZ92">
            <v>0</v>
          </cell>
          <cell r="DA92">
            <v>-1069.21</v>
          </cell>
          <cell r="DB92">
            <v>0</v>
          </cell>
          <cell r="DC92">
            <v>-1069.21</v>
          </cell>
          <cell r="DD92">
            <v>0</v>
          </cell>
          <cell r="DE92">
            <v>-1069.21</v>
          </cell>
          <cell r="DF92">
            <v>0</v>
          </cell>
          <cell r="DG92">
            <v>-1069.21</v>
          </cell>
          <cell r="DH92">
            <v>0</v>
          </cell>
          <cell r="DI92">
            <v>-1069.21</v>
          </cell>
          <cell r="DJ92">
            <v>0</v>
          </cell>
          <cell r="DK92">
            <v>-1069.21</v>
          </cell>
          <cell r="DL92">
            <v>0</v>
          </cell>
          <cell r="DM92">
            <v>-1069.21</v>
          </cell>
          <cell r="DN92">
            <v>0</v>
          </cell>
          <cell r="DO92">
            <v>-1069.21</v>
          </cell>
          <cell r="DP92">
            <v>0</v>
          </cell>
          <cell r="DQ92">
            <v>-1069.21</v>
          </cell>
          <cell r="DR92">
            <v>0</v>
          </cell>
        </row>
        <row r="93">
          <cell r="AC93">
            <v>4295</v>
          </cell>
          <cell r="AD93">
            <v>0</v>
          </cell>
          <cell r="AE93">
            <v>0</v>
          </cell>
          <cell r="AF93" t="str">
            <v>N/A</v>
          </cell>
          <cell r="AG93">
            <v>0</v>
          </cell>
          <cell r="AH93">
            <v>0</v>
          </cell>
          <cell r="AI93">
            <v>0</v>
          </cell>
          <cell r="AJ93" t="str">
            <v>N/A</v>
          </cell>
          <cell r="AK93">
            <v>0</v>
          </cell>
          <cell r="AL93">
            <v>0</v>
          </cell>
          <cell r="AM93">
            <v>0</v>
          </cell>
          <cell r="AN93" t="str">
            <v>N/A</v>
          </cell>
          <cell r="AO93">
            <v>0</v>
          </cell>
          <cell r="AP93">
            <v>0</v>
          </cell>
          <cell r="AQ93">
            <v>0</v>
          </cell>
          <cell r="AR93" t="str">
            <v>N/A</v>
          </cell>
          <cell r="AS93" t="str">
            <v>N/A</v>
          </cell>
          <cell r="AT93">
            <v>0</v>
          </cell>
          <cell r="AU93">
            <v>0</v>
          </cell>
          <cell r="AV93" t="str">
            <v>N/A</v>
          </cell>
          <cell r="AW93">
            <v>0</v>
          </cell>
          <cell r="AX93">
            <v>0</v>
          </cell>
          <cell r="AY93">
            <v>0</v>
          </cell>
          <cell r="AZ93" t="str">
            <v>N/A</v>
          </cell>
          <cell r="BA93">
            <v>0</v>
          </cell>
          <cell r="BB93">
            <v>0</v>
          </cell>
          <cell r="BC93">
            <v>0</v>
          </cell>
          <cell r="BD93" t="str">
            <v>N/A</v>
          </cell>
          <cell r="BE93">
            <v>0</v>
          </cell>
          <cell r="BF93">
            <v>0</v>
          </cell>
          <cell r="BG93">
            <v>0</v>
          </cell>
          <cell r="BH93" t="str">
            <v>N/A</v>
          </cell>
          <cell r="BI93" t="str">
            <v>N/A</v>
          </cell>
          <cell r="BJ93">
            <v>0</v>
          </cell>
          <cell r="BK93">
            <v>0</v>
          </cell>
          <cell r="BL93" t="str">
            <v>N/A</v>
          </cell>
          <cell r="BM93">
            <v>0</v>
          </cell>
          <cell r="BN93">
            <v>0</v>
          </cell>
          <cell r="BO93">
            <v>0</v>
          </cell>
          <cell r="BP93" t="str">
            <v>N/A</v>
          </cell>
          <cell r="BQ93">
            <v>0</v>
          </cell>
          <cell r="BR93">
            <v>0</v>
          </cell>
          <cell r="BS93">
            <v>0</v>
          </cell>
          <cell r="BT93" t="str">
            <v>N/A</v>
          </cell>
          <cell r="BU93">
            <v>0</v>
          </cell>
          <cell r="BV93">
            <v>0</v>
          </cell>
          <cell r="BW93">
            <v>0</v>
          </cell>
          <cell r="BX93" t="str">
            <v>N/A</v>
          </cell>
          <cell r="BY93" t="str">
            <v>N/A</v>
          </cell>
          <cell r="BZ93">
            <v>0</v>
          </cell>
          <cell r="CA93">
            <v>0</v>
          </cell>
          <cell r="CB93" t="str">
            <v>N/A</v>
          </cell>
          <cell r="CC93">
            <v>0</v>
          </cell>
          <cell r="CD93">
            <v>0</v>
          </cell>
          <cell r="CE93">
            <v>0</v>
          </cell>
          <cell r="CF93" t="str">
            <v>N/A</v>
          </cell>
          <cell r="CG93">
            <v>0</v>
          </cell>
          <cell r="CH93">
            <v>0</v>
          </cell>
          <cell r="CI93">
            <v>0</v>
          </cell>
          <cell r="CJ93" t="str">
            <v>N/A</v>
          </cell>
          <cell r="CK93">
            <v>0</v>
          </cell>
          <cell r="CL93">
            <v>0</v>
          </cell>
          <cell r="CM93">
            <v>0</v>
          </cell>
          <cell r="CN93" t="str">
            <v>N/A</v>
          </cell>
          <cell r="CO93" t="str">
            <v>N/A</v>
          </cell>
          <cell r="CP93">
            <v>0</v>
          </cell>
          <cell r="CQ93">
            <v>0</v>
          </cell>
          <cell r="CR93" t="str">
            <v>N/A</v>
          </cell>
          <cell r="CS93" t="str">
            <v>N/A</v>
          </cell>
          <cell r="CT93">
            <v>4295</v>
          </cell>
          <cell r="CU93">
            <v>0</v>
          </cell>
          <cell r="CV93">
            <v>0</v>
          </cell>
          <cell r="CW93">
            <v>0</v>
          </cell>
          <cell r="CX93">
            <v>0</v>
          </cell>
          <cell r="CY93">
            <v>0</v>
          </cell>
          <cell r="CZ93">
            <v>0</v>
          </cell>
          <cell r="DA93">
            <v>0</v>
          </cell>
          <cell r="DB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row>
        <row r="94">
          <cell r="AC94">
            <v>4299</v>
          </cell>
          <cell r="AD94">
            <v>-1069.5699999999924</v>
          </cell>
          <cell r="AE94">
            <v>0</v>
          </cell>
          <cell r="AF94" t="str">
            <v>N/A</v>
          </cell>
          <cell r="AG94">
            <v>0</v>
          </cell>
          <cell r="AH94">
            <v>0</v>
          </cell>
          <cell r="AI94">
            <v>0</v>
          </cell>
          <cell r="AJ94" t="str">
            <v>N/A</v>
          </cell>
          <cell r="AK94">
            <v>0</v>
          </cell>
          <cell r="AL94">
            <v>0</v>
          </cell>
          <cell r="AM94">
            <v>0</v>
          </cell>
          <cell r="AN94" t="str">
            <v>N/A</v>
          </cell>
          <cell r="AO94">
            <v>0</v>
          </cell>
          <cell r="AP94">
            <v>-1069.5699999999924</v>
          </cell>
          <cell r="AQ94">
            <v>0</v>
          </cell>
          <cell r="AR94" t="str">
            <v>N/A</v>
          </cell>
          <cell r="AS94" t="str">
            <v>N/A</v>
          </cell>
          <cell r="AT94">
            <v>0</v>
          </cell>
          <cell r="AU94">
            <v>0</v>
          </cell>
          <cell r="AV94" t="str">
            <v>N/A</v>
          </cell>
          <cell r="AW94">
            <v>0</v>
          </cell>
          <cell r="AX94">
            <v>0</v>
          </cell>
          <cell r="AY94">
            <v>0</v>
          </cell>
          <cell r="AZ94" t="str">
            <v>N/A</v>
          </cell>
          <cell r="BA94">
            <v>0</v>
          </cell>
          <cell r="BB94">
            <v>0</v>
          </cell>
          <cell r="BC94">
            <v>0</v>
          </cell>
          <cell r="BD94" t="str">
            <v>N/A</v>
          </cell>
          <cell r="BE94">
            <v>0</v>
          </cell>
          <cell r="BF94">
            <v>0</v>
          </cell>
          <cell r="BG94">
            <v>0</v>
          </cell>
          <cell r="BH94" t="str">
            <v>N/A</v>
          </cell>
          <cell r="BI94" t="str">
            <v>N/A</v>
          </cell>
          <cell r="BJ94">
            <v>0</v>
          </cell>
          <cell r="BK94">
            <v>0</v>
          </cell>
          <cell r="BL94" t="str">
            <v>N/A</v>
          </cell>
          <cell r="BM94">
            <v>0</v>
          </cell>
          <cell r="BN94">
            <v>0</v>
          </cell>
          <cell r="BO94">
            <v>0</v>
          </cell>
          <cell r="BP94" t="str">
            <v>N/A</v>
          </cell>
          <cell r="BQ94">
            <v>0</v>
          </cell>
          <cell r="BR94">
            <v>0</v>
          </cell>
          <cell r="BS94">
            <v>0</v>
          </cell>
          <cell r="BT94" t="str">
            <v>N/A</v>
          </cell>
          <cell r="BU94">
            <v>0</v>
          </cell>
          <cell r="BV94">
            <v>0</v>
          </cell>
          <cell r="BW94">
            <v>0</v>
          </cell>
          <cell r="BX94" t="str">
            <v>N/A</v>
          </cell>
          <cell r="BY94" t="str">
            <v>N/A</v>
          </cell>
          <cell r="BZ94">
            <v>0</v>
          </cell>
          <cell r="CA94">
            <v>0</v>
          </cell>
          <cell r="CB94" t="str">
            <v>N/A</v>
          </cell>
          <cell r="CC94">
            <v>0</v>
          </cell>
          <cell r="CD94">
            <v>0</v>
          </cell>
          <cell r="CE94">
            <v>0</v>
          </cell>
          <cell r="CF94" t="str">
            <v>N/A</v>
          </cell>
          <cell r="CG94">
            <v>0</v>
          </cell>
          <cell r="CH94">
            <v>0</v>
          </cell>
          <cell r="CI94">
            <v>0</v>
          </cell>
          <cell r="CJ94" t="str">
            <v>N/A</v>
          </cell>
          <cell r="CK94">
            <v>0</v>
          </cell>
          <cell r="CL94">
            <v>0</v>
          </cell>
          <cell r="CM94">
            <v>0</v>
          </cell>
          <cell r="CN94" t="str">
            <v>N/A</v>
          </cell>
          <cell r="CO94" t="str">
            <v>N/A</v>
          </cell>
          <cell r="CP94">
            <v>-1069.5699999999924</v>
          </cell>
          <cell r="CQ94">
            <v>0</v>
          </cell>
          <cell r="CR94" t="str">
            <v>N/A</v>
          </cell>
          <cell r="CS94" t="str">
            <v>N/A</v>
          </cell>
          <cell r="CT94">
            <v>4299</v>
          </cell>
          <cell r="CU94">
            <v>-1069.5699999999924</v>
          </cell>
          <cell r="CV94">
            <v>0</v>
          </cell>
          <cell r="CW94">
            <v>-1069.5699999999924</v>
          </cell>
          <cell r="CX94">
            <v>0</v>
          </cell>
          <cell r="CY94">
            <v>-1069.5699999999924</v>
          </cell>
          <cell r="CZ94">
            <v>0</v>
          </cell>
          <cell r="DA94">
            <v>-1069.5699999999924</v>
          </cell>
          <cell r="DB94">
            <v>0</v>
          </cell>
          <cell r="DC94">
            <v>-1069.5699999999924</v>
          </cell>
          <cell r="DD94">
            <v>0</v>
          </cell>
          <cell r="DE94">
            <v>-1069.5699999999924</v>
          </cell>
          <cell r="DF94">
            <v>0</v>
          </cell>
          <cell r="DG94">
            <v>-1069.5699999999924</v>
          </cell>
          <cell r="DH94">
            <v>0</v>
          </cell>
          <cell r="DI94">
            <v>-1069.5699999999924</v>
          </cell>
          <cell r="DJ94">
            <v>0</v>
          </cell>
          <cell r="DK94">
            <v>-1069.5699999999924</v>
          </cell>
          <cell r="DL94">
            <v>0</v>
          </cell>
          <cell r="DM94">
            <v>-1069.5699999999924</v>
          </cell>
          <cell r="DN94">
            <v>0</v>
          </cell>
          <cell r="DO94">
            <v>-1069.5699999999924</v>
          </cell>
          <cell r="DP94">
            <v>0</v>
          </cell>
          <cell r="DQ94">
            <v>-1069.5699999999924</v>
          </cell>
          <cell r="DR94">
            <v>0</v>
          </cell>
        </row>
        <row r="96">
          <cell r="AC96">
            <v>4300</v>
          </cell>
          <cell r="AD96">
            <v>0</v>
          </cell>
          <cell r="AE96">
            <v>0</v>
          </cell>
          <cell r="AF96" t="str">
            <v>N/A</v>
          </cell>
          <cell r="AG96">
            <v>0</v>
          </cell>
          <cell r="AH96">
            <v>0</v>
          </cell>
          <cell r="AI96">
            <v>0</v>
          </cell>
          <cell r="AJ96" t="str">
            <v>N/A</v>
          </cell>
          <cell r="AK96">
            <v>0</v>
          </cell>
          <cell r="AL96">
            <v>0</v>
          </cell>
          <cell r="AM96">
            <v>0</v>
          </cell>
          <cell r="AN96" t="str">
            <v>N/A</v>
          </cell>
          <cell r="AO96">
            <v>0</v>
          </cell>
          <cell r="AP96">
            <v>0</v>
          </cell>
          <cell r="AQ96">
            <v>0</v>
          </cell>
          <cell r="AR96" t="str">
            <v>N/A</v>
          </cell>
          <cell r="AS96" t="str">
            <v>N/A</v>
          </cell>
          <cell r="AT96">
            <v>0</v>
          </cell>
          <cell r="AU96">
            <v>0</v>
          </cell>
          <cell r="AV96" t="str">
            <v>N/A</v>
          </cell>
          <cell r="AW96">
            <v>0</v>
          </cell>
          <cell r="AX96">
            <v>0</v>
          </cell>
          <cell r="AY96">
            <v>0</v>
          </cell>
          <cell r="AZ96" t="str">
            <v>N/A</v>
          </cell>
          <cell r="BA96">
            <v>0</v>
          </cell>
          <cell r="BB96">
            <v>0</v>
          </cell>
          <cell r="BC96">
            <v>0</v>
          </cell>
          <cell r="BD96" t="str">
            <v>N/A</v>
          </cell>
          <cell r="BE96">
            <v>0</v>
          </cell>
          <cell r="BF96">
            <v>0</v>
          </cell>
          <cell r="BG96">
            <v>0</v>
          </cell>
          <cell r="BH96" t="str">
            <v>N/A</v>
          </cell>
          <cell r="BI96" t="str">
            <v>N/A</v>
          </cell>
          <cell r="BJ96">
            <v>0</v>
          </cell>
          <cell r="BK96">
            <v>0</v>
          </cell>
          <cell r="BL96" t="str">
            <v>N/A</v>
          </cell>
          <cell r="BM96">
            <v>0</v>
          </cell>
          <cell r="BN96">
            <v>0</v>
          </cell>
          <cell r="BO96">
            <v>0</v>
          </cell>
          <cell r="BP96" t="str">
            <v>N/A</v>
          </cell>
          <cell r="BQ96">
            <v>0</v>
          </cell>
          <cell r="BR96">
            <v>0</v>
          </cell>
          <cell r="BS96">
            <v>0</v>
          </cell>
          <cell r="BT96" t="str">
            <v>N/A</v>
          </cell>
          <cell r="BU96">
            <v>0</v>
          </cell>
          <cell r="BV96">
            <v>0</v>
          </cell>
          <cell r="BW96">
            <v>0</v>
          </cell>
          <cell r="BX96" t="str">
            <v>N/A</v>
          </cell>
          <cell r="BY96" t="str">
            <v>N/A</v>
          </cell>
          <cell r="BZ96">
            <v>0</v>
          </cell>
          <cell r="CA96">
            <v>0</v>
          </cell>
          <cell r="CB96" t="str">
            <v>N/A</v>
          </cell>
          <cell r="CC96">
            <v>0</v>
          </cell>
          <cell r="CD96">
            <v>0</v>
          </cell>
          <cell r="CE96">
            <v>0</v>
          </cell>
          <cell r="CF96" t="str">
            <v>N/A</v>
          </cell>
          <cell r="CG96">
            <v>0</v>
          </cell>
          <cell r="CH96">
            <v>0</v>
          </cell>
          <cell r="CI96">
            <v>0</v>
          </cell>
          <cell r="CJ96" t="str">
            <v>N/A</v>
          </cell>
          <cell r="CK96">
            <v>0</v>
          </cell>
          <cell r="CL96">
            <v>0</v>
          </cell>
          <cell r="CM96">
            <v>0</v>
          </cell>
          <cell r="CN96" t="str">
            <v>N/A</v>
          </cell>
          <cell r="CO96" t="str">
            <v>N/A</v>
          </cell>
          <cell r="CP96">
            <v>0</v>
          </cell>
          <cell r="CQ96">
            <v>0</v>
          </cell>
          <cell r="CR96" t="str">
            <v>N/A</v>
          </cell>
          <cell r="CS96" t="str">
            <v>N/A</v>
          </cell>
          <cell r="CT96">
            <v>4300</v>
          </cell>
          <cell r="CU96">
            <v>0</v>
          </cell>
          <cell r="CV96">
            <v>0</v>
          </cell>
          <cell r="CW96">
            <v>0</v>
          </cell>
          <cell r="CX96">
            <v>0</v>
          </cell>
          <cell r="CY96">
            <v>0</v>
          </cell>
          <cell r="CZ96">
            <v>0</v>
          </cell>
          <cell r="DA96">
            <v>0</v>
          </cell>
          <cell r="DB96">
            <v>0</v>
          </cell>
          <cell r="DC96">
            <v>0</v>
          </cell>
          <cell r="DD96">
            <v>0</v>
          </cell>
          <cell r="DE96">
            <v>0</v>
          </cell>
          <cell r="DF96">
            <v>0</v>
          </cell>
          <cell r="DG96">
            <v>0</v>
          </cell>
          <cell r="DH96">
            <v>0</v>
          </cell>
          <cell r="DI96">
            <v>0</v>
          </cell>
          <cell r="DJ96">
            <v>0</v>
          </cell>
          <cell r="DK96">
            <v>0</v>
          </cell>
          <cell r="DL96">
            <v>0</v>
          </cell>
          <cell r="DM96">
            <v>0</v>
          </cell>
          <cell r="DN96">
            <v>0</v>
          </cell>
          <cell r="DO96">
            <v>0</v>
          </cell>
          <cell r="DP96">
            <v>0</v>
          </cell>
          <cell r="DQ96">
            <v>0</v>
          </cell>
          <cell r="DR96">
            <v>0</v>
          </cell>
        </row>
        <row r="97">
          <cell r="AC97">
            <v>4310</v>
          </cell>
          <cell r="AD97">
            <v>0</v>
          </cell>
          <cell r="AE97">
            <v>0</v>
          </cell>
          <cell r="AF97" t="str">
            <v>N/A</v>
          </cell>
          <cell r="AG97">
            <v>0</v>
          </cell>
          <cell r="AH97">
            <v>0</v>
          </cell>
          <cell r="AI97">
            <v>0</v>
          </cell>
          <cell r="AJ97" t="str">
            <v>N/A</v>
          </cell>
          <cell r="AK97">
            <v>0</v>
          </cell>
          <cell r="AL97">
            <v>0</v>
          </cell>
          <cell r="AM97">
            <v>0</v>
          </cell>
          <cell r="AN97" t="str">
            <v>N/A</v>
          </cell>
          <cell r="AO97">
            <v>0</v>
          </cell>
          <cell r="AP97">
            <v>0</v>
          </cell>
          <cell r="AQ97">
            <v>0</v>
          </cell>
          <cell r="AR97" t="str">
            <v>N/A</v>
          </cell>
          <cell r="AS97" t="str">
            <v>N/A</v>
          </cell>
          <cell r="AT97">
            <v>0</v>
          </cell>
          <cell r="AU97">
            <v>0</v>
          </cell>
          <cell r="AV97" t="str">
            <v>N/A</v>
          </cell>
          <cell r="AW97">
            <v>0</v>
          </cell>
          <cell r="AX97">
            <v>0</v>
          </cell>
          <cell r="AY97">
            <v>0</v>
          </cell>
          <cell r="AZ97" t="str">
            <v>N/A</v>
          </cell>
          <cell r="BA97">
            <v>0</v>
          </cell>
          <cell r="BB97">
            <v>0</v>
          </cell>
          <cell r="BC97">
            <v>0</v>
          </cell>
          <cell r="BD97" t="str">
            <v>N/A</v>
          </cell>
          <cell r="BE97">
            <v>0</v>
          </cell>
          <cell r="BF97">
            <v>0</v>
          </cell>
          <cell r="BG97">
            <v>0</v>
          </cell>
          <cell r="BH97" t="str">
            <v>N/A</v>
          </cell>
          <cell r="BI97" t="str">
            <v>N/A</v>
          </cell>
          <cell r="BJ97">
            <v>0</v>
          </cell>
          <cell r="BK97">
            <v>0</v>
          </cell>
          <cell r="BL97" t="str">
            <v>N/A</v>
          </cell>
          <cell r="BM97">
            <v>0</v>
          </cell>
          <cell r="BN97">
            <v>0</v>
          </cell>
          <cell r="BO97">
            <v>0</v>
          </cell>
          <cell r="BP97" t="str">
            <v>N/A</v>
          </cell>
          <cell r="BQ97">
            <v>0</v>
          </cell>
          <cell r="BR97">
            <v>0</v>
          </cell>
          <cell r="BS97">
            <v>0</v>
          </cell>
          <cell r="BT97" t="str">
            <v>N/A</v>
          </cell>
          <cell r="BU97">
            <v>0</v>
          </cell>
          <cell r="BV97">
            <v>0</v>
          </cell>
          <cell r="BW97">
            <v>0</v>
          </cell>
          <cell r="BX97" t="str">
            <v>N/A</v>
          </cell>
          <cell r="BY97" t="str">
            <v>N/A</v>
          </cell>
          <cell r="BZ97">
            <v>0</v>
          </cell>
          <cell r="CA97">
            <v>0</v>
          </cell>
          <cell r="CB97" t="str">
            <v>N/A</v>
          </cell>
          <cell r="CC97">
            <v>0</v>
          </cell>
          <cell r="CD97">
            <v>0</v>
          </cell>
          <cell r="CE97">
            <v>0</v>
          </cell>
          <cell r="CF97" t="str">
            <v>N/A</v>
          </cell>
          <cell r="CG97">
            <v>0</v>
          </cell>
          <cell r="CH97">
            <v>0</v>
          </cell>
          <cell r="CI97">
            <v>0</v>
          </cell>
          <cell r="CJ97" t="str">
            <v>N/A</v>
          </cell>
          <cell r="CK97">
            <v>0</v>
          </cell>
          <cell r="CL97">
            <v>0</v>
          </cell>
          <cell r="CM97">
            <v>0</v>
          </cell>
          <cell r="CN97" t="str">
            <v>N/A</v>
          </cell>
          <cell r="CO97" t="str">
            <v>N/A</v>
          </cell>
          <cell r="CP97">
            <v>0</v>
          </cell>
          <cell r="CQ97">
            <v>0</v>
          </cell>
          <cell r="CR97" t="str">
            <v>N/A</v>
          </cell>
          <cell r="CS97" t="str">
            <v>N/A</v>
          </cell>
          <cell r="CT97">
            <v>4310</v>
          </cell>
          <cell r="CU97">
            <v>0</v>
          </cell>
          <cell r="CV97">
            <v>0</v>
          </cell>
          <cell r="CW97">
            <v>0</v>
          </cell>
          <cell r="CX97">
            <v>0</v>
          </cell>
          <cell r="CY97">
            <v>0</v>
          </cell>
          <cell r="CZ97">
            <v>0</v>
          </cell>
          <cell r="DA97">
            <v>0</v>
          </cell>
          <cell r="DB97">
            <v>0</v>
          </cell>
          <cell r="DC97">
            <v>0</v>
          </cell>
          <cell r="DD97">
            <v>0</v>
          </cell>
          <cell r="DE97">
            <v>0</v>
          </cell>
          <cell r="DF97">
            <v>0</v>
          </cell>
          <cell r="DG97">
            <v>0</v>
          </cell>
          <cell r="DH97">
            <v>0</v>
          </cell>
          <cell r="DI97">
            <v>0</v>
          </cell>
          <cell r="DJ97">
            <v>0</v>
          </cell>
          <cell r="DK97">
            <v>0</v>
          </cell>
          <cell r="DL97">
            <v>0</v>
          </cell>
          <cell r="DM97">
            <v>0</v>
          </cell>
          <cell r="DN97">
            <v>0</v>
          </cell>
          <cell r="DO97">
            <v>0</v>
          </cell>
          <cell r="DP97">
            <v>0</v>
          </cell>
          <cell r="DQ97">
            <v>0</v>
          </cell>
          <cell r="DR97">
            <v>0</v>
          </cell>
        </row>
        <row r="98">
          <cell r="AC98">
            <v>4311</v>
          </cell>
          <cell r="AD98">
            <v>0</v>
          </cell>
          <cell r="AE98">
            <v>0</v>
          </cell>
          <cell r="AF98" t="str">
            <v>N/A</v>
          </cell>
          <cell r="AG98">
            <v>0</v>
          </cell>
          <cell r="AH98">
            <v>0</v>
          </cell>
          <cell r="AI98">
            <v>0</v>
          </cell>
          <cell r="AJ98" t="str">
            <v>N/A</v>
          </cell>
          <cell r="AK98">
            <v>0</v>
          </cell>
          <cell r="AL98">
            <v>0</v>
          </cell>
          <cell r="AM98">
            <v>0</v>
          </cell>
          <cell r="AN98" t="str">
            <v>N/A</v>
          </cell>
          <cell r="AO98">
            <v>0</v>
          </cell>
          <cell r="AP98">
            <v>0</v>
          </cell>
          <cell r="AQ98">
            <v>0</v>
          </cell>
          <cell r="AR98" t="str">
            <v>N/A</v>
          </cell>
          <cell r="AS98" t="str">
            <v>N/A</v>
          </cell>
          <cell r="AT98">
            <v>0</v>
          </cell>
          <cell r="AU98">
            <v>0</v>
          </cell>
          <cell r="AV98" t="str">
            <v>N/A</v>
          </cell>
          <cell r="AW98">
            <v>0</v>
          </cell>
          <cell r="AX98">
            <v>0</v>
          </cell>
          <cell r="AY98">
            <v>0</v>
          </cell>
          <cell r="AZ98" t="str">
            <v>N/A</v>
          </cell>
          <cell r="BA98">
            <v>0</v>
          </cell>
          <cell r="BB98">
            <v>0</v>
          </cell>
          <cell r="BC98">
            <v>0</v>
          </cell>
          <cell r="BD98" t="str">
            <v>N/A</v>
          </cell>
          <cell r="BE98">
            <v>0</v>
          </cell>
          <cell r="BF98">
            <v>0</v>
          </cell>
          <cell r="BG98">
            <v>0</v>
          </cell>
          <cell r="BH98" t="str">
            <v>N/A</v>
          </cell>
          <cell r="BI98" t="str">
            <v>N/A</v>
          </cell>
          <cell r="BJ98">
            <v>0</v>
          </cell>
          <cell r="BK98">
            <v>0</v>
          </cell>
          <cell r="BL98" t="str">
            <v>N/A</v>
          </cell>
          <cell r="BM98">
            <v>0</v>
          </cell>
          <cell r="BN98">
            <v>0</v>
          </cell>
          <cell r="BO98">
            <v>0</v>
          </cell>
          <cell r="BP98" t="str">
            <v>N/A</v>
          </cell>
          <cell r="BQ98">
            <v>0</v>
          </cell>
          <cell r="BR98">
            <v>0</v>
          </cell>
          <cell r="BS98">
            <v>0</v>
          </cell>
          <cell r="BT98" t="str">
            <v>N/A</v>
          </cell>
          <cell r="BU98">
            <v>0</v>
          </cell>
          <cell r="BV98">
            <v>0</v>
          </cell>
          <cell r="BW98">
            <v>0</v>
          </cell>
          <cell r="BX98" t="str">
            <v>N/A</v>
          </cell>
          <cell r="BY98" t="str">
            <v>N/A</v>
          </cell>
          <cell r="BZ98">
            <v>0</v>
          </cell>
          <cell r="CA98">
            <v>0</v>
          </cell>
          <cell r="CB98" t="str">
            <v>N/A</v>
          </cell>
          <cell r="CC98">
            <v>0</v>
          </cell>
          <cell r="CD98">
            <v>0</v>
          </cell>
          <cell r="CE98">
            <v>0</v>
          </cell>
          <cell r="CF98" t="str">
            <v>N/A</v>
          </cell>
          <cell r="CG98">
            <v>0</v>
          </cell>
          <cell r="CH98">
            <v>0</v>
          </cell>
          <cell r="CI98">
            <v>0</v>
          </cell>
          <cell r="CJ98" t="str">
            <v>N/A</v>
          </cell>
          <cell r="CK98">
            <v>0</v>
          </cell>
          <cell r="CL98">
            <v>0</v>
          </cell>
          <cell r="CM98">
            <v>0</v>
          </cell>
          <cell r="CN98" t="str">
            <v>N/A</v>
          </cell>
          <cell r="CO98" t="str">
            <v>N/A</v>
          </cell>
          <cell r="CP98">
            <v>0</v>
          </cell>
          <cell r="CQ98">
            <v>0</v>
          </cell>
          <cell r="CR98" t="str">
            <v>N/A</v>
          </cell>
          <cell r="CS98" t="str">
            <v>N/A</v>
          </cell>
          <cell r="CT98">
            <v>4311</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row>
        <row r="99">
          <cell r="AC99">
            <v>4312</v>
          </cell>
          <cell r="AD99">
            <v>0</v>
          </cell>
          <cell r="AE99">
            <v>0</v>
          </cell>
          <cell r="AF99" t="str">
            <v>N/A</v>
          </cell>
          <cell r="AG99">
            <v>0</v>
          </cell>
          <cell r="AH99">
            <v>0</v>
          </cell>
          <cell r="AI99">
            <v>0</v>
          </cell>
          <cell r="AJ99" t="str">
            <v>N/A</v>
          </cell>
          <cell r="AK99">
            <v>0</v>
          </cell>
          <cell r="AL99">
            <v>0</v>
          </cell>
          <cell r="AM99">
            <v>0</v>
          </cell>
          <cell r="AN99" t="str">
            <v>N/A</v>
          </cell>
          <cell r="AO99">
            <v>0</v>
          </cell>
          <cell r="AP99">
            <v>0</v>
          </cell>
          <cell r="AQ99">
            <v>0</v>
          </cell>
          <cell r="AR99" t="str">
            <v>N/A</v>
          </cell>
          <cell r="AS99" t="str">
            <v>N/A</v>
          </cell>
          <cell r="AT99">
            <v>0</v>
          </cell>
          <cell r="AU99">
            <v>0</v>
          </cell>
          <cell r="AV99" t="str">
            <v>N/A</v>
          </cell>
          <cell r="AW99">
            <v>0</v>
          </cell>
          <cell r="AX99">
            <v>0</v>
          </cell>
          <cell r="AY99">
            <v>0</v>
          </cell>
          <cell r="AZ99" t="str">
            <v>N/A</v>
          </cell>
          <cell r="BA99">
            <v>0</v>
          </cell>
          <cell r="BB99">
            <v>0</v>
          </cell>
          <cell r="BC99">
            <v>0</v>
          </cell>
          <cell r="BD99" t="str">
            <v>N/A</v>
          </cell>
          <cell r="BE99">
            <v>0</v>
          </cell>
          <cell r="BF99">
            <v>0</v>
          </cell>
          <cell r="BG99">
            <v>0</v>
          </cell>
          <cell r="BH99" t="str">
            <v>N/A</v>
          </cell>
          <cell r="BI99" t="str">
            <v>N/A</v>
          </cell>
          <cell r="BJ99">
            <v>0</v>
          </cell>
          <cell r="BK99">
            <v>0</v>
          </cell>
          <cell r="BL99" t="str">
            <v>N/A</v>
          </cell>
          <cell r="BM99">
            <v>0</v>
          </cell>
          <cell r="BN99">
            <v>0</v>
          </cell>
          <cell r="BO99">
            <v>0</v>
          </cell>
          <cell r="BP99" t="str">
            <v>N/A</v>
          </cell>
          <cell r="BQ99">
            <v>0</v>
          </cell>
          <cell r="BR99">
            <v>0</v>
          </cell>
          <cell r="BS99">
            <v>0</v>
          </cell>
          <cell r="BT99" t="str">
            <v>N/A</v>
          </cell>
          <cell r="BU99">
            <v>0</v>
          </cell>
          <cell r="BV99">
            <v>0</v>
          </cell>
          <cell r="BW99">
            <v>0</v>
          </cell>
          <cell r="BX99" t="str">
            <v>N/A</v>
          </cell>
          <cell r="BY99" t="str">
            <v>N/A</v>
          </cell>
          <cell r="BZ99">
            <v>0</v>
          </cell>
          <cell r="CA99">
            <v>0</v>
          </cell>
          <cell r="CB99" t="str">
            <v>N/A</v>
          </cell>
          <cell r="CC99">
            <v>0</v>
          </cell>
          <cell r="CD99">
            <v>0</v>
          </cell>
          <cell r="CE99">
            <v>0</v>
          </cell>
          <cell r="CF99" t="str">
            <v>N/A</v>
          </cell>
          <cell r="CG99">
            <v>0</v>
          </cell>
          <cell r="CH99">
            <v>0</v>
          </cell>
          <cell r="CI99">
            <v>0</v>
          </cell>
          <cell r="CJ99" t="str">
            <v>N/A</v>
          </cell>
          <cell r="CK99">
            <v>0</v>
          </cell>
          <cell r="CL99">
            <v>0</v>
          </cell>
          <cell r="CM99">
            <v>0</v>
          </cell>
          <cell r="CN99" t="str">
            <v>N/A</v>
          </cell>
          <cell r="CO99" t="str">
            <v>N/A</v>
          </cell>
          <cell r="CP99">
            <v>0</v>
          </cell>
          <cell r="CQ99">
            <v>0</v>
          </cell>
          <cell r="CR99" t="str">
            <v>N/A</v>
          </cell>
          <cell r="CS99" t="str">
            <v>N/A</v>
          </cell>
          <cell r="CT99">
            <v>4312</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row>
        <row r="100">
          <cell r="AC100">
            <v>4319</v>
          </cell>
          <cell r="AD100">
            <v>0</v>
          </cell>
          <cell r="AE100">
            <v>0</v>
          </cell>
          <cell r="AF100" t="str">
            <v>N/A</v>
          </cell>
          <cell r="AG100">
            <v>0</v>
          </cell>
          <cell r="AH100">
            <v>0</v>
          </cell>
          <cell r="AI100">
            <v>0</v>
          </cell>
          <cell r="AJ100" t="str">
            <v>N/A</v>
          </cell>
          <cell r="AK100">
            <v>0</v>
          </cell>
          <cell r="AL100">
            <v>0</v>
          </cell>
          <cell r="AM100">
            <v>0</v>
          </cell>
          <cell r="AN100" t="str">
            <v>N/A</v>
          </cell>
          <cell r="AO100">
            <v>0</v>
          </cell>
          <cell r="AP100">
            <v>0</v>
          </cell>
          <cell r="AQ100">
            <v>0</v>
          </cell>
          <cell r="AR100" t="str">
            <v>N/A</v>
          </cell>
          <cell r="AS100" t="str">
            <v>N/A</v>
          </cell>
          <cell r="AT100">
            <v>0</v>
          </cell>
          <cell r="AU100">
            <v>0</v>
          </cell>
          <cell r="AV100" t="str">
            <v>N/A</v>
          </cell>
          <cell r="AW100">
            <v>0</v>
          </cell>
          <cell r="AX100">
            <v>0</v>
          </cell>
          <cell r="AY100">
            <v>0</v>
          </cell>
          <cell r="AZ100" t="str">
            <v>N/A</v>
          </cell>
          <cell r="BA100">
            <v>0</v>
          </cell>
          <cell r="BB100">
            <v>0</v>
          </cell>
          <cell r="BC100">
            <v>0</v>
          </cell>
          <cell r="BD100" t="str">
            <v>N/A</v>
          </cell>
          <cell r="BE100">
            <v>0</v>
          </cell>
          <cell r="BF100">
            <v>0</v>
          </cell>
          <cell r="BG100">
            <v>0</v>
          </cell>
          <cell r="BH100" t="str">
            <v>N/A</v>
          </cell>
          <cell r="BI100" t="str">
            <v>N/A</v>
          </cell>
          <cell r="BJ100">
            <v>0</v>
          </cell>
          <cell r="BK100">
            <v>0</v>
          </cell>
          <cell r="BL100" t="str">
            <v>N/A</v>
          </cell>
          <cell r="BM100">
            <v>0</v>
          </cell>
          <cell r="BN100">
            <v>0</v>
          </cell>
          <cell r="BO100">
            <v>0</v>
          </cell>
          <cell r="BP100" t="str">
            <v>N/A</v>
          </cell>
          <cell r="BQ100">
            <v>0</v>
          </cell>
          <cell r="BR100">
            <v>0</v>
          </cell>
          <cell r="BS100">
            <v>0</v>
          </cell>
          <cell r="BT100" t="str">
            <v>N/A</v>
          </cell>
          <cell r="BU100">
            <v>0</v>
          </cell>
          <cell r="BV100">
            <v>0</v>
          </cell>
          <cell r="BW100">
            <v>0</v>
          </cell>
          <cell r="BX100" t="str">
            <v>N/A</v>
          </cell>
          <cell r="BY100" t="str">
            <v>N/A</v>
          </cell>
          <cell r="BZ100">
            <v>0</v>
          </cell>
          <cell r="CA100">
            <v>0</v>
          </cell>
          <cell r="CB100" t="str">
            <v>N/A</v>
          </cell>
          <cell r="CC100">
            <v>0</v>
          </cell>
          <cell r="CD100">
            <v>0</v>
          </cell>
          <cell r="CE100">
            <v>0</v>
          </cell>
          <cell r="CF100" t="str">
            <v>N/A</v>
          </cell>
          <cell r="CG100">
            <v>0</v>
          </cell>
          <cell r="CH100">
            <v>0</v>
          </cell>
          <cell r="CI100">
            <v>0</v>
          </cell>
          <cell r="CJ100" t="str">
            <v>N/A</v>
          </cell>
          <cell r="CK100">
            <v>0</v>
          </cell>
          <cell r="CL100">
            <v>0</v>
          </cell>
          <cell r="CM100">
            <v>0</v>
          </cell>
          <cell r="CN100" t="str">
            <v>N/A</v>
          </cell>
          <cell r="CO100" t="str">
            <v>N/A</v>
          </cell>
          <cell r="CP100">
            <v>0</v>
          </cell>
          <cell r="CQ100">
            <v>0</v>
          </cell>
          <cell r="CR100" t="str">
            <v>N/A</v>
          </cell>
          <cell r="CS100" t="str">
            <v>N/A</v>
          </cell>
          <cell r="CT100">
            <v>4319</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row>
        <row r="102">
          <cell r="AC102">
            <v>4320</v>
          </cell>
          <cell r="AD102">
            <v>0</v>
          </cell>
          <cell r="AE102">
            <v>0</v>
          </cell>
          <cell r="AF102" t="str">
            <v>N/A</v>
          </cell>
          <cell r="AG102">
            <v>0</v>
          </cell>
          <cell r="AH102">
            <v>0</v>
          </cell>
          <cell r="AI102">
            <v>0</v>
          </cell>
          <cell r="AJ102" t="str">
            <v>N/A</v>
          </cell>
          <cell r="AK102">
            <v>0</v>
          </cell>
          <cell r="AL102">
            <v>0</v>
          </cell>
          <cell r="AM102">
            <v>0</v>
          </cell>
          <cell r="AN102" t="str">
            <v>N/A</v>
          </cell>
          <cell r="AO102">
            <v>0</v>
          </cell>
          <cell r="AP102">
            <v>0</v>
          </cell>
          <cell r="AQ102">
            <v>0</v>
          </cell>
          <cell r="AR102" t="str">
            <v>N/A</v>
          </cell>
          <cell r="AS102" t="str">
            <v>N/A</v>
          </cell>
          <cell r="AT102">
            <v>0</v>
          </cell>
          <cell r="AU102">
            <v>0</v>
          </cell>
          <cell r="AV102" t="str">
            <v>N/A</v>
          </cell>
          <cell r="AW102">
            <v>0</v>
          </cell>
          <cell r="AX102">
            <v>0</v>
          </cell>
          <cell r="AY102">
            <v>0</v>
          </cell>
          <cell r="AZ102" t="str">
            <v>N/A</v>
          </cell>
          <cell r="BA102">
            <v>0</v>
          </cell>
          <cell r="BB102">
            <v>0</v>
          </cell>
          <cell r="BC102">
            <v>0</v>
          </cell>
          <cell r="BD102" t="str">
            <v>N/A</v>
          </cell>
          <cell r="BE102">
            <v>0</v>
          </cell>
          <cell r="BF102">
            <v>0</v>
          </cell>
          <cell r="BG102">
            <v>0</v>
          </cell>
          <cell r="BH102" t="str">
            <v>N/A</v>
          </cell>
          <cell r="BI102" t="str">
            <v>N/A</v>
          </cell>
          <cell r="BJ102">
            <v>0</v>
          </cell>
          <cell r="BK102">
            <v>0</v>
          </cell>
          <cell r="BL102" t="str">
            <v>N/A</v>
          </cell>
          <cell r="BM102">
            <v>0</v>
          </cell>
          <cell r="BN102">
            <v>0</v>
          </cell>
          <cell r="BO102">
            <v>0</v>
          </cell>
          <cell r="BP102" t="str">
            <v>N/A</v>
          </cell>
          <cell r="BQ102">
            <v>0</v>
          </cell>
          <cell r="BR102">
            <v>0</v>
          </cell>
          <cell r="BS102">
            <v>0</v>
          </cell>
          <cell r="BT102" t="str">
            <v>N/A</v>
          </cell>
          <cell r="BU102">
            <v>0</v>
          </cell>
          <cell r="BV102">
            <v>0</v>
          </cell>
          <cell r="BW102">
            <v>0</v>
          </cell>
          <cell r="BX102" t="str">
            <v>N/A</v>
          </cell>
          <cell r="BY102" t="str">
            <v>N/A</v>
          </cell>
          <cell r="BZ102">
            <v>0</v>
          </cell>
          <cell r="CA102">
            <v>0</v>
          </cell>
          <cell r="CB102" t="str">
            <v>N/A</v>
          </cell>
          <cell r="CC102">
            <v>0</v>
          </cell>
          <cell r="CD102">
            <v>0</v>
          </cell>
          <cell r="CE102">
            <v>0</v>
          </cell>
          <cell r="CF102" t="str">
            <v>N/A</v>
          </cell>
          <cell r="CG102">
            <v>0</v>
          </cell>
          <cell r="CH102">
            <v>0</v>
          </cell>
          <cell r="CI102">
            <v>0</v>
          </cell>
          <cell r="CJ102" t="str">
            <v>N/A</v>
          </cell>
          <cell r="CK102">
            <v>0</v>
          </cell>
          <cell r="CL102">
            <v>0</v>
          </cell>
          <cell r="CM102">
            <v>0</v>
          </cell>
          <cell r="CN102" t="str">
            <v>N/A</v>
          </cell>
          <cell r="CO102" t="str">
            <v>N/A</v>
          </cell>
          <cell r="CP102">
            <v>0</v>
          </cell>
          <cell r="CQ102">
            <v>0</v>
          </cell>
          <cell r="CR102" t="str">
            <v>N/A</v>
          </cell>
          <cell r="CS102" t="str">
            <v>N/A</v>
          </cell>
          <cell r="CT102">
            <v>4320</v>
          </cell>
          <cell r="CU102">
            <v>0</v>
          </cell>
          <cell r="CV102">
            <v>0</v>
          </cell>
          <cell r="CW102">
            <v>0</v>
          </cell>
          <cell r="CX102">
            <v>0</v>
          </cell>
          <cell r="CY102">
            <v>0</v>
          </cell>
          <cell r="CZ102">
            <v>0</v>
          </cell>
          <cell r="DA102">
            <v>0</v>
          </cell>
          <cell r="DB102">
            <v>0</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0</v>
          </cell>
        </row>
        <row r="103">
          <cell r="AC103">
            <v>4321</v>
          </cell>
          <cell r="AD103">
            <v>0</v>
          </cell>
          <cell r="AE103">
            <v>0</v>
          </cell>
          <cell r="AF103" t="str">
            <v>N/A</v>
          </cell>
          <cell r="AG103">
            <v>0</v>
          </cell>
          <cell r="AH103">
            <v>0</v>
          </cell>
          <cell r="AI103">
            <v>0</v>
          </cell>
          <cell r="AJ103" t="str">
            <v>N/A</v>
          </cell>
          <cell r="AK103">
            <v>0</v>
          </cell>
          <cell r="AL103">
            <v>0</v>
          </cell>
          <cell r="AM103">
            <v>0</v>
          </cell>
          <cell r="AN103" t="str">
            <v>N/A</v>
          </cell>
          <cell r="AO103">
            <v>0</v>
          </cell>
          <cell r="AP103">
            <v>0</v>
          </cell>
          <cell r="AQ103">
            <v>0</v>
          </cell>
          <cell r="AR103" t="str">
            <v>N/A</v>
          </cell>
          <cell r="AS103" t="str">
            <v>N/A</v>
          </cell>
          <cell r="AT103">
            <v>0</v>
          </cell>
          <cell r="AU103">
            <v>0</v>
          </cell>
          <cell r="AV103" t="str">
            <v>N/A</v>
          </cell>
          <cell r="AW103">
            <v>0</v>
          </cell>
          <cell r="AX103">
            <v>0</v>
          </cell>
          <cell r="AY103">
            <v>0</v>
          </cell>
          <cell r="AZ103" t="str">
            <v>N/A</v>
          </cell>
          <cell r="BA103">
            <v>0</v>
          </cell>
          <cell r="BB103">
            <v>0</v>
          </cell>
          <cell r="BC103">
            <v>0</v>
          </cell>
          <cell r="BD103" t="str">
            <v>N/A</v>
          </cell>
          <cell r="BE103">
            <v>0</v>
          </cell>
          <cell r="BF103">
            <v>0</v>
          </cell>
          <cell r="BG103">
            <v>0</v>
          </cell>
          <cell r="BH103" t="str">
            <v>N/A</v>
          </cell>
          <cell r="BI103" t="str">
            <v>N/A</v>
          </cell>
          <cell r="BJ103">
            <v>0</v>
          </cell>
          <cell r="BK103">
            <v>0</v>
          </cell>
          <cell r="BL103" t="str">
            <v>N/A</v>
          </cell>
          <cell r="BM103">
            <v>0</v>
          </cell>
          <cell r="BN103">
            <v>0</v>
          </cell>
          <cell r="BO103">
            <v>0</v>
          </cell>
          <cell r="BP103" t="str">
            <v>N/A</v>
          </cell>
          <cell r="BQ103">
            <v>0</v>
          </cell>
          <cell r="BR103">
            <v>0</v>
          </cell>
          <cell r="BS103">
            <v>0</v>
          </cell>
          <cell r="BT103" t="str">
            <v>N/A</v>
          </cell>
          <cell r="BU103">
            <v>0</v>
          </cell>
          <cell r="BV103">
            <v>0</v>
          </cell>
          <cell r="BW103">
            <v>0</v>
          </cell>
          <cell r="BX103" t="str">
            <v>N/A</v>
          </cell>
          <cell r="BY103" t="str">
            <v>N/A</v>
          </cell>
          <cell r="BZ103">
            <v>0</v>
          </cell>
          <cell r="CA103">
            <v>0</v>
          </cell>
          <cell r="CB103" t="str">
            <v>N/A</v>
          </cell>
          <cell r="CC103">
            <v>0</v>
          </cell>
          <cell r="CD103">
            <v>0</v>
          </cell>
          <cell r="CE103">
            <v>0</v>
          </cell>
          <cell r="CF103" t="str">
            <v>N/A</v>
          </cell>
          <cell r="CG103">
            <v>0</v>
          </cell>
          <cell r="CH103">
            <v>0</v>
          </cell>
          <cell r="CI103">
            <v>0</v>
          </cell>
          <cell r="CJ103" t="str">
            <v>N/A</v>
          </cell>
          <cell r="CK103">
            <v>0</v>
          </cell>
          <cell r="CL103">
            <v>0</v>
          </cell>
          <cell r="CM103">
            <v>0</v>
          </cell>
          <cell r="CN103" t="str">
            <v>N/A</v>
          </cell>
          <cell r="CO103" t="str">
            <v>N/A</v>
          </cell>
          <cell r="CP103">
            <v>0</v>
          </cell>
          <cell r="CQ103">
            <v>0</v>
          </cell>
          <cell r="CR103" t="str">
            <v>N/A</v>
          </cell>
          <cell r="CS103" t="str">
            <v>N/A</v>
          </cell>
          <cell r="CT103">
            <v>4321</v>
          </cell>
          <cell r="CU103">
            <v>0</v>
          </cell>
          <cell r="CV103">
            <v>0</v>
          </cell>
          <cell r="CW103">
            <v>0</v>
          </cell>
          <cell r="CX103">
            <v>0</v>
          </cell>
          <cell r="CY103">
            <v>0</v>
          </cell>
          <cell r="CZ103">
            <v>0</v>
          </cell>
          <cell r="DA103">
            <v>0</v>
          </cell>
          <cell r="DB103">
            <v>0</v>
          </cell>
          <cell r="DC103">
            <v>0</v>
          </cell>
          <cell r="DD103">
            <v>0</v>
          </cell>
          <cell r="DE103">
            <v>0</v>
          </cell>
          <cell r="DF103">
            <v>0</v>
          </cell>
          <cell r="DG103">
            <v>0</v>
          </cell>
          <cell r="DH103">
            <v>0</v>
          </cell>
          <cell r="DI103">
            <v>0</v>
          </cell>
          <cell r="DJ103">
            <v>0</v>
          </cell>
          <cell r="DK103">
            <v>0</v>
          </cell>
          <cell r="DL103">
            <v>0</v>
          </cell>
          <cell r="DM103">
            <v>0</v>
          </cell>
          <cell r="DN103">
            <v>0</v>
          </cell>
          <cell r="DO103">
            <v>0</v>
          </cell>
          <cell r="DP103">
            <v>0</v>
          </cell>
          <cell r="DQ103">
            <v>0</v>
          </cell>
          <cell r="DR103">
            <v>0</v>
          </cell>
        </row>
        <row r="104">
          <cell r="AC104">
            <v>4322</v>
          </cell>
          <cell r="AD104">
            <v>0</v>
          </cell>
          <cell r="AE104">
            <v>0</v>
          </cell>
          <cell r="AF104" t="str">
            <v>N/A</v>
          </cell>
          <cell r="AG104">
            <v>0</v>
          </cell>
          <cell r="AH104">
            <v>0</v>
          </cell>
          <cell r="AI104">
            <v>0</v>
          </cell>
          <cell r="AJ104" t="str">
            <v>N/A</v>
          </cell>
          <cell r="AK104">
            <v>0</v>
          </cell>
          <cell r="AL104">
            <v>0</v>
          </cell>
          <cell r="AM104">
            <v>0</v>
          </cell>
          <cell r="AN104" t="str">
            <v>N/A</v>
          </cell>
          <cell r="AO104">
            <v>0</v>
          </cell>
          <cell r="AP104">
            <v>0</v>
          </cell>
          <cell r="AQ104">
            <v>0</v>
          </cell>
          <cell r="AR104" t="str">
            <v>N/A</v>
          </cell>
          <cell r="AS104" t="str">
            <v>N/A</v>
          </cell>
          <cell r="AT104">
            <v>0</v>
          </cell>
          <cell r="AU104">
            <v>0</v>
          </cell>
          <cell r="AV104" t="str">
            <v>N/A</v>
          </cell>
          <cell r="AW104">
            <v>0</v>
          </cell>
          <cell r="AX104">
            <v>0</v>
          </cell>
          <cell r="AY104">
            <v>0</v>
          </cell>
          <cell r="AZ104" t="str">
            <v>N/A</v>
          </cell>
          <cell r="BA104">
            <v>0</v>
          </cell>
          <cell r="BB104">
            <v>0</v>
          </cell>
          <cell r="BC104">
            <v>0</v>
          </cell>
          <cell r="BD104" t="str">
            <v>N/A</v>
          </cell>
          <cell r="BE104">
            <v>0</v>
          </cell>
          <cell r="BF104">
            <v>0</v>
          </cell>
          <cell r="BG104">
            <v>0</v>
          </cell>
          <cell r="BH104" t="str">
            <v>N/A</v>
          </cell>
          <cell r="BI104" t="str">
            <v>N/A</v>
          </cell>
          <cell r="BJ104">
            <v>0</v>
          </cell>
          <cell r="BK104">
            <v>0</v>
          </cell>
          <cell r="BL104" t="str">
            <v>N/A</v>
          </cell>
          <cell r="BM104">
            <v>0</v>
          </cell>
          <cell r="BN104">
            <v>0</v>
          </cell>
          <cell r="BO104">
            <v>0</v>
          </cell>
          <cell r="BP104" t="str">
            <v>N/A</v>
          </cell>
          <cell r="BQ104">
            <v>0</v>
          </cell>
          <cell r="BR104">
            <v>0</v>
          </cell>
          <cell r="BS104">
            <v>0</v>
          </cell>
          <cell r="BT104" t="str">
            <v>N/A</v>
          </cell>
          <cell r="BU104">
            <v>0</v>
          </cell>
          <cell r="BV104">
            <v>0</v>
          </cell>
          <cell r="BW104">
            <v>0</v>
          </cell>
          <cell r="BX104" t="str">
            <v>N/A</v>
          </cell>
          <cell r="BY104" t="str">
            <v>N/A</v>
          </cell>
          <cell r="BZ104">
            <v>0</v>
          </cell>
          <cell r="CA104">
            <v>0</v>
          </cell>
          <cell r="CB104" t="str">
            <v>N/A</v>
          </cell>
          <cell r="CC104">
            <v>0</v>
          </cell>
          <cell r="CD104">
            <v>0</v>
          </cell>
          <cell r="CE104">
            <v>0</v>
          </cell>
          <cell r="CF104" t="str">
            <v>N/A</v>
          </cell>
          <cell r="CG104">
            <v>0</v>
          </cell>
          <cell r="CH104">
            <v>0</v>
          </cell>
          <cell r="CI104">
            <v>0</v>
          </cell>
          <cell r="CJ104" t="str">
            <v>N/A</v>
          </cell>
          <cell r="CK104">
            <v>0</v>
          </cell>
          <cell r="CL104">
            <v>0</v>
          </cell>
          <cell r="CM104">
            <v>0</v>
          </cell>
          <cell r="CN104" t="str">
            <v>N/A</v>
          </cell>
          <cell r="CO104" t="str">
            <v>N/A</v>
          </cell>
          <cell r="CP104">
            <v>0</v>
          </cell>
          <cell r="CQ104">
            <v>0</v>
          </cell>
          <cell r="CR104" t="str">
            <v>N/A</v>
          </cell>
          <cell r="CS104" t="str">
            <v>N/A</v>
          </cell>
          <cell r="CT104">
            <v>4322</v>
          </cell>
          <cell r="CU104">
            <v>0</v>
          </cell>
          <cell r="CV104">
            <v>0</v>
          </cell>
          <cell r="CW104">
            <v>0</v>
          </cell>
          <cell r="CX104">
            <v>0</v>
          </cell>
          <cell r="CY104">
            <v>0</v>
          </cell>
          <cell r="CZ104">
            <v>0</v>
          </cell>
          <cell r="DA104">
            <v>0</v>
          </cell>
          <cell r="DB104">
            <v>0</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row>
        <row r="105">
          <cell r="AC105">
            <v>4329</v>
          </cell>
          <cell r="AD105">
            <v>0</v>
          </cell>
          <cell r="AE105">
            <v>0</v>
          </cell>
          <cell r="AF105" t="str">
            <v>N/A</v>
          </cell>
          <cell r="AG105">
            <v>0</v>
          </cell>
          <cell r="AH105">
            <v>0</v>
          </cell>
          <cell r="AI105">
            <v>0</v>
          </cell>
          <cell r="AJ105" t="str">
            <v>N/A</v>
          </cell>
          <cell r="AK105">
            <v>0</v>
          </cell>
          <cell r="AL105">
            <v>0</v>
          </cell>
          <cell r="AM105">
            <v>0</v>
          </cell>
          <cell r="AN105" t="str">
            <v>N/A</v>
          </cell>
          <cell r="AO105">
            <v>0</v>
          </cell>
          <cell r="AP105">
            <v>0</v>
          </cell>
          <cell r="AQ105">
            <v>0</v>
          </cell>
          <cell r="AR105" t="str">
            <v>N/A</v>
          </cell>
          <cell r="AS105" t="str">
            <v>N/A</v>
          </cell>
          <cell r="AT105">
            <v>0</v>
          </cell>
          <cell r="AU105">
            <v>0</v>
          </cell>
          <cell r="AV105" t="str">
            <v>N/A</v>
          </cell>
          <cell r="AW105">
            <v>0</v>
          </cell>
          <cell r="AX105">
            <v>0</v>
          </cell>
          <cell r="AY105">
            <v>0</v>
          </cell>
          <cell r="AZ105" t="str">
            <v>N/A</v>
          </cell>
          <cell r="BA105">
            <v>0</v>
          </cell>
          <cell r="BB105">
            <v>0</v>
          </cell>
          <cell r="BC105">
            <v>0</v>
          </cell>
          <cell r="BD105" t="str">
            <v>N/A</v>
          </cell>
          <cell r="BE105">
            <v>0</v>
          </cell>
          <cell r="BF105">
            <v>0</v>
          </cell>
          <cell r="BG105">
            <v>0</v>
          </cell>
          <cell r="BH105" t="str">
            <v>N/A</v>
          </cell>
          <cell r="BI105" t="str">
            <v>N/A</v>
          </cell>
          <cell r="BJ105">
            <v>0</v>
          </cell>
          <cell r="BK105">
            <v>0</v>
          </cell>
          <cell r="BL105" t="str">
            <v>N/A</v>
          </cell>
          <cell r="BM105">
            <v>0</v>
          </cell>
          <cell r="BN105">
            <v>0</v>
          </cell>
          <cell r="BO105">
            <v>0</v>
          </cell>
          <cell r="BP105" t="str">
            <v>N/A</v>
          </cell>
          <cell r="BQ105">
            <v>0</v>
          </cell>
          <cell r="BR105">
            <v>0</v>
          </cell>
          <cell r="BS105">
            <v>0</v>
          </cell>
          <cell r="BT105" t="str">
            <v>N/A</v>
          </cell>
          <cell r="BU105">
            <v>0</v>
          </cell>
          <cell r="BV105">
            <v>0</v>
          </cell>
          <cell r="BW105">
            <v>0</v>
          </cell>
          <cell r="BX105" t="str">
            <v>N/A</v>
          </cell>
          <cell r="BY105" t="str">
            <v>N/A</v>
          </cell>
          <cell r="BZ105">
            <v>0</v>
          </cell>
          <cell r="CA105">
            <v>0</v>
          </cell>
          <cell r="CB105" t="str">
            <v>N/A</v>
          </cell>
          <cell r="CC105">
            <v>0</v>
          </cell>
          <cell r="CD105">
            <v>0</v>
          </cell>
          <cell r="CE105">
            <v>0</v>
          </cell>
          <cell r="CF105" t="str">
            <v>N/A</v>
          </cell>
          <cell r="CG105">
            <v>0</v>
          </cell>
          <cell r="CH105">
            <v>0</v>
          </cell>
          <cell r="CI105">
            <v>0</v>
          </cell>
          <cell r="CJ105" t="str">
            <v>N/A</v>
          </cell>
          <cell r="CK105">
            <v>0</v>
          </cell>
          <cell r="CL105">
            <v>0</v>
          </cell>
          <cell r="CM105">
            <v>0</v>
          </cell>
          <cell r="CN105" t="str">
            <v>N/A</v>
          </cell>
          <cell r="CO105" t="str">
            <v>N/A</v>
          </cell>
          <cell r="CP105">
            <v>0</v>
          </cell>
          <cell r="CQ105">
            <v>0</v>
          </cell>
          <cell r="CR105" t="str">
            <v>N/A</v>
          </cell>
          <cell r="CS105" t="str">
            <v>N/A</v>
          </cell>
          <cell r="CT105">
            <v>4329</v>
          </cell>
          <cell r="CU105">
            <v>0</v>
          </cell>
          <cell r="CV105">
            <v>0</v>
          </cell>
          <cell r="CW105">
            <v>0</v>
          </cell>
          <cell r="CX105">
            <v>0</v>
          </cell>
          <cell r="CY105">
            <v>0</v>
          </cell>
          <cell r="CZ105">
            <v>0</v>
          </cell>
          <cell r="DA105">
            <v>0</v>
          </cell>
          <cell r="DB105">
            <v>0</v>
          </cell>
          <cell r="DC105">
            <v>0</v>
          </cell>
          <cell r="DD105">
            <v>0</v>
          </cell>
          <cell r="DE105">
            <v>0</v>
          </cell>
          <cell r="DF105">
            <v>0</v>
          </cell>
          <cell r="DG105">
            <v>0</v>
          </cell>
          <cell r="DH105">
            <v>0</v>
          </cell>
          <cell r="DI105">
            <v>0</v>
          </cell>
          <cell r="DJ105">
            <v>0</v>
          </cell>
          <cell r="DK105">
            <v>0</v>
          </cell>
          <cell r="DL105">
            <v>0</v>
          </cell>
          <cell r="DM105">
            <v>0</v>
          </cell>
          <cell r="DN105">
            <v>0</v>
          </cell>
          <cell r="DO105">
            <v>0</v>
          </cell>
          <cell r="DP105">
            <v>0</v>
          </cell>
          <cell r="DQ105">
            <v>0</v>
          </cell>
          <cell r="DR105">
            <v>0</v>
          </cell>
        </row>
        <row r="107">
          <cell r="AC107">
            <v>4330</v>
          </cell>
          <cell r="AD107">
            <v>0</v>
          </cell>
          <cell r="AE107">
            <v>0</v>
          </cell>
          <cell r="AF107" t="str">
            <v>N/A</v>
          </cell>
          <cell r="AG107">
            <v>0</v>
          </cell>
          <cell r="AH107">
            <v>0</v>
          </cell>
          <cell r="AI107">
            <v>0</v>
          </cell>
          <cell r="AJ107" t="str">
            <v>N/A</v>
          </cell>
          <cell r="AK107">
            <v>0</v>
          </cell>
          <cell r="AL107">
            <v>0</v>
          </cell>
          <cell r="AM107">
            <v>0</v>
          </cell>
          <cell r="AN107" t="str">
            <v>N/A</v>
          </cell>
          <cell r="AO107">
            <v>0</v>
          </cell>
          <cell r="AP107">
            <v>0</v>
          </cell>
          <cell r="AQ107">
            <v>0</v>
          </cell>
          <cell r="AR107" t="str">
            <v>N/A</v>
          </cell>
          <cell r="AS107" t="str">
            <v>N/A</v>
          </cell>
          <cell r="AT107">
            <v>0</v>
          </cell>
          <cell r="AU107">
            <v>0</v>
          </cell>
          <cell r="AV107" t="str">
            <v>N/A</v>
          </cell>
          <cell r="AW107">
            <v>0</v>
          </cell>
          <cell r="AX107">
            <v>0</v>
          </cell>
          <cell r="AY107">
            <v>0</v>
          </cell>
          <cell r="AZ107" t="str">
            <v>N/A</v>
          </cell>
          <cell r="BA107">
            <v>0</v>
          </cell>
          <cell r="BB107">
            <v>0</v>
          </cell>
          <cell r="BC107">
            <v>0</v>
          </cell>
          <cell r="BD107" t="str">
            <v>N/A</v>
          </cell>
          <cell r="BE107">
            <v>0</v>
          </cell>
          <cell r="BF107">
            <v>0</v>
          </cell>
          <cell r="BG107">
            <v>0</v>
          </cell>
          <cell r="BH107" t="str">
            <v>N/A</v>
          </cell>
          <cell r="BI107" t="str">
            <v>N/A</v>
          </cell>
          <cell r="BJ107">
            <v>0</v>
          </cell>
          <cell r="BK107">
            <v>0</v>
          </cell>
          <cell r="BL107" t="str">
            <v>N/A</v>
          </cell>
          <cell r="BM107">
            <v>0</v>
          </cell>
          <cell r="BN107">
            <v>0</v>
          </cell>
          <cell r="BO107">
            <v>0</v>
          </cell>
          <cell r="BP107" t="str">
            <v>N/A</v>
          </cell>
          <cell r="BQ107">
            <v>0</v>
          </cell>
          <cell r="BR107">
            <v>0</v>
          </cell>
          <cell r="BS107">
            <v>0</v>
          </cell>
          <cell r="BT107" t="str">
            <v>N/A</v>
          </cell>
          <cell r="BU107">
            <v>0</v>
          </cell>
          <cell r="BV107">
            <v>0</v>
          </cell>
          <cell r="BW107">
            <v>0</v>
          </cell>
          <cell r="BX107" t="str">
            <v>N/A</v>
          </cell>
          <cell r="BY107" t="str">
            <v>N/A</v>
          </cell>
          <cell r="BZ107">
            <v>0</v>
          </cell>
          <cell r="CA107">
            <v>0</v>
          </cell>
          <cell r="CB107" t="str">
            <v>N/A</v>
          </cell>
          <cell r="CC107">
            <v>0</v>
          </cell>
          <cell r="CD107">
            <v>0</v>
          </cell>
          <cell r="CE107">
            <v>0</v>
          </cell>
          <cell r="CF107" t="str">
            <v>N/A</v>
          </cell>
          <cell r="CG107">
            <v>0</v>
          </cell>
          <cell r="CH107">
            <v>0</v>
          </cell>
          <cell r="CI107">
            <v>0</v>
          </cell>
          <cell r="CJ107" t="str">
            <v>N/A</v>
          </cell>
          <cell r="CK107">
            <v>0</v>
          </cell>
          <cell r="CL107">
            <v>0</v>
          </cell>
          <cell r="CM107">
            <v>0</v>
          </cell>
          <cell r="CN107" t="str">
            <v>N/A</v>
          </cell>
          <cell r="CO107" t="str">
            <v>N/A</v>
          </cell>
          <cell r="CP107">
            <v>0</v>
          </cell>
          <cell r="CQ107">
            <v>0</v>
          </cell>
          <cell r="CR107" t="str">
            <v>N/A</v>
          </cell>
          <cell r="CS107" t="str">
            <v>N/A</v>
          </cell>
          <cell r="CT107">
            <v>4330</v>
          </cell>
          <cell r="CU107">
            <v>0</v>
          </cell>
          <cell r="CV107">
            <v>0</v>
          </cell>
          <cell r="CW107">
            <v>0</v>
          </cell>
          <cell r="CX107">
            <v>0</v>
          </cell>
          <cell r="CY107">
            <v>0</v>
          </cell>
          <cell r="CZ107">
            <v>0</v>
          </cell>
          <cell r="DA107">
            <v>0</v>
          </cell>
          <cell r="DB107">
            <v>0</v>
          </cell>
          <cell r="DC107">
            <v>0</v>
          </cell>
          <cell r="DD107">
            <v>0</v>
          </cell>
          <cell r="DE107">
            <v>0</v>
          </cell>
          <cell r="DF107">
            <v>0</v>
          </cell>
          <cell r="DG107">
            <v>0</v>
          </cell>
          <cell r="DH107">
            <v>0</v>
          </cell>
          <cell r="DI107">
            <v>0</v>
          </cell>
          <cell r="DJ107">
            <v>0</v>
          </cell>
          <cell r="DK107">
            <v>0</v>
          </cell>
          <cell r="DL107">
            <v>0</v>
          </cell>
          <cell r="DM107">
            <v>0</v>
          </cell>
          <cell r="DN107">
            <v>0</v>
          </cell>
          <cell r="DO107">
            <v>0</v>
          </cell>
          <cell r="DP107">
            <v>0</v>
          </cell>
          <cell r="DQ107">
            <v>0</v>
          </cell>
          <cell r="DR107">
            <v>0</v>
          </cell>
        </row>
        <row r="108">
          <cell r="AC108">
            <v>4340</v>
          </cell>
          <cell r="AD108">
            <v>0</v>
          </cell>
          <cell r="AE108">
            <v>0</v>
          </cell>
          <cell r="AF108" t="str">
            <v>N/A</v>
          </cell>
          <cell r="AG108">
            <v>0</v>
          </cell>
          <cell r="AH108">
            <v>0</v>
          </cell>
          <cell r="AI108">
            <v>0</v>
          </cell>
          <cell r="AJ108" t="str">
            <v>N/A</v>
          </cell>
          <cell r="AK108">
            <v>0</v>
          </cell>
          <cell r="AL108">
            <v>0</v>
          </cell>
          <cell r="AM108">
            <v>0</v>
          </cell>
          <cell r="AN108" t="str">
            <v>N/A</v>
          </cell>
          <cell r="AO108">
            <v>0</v>
          </cell>
          <cell r="AP108">
            <v>0</v>
          </cell>
          <cell r="AQ108">
            <v>0</v>
          </cell>
          <cell r="AR108" t="str">
            <v>N/A</v>
          </cell>
          <cell r="AS108" t="str">
            <v>N/A</v>
          </cell>
          <cell r="AT108">
            <v>0</v>
          </cell>
          <cell r="AU108">
            <v>0</v>
          </cell>
          <cell r="AV108" t="str">
            <v>N/A</v>
          </cell>
          <cell r="AW108">
            <v>0</v>
          </cell>
          <cell r="AX108">
            <v>0</v>
          </cell>
          <cell r="AY108">
            <v>0</v>
          </cell>
          <cell r="AZ108" t="str">
            <v>N/A</v>
          </cell>
          <cell r="BA108">
            <v>0</v>
          </cell>
          <cell r="BB108">
            <v>0</v>
          </cell>
          <cell r="BC108">
            <v>0</v>
          </cell>
          <cell r="BD108" t="str">
            <v>N/A</v>
          </cell>
          <cell r="BE108">
            <v>0</v>
          </cell>
          <cell r="BF108">
            <v>0</v>
          </cell>
          <cell r="BG108">
            <v>0</v>
          </cell>
          <cell r="BH108" t="str">
            <v>N/A</v>
          </cell>
          <cell r="BI108" t="str">
            <v>N/A</v>
          </cell>
          <cell r="BJ108">
            <v>0</v>
          </cell>
          <cell r="BK108">
            <v>0</v>
          </cell>
          <cell r="BL108" t="str">
            <v>N/A</v>
          </cell>
          <cell r="BM108">
            <v>0</v>
          </cell>
          <cell r="BN108">
            <v>0</v>
          </cell>
          <cell r="BO108">
            <v>0</v>
          </cell>
          <cell r="BP108" t="str">
            <v>N/A</v>
          </cell>
          <cell r="BQ108">
            <v>0</v>
          </cell>
          <cell r="BR108">
            <v>0</v>
          </cell>
          <cell r="BS108">
            <v>0</v>
          </cell>
          <cell r="BT108" t="str">
            <v>N/A</v>
          </cell>
          <cell r="BU108">
            <v>0</v>
          </cell>
          <cell r="BV108">
            <v>0</v>
          </cell>
          <cell r="BW108">
            <v>0</v>
          </cell>
          <cell r="BX108" t="str">
            <v>N/A</v>
          </cell>
          <cell r="BY108" t="str">
            <v>N/A</v>
          </cell>
          <cell r="BZ108">
            <v>0</v>
          </cell>
          <cell r="CA108">
            <v>0</v>
          </cell>
          <cell r="CB108" t="str">
            <v>N/A</v>
          </cell>
          <cell r="CC108">
            <v>0</v>
          </cell>
          <cell r="CD108">
            <v>0</v>
          </cell>
          <cell r="CE108">
            <v>0</v>
          </cell>
          <cell r="CF108" t="str">
            <v>N/A</v>
          </cell>
          <cell r="CG108">
            <v>0</v>
          </cell>
          <cell r="CH108">
            <v>0</v>
          </cell>
          <cell r="CI108">
            <v>0</v>
          </cell>
          <cell r="CJ108" t="str">
            <v>N/A</v>
          </cell>
          <cell r="CK108">
            <v>0</v>
          </cell>
          <cell r="CL108">
            <v>0</v>
          </cell>
          <cell r="CM108">
            <v>0</v>
          </cell>
          <cell r="CN108" t="str">
            <v>N/A</v>
          </cell>
          <cell r="CO108" t="str">
            <v>N/A</v>
          </cell>
          <cell r="CP108">
            <v>0</v>
          </cell>
          <cell r="CQ108">
            <v>0</v>
          </cell>
          <cell r="CR108" t="str">
            <v>N/A</v>
          </cell>
          <cell r="CS108" t="str">
            <v>N/A</v>
          </cell>
          <cell r="CT108">
            <v>4340</v>
          </cell>
          <cell r="CU108">
            <v>0</v>
          </cell>
          <cell r="CV108">
            <v>0</v>
          </cell>
          <cell r="CW108">
            <v>0</v>
          </cell>
          <cell r="CX108">
            <v>0</v>
          </cell>
          <cell r="CY108">
            <v>0</v>
          </cell>
          <cell r="CZ108">
            <v>0</v>
          </cell>
          <cell r="DA108">
            <v>0</v>
          </cell>
          <cell r="DB108">
            <v>0</v>
          </cell>
          <cell r="DC108">
            <v>0</v>
          </cell>
          <cell r="DD108">
            <v>0</v>
          </cell>
          <cell r="DE108">
            <v>0</v>
          </cell>
          <cell r="DF108">
            <v>0</v>
          </cell>
          <cell r="DG108">
            <v>0</v>
          </cell>
          <cell r="DH108">
            <v>0</v>
          </cell>
          <cell r="DI108">
            <v>0</v>
          </cell>
          <cell r="DJ108">
            <v>0</v>
          </cell>
          <cell r="DK108">
            <v>0</v>
          </cell>
          <cell r="DL108">
            <v>0</v>
          </cell>
          <cell r="DM108">
            <v>0</v>
          </cell>
          <cell r="DN108">
            <v>0</v>
          </cell>
          <cell r="DO108">
            <v>0</v>
          </cell>
          <cell r="DP108">
            <v>0</v>
          </cell>
          <cell r="DQ108">
            <v>0</v>
          </cell>
          <cell r="DR108">
            <v>0</v>
          </cell>
        </row>
        <row r="109">
          <cell r="AC109">
            <v>4350</v>
          </cell>
          <cell r="AD109">
            <v>0</v>
          </cell>
          <cell r="AE109">
            <v>0</v>
          </cell>
          <cell r="AF109" t="str">
            <v>N/A</v>
          </cell>
          <cell r="AG109">
            <v>0</v>
          </cell>
          <cell r="AH109">
            <v>0</v>
          </cell>
          <cell r="AI109">
            <v>0</v>
          </cell>
          <cell r="AJ109" t="str">
            <v>N/A</v>
          </cell>
          <cell r="AK109">
            <v>0</v>
          </cell>
          <cell r="AL109">
            <v>0</v>
          </cell>
          <cell r="AM109">
            <v>0</v>
          </cell>
          <cell r="AN109" t="str">
            <v>N/A</v>
          </cell>
          <cell r="AO109">
            <v>0</v>
          </cell>
          <cell r="AP109">
            <v>0</v>
          </cell>
          <cell r="AQ109">
            <v>0</v>
          </cell>
          <cell r="AR109" t="str">
            <v>N/A</v>
          </cell>
          <cell r="AS109" t="str">
            <v>N/A</v>
          </cell>
          <cell r="AT109">
            <v>0</v>
          </cell>
          <cell r="AU109">
            <v>0</v>
          </cell>
          <cell r="AV109" t="str">
            <v>N/A</v>
          </cell>
          <cell r="AW109">
            <v>0</v>
          </cell>
          <cell r="AX109">
            <v>0</v>
          </cell>
          <cell r="AY109">
            <v>0</v>
          </cell>
          <cell r="AZ109" t="str">
            <v>N/A</v>
          </cell>
          <cell r="BA109">
            <v>0</v>
          </cell>
          <cell r="BB109">
            <v>0</v>
          </cell>
          <cell r="BC109">
            <v>0</v>
          </cell>
          <cell r="BD109" t="str">
            <v>N/A</v>
          </cell>
          <cell r="BE109">
            <v>0</v>
          </cell>
          <cell r="BF109">
            <v>0</v>
          </cell>
          <cell r="BG109">
            <v>0</v>
          </cell>
          <cell r="BH109" t="str">
            <v>N/A</v>
          </cell>
          <cell r="BI109" t="str">
            <v>N/A</v>
          </cell>
          <cell r="BJ109">
            <v>0</v>
          </cell>
          <cell r="BK109">
            <v>0</v>
          </cell>
          <cell r="BL109" t="str">
            <v>N/A</v>
          </cell>
          <cell r="BM109">
            <v>0</v>
          </cell>
          <cell r="BN109">
            <v>0</v>
          </cell>
          <cell r="BO109">
            <v>0</v>
          </cell>
          <cell r="BP109" t="str">
            <v>N/A</v>
          </cell>
          <cell r="BQ109">
            <v>0</v>
          </cell>
          <cell r="BR109">
            <v>0</v>
          </cell>
          <cell r="BS109">
            <v>0</v>
          </cell>
          <cell r="BT109" t="str">
            <v>N/A</v>
          </cell>
          <cell r="BU109">
            <v>0</v>
          </cell>
          <cell r="BV109">
            <v>0</v>
          </cell>
          <cell r="BW109">
            <v>0</v>
          </cell>
          <cell r="BX109" t="str">
            <v>N/A</v>
          </cell>
          <cell r="BY109" t="str">
            <v>N/A</v>
          </cell>
          <cell r="BZ109">
            <v>0</v>
          </cell>
          <cell r="CA109">
            <v>0</v>
          </cell>
          <cell r="CB109" t="str">
            <v>N/A</v>
          </cell>
          <cell r="CC109">
            <v>0</v>
          </cell>
          <cell r="CD109">
            <v>0</v>
          </cell>
          <cell r="CE109">
            <v>0</v>
          </cell>
          <cell r="CF109" t="str">
            <v>N/A</v>
          </cell>
          <cell r="CG109">
            <v>0</v>
          </cell>
          <cell r="CH109">
            <v>0</v>
          </cell>
          <cell r="CI109">
            <v>0</v>
          </cell>
          <cell r="CJ109" t="str">
            <v>N/A</v>
          </cell>
          <cell r="CK109">
            <v>0</v>
          </cell>
          <cell r="CL109">
            <v>0</v>
          </cell>
          <cell r="CM109">
            <v>0</v>
          </cell>
          <cell r="CN109" t="str">
            <v>N/A</v>
          </cell>
          <cell r="CO109" t="str">
            <v>N/A</v>
          </cell>
          <cell r="CP109">
            <v>0</v>
          </cell>
          <cell r="CQ109">
            <v>0</v>
          </cell>
          <cell r="CR109" t="str">
            <v>N/A</v>
          </cell>
          <cell r="CS109" t="str">
            <v>N/A</v>
          </cell>
          <cell r="CT109">
            <v>4350</v>
          </cell>
          <cell r="CU109">
            <v>0</v>
          </cell>
          <cell r="CV109">
            <v>0</v>
          </cell>
          <cell r="CW109">
            <v>0</v>
          </cell>
          <cell r="CX109">
            <v>0</v>
          </cell>
          <cell r="CY109">
            <v>0</v>
          </cell>
          <cell r="CZ109">
            <v>0</v>
          </cell>
          <cell r="DA109">
            <v>0</v>
          </cell>
          <cell r="DB109">
            <v>0</v>
          </cell>
          <cell r="DC109">
            <v>0</v>
          </cell>
          <cell r="DD109">
            <v>0</v>
          </cell>
          <cell r="DE109">
            <v>0</v>
          </cell>
          <cell r="DF109">
            <v>0</v>
          </cell>
          <cell r="DG109">
            <v>0</v>
          </cell>
          <cell r="DH109">
            <v>0</v>
          </cell>
          <cell r="DI109">
            <v>0</v>
          </cell>
          <cell r="DJ109">
            <v>0</v>
          </cell>
          <cell r="DK109">
            <v>0</v>
          </cell>
          <cell r="DL109">
            <v>0</v>
          </cell>
          <cell r="DM109">
            <v>0</v>
          </cell>
          <cell r="DN109">
            <v>0</v>
          </cell>
          <cell r="DO109">
            <v>0</v>
          </cell>
          <cell r="DP109">
            <v>0</v>
          </cell>
          <cell r="DQ109">
            <v>0</v>
          </cell>
          <cell r="DR109">
            <v>0</v>
          </cell>
        </row>
        <row r="110">
          <cell r="AC110">
            <v>4360</v>
          </cell>
          <cell r="AD110">
            <v>0</v>
          </cell>
          <cell r="AE110">
            <v>0</v>
          </cell>
          <cell r="AF110" t="str">
            <v>N/A</v>
          </cell>
          <cell r="AG110">
            <v>0</v>
          </cell>
          <cell r="AH110">
            <v>0</v>
          </cell>
          <cell r="AI110">
            <v>0</v>
          </cell>
          <cell r="AJ110" t="str">
            <v>N/A</v>
          </cell>
          <cell r="AK110">
            <v>0</v>
          </cell>
          <cell r="AL110">
            <v>0</v>
          </cell>
          <cell r="AM110">
            <v>0</v>
          </cell>
          <cell r="AN110" t="str">
            <v>N/A</v>
          </cell>
          <cell r="AO110">
            <v>0</v>
          </cell>
          <cell r="AP110">
            <v>0</v>
          </cell>
          <cell r="AQ110">
            <v>0</v>
          </cell>
          <cell r="AR110" t="str">
            <v>N/A</v>
          </cell>
          <cell r="AS110" t="str">
            <v>N/A</v>
          </cell>
          <cell r="AT110">
            <v>0</v>
          </cell>
          <cell r="AU110">
            <v>0</v>
          </cell>
          <cell r="AV110" t="str">
            <v>N/A</v>
          </cell>
          <cell r="AW110">
            <v>0</v>
          </cell>
          <cell r="AX110">
            <v>0</v>
          </cell>
          <cell r="AY110">
            <v>0</v>
          </cell>
          <cell r="AZ110" t="str">
            <v>N/A</v>
          </cell>
          <cell r="BA110">
            <v>0</v>
          </cell>
          <cell r="BB110">
            <v>0</v>
          </cell>
          <cell r="BC110">
            <v>0</v>
          </cell>
          <cell r="BD110" t="str">
            <v>N/A</v>
          </cell>
          <cell r="BE110">
            <v>0</v>
          </cell>
          <cell r="BF110">
            <v>0</v>
          </cell>
          <cell r="BG110">
            <v>0</v>
          </cell>
          <cell r="BH110" t="str">
            <v>N/A</v>
          </cell>
          <cell r="BI110" t="str">
            <v>N/A</v>
          </cell>
          <cell r="BJ110">
            <v>0</v>
          </cell>
          <cell r="BK110">
            <v>0</v>
          </cell>
          <cell r="BL110" t="str">
            <v>N/A</v>
          </cell>
          <cell r="BM110">
            <v>0</v>
          </cell>
          <cell r="BN110">
            <v>0</v>
          </cell>
          <cell r="BO110">
            <v>0</v>
          </cell>
          <cell r="BP110" t="str">
            <v>N/A</v>
          </cell>
          <cell r="BQ110">
            <v>0</v>
          </cell>
          <cell r="BR110">
            <v>0</v>
          </cell>
          <cell r="BS110">
            <v>0</v>
          </cell>
          <cell r="BT110" t="str">
            <v>N/A</v>
          </cell>
          <cell r="BU110">
            <v>0</v>
          </cell>
          <cell r="BV110">
            <v>0</v>
          </cell>
          <cell r="BW110">
            <v>0</v>
          </cell>
          <cell r="BX110" t="str">
            <v>N/A</v>
          </cell>
          <cell r="BY110" t="str">
            <v>N/A</v>
          </cell>
          <cell r="BZ110">
            <v>0</v>
          </cell>
          <cell r="CA110">
            <v>0</v>
          </cell>
          <cell r="CB110" t="str">
            <v>N/A</v>
          </cell>
          <cell r="CC110">
            <v>0</v>
          </cell>
          <cell r="CD110">
            <v>0</v>
          </cell>
          <cell r="CE110">
            <v>0</v>
          </cell>
          <cell r="CF110" t="str">
            <v>N/A</v>
          </cell>
          <cell r="CG110">
            <v>0</v>
          </cell>
          <cell r="CH110">
            <v>0</v>
          </cell>
          <cell r="CI110">
            <v>0</v>
          </cell>
          <cell r="CJ110" t="str">
            <v>N/A</v>
          </cell>
          <cell r="CK110">
            <v>0</v>
          </cell>
          <cell r="CL110">
            <v>0</v>
          </cell>
          <cell r="CM110">
            <v>0</v>
          </cell>
          <cell r="CN110" t="str">
            <v>N/A</v>
          </cell>
          <cell r="CO110" t="str">
            <v>N/A</v>
          </cell>
          <cell r="CP110">
            <v>0</v>
          </cell>
          <cell r="CQ110">
            <v>0</v>
          </cell>
          <cell r="CR110" t="str">
            <v>N/A</v>
          </cell>
          <cell r="CS110" t="str">
            <v>N/A</v>
          </cell>
          <cell r="CT110">
            <v>4360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row>
        <row r="111">
          <cell r="AC111">
            <v>4370</v>
          </cell>
          <cell r="AD111">
            <v>0</v>
          </cell>
          <cell r="AE111">
            <v>0</v>
          </cell>
          <cell r="AF111" t="str">
            <v>N/A</v>
          </cell>
          <cell r="AG111">
            <v>0</v>
          </cell>
          <cell r="AH111">
            <v>0</v>
          </cell>
          <cell r="AI111">
            <v>0</v>
          </cell>
          <cell r="AJ111" t="str">
            <v>N/A</v>
          </cell>
          <cell r="AK111">
            <v>0</v>
          </cell>
          <cell r="AL111">
            <v>0</v>
          </cell>
          <cell r="AM111">
            <v>0</v>
          </cell>
          <cell r="AN111" t="str">
            <v>N/A</v>
          </cell>
          <cell r="AO111">
            <v>0</v>
          </cell>
          <cell r="AP111">
            <v>0</v>
          </cell>
          <cell r="AQ111">
            <v>0</v>
          </cell>
          <cell r="AR111" t="str">
            <v>N/A</v>
          </cell>
          <cell r="AS111" t="str">
            <v>N/A</v>
          </cell>
          <cell r="AT111">
            <v>0</v>
          </cell>
          <cell r="AU111">
            <v>0</v>
          </cell>
          <cell r="AV111" t="str">
            <v>N/A</v>
          </cell>
          <cell r="AW111">
            <v>0</v>
          </cell>
          <cell r="AX111">
            <v>0</v>
          </cell>
          <cell r="AY111">
            <v>0</v>
          </cell>
          <cell r="AZ111" t="str">
            <v>N/A</v>
          </cell>
          <cell r="BA111">
            <v>0</v>
          </cell>
          <cell r="BB111">
            <v>0</v>
          </cell>
          <cell r="BC111">
            <v>0</v>
          </cell>
          <cell r="BD111" t="str">
            <v>N/A</v>
          </cell>
          <cell r="BE111">
            <v>0</v>
          </cell>
          <cell r="BF111">
            <v>0</v>
          </cell>
          <cell r="BG111">
            <v>0</v>
          </cell>
          <cell r="BH111" t="str">
            <v>N/A</v>
          </cell>
          <cell r="BI111" t="str">
            <v>N/A</v>
          </cell>
          <cell r="BJ111">
            <v>0</v>
          </cell>
          <cell r="BK111">
            <v>0</v>
          </cell>
          <cell r="BL111" t="str">
            <v>N/A</v>
          </cell>
          <cell r="BM111">
            <v>0</v>
          </cell>
          <cell r="BN111">
            <v>0</v>
          </cell>
          <cell r="BO111">
            <v>0</v>
          </cell>
          <cell r="BP111" t="str">
            <v>N/A</v>
          </cell>
          <cell r="BQ111">
            <v>0</v>
          </cell>
          <cell r="BR111">
            <v>0</v>
          </cell>
          <cell r="BS111">
            <v>0</v>
          </cell>
          <cell r="BT111" t="str">
            <v>N/A</v>
          </cell>
          <cell r="BU111">
            <v>0</v>
          </cell>
          <cell r="BV111">
            <v>0</v>
          </cell>
          <cell r="BW111">
            <v>0</v>
          </cell>
          <cell r="BX111" t="str">
            <v>N/A</v>
          </cell>
          <cell r="BY111" t="str">
            <v>N/A</v>
          </cell>
          <cell r="BZ111">
            <v>0</v>
          </cell>
          <cell r="CA111">
            <v>0</v>
          </cell>
          <cell r="CB111" t="str">
            <v>N/A</v>
          </cell>
          <cell r="CC111">
            <v>0</v>
          </cell>
          <cell r="CD111">
            <v>0</v>
          </cell>
          <cell r="CE111">
            <v>0</v>
          </cell>
          <cell r="CF111" t="str">
            <v>N/A</v>
          </cell>
          <cell r="CG111">
            <v>0</v>
          </cell>
          <cell r="CH111">
            <v>0</v>
          </cell>
          <cell r="CI111">
            <v>0</v>
          </cell>
          <cell r="CJ111" t="str">
            <v>N/A</v>
          </cell>
          <cell r="CK111">
            <v>0</v>
          </cell>
          <cell r="CL111">
            <v>0</v>
          </cell>
          <cell r="CM111">
            <v>0</v>
          </cell>
          <cell r="CN111" t="str">
            <v>N/A</v>
          </cell>
          <cell r="CO111" t="str">
            <v>N/A</v>
          </cell>
          <cell r="CP111">
            <v>0</v>
          </cell>
          <cell r="CQ111">
            <v>0</v>
          </cell>
          <cell r="CR111" t="str">
            <v>N/A</v>
          </cell>
          <cell r="CS111" t="str">
            <v>N/A</v>
          </cell>
          <cell r="CT111">
            <v>4370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row>
        <row r="112">
          <cell r="AC112">
            <v>4380</v>
          </cell>
          <cell r="AD112">
            <v>0</v>
          </cell>
          <cell r="AE112">
            <v>0</v>
          </cell>
          <cell r="AF112" t="str">
            <v>N/A</v>
          </cell>
          <cell r="AG112">
            <v>0</v>
          </cell>
          <cell r="AH112">
            <v>0</v>
          </cell>
          <cell r="AI112">
            <v>0</v>
          </cell>
          <cell r="AJ112" t="str">
            <v>N/A</v>
          </cell>
          <cell r="AK112">
            <v>0</v>
          </cell>
          <cell r="AL112">
            <v>0</v>
          </cell>
          <cell r="AM112">
            <v>0</v>
          </cell>
          <cell r="AN112" t="str">
            <v>N/A</v>
          </cell>
          <cell r="AO112">
            <v>0</v>
          </cell>
          <cell r="AP112">
            <v>0</v>
          </cell>
          <cell r="AQ112">
            <v>0</v>
          </cell>
          <cell r="AR112" t="str">
            <v>N/A</v>
          </cell>
          <cell r="AS112" t="str">
            <v>N/A</v>
          </cell>
          <cell r="AT112">
            <v>0</v>
          </cell>
          <cell r="AU112">
            <v>0</v>
          </cell>
          <cell r="AV112" t="str">
            <v>N/A</v>
          </cell>
          <cell r="AW112">
            <v>0</v>
          </cell>
          <cell r="AX112">
            <v>0</v>
          </cell>
          <cell r="AY112">
            <v>0</v>
          </cell>
          <cell r="AZ112" t="str">
            <v>N/A</v>
          </cell>
          <cell r="BA112">
            <v>0</v>
          </cell>
          <cell r="BB112">
            <v>0</v>
          </cell>
          <cell r="BC112">
            <v>0</v>
          </cell>
          <cell r="BD112" t="str">
            <v>N/A</v>
          </cell>
          <cell r="BE112">
            <v>0</v>
          </cell>
          <cell r="BF112">
            <v>0</v>
          </cell>
          <cell r="BG112">
            <v>0</v>
          </cell>
          <cell r="BH112" t="str">
            <v>N/A</v>
          </cell>
          <cell r="BI112" t="str">
            <v>N/A</v>
          </cell>
          <cell r="BJ112">
            <v>0</v>
          </cell>
          <cell r="BK112">
            <v>0</v>
          </cell>
          <cell r="BL112" t="str">
            <v>N/A</v>
          </cell>
          <cell r="BM112">
            <v>0</v>
          </cell>
          <cell r="BN112">
            <v>0</v>
          </cell>
          <cell r="BO112">
            <v>0</v>
          </cell>
          <cell r="BP112" t="str">
            <v>N/A</v>
          </cell>
          <cell r="BQ112">
            <v>0</v>
          </cell>
          <cell r="BR112">
            <v>0</v>
          </cell>
          <cell r="BS112">
            <v>0</v>
          </cell>
          <cell r="BT112" t="str">
            <v>N/A</v>
          </cell>
          <cell r="BU112">
            <v>0</v>
          </cell>
          <cell r="BV112">
            <v>0</v>
          </cell>
          <cell r="BW112">
            <v>0</v>
          </cell>
          <cell r="BX112" t="str">
            <v>N/A</v>
          </cell>
          <cell r="BY112" t="str">
            <v>N/A</v>
          </cell>
          <cell r="BZ112">
            <v>0</v>
          </cell>
          <cell r="CA112">
            <v>0</v>
          </cell>
          <cell r="CB112" t="str">
            <v>N/A</v>
          </cell>
          <cell r="CC112">
            <v>0</v>
          </cell>
          <cell r="CD112">
            <v>0</v>
          </cell>
          <cell r="CE112">
            <v>0</v>
          </cell>
          <cell r="CF112" t="str">
            <v>N/A</v>
          </cell>
          <cell r="CG112">
            <v>0</v>
          </cell>
          <cell r="CH112">
            <v>0</v>
          </cell>
          <cell r="CI112">
            <v>0</v>
          </cell>
          <cell r="CJ112" t="str">
            <v>N/A</v>
          </cell>
          <cell r="CK112">
            <v>0</v>
          </cell>
          <cell r="CL112">
            <v>0</v>
          </cell>
          <cell r="CM112">
            <v>0</v>
          </cell>
          <cell r="CN112" t="str">
            <v>N/A</v>
          </cell>
          <cell r="CO112" t="str">
            <v>N/A</v>
          </cell>
          <cell r="CP112">
            <v>0</v>
          </cell>
          <cell r="CQ112">
            <v>0</v>
          </cell>
          <cell r="CR112" t="str">
            <v>N/A</v>
          </cell>
          <cell r="CS112" t="str">
            <v>N/A</v>
          </cell>
          <cell r="CT112">
            <v>4380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row>
        <row r="113">
          <cell r="AC113">
            <v>4381</v>
          </cell>
          <cell r="AD113">
            <v>0</v>
          </cell>
          <cell r="AE113">
            <v>0</v>
          </cell>
          <cell r="AF113" t="str">
            <v>N/A</v>
          </cell>
          <cell r="AG113">
            <v>0</v>
          </cell>
          <cell r="AH113">
            <v>0</v>
          </cell>
          <cell r="AI113">
            <v>0</v>
          </cell>
          <cell r="AJ113" t="str">
            <v>N/A</v>
          </cell>
          <cell r="AK113">
            <v>0</v>
          </cell>
          <cell r="AL113">
            <v>0</v>
          </cell>
          <cell r="AM113">
            <v>0</v>
          </cell>
          <cell r="AN113" t="str">
            <v>N/A</v>
          </cell>
          <cell r="AO113">
            <v>0</v>
          </cell>
          <cell r="AP113">
            <v>0</v>
          </cell>
          <cell r="AQ113">
            <v>0</v>
          </cell>
          <cell r="AR113" t="str">
            <v>N/A</v>
          </cell>
          <cell r="AS113" t="str">
            <v>N/A</v>
          </cell>
          <cell r="AT113">
            <v>0</v>
          </cell>
          <cell r="AU113">
            <v>0</v>
          </cell>
          <cell r="AV113" t="str">
            <v>N/A</v>
          </cell>
          <cell r="AW113">
            <v>0</v>
          </cell>
          <cell r="AX113">
            <v>0</v>
          </cell>
          <cell r="AY113">
            <v>0</v>
          </cell>
          <cell r="AZ113" t="str">
            <v>N/A</v>
          </cell>
          <cell r="BA113">
            <v>0</v>
          </cell>
          <cell r="BB113">
            <v>0</v>
          </cell>
          <cell r="BC113">
            <v>0</v>
          </cell>
          <cell r="BD113" t="str">
            <v>N/A</v>
          </cell>
          <cell r="BE113">
            <v>0</v>
          </cell>
          <cell r="BF113">
            <v>0</v>
          </cell>
          <cell r="BG113">
            <v>0</v>
          </cell>
          <cell r="BH113" t="str">
            <v>N/A</v>
          </cell>
          <cell r="BI113" t="str">
            <v>N/A</v>
          </cell>
          <cell r="BJ113">
            <v>0</v>
          </cell>
          <cell r="BK113">
            <v>0</v>
          </cell>
          <cell r="BL113" t="str">
            <v>N/A</v>
          </cell>
          <cell r="BM113">
            <v>0</v>
          </cell>
          <cell r="BN113">
            <v>0</v>
          </cell>
          <cell r="BO113">
            <v>0</v>
          </cell>
          <cell r="BP113" t="str">
            <v>N/A</v>
          </cell>
          <cell r="BQ113">
            <v>0</v>
          </cell>
          <cell r="BR113">
            <v>0</v>
          </cell>
          <cell r="BS113">
            <v>0</v>
          </cell>
          <cell r="BT113" t="str">
            <v>N/A</v>
          </cell>
          <cell r="BU113">
            <v>0</v>
          </cell>
          <cell r="BV113">
            <v>0</v>
          </cell>
          <cell r="BW113">
            <v>0</v>
          </cell>
          <cell r="BX113" t="str">
            <v>N/A</v>
          </cell>
          <cell r="BY113" t="str">
            <v>N/A</v>
          </cell>
          <cell r="BZ113">
            <v>0</v>
          </cell>
          <cell r="CA113">
            <v>0</v>
          </cell>
          <cell r="CB113" t="str">
            <v>N/A</v>
          </cell>
          <cell r="CC113">
            <v>0</v>
          </cell>
          <cell r="CD113">
            <v>0</v>
          </cell>
          <cell r="CE113">
            <v>0</v>
          </cell>
          <cell r="CF113" t="str">
            <v>N/A</v>
          </cell>
          <cell r="CG113">
            <v>0</v>
          </cell>
          <cell r="CH113">
            <v>0</v>
          </cell>
          <cell r="CI113">
            <v>0</v>
          </cell>
          <cell r="CJ113" t="str">
            <v>N/A</v>
          </cell>
          <cell r="CK113">
            <v>0</v>
          </cell>
          <cell r="CL113">
            <v>0</v>
          </cell>
          <cell r="CM113">
            <v>0</v>
          </cell>
          <cell r="CN113" t="str">
            <v>N/A</v>
          </cell>
          <cell r="CO113" t="str">
            <v>N/A</v>
          </cell>
          <cell r="CP113">
            <v>0</v>
          </cell>
          <cell r="CQ113">
            <v>0</v>
          </cell>
          <cell r="CR113" t="str">
            <v>N/A</v>
          </cell>
          <cell r="CS113" t="str">
            <v>N/A</v>
          </cell>
          <cell r="CT113">
            <v>4381</v>
          </cell>
          <cell r="CU113">
            <v>0</v>
          </cell>
          <cell r="CV113">
            <v>0</v>
          </cell>
          <cell r="CW113">
            <v>0</v>
          </cell>
          <cell r="CX113">
            <v>0</v>
          </cell>
          <cell r="CY113">
            <v>0</v>
          </cell>
          <cell r="CZ113">
            <v>0</v>
          </cell>
          <cell r="DA113">
            <v>0</v>
          </cell>
          <cell r="DB113">
            <v>0</v>
          </cell>
          <cell r="DC113">
            <v>0</v>
          </cell>
          <cell r="DD113">
            <v>0</v>
          </cell>
          <cell r="DE113">
            <v>0</v>
          </cell>
          <cell r="DF113">
            <v>0</v>
          </cell>
          <cell r="DG113">
            <v>0</v>
          </cell>
          <cell r="DH113">
            <v>0</v>
          </cell>
          <cell r="DI113">
            <v>0</v>
          </cell>
          <cell r="DJ113">
            <v>0</v>
          </cell>
          <cell r="DK113">
            <v>0</v>
          </cell>
          <cell r="DL113">
            <v>0</v>
          </cell>
          <cell r="DM113">
            <v>0</v>
          </cell>
          <cell r="DN113">
            <v>0</v>
          </cell>
          <cell r="DO113">
            <v>0</v>
          </cell>
          <cell r="DP113">
            <v>0</v>
          </cell>
          <cell r="DQ113">
            <v>0</v>
          </cell>
          <cell r="DR113">
            <v>0</v>
          </cell>
        </row>
        <row r="115">
          <cell r="AC115">
            <v>4399</v>
          </cell>
          <cell r="AD115">
            <v>0</v>
          </cell>
          <cell r="AE115">
            <v>0</v>
          </cell>
          <cell r="AF115" t="str">
            <v>N/A</v>
          </cell>
          <cell r="AG115">
            <v>0</v>
          </cell>
          <cell r="AH115">
            <v>0</v>
          </cell>
          <cell r="AI115">
            <v>0</v>
          </cell>
          <cell r="AJ115" t="str">
            <v>N/A</v>
          </cell>
          <cell r="AK115">
            <v>0</v>
          </cell>
          <cell r="AL115">
            <v>0</v>
          </cell>
          <cell r="AM115">
            <v>0</v>
          </cell>
          <cell r="AN115" t="str">
            <v>N/A</v>
          </cell>
          <cell r="AO115">
            <v>0</v>
          </cell>
          <cell r="AP115">
            <v>0</v>
          </cell>
          <cell r="AQ115">
            <v>0</v>
          </cell>
          <cell r="AR115" t="str">
            <v>N/A</v>
          </cell>
          <cell r="AS115" t="str">
            <v>N/A</v>
          </cell>
          <cell r="AT115">
            <v>0</v>
          </cell>
          <cell r="AU115">
            <v>0</v>
          </cell>
          <cell r="AV115" t="str">
            <v>N/A</v>
          </cell>
          <cell r="AW115">
            <v>0</v>
          </cell>
          <cell r="AX115">
            <v>0</v>
          </cell>
          <cell r="AY115">
            <v>0</v>
          </cell>
          <cell r="AZ115" t="str">
            <v>N/A</v>
          </cell>
          <cell r="BA115">
            <v>0</v>
          </cell>
          <cell r="BB115">
            <v>0</v>
          </cell>
          <cell r="BC115">
            <v>0</v>
          </cell>
          <cell r="BD115" t="str">
            <v>N/A</v>
          </cell>
          <cell r="BE115">
            <v>0</v>
          </cell>
          <cell r="BF115">
            <v>0</v>
          </cell>
          <cell r="BG115">
            <v>0</v>
          </cell>
          <cell r="BH115" t="str">
            <v>N/A</v>
          </cell>
          <cell r="BI115" t="str">
            <v>N/A</v>
          </cell>
          <cell r="BJ115">
            <v>0</v>
          </cell>
          <cell r="BK115">
            <v>0</v>
          </cell>
          <cell r="BL115" t="str">
            <v>N/A</v>
          </cell>
          <cell r="BM115">
            <v>0</v>
          </cell>
          <cell r="BN115">
            <v>0</v>
          </cell>
          <cell r="BO115">
            <v>0</v>
          </cell>
          <cell r="BP115" t="str">
            <v>N/A</v>
          </cell>
          <cell r="BQ115">
            <v>0</v>
          </cell>
          <cell r="BR115">
            <v>0</v>
          </cell>
          <cell r="BS115">
            <v>0</v>
          </cell>
          <cell r="BT115" t="str">
            <v>N/A</v>
          </cell>
          <cell r="BU115">
            <v>0</v>
          </cell>
          <cell r="BV115">
            <v>0</v>
          </cell>
          <cell r="BW115">
            <v>0</v>
          </cell>
          <cell r="BX115" t="str">
            <v>N/A</v>
          </cell>
          <cell r="BY115" t="str">
            <v>N/A</v>
          </cell>
          <cell r="BZ115">
            <v>0</v>
          </cell>
          <cell r="CA115">
            <v>0</v>
          </cell>
          <cell r="CB115" t="str">
            <v>N/A</v>
          </cell>
          <cell r="CC115">
            <v>0</v>
          </cell>
          <cell r="CD115">
            <v>0</v>
          </cell>
          <cell r="CE115">
            <v>0</v>
          </cell>
          <cell r="CF115" t="str">
            <v>N/A</v>
          </cell>
          <cell r="CG115">
            <v>0</v>
          </cell>
          <cell r="CH115">
            <v>0</v>
          </cell>
          <cell r="CI115">
            <v>0</v>
          </cell>
          <cell r="CJ115" t="str">
            <v>N/A</v>
          </cell>
          <cell r="CK115">
            <v>0</v>
          </cell>
          <cell r="CL115">
            <v>0</v>
          </cell>
          <cell r="CM115">
            <v>0</v>
          </cell>
          <cell r="CN115" t="str">
            <v>N/A</v>
          </cell>
          <cell r="CO115" t="str">
            <v>N/A</v>
          </cell>
          <cell r="CP115">
            <v>0</v>
          </cell>
          <cell r="CQ115">
            <v>0</v>
          </cell>
          <cell r="CR115" t="str">
            <v>N/A</v>
          </cell>
          <cell r="CS115" t="str">
            <v>N/A</v>
          </cell>
          <cell r="CT115">
            <v>4399</v>
          </cell>
          <cell r="CU115">
            <v>0</v>
          </cell>
          <cell r="CV115">
            <v>0</v>
          </cell>
          <cell r="CW115">
            <v>0</v>
          </cell>
          <cell r="CX115">
            <v>0</v>
          </cell>
          <cell r="CY115">
            <v>0</v>
          </cell>
          <cell r="CZ115">
            <v>0</v>
          </cell>
          <cell r="DA115">
            <v>0</v>
          </cell>
          <cell r="DB115">
            <v>0</v>
          </cell>
          <cell r="DC115">
            <v>0</v>
          </cell>
          <cell r="DD115">
            <v>0</v>
          </cell>
          <cell r="DE115">
            <v>0</v>
          </cell>
          <cell r="DF115">
            <v>0</v>
          </cell>
          <cell r="DG115">
            <v>0</v>
          </cell>
          <cell r="DH115">
            <v>0</v>
          </cell>
          <cell r="DI115">
            <v>0</v>
          </cell>
          <cell r="DJ115">
            <v>0</v>
          </cell>
          <cell r="DK115">
            <v>0</v>
          </cell>
          <cell r="DL115">
            <v>0</v>
          </cell>
          <cell r="DM115">
            <v>0</v>
          </cell>
          <cell r="DN115">
            <v>0</v>
          </cell>
          <cell r="DO115">
            <v>0</v>
          </cell>
          <cell r="DP115">
            <v>0</v>
          </cell>
          <cell r="DQ115">
            <v>0</v>
          </cell>
          <cell r="DR115">
            <v>0</v>
          </cell>
        </row>
        <row r="118">
          <cell r="AC118">
            <v>4999</v>
          </cell>
          <cell r="AD118">
            <v>-959379.56</v>
          </cell>
          <cell r="AE118">
            <v>-439458.39093782927</v>
          </cell>
          <cell r="AF118">
            <v>1.183095327757036</v>
          </cell>
          <cell r="AG118">
            <v>-439458.39093782927</v>
          </cell>
          <cell r="AH118">
            <v>-473197.08956796624</v>
          </cell>
          <cell r="AI118">
            <v>-473197.08956796624</v>
          </cell>
          <cell r="AJ118">
            <v>0</v>
          </cell>
          <cell r="AK118">
            <v>0</v>
          </cell>
          <cell r="AL118">
            <v>-1923602.4635756938</v>
          </cell>
          <cell r="AM118">
            <v>-1923602.4635756938</v>
          </cell>
          <cell r="AN118">
            <v>0</v>
          </cell>
          <cell r="AO118">
            <v>0</v>
          </cell>
          <cell r="AP118">
            <v>-3356179.1131436601</v>
          </cell>
          <cell r="AQ118">
            <v>-2836257.944081489</v>
          </cell>
          <cell r="AR118">
            <v>0.18331237119920885</v>
          </cell>
          <cell r="AS118" t="str">
            <v>N/A</v>
          </cell>
          <cell r="AT118">
            <v>-404560.47453459783</v>
          </cell>
          <cell r="AU118">
            <v>-426478.28275377594</v>
          </cell>
          <cell r="AV118">
            <v>-5.1392554100655574E-2</v>
          </cell>
          <cell r="AW118">
            <v>0</v>
          </cell>
          <cell r="AX118">
            <v>-263636.72620875528</v>
          </cell>
          <cell r="AY118">
            <v>-1354680.5344279334</v>
          </cell>
          <cell r="AZ118">
            <v>-0.80538826719017842</v>
          </cell>
          <cell r="BA118">
            <v>0</v>
          </cell>
          <cell r="BB118">
            <v>-807492.8907622057</v>
          </cell>
          <cell r="BC118">
            <v>-878128.69898138382</v>
          </cell>
          <cell r="BD118">
            <v>-8.043901571730272E-2</v>
          </cell>
          <cell r="BE118">
            <v>0</v>
          </cell>
          <cell r="BF118">
            <v>-1475690.0915055587</v>
          </cell>
          <cell r="BG118">
            <v>-2659287.516163093</v>
          </cell>
          <cell r="BH118">
            <v>-0.44508065316881096</v>
          </cell>
          <cell r="BI118" t="str">
            <v>N/A</v>
          </cell>
          <cell r="BJ118">
            <v>-152855.62125043906</v>
          </cell>
          <cell r="BK118">
            <v>-731326.79310598073</v>
          </cell>
          <cell r="BL118">
            <v>-0.79098862137779236</v>
          </cell>
          <cell r="BM118">
            <v>0</v>
          </cell>
          <cell r="BN118">
            <v>-396382.14316824725</v>
          </cell>
          <cell r="BO118">
            <v>-578216.95138742542</v>
          </cell>
          <cell r="BP118">
            <v>-0.31447505608901205</v>
          </cell>
          <cell r="BQ118">
            <v>0</v>
          </cell>
          <cell r="BR118">
            <v>-797950.57193537056</v>
          </cell>
          <cell r="BS118">
            <v>-971531.09248331585</v>
          </cell>
          <cell r="BT118">
            <v>-0.17866697411017363</v>
          </cell>
          <cell r="BU118">
            <v>0</v>
          </cell>
          <cell r="BV118">
            <v>-1347188.3363540568</v>
          </cell>
          <cell r="BW118">
            <v>-2281074.8369767219</v>
          </cell>
          <cell r="BX118">
            <v>-0.40940634015340516</v>
          </cell>
          <cell r="BY118" t="str">
            <v>N/A</v>
          </cell>
          <cell r="BZ118">
            <v>-486093.47330523364</v>
          </cell>
          <cell r="CA118">
            <v>-777446.28152441164</v>
          </cell>
          <cell r="CB118">
            <v>-0.37475619234797197</v>
          </cell>
          <cell r="CC118">
            <v>0</v>
          </cell>
          <cell r="CD118">
            <v>-961377.31303126109</v>
          </cell>
          <cell r="CE118">
            <v>-1509934.121250439</v>
          </cell>
          <cell r="CF118">
            <v>-0.36329850454991719</v>
          </cell>
          <cell r="CG118">
            <v>0</v>
          </cell>
          <cell r="CH118">
            <v>-1927695.3408500175</v>
          </cell>
          <cell r="CI118">
            <v>-853486.14906919561</v>
          </cell>
          <cell r="CJ118">
            <v>1.258613502928366</v>
          </cell>
          <cell r="CK118">
            <v>0</v>
          </cell>
          <cell r="CL118">
            <v>-3375166.1271865121</v>
          </cell>
          <cell r="CM118">
            <v>-3140866.5518440465</v>
          </cell>
          <cell r="CN118">
            <v>7.4597112444941382E-2</v>
          </cell>
          <cell r="CO118" t="str">
            <v>N/A</v>
          </cell>
          <cell r="CP118">
            <v>-9554223.6681897882</v>
          </cell>
          <cell r="CQ118">
            <v>-10917486.84906535</v>
          </cell>
          <cell r="CR118">
            <v>-0.12486968839282564</v>
          </cell>
          <cell r="CS118" t="str">
            <v>N/A</v>
          </cell>
          <cell r="CT118">
            <v>4999</v>
          </cell>
          <cell r="CU118">
            <v>-959379.56</v>
          </cell>
          <cell r="CV118">
            <v>-439458.39093782927</v>
          </cell>
          <cell r="CW118">
            <v>-1432576.6495679663</v>
          </cell>
          <cell r="CX118">
            <v>-912655.48050579545</v>
          </cell>
          <cell r="CY118">
            <v>-3356179.1131436601</v>
          </cell>
          <cell r="CZ118">
            <v>-2836257.944081489</v>
          </cell>
          <cell r="DA118">
            <v>-3760739.5876782578</v>
          </cell>
          <cell r="DB118">
            <v>-3262736.2268352648</v>
          </cell>
          <cell r="DC118">
            <v>-4024376.3138870131</v>
          </cell>
          <cell r="DD118">
            <v>-4617416.7612631982</v>
          </cell>
          <cell r="DE118">
            <v>-4831869.2046492193</v>
          </cell>
          <cell r="DF118">
            <v>-5495545.460244582</v>
          </cell>
          <cell r="DG118">
            <v>-4984724.8258996587</v>
          </cell>
          <cell r="DH118">
            <v>-6226872.2533505624</v>
          </cell>
          <cell r="DI118">
            <v>-5381106.969067906</v>
          </cell>
          <cell r="DJ118">
            <v>-6805089.2047379874</v>
          </cell>
          <cell r="DK118">
            <v>-6179057.5410032766</v>
          </cell>
          <cell r="DL118">
            <v>-7776620.297221303</v>
          </cell>
          <cell r="DM118">
            <v>-6665151.0143085103</v>
          </cell>
          <cell r="DN118">
            <v>-8554066.5787457153</v>
          </cell>
          <cell r="DO118">
            <v>-7626528.3273397712</v>
          </cell>
          <cell r="DP118">
            <v>-10064000.699996155</v>
          </cell>
          <cell r="DQ118">
            <v>-9554223.6681897882</v>
          </cell>
          <cell r="DR118">
            <v>-10917486.84906535</v>
          </cell>
        </row>
        <row r="120">
          <cell r="AC120">
            <v>5000</v>
          </cell>
          <cell r="AD120">
            <v>0</v>
          </cell>
          <cell r="AE120">
            <v>0</v>
          </cell>
          <cell r="AF120" t="str">
            <v>N/A</v>
          </cell>
          <cell r="AG120">
            <v>0</v>
          </cell>
          <cell r="AH120">
            <v>0</v>
          </cell>
          <cell r="AI120">
            <v>0</v>
          </cell>
          <cell r="AJ120" t="str">
            <v>N/A</v>
          </cell>
          <cell r="AK120">
            <v>0</v>
          </cell>
          <cell r="AL120">
            <v>0</v>
          </cell>
          <cell r="AM120">
            <v>0</v>
          </cell>
          <cell r="AN120" t="str">
            <v>N/A</v>
          </cell>
          <cell r="AO120">
            <v>0</v>
          </cell>
          <cell r="AP120">
            <v>0</v>
          </cell>
          <cell r="AQ120">
            <v>0</v>
          </cell>
          <cell r="AR120" t="str">
            <v>N/A</v>
          </cell>
          <cell r="AS120" t="str">
            <v>N/A</v>
          </cell>
          <cell r="AT120">
            <v>0</v>
          </cell>
          <cell r="AU120">
            <v>0</v>
          </cell>
          <cell r="AV120" t="str">
            <v>N/A</v>
          </cell>
          <cell r="AW120">
            <v>0</v>
          </cell>
          <cell r="AX120">
            <v>0</v>
          </cell>
          <cell r="AY120">
            <v>0</v>
          </cell>
          <cell r="AZ120" t="str">
            <v>N/A</v>
          </cell>
          <cell r="BA120">
            <v>0</v>
          </cell>
          <cell r="BB120">
            <v>0</v>
          </cell>
          <cell r="BC120">
            <v>0</v>
          </cell>
          <cell r="BD120" t="str">
            <v>N/A</v>
          </cell>
          <cell r="BE120">
            <v>0</v>
          </cell>
          <cell r="BF120">
            <v>0</v>
          </cell>
          <cell r="BG120">
            <v>0</v>
          </cell>
          <cell r="BH120" t="str">
            <v>N/A</v>
          </cell>
          <cell r="BI120" t="str">
            <v>N/A</v>
          </cell>
          <cell r="BJ120">
            <v>0</v>
          </cell>
          <cell r="BK120">
            <v>0</v>
          </cell>
          <cell r="BL120" t="str">
            <v>N/A</v>
          </cell>
          <cell r="BM120">
            <v>0</v>
          </cell>
          <cell r="BN120">
            <v>0</v>
          </cell>
          <cell r="BO120">
            <v>0</v>
          </cell>
          <cell r="BP120" t="str">
            <v>N/A</v>
          </cell>
          <cell r="BQ120">
            <v>0</v>
          </cell>
          <cell r="BR120">
            <v>0</v>
          </cell>
          <cell r="BS120">
            <v>0</v>
          </cell>
          <cell r="BT120" t="str">
            <v>N/A</v>
          </cell>
          <cell r="BU120">
            <v>0</v>
          </cell>
          <cell r="BV120">
            <v>0</v>
          </cell>
          <cell r="BW120">
            <v>0</v>
          </cell>
          <cell r="BX120" t="str">
            <v>N/A</v>
          </cell>
          <cell r="BY120" t="str">
            <v>N/A</v>
          </cell>
          <cell r="BZ120">
            <v>0</v>
          </cell>
          <cell r="CA120">
            <v>0</v>
          </cell>
          <cell r="CB120" t="str">
            <v>N/A</v>
          </cell>
          <cell r="CC120">
            <v>0</v>
          </cell>
          <cell r="CD120">
            <v>0</v>
          </cell>
          <cell r="CE120">
            <v>0</v>
          </cell>
          <cell r="CF120" t="str">
            <v>N/A</v>
          </cell>
          <cell r="CG120">
            <v>0</v>
          </cell>
          <cell r="CH120">
            <v>0</v>
          </cell>
          <cell r="CI120">
            <v>0</v>
          </cell>
          <cell r="CJ120" t="str">
            <v>N/A</v>
          </cell>
          <cell r="CK120">
            <v>0</v>
          </cell>
          <cell r="CL120">
            <v>0</v>
          </cell>
          <cell r="CM120">
            <v>0</v>
          </cell>
          <cell r="CN120" t="str">
            <v>N/A</v>
          </cell>
          <cell r="CO120" t="str">
            <v>N/A</v>
          </cell>
          <cell r="CP120">
            <v>0</v>
          </cell>
          <cell r="CQ120">
            <v>0</v>
          </cell>
          <cell r="CR120" t="str">
            <v>N/A</v>
          </cell>
          <cell r="CS120" t="str">
            <v>N/A</v>
          </cell>
          <cell r="CT120">
            <v>5000</v>
          </cell>
          <cell r="CU120">
            <v>0</v>
          </cell>
          <cell r="CV120">
            <v>0</v>
          </cell>
          <cell r="CW120">
            <v>0</v>
          </cell>
          <cell r="CX120">
            <v>0</v>
          </cell>
          <cell r="CY120">
            <v>0</v>
          </cell>
          <cell r="CZ120">
            <v>0</v>
          </cell>
          <cell r="DA120">
            <v>0</v>
          </cell>
          <cell r="DB120">
            <v>0</v>
          </cell>
          <cell r="DC120">
            <v>0</v>
          </cell>
          <cell r="DD120">
            <v>0</v>
          </cell>
          <cell r="DE120">
            <v>0</v>
          </cell>
          <cell r="DF120">
            <v>0</v>
          </cell>
          <cell r="DG120">
            <v>0</v>
          </cell>
          <cell r="DH120">
            <v>0</v>
          </cell>
          <cell r="DI120">
            <v>0</v>
          </cell>
          <cell r="DJ120">
            <v>0</v>
          </cell>
          <cell r="DK120">
            <v>0</v>
          </cell>
          <cell r="DL120">
            <v>0</v>
          </cell>
          <cell r="DM120">
            <v>0</v>
          </cell>
          <cell r="DN120">
            <v>0</v>
          </cell>
          <cell r="DO120">
            <v>0</v>
          </cell>
          <cell r="DP120">
            <v>0</v>
          </cell>
          <cell r="DQ120">
            <v>0</v>
          </cell>
          <cell r="DR120">
            <v>0</v>
          </cell>
        </row>
        <row r="121">
          <cell r="AC121">
            <v>5110</v>
          </cell>
          <cell r="AD121">
            <v>0</v>
          </cell>
          <cell r="AE121">
            <v>0</v>
          </cell>
          <cell r="AF121" t="str">
            <v>N/A</v>
          </cell>
          <cell r="AG121">
            <v>0</v>
          </cell>
          <cell r="AH121">
            <v>0</v>
          </cell>
          <cell r="AI121">
            <v>0</v>
          </cell>
          <cell r="AJ121" t="str">
            <v>N/A</v>
          </cell>
          <cell r="AK121">
            <v>0</v>
          </cell>
          <cell r="AL121">
            <v>0</v>
          </cell>
          <cell r="AM121">
            <v>0</v>
          </cell>
          <cell r="AN121" t="str">
            <v>N/A</v>
          </cell>
          <cell r="AO121">
            <v>0</v>
          </cell>
          <cell r="AP121">
            <v>0</v>
          </cell>
          <cell r="AQ121">
            <v>0</v>
          </cell>
          <cell r="AR121" t="str">
            <v>N/A</v>
          </cell>
          <cell r="AS121" t="str">
            <v>N/A</v>
          </cell>
          <cell r="AT121">
            <v>0</v>
          </cell>
          <cell r="AU121">
            <v>0</v>
          </cell>
          <cell r="AV121" t="str">
            <v>N/A</v>
          </cell>
          <cell r="AW121">
            <v>0</v>
          </cell>
          <cell r="AX121">
            <v>0</v>
          </cell>
          <cell r="AY121">
            <v>0</v>
          </cell>
          <cell r="AZ121" t="str">
            <v>N/A</v>
          </cell>
          <cell r="BA121">
            <v>0</v>
          </cell>
          <cell r="BB121">
            <v>0</v>
          </cell>
          <cell r="BC121">
            <v>0</v>
          </cell>
          <cell r="BD121" t="str">
            <v>N/A</v>
          </cell>
          <cell r="BE121">
            <v>0</v>
          </cell>
          <cell r="BF121">
            <v>0</v>
          </cell>
          <cell r="BG121">
            <v>0</v>
          </cell>
          <cell r="BH121" t="str">
            <v>N/A</v>
          </cell>
          <cell r="BI121" t="str">
            <v>N/A</v>
          </cell>
          <cell r="BJ121">
            <v>0</v>
          </cell>
          <cell r="BK121">
            <v>0</v>
          </cell>
          <cell r="BL121" t="str">
            <v>N/A</v>
          </cell>
          <cell r="BM121">
            <v>0</v>
          </cell>
          <cell r="BN121">
            <v>0</v>
          </cell>
          <cell r="BO121">
            <v>0</v>
          </cell>
          <cell r="BP121" t="str">
            <v>N/A</v>
          </cell>
          <cell r="BQ121">
            <v>0</v>
          </cell>
          <cell r="BR121">
            <v>0</v>
          </cell>
          <cell r="BS121">
            <v>0</v>
          </cell>
          <cell r="BT121" t="str">
            <v>N/A</v>
          </cell>
          <cell r="BU121">
            <v>0</v>
          </cell>
          <cell r="BV121">
            <v>0</v>
          </cell>
          <cell r="BW121">
            <v>0</v>
          </cell>
          <cell r="BX121" t="str">
            <v>N/A</v>
          </cell>
          <cell r="BY121" t="str">
            <v>N/A</v>
          </cell>
          <cell r="BZ121">
            <v>0</v>
          </cell>
          <cell r="CA121">
            <v>0</v>
          </cell>
          <cell r="CB121" t="str">
            <v>N/A</v>
          </cell>
          <cell r="CC121">
            <v>0</v>
          </cell>
          <cell r="CD121">
            <v>0</v>
          </cell>
          <cell r="CE121">
            <v>0</v>
          </cell>
          <cell r="CF121" t="str">
            <v>N/A</v>
          </cell>
          <cell r="CG121">
            <v>0</v>
          </cell>
          <cell r="CH121">
            <v>0</v>
          </cell>
          <cell r="CI121">
            <v>0</v>
          </cell>
          <cell r="CJ121" t="str">
            <v>N/A</v>
          </cell>
          <cell r="CK121">
            <v>0</v>
          </cell>
          <cell r="CL121">
            <v>0</v>
          </cell>
          <cell r="CM121">
            <v>0</v>
          </cell>
          <cell r="CN121" t="str">
            <v>N/A</v>
          </cell>
          <cell r="CO121" t="str">
            <v>N/A</v>
          </cell>
          <cell r="CP121">
            <v>0</v>
          </cell>
          <cell r="CQ121">
            <v>0</v>
          </cell>
          <cell r="CR121" t="str">
            <v>N/A</v>
          </cell>
          <cell r="CS121" t="str">
            <v>N/A</v>
          </cell>
          <cell r="CT121">
            <v>5110</v>
          </cell>
          <cell r="CU121">
            <v>0</v>
          </cell>
          <cell r="CV121">
            <v>0</v>
          </cell>
          <cell r="CW121">
            <v>0</v>
          </cell>
          <cell r="CX121">
            <v>0</v>
          </cell>
          <cell r="CY121">
            <v>0</v>
          </cell>
          <cell r="CZ121">
            <v>0</v>
          </cell>
          <cell r="DA121">
            <v>0</v>
          </cell>
          <cell r="DB121">
            <v>0</v>
          </cell>
          <cell r="DC121">
            <v>0</v>
          </cell>
          <cell r="DD121">
            <v>0</v>
          </cell>
          <cell r="DE121">
            <v>0</v>
          </cell>
          <cell r="DF121">
            <v>0</v>
          </cell>
          <cell r="DG121">
            <v>0</v>
          </cell>
          <cell r="DH121">
            <v>0</v>
          </cell>
          <cell r="DI121">
            <v>0</v>
          </cell>
          <cell r="DJ121">
            <v>0</v>
          </cell>
          <cell r="DK121">
            <v>0</v>
          </cell>
          <cell r="DL121">
            <v>0</v>
          </cell>
          <cell r="DM121">
            <v>0</v>
          </cell>
          <cell r="DN121">
            <v>0</v>
          </cell>
          <cell r="DO121">
            <v>0</v>
          </cell>
          <cell r="DP121">
            <v>0</v>
          </cell>
          <cell r="DQ121">
            <v>0</v>
          </cell>
          <cell r="DR121">
            <v>0</v>
          </cell>
        </row>
        <row r="122">
          <cell r="AC122">
            <v>5111</v>
          </cell>
          <cell r="AD122">
            <v>115588.38</v>
          </cell>
          <cell r="AE122">
            <v>16424.5</v>
          </cell>
          <cell r="AF122">
            <v>6.0375585253736794</v>
          </cell>
          <cell r="AG122">
            <v>16424.5</v>
          </cell>
          <cell r="AH122">
            <v>126849.5</v>
          </cell>
          <cell r="AI122">
            <v>126849.5</v>
          </cell>
          <cell r="AJ122">
            <v>0</v>
          </cell>
          <cell r="AK122">
            <v>0</v>
          </cell>
          <cell r="AL122">
            <v>726729.4056269757</v>
          </cell>
          <cell r="AM122">
            <v>726729.4056269757</v>
          </cell>
          <cell r="AN122">
            <v>0</v>
          </cell>
          <cell r="AO122">
            <v>0</v>
          </cell>
          <cell r="AP122">
            <v>969167.2856269757</v>
          </cell>
          <cell r="AQ122">
            <v>870003.4056269757</v>
          </cell>
          <cell r="AR122">
            <v>0.11398102508407626</v>
          </cell>
          <cell r="AS122" t="str">
            <v>N/A</v>
          </cell>
          <cell r="AT122">
            <v>20270.653846153844</v>
          </cell>
          <cell r="AU122">
            <v>20270.653846153844</v>
          </cell>
          <cell r="AV122">
            <v>0</v>
          </cell>
          <cell r="AW122">
            <v>0</v>
          </cell>
          <cell r="AX122">
            <v>16424.884615384617</v>
          </cell>
          <cell r="AY122">
            <v>26039.884615384617</v>
          </cell>
          <cell r="AZ122">
            <v>-0.36924126746396424</v>
          </cell>
          <cell r="BA122">
            <v>0</v>
          </cell>
          <cell r="BB122">
            <v>263864.90516332979</v>
          </cell>
          <cell r="BC122">
            <v>273479.90516332979</v>
          </cell>
          <cell r="BD122">
            <v>-3.5157976211296571E-2</v>
          </cell>
          <cell r="BE122">
            <v>0</v>
          </cell>
          <cell r="BF122">
            <v>300560.44362486823</v>
          </cell>
          <cell r="BG122">
            <v>319790.44362486823</v>
          </cell>
          <cell r="BH122">
            <v>-6.0133129001684105E-2</v>
          </cell>
          <cell r="BI122" t="str">
            <v>N/A</v>
          </cell>
          <cell r="BJ122">
            <v>-0.23076923076951061</v>
          </cell>
          <cell r="BK122">
            <v>19230.76923076923</v>
          </cell>
          <cell r="BL122">
            <v>-1.0000120000000001</v>
          </cell>
          <cell r="BM122">
            <v>0</v>
          </cell>
          <cell r="BN122">
            <v>57837.96786090621</v>
          </cell>
          <cell r="BO122">
            <v>77068.96786090621</v>
          </cell>
          <cell r="BP122">
            <v>-0.24952974632679703</v>
          </cell>
          <cell r="BQ122">
            <v>0</v>
          </cell>
          <cell r="BR122">
            <v>359803.81032665959</v>
          </cell>
          <cell r="BS122">
            <v>220249.81032665962</v>
          </cell>
          <cell r="BT122">
            <v>0.63361689071615057</v>
          </cell>
          <cell r="BU122">
            <v>0</v>
          </cell>
          <cell r="BV122">
            <v>417641.54741833505</v>
          </cell>
          <cell r="BW122">
            <v>316549.54741833505</v>
          </cell>
          <cell r="BX122">
            <v>0.31935600863899571</v>
          </cell>
          <cell r="BY122" t="str">
            <v>N/A</v>
          </cell>
          <cell r="BZ122">
            <v>117864.26923076922</v>
          </cell>
          <cell r="CA122">
            <v>61455.269230769227</v>
          </cell>
          <cell r="CB122">
            <v>0.9178871186485229</v>
          </cell>
          <cell r="CC122">
            <v>0</v>
          </cell>
          <cell r="CD122">
            <v>175793.76923076925</v>
          </cell>
          <cell r="CE122">
            <v>492454.76923076925</v>
          </cell>
          <cell r="CF122">
            <v>-0.64302555236623049</v>
          </cell>
          <cell r="CG122">
            <v>0</v>
          </cell>
          <cell r="CH122">
            <v>625326.31032665959</v>
          </cell>
          <cell r="CI122">
            <v>169494.31032665962</v>
          </cell>
          <cell r="CJ122">
            <v>2.6893646112456113</v>
          </cell>
          <cell r="CK122">
            <v>0</v>
          </cell>
          <cell r="CL122">
            <v>918984.34878819808</v>
          </cell>
          <cell r="CM122">
            <v>723404.34878819808</v>
          </cell>
          <cell r="CN122">
            <v>0.27036055330275999</v>
          </cell>
          <cell r="CO122" t="str">
            <v>N/A</v>
          </cell>
          <cell r="CP122">
            <v>2606353.6254583769</v>
          </cell>
          <cell r="CQ122">
            <v>2229747.7454583771</v>
          </cell>
          <cell r="CR122">
            <v>0.16890066634985201</v>
          </cell>
          <cell r="CS122" t="str">
            <v>N/A</v>
          </cell>
          <cell r="CT122">
            <v>5111</v>
          </cell>
          <cell r="CU122">
            <v>115588.38</v>
          </cell>
          <cell r="CV122">
            <v>16424.5</v>
          </cell>
          <cell r="CW122">
            <v>242437.88</v>
          </cell>
          <cell r="CX122">
            <v>143274</v>
          </cell>
          <cell r="CY122">
            <v>969167.2856269757</v>
          </cell>
          <cell r="CZ122">
            <v>870003.4056269757</v>
          </cell>
          <cell r="DA122">
            <v>989437.93947312958</v>
          </cell>
          <cell r="DB122">
            <v>890274.05947312957</v>
          </cell>
          <cell r="DC122">
            <v>1005862.8240885142</v>
          </cell>
          <cell r="DD122">
            <v>916313.9440885142</v>
          </cell>
          <cell r="DE122">
            <v>1269727.7292518439</v>
          </cell>
          <cell r="DF122">
            <v>1189793.849251844</v>
          </cell>
          <cell r="DG122">
            <v>1269727.4984826131</v>
          </cell>
          <cell r="DH122">
            <v>1209024.6184826132</v>
          </cell>
          <cell r="DI122">
            <v>1327565.4663435193</v>
          </cell>
          <cell r="DJ122">
            <v>1286093.5863435194</v>
          </cell>
          <cell r="DK122">
            <v>1687369.2766701789</v>
          </cell>
          <cell r="DL122">
            <v>1506343.396670179</v>
          </cell>
          <cell r="DM122">
            <v>1805233.5459009481</v>
          </cell>
          <cell r="DN122">
            <v>1567798.6659009482</v>
          </cell>
          <cell r="DO122">
            <v>1981027.3151317174</v>
          </cell>
          <cell r="DP122">
            <v>2060253.4351317175</v>
          </cell>
          <cell r="DQ122">
            <v>2606353.6254583769</v>
          </cell>
          <cell r="DR122">
            <v>2229747.7454583771</v>
          </cell>
        </row>
        <row r="123">
          <cell r="AC123">
            <v>5119</v>
          </cell>
          <cell r="AD123">
            <v>115588.38</v>
          </cell>
          <cell r="AE123">
            <v>16424.5</v>
          </cell>
          <cell r="AF123">
            <v>6.0375585253736794</v>
          </cell>
          <cell r="AG123">
            <v>16424.5</v>
          </cell>
          <cell r="AH123">
            <v>126849.5</v>
          </cell>
          <cell r="AI123">
            <v>126849.5</v>
          </cell>
          <cell r="AJ123">
            <v>0</v>
          </cell>
          <cell r="AK123">
            <v>0</v>
          </cell>
          <cell r="AL123">
            <v>726729.4056269757</v>
          </cell>
          <cell r="AM123">
            <v>726729.4056269757</v>
          </cell>
          <cell r="AN123">
            <v>0</v>
          </cell>
          <cell r="AO123">
            <v>0</v>
          </cell>
          <cell r="AP123">
            <v>969167.2856269757</v>
          </cell>
          <cell r="AQ123">
            <v>870003.4056269757</v>
          </cell>
          <cell r="AR123">
            <v>0.11398102508407626</v>
          </cell>
          <cell r="AS123" t="str">
            <v>N/A</v>
          </cell>
          <cell r="AT123">
            <v>20270.653846153844</v>
          </cell>
          <cell r="AU123">
            <v>20270.653846153844</v>
          </cell>
          <cell r="AV123">
            <v>0</v>
          </cell>
          <cell r="AW123">
            <v>0</v>
          </cell>
          <cell r="AX123">
            <v>16424.884615384617</v>
          </cell>
          <cell r="AY123">
            <v>26039.884615384617</v>
          </cell>
          <cell r="AZ123">
            <v>-0.36924126746396424</v>
          </cell>
          <cell r="BA123">
            <v>0</v>
          </cell>
          <cell r="BB123">
            <v>263864.90516332979</v>
          </cell>
          <cell r="BC123">
            <v>273479.90516332979</v>
          </cell>
          <cell r="BD123">
            <v>-3.5157976211296571E-2</v>
          </cell>
          <cell r="BE123">
            <v>0</v>
          </cell>
          <cell r="BF123">
            <v>300560.44362486823</v>
          </cell>
          <cell r="BG123">
            <v>319790.44362486823</v>
          </cell>
          <cell r="BH123">
            <v>-6.0133129001684105E-2</v>
          </cell>
          <cell r="BI123" t="str">
            <v>N/A</v>
          </cell>
          <cell r="BJ123">
            <v>-0.23076923076951061</v>
          </cell>
          <cell r="BK123">
            <v>19230.76923076923</v>
          </cell>
          <cell r="BL123">
            <v>-1.0000120000000001</v>
          </cell>
          <cell r="BM123">
            <v>0</v>
          </cell>
          <cell r="BN123">
            <v>57837.96786090621</v>
          </cell>
          <cell r="BO123">
            <v>77068.96786090621</v>
          </cell>
          <cell r="BP123">
            <v>-0.24952974632679703</v>
          </cell>
          <cell r="BQ123">
            <v>0</v>
          </cell>
          <cell r="BR123">
            <v>359803.81032665959</v>
          </cell>
          <cell r="BS123">
            <v>220249.81032665962</v>
          </cell>
          <cell r="BT123">
            <v>0.63361689071615057</v>
          </cell>
          <cell r="BU123">
            <v>0</v>
          </cell>
          <cell r="BV123">
            <v>417641.54741833505</v>
          </cell>
          <cell r="BW123">
            <v>316549.54741833505</v>
          </cell>
          <cell r="BX123">
            <v>0.31935600863899571</v>
          </cell>
          <cell r="BY123" t="str">
            <v>N/A</v>
          </cell>
          <cell r="BZ123">
            <v>117864.26923076922</v>
          </cell>
          <cell r="CA123">
            <v>61455.269230769227</v>
          </cell>
          <cell r="CB123">
            <v>0.9178871186485229</v>
          </cell>
          <cell r="CC123">
            <v>0</v>
          </cell>
          <cell r="CD123">
            <v>175793.76923076925</v>
          </cell>
          <cell r="CE123">
            <v>492454.76923076925</v>
          </cell>
          <cell r="CF123">
            <v>-0.64302555236623049</v>
          </cell>
          <cell r="CG123">
            <v>0</v>
          </cell>
          <cell r="CH123">
            <v>625326.31032665959</v>
          </cell>
          <cell r="CI123">
            <v>169494.31032665962</v>
          </cell>
          <cell r="CJ123">
            <v>2.6893646112456113</v>
          </cell>
          <cell r="CK123">
            <v>0</v>
          </cell>
          <cell r="CL123">
            <v>918984.34878819808</v>
          </cell>
          <cell r="CM123">
            <v>723404.34878819808</v>
          </cell>
          <cell r="CN123">
            <v>0.27036055330275999</v>
          </cell>
          <cell r="CO123" t="str">
            <v>N/A</v>
          </cell>
          <cell r="CP123">
            <v>2606353.6254583769</v>
          </cell>
          <cell r="CQ123">
            <v>2229747.7454583771</v>
          </cell>
          <cell r="CR123">
            <v>0.16890066634985201</v>
          </cell>
          <cell r="CS123" t="str">
            <v>N/A</v>
          </cell>
          <cell r="CT123">
            <v>5119</v>
          </cell>
          <cell r="CU123">
            <v>115588.38</v>
          </cell>
          <cell r="CV123">
            <v>16424.5</v>
          </cell>
          <cell r="CW123">
            <v>242437.88</v>
          </cell>
          <cell r="CX123">
            <v>143274</v>
          </cell>
          <cell r="CY123">
            <v>969167.2856269757</v>
          </cell>
          <cell r="CZ123">
            <v>870003.4056269757</v>
          </cell>
          <cell r="DA123">
            <v>989437.93947312958</v>
          </cell>
          <cell r="DB123">
            <v>890274.05947312957</v>
          </cell>
          <cell r="DC123">
            <v>1005862.8240885142</v>
          </cell>
          <cell r="DD123">
            <v>916313.9440885142</v>
          </cell>
          <cell r="DE123">
            <v>1269727.7292518439</v>
          </cell>
          <cell r="DF123">
            <v>1189793.849251844</v>
          </cell>
          <cell r="DG123">
            <v>1269727.4984826131</v>
          </cell>
          <cell r="DH123">
            <v>1209024.6184826132</v>
          </cell>
          <cell r="DI123">
            <v>1327565.4663435193</v>
          </cell>
          <cell r="DJ123">
            <v>1286093.5863435194</v>
          </cell>
          <cell r="DK123">
            <v>1687369.2766701789</v>
          </cell>
          <cell r="DL123">
            <v>1506343.396670179</v>
          </cell>
          <cell r="DM123">
            <v>1805233.5459009481</v>
          </cell>
          <cell r="DN123">
            <v>1567798.6659009482</v>
          </cell>
          <cell r="DO123">
            <v>1981027.3151317174</v>
          </cell>
          <cell r="DP123">
            <v>2060253.4351317175</v>
          </cell>
          <cell r="DQ123">
            <v>2606353.6254583769</v>
          </cell>
          <cell r="DR123">
            <v>2229747.7454583771</v>
          </cell>
        </row>
        <row r="125">
          <cell r="AC125">
            <v>5120</v>
          </cell>
          <cell r="AD125">
            <v>0</v>
          </cell>
          <cell r="AE125">
            <v>0</v>
          </cell>
          <cell r="AF125" t="str">
            <v>N/A</v>
          </cell>
          <cell r="AG125">
            <v>0</v>
          </cell>
          <cell r="AH125">
            <v>0</v>
          </cell>
          <cell r="AI125">
            <v>0</v>
          </cell>
          <cell r="AJ125" t="str">
            <v>N/A</v>
          </cell>
          <cell r="AK125">
            <v>0</v>
          </cell>
          <cell r="AL125">
            <v>0</v>
          </cell>
          <cell r="AM125">
            <v>0</v>
          </cell>
          <cell r="AN125" t="str">
            <v>N/A</v>
          </cell>
          <cell r="AO125">
            <v>0</v>
          </cell>
          <cell r="AP125">
            <v>0</v>
          </cell>
          <cell r="AQ125">
            <v>0</v>
          </cell>
          <cell r="AR125" t="str">
            <v>N/A</v>
          </cell>
          <cell r="AS125" t="str">
            <v>N/A</v>
          </cell>
          <cell r="AT125">
            <v>0</v>
          </cell>
          <cell r="AU125">
            <v>0</v>
          </cell>
          <cell r="AV125" t="str">
            <v>N/A</v>
          </cell>
          <cell r="AW125">
            <v>0</v>
          </cell>
          <cell r="AX125">
            <v>0</v>
          </cell>
          <cell r="AY125">
            <v>0</v>
          </cell>
          <cell r="AZ125" t="str">
            <v>N/A</v>
          </cell>
          <cell r="BA125">
            <v>0</v>
          </cell>
          <cell r="BB125">
            <v>0</v>
          </cell>
          <cell r="BC125">
            <v>0</v>
          </cell>
          <cell r="BD125" t="str">
            <v>N/A</v>
          </cell>
          <cell r="BE125">
            <v>0</v>
          </cell>
          <cell r="BF125">
            <v>0</v>
          </cell>
          <cell r="BG125">
            <v>0</v>
          </cell>
          <cell r="BH125" t="str">
            <v>N/A</v>
          </cell>
          <cell r="BI125" t="str">
            <v>N/A</v>
          </cell>
          <cell r="BJ125">
            <v>0</v>
          </cell>
          <cell r="BK125">
            <v>0</v>
          </cell>
          <cell r="BL125" t="str">
            <v>N/A</v>
          </cell>
          <cell r="BM125">
            <v>0</v>
          </cell>
          <cell r="BN125">
            <v>0</v>
          </cell>
          <cell r="BO125">
            <v>0</v>
          </cell>
          <cell r="BP125" t="str">
            <v>N/A</v>
          </cell>
          <cell r="BQ125">
            <v>0</v>
          </cell>
          <cell r="BR125">
            <v>0</v>
          </cell>
          <cell r="BS125">
            <v>0</v>
          </cell>
          <cell r="BT125" t="str">
            <v>N/A</v>
          </cell>
          <cell r="BU125">
            <v>0</v>
          </cell>
          <cell r="BV125">
            <v>0</v>
          </cell>
          <cell r="BW125">
            <v>0</v>
          </cell>
          <cell r="BX125" t="str">
            <v>N/A</v>
          </cell>
          <cell r="BY125" t="str">
            <v>N/A</v>
          </cell>
          <cell r="BZ125">
            <v>0</v>
          </cell>
          <cell r="CA125">
            <v>0</v>
          </cell>
          <cell r="CB125" t="str">
            <v>N/A</v>
          </cell>
          <cell r="CC125">
            <v>0</v>
          </cell>
          <cell r="CD125">
            <v>0</v>
          </cell>
          <cell r="CE125">
            <v>0</v>
          </cell>
          <cell r="CF125" t="str">
            <v>N/A</v>
          </cell>
          <cell r="CG125">
            <v>0</v>
          </cell>
          <cell r="CH125">
            <v>0</v>
          </cell>
          <cell r="CI125">
            <v>0</v>
          </cell>
          <cell r="CJ125" t="str">
            <v>N/A</v>
          </cell>
          <cell r="CK125">
            <v>0</v>
          </cell>
          <cell r="CL125">
            <v>0</v>
          </cell>
          <cell r="CM125">
            <v>0</v>
          </cell>
          <cell r="CN125" t="str">
            <v>N/A</v>
          </cell>
          <cell r="CO125" t="str">
            <v>N/A</v>
          </cell>
          <cell r="CP125">
            <v>0</v>
          </cell>
          <cell r="CQ125">
            <v>0</v>
          </cell>
          <cell r="CR125" t="str">
            <v>N/A</v>
          </cell>
          <cell r="CS125" t="str">
            <v>N/A</v>
          </cell>
          <cell r="CT125">
            <v>5120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0</v>
          </cell>
          <cell r="DO125">
            <v>0</v>
          </cell>
          <cell r="DP125">
            <v>0</v>
          </cell>
          <cell r="DQ125">
            <v>0</v>
          </cell>
          <cell r="DR125">
            <v>0</v>
          </cell>
        </row>
        <row r="126">
          <cell r="AC126">
            <v>5121</v>
          </cell>
          <cell r="AD126">
            <v>2512.7600000000002</v>
          </cell>
          <cell r="AE126">
            <v>0</v>
          </cell>
          <cell r="AF126" t="str">
            <v>N/A</v>
          </cell>
          <cell r="AG126">
            <v>0</v>
          </cell>
          <cell r="AH126">
            <v>0</v>
          </cell>
          <cell r="AI126">
            <v>0</v>
          </cell>
          <cell r="AJ126" t="str">
            <v>N/A</v>
          </cell>
          <cell r="AK126">
            <v>0</v>
          </cell>
          <cell r="AL126">
            <v>0</v>
          </cell>
          <cell r="AM126">
            <v>0</v>
          </cell>
          <cell r="AN126" t="str">
            <v>N/A</v>
          </cell>
          <cell r="AO126">
            <v>0</v>
          </cell>
          <cell r="AP126">
            <v>2512.7600000000002</v>
          </cell>
          <cell r="AQ126">
            <v>0</v>
          </cell>
          <cell r="AR126" t="str">
            <v>N/A</v>
          </cell>
          <cell r="AS126" t="str">
            <v>N/A</v>
          </cell>
          <cell r="AT126">
            <v>0</v>
          </cell>
          <cell r="AU126">
            <v>0</v>
          </cell>
          <cell r="AV126" t="str">
            <v>N/A</v>
          </cell>
          <cell r="AW126">
            <v>0</v>
          </cell>
          <cell r="AX126">
            <v>0</v>
          </cell>
          <cell r="AY126">
            <v>0</v>
          </cell>
          <cell r="AZ126" t="str">
            <v>N/A</v>
          </cell>
          <cell r="BA126">
            <v>0</v>
          </cell>
          <cell r="BB126">
            <v>0</v>
          </cell>
          <cell r="BC126">
            <v>0</v>
          </cell>
          <cell r="BD126" t="str">
            <v>N/A</v>
          </cell>
          <cell r="BE126">
            <v>0</v>
          </cell>
          <cell r="BF126">
            <v>0</v>
          </cell>
          <cell r="BG126">
            <v>0</v>
          </cell>
          <cell r="BH126" t="str">
            <v>N/A</v>
          </cell>
          <cell r="BI126" t="str">
            <v>N/A</v>
          </cell>
          <cell r="BJ126">
            <v>0</v>
          </cell>
          <cell r="BK126">
            <v>0</v>
          </cell>
          <cell r="BL126" t="str">
            <v>N/A</v>
          </cell>
          <cell r="BM126">
            <v>0</v>
          </cell>
          <cell r="BN126">
            <v>0</v>
          </cell>
          <cell r="BO126">
            <v>0</v>
          </cell>
          <cell r="BP126" t="str">
            <v>N/A</v>
          </cell>
          <cell r="BQ126">
            <v>0</v>
          </cell>
          <cell r="BR126">
            <v>0</v>
          </cell>
          <cell r="BS126">
            <v>0</v>
          </cell>
          <cell r="BT126" t="str">
            <v>N/A</v>
          </cell>
          <cell r="BU126">
            <v>0</v>
          </cell>
          <cell r="BV126">
            <v>0</v>
          </cell>
          <cell r="BW126">
            <v>0</v>
          </cell>
          <cell r="BX126" t="str">
            <v>N/A</v>
          </cell>
          <cell r="BY126" t="str">
            <v>N/A</v>
          </cell>
          <cell r="BZ126">
            <v>0</v>
          </cell>
          <cell r="CA126">
            <v>0</v>
          </cell>
          <cell r="CB126" t="str">
            <v>N/A</v>
          </cell>
          <cell r="CC126">
            <v>0</v>
          </cell>
          <cell r="CD126">
            <v>0</v>
          </cell>
          <cell r="CE126">
            <v>0</v>
          </cell>
          <cell r="CF126" t="str">
            <v>N/A</v>
          </cell>
          <cell r="CG126">
            <v>0</v>
          </cell>
          <cell r="CH126">
            <v>0</v>
          </cell>
          <cell r="CI126">
            <v>0</v>
          </cell>
          <cell r="CJ126" t="str">
            <v>N/A</v>
          </cell>
          <cell r="CK126">
            <v>0</v>
          </cell>
          <cell r="CL126">
            <v>0</v>
          </cell>
          <cell r="CM126">
            <v>0</v>
          </cell>
          <cell r="CN126" t="str">
            <v>N/A</v>
          </cell>
          <cell r="CO126" t="str">
            <v>N/A</v>
          </cell>
          <cell r="CP126">
            <v>2512.7600000000002</v>
          </cell>
          <cell r="CQ126">
            <v>0</v>
          </cell>
          <cell r="CR126" t="str">
            <v>N/A</v>
          </cell>
          <cell r="CS126" t="str">
            <v>N/A</v>
          </cell>
          <cell r="CT126">
            <v>5121</v>
          </cell>
          <cell r="CU126">
            <v>2512.7600000000002</v>
          </cell>
          <cell r="CV126">
            <v>0</v>
          </cell>
          <cell r="CW126">
            <v>2512.7600000000002</v>
          </cell>
          <cell r="CX126">
            <v>0</v>
          </cell>
          <cell r="CY126">
            <v>2512.7600000000002</v>
          </cell>
          <cell r="CZ126">
            <v>0</v>
          </cell>
          <cell r="DA126">
            <v>2512.7600000000002</v>
          </cell>
          <cell r="DB126">
            <v>0</v>
          </cell>
          <cell r="DC126">
            <v>2512.7600000000002</v>
          </cell>
          <cell r="DD126">
            <v>0</v>
          </cell>
          <cell r="DE126">
            <v>2512.7600000000002</v>
          </cell>
          <cell r="DF126">
            <v>0</v>
          </cell>
          <cell r="DG126">
            <v>2512.7600000000002</v>
          </cell>
          <cell r="DH126">
            <v>0</v>
          </cell>
          <cell r="DI126">
            <v>2512.7600000000002</v>
          </cell>
          <cell r="DJ126">
            <v>0</v>
          </cell>
          <cell r="DK126">
            <v>2512.7600000000002</v>
          </cell>
          <cell r="DL126">
            <v>0</v>
          </cell>
          <cell r="DM126">
            <v>2512.7600000000002</v>
          </cell>
          <cell r="DN126">
            <v>0</v>
          </cell>
          <cell r="DO126">
            <v>2512.7600000000002</v>
          </cell>
          <cell r="DP126">
            <v>0</v>
          </cell>
          <cell r="DQ126">
            <v>2512.7600000000002</v>
          </cell>
          <cell r="DR126">
            <v>0</v>
          </cell>
        </row>
        <row r="127">
          <cell r="AC127">
            <v>5129</v>
          </cell>
          <cell r="AD127">
            <v>2512.7600000000002</v>
          </cell>
          <cell r="AE127">
            <v>0</v>
          </cell>
          <cell r="AF127" t="str">
            <v>N/A</v>
          </cell>
          <cell r="AG127">
            <v>0</v>
          </cell>
          <cell r="AH127">
            <v>0</v>
          </cell>
          <cell r="AI127">
            <v>0</v>
          </cell>
          <cell r="AJ127" t="str">
            <v>N/A</v>
          </cell>
          <cell r="AK127">
            <v>0</v>
          </cell>
          <cell r="AL127">
            <v>0</v>
          </cell>
          <cell r="AM127">
            <v>0</v>
          </cell>
          <cell r="AN127" t="str">
            <v>N/A</v>
          </cell>
          <cell r="AO127">
            <v>0</v>
          </cell>
          <cell r="AP127">
            <v>2512.7600000000002</v>
          </cell>
          <cell r="AQ127">
            <v>0</v>
          </cell>
          <cell r="AR127" t="str">
            <v>N/A</v>
          </cell>
          <cell r="AS127" t="str">
            <v>N/A</v>
          </cell>
          <cell r="AT127">
            <v>0</v>
          </cell>
          <cell r="AU127">
            <v>0</v>
          </cell>
          <cell r="AV127" t="str">
            <v>N/A</v>
          </cell>
          <cell r="AW127">
            <v>0</v>
          </cell>
          <cell r="AX127">
            <v>0</v>
          </cell>
          <cell r="AY127">
            <v>0</v>
          </cell>
          <cell r="AZ127" t="str">
            <v>N/A</v>
          </cell>
          <cell r="BA127">
            <v>0</v>
          </cell>
          <cell r="BB127">
            <v>0</v>
          </cell>
          <cell r="BC127">
            <v>0</v>
          </cell>
          <cell r="BD127" t="str">
            <v>N/A</v>
          </cell>
          <cell r="BE127">
            <v>0</v>
          </cell>
          <cell r="BF127">
            <v>0</v>
          </cell>
          <cell r="BG127">
            <v>0</v>
          </cell>
          <cell r="BH127" t="str">
            <v>N/A</v>
          </cell>
          <cell r="BI127" t="str">
            <v>N/A</v>
          </cell>
          <cell r="BJ127">
            <v>0</v>
          </cell>
          <cell r="BK127">
            <v>0</v>
          </cell>
          <cell r="BL127" t="str">
            <v>N/A</v>
          </cell>
          <cell r="BM127">
            <v>0</v>
          </cell>
          <cell r="BN127">
            <v>0</v>
          </cell>
          <cell r="BO127">
            <v>0</v>
          </cell>
          <cell r="BP127" t="str">
            <v>N/A</v>
          </cell>
          <cell r="BQ127">
            <v>0</v>
          </cell>
          <cell r="BR127">
            <v>0</v>
          </cell>
          <cell r="BS127">
            <v>0</v>
          </cell>
          <cell r="BT127" t="str">
            <v>N/A</v>
          </cell>
          <cell r="BU127">
            <v>0</v>
          </cell>
          <cell r="BV127">
            <v>0</v>
          </cell>
          <cell r="BW127">
            <v>0</v>
          </cell>
          <cell r="BX127" t="str">
            <v>N/A</v>
          </cell>
          <cell r="BY127" t="str">
            <v>N/A</v>
          </cell>
          <cell r="BZ127">
            <v>0</v>
          </cell>
          <cell r="CA127">
            <v>0</v>
          </cell>
          <cell r="CB127" t="str">
            <v>N/A</v>
          </cell>
          <cell r="CC127">
            <v>0</v>
          </cell>
          <cell r="CD127">
            <v>0</v>
          </cell>
          <cell r="CE127">
            <v>0</v>
          </cell>
          <cell r="CF127" t="str">
            <v>N/A</v>
          </cell>
          <cell r="CG127">
            <v>0</v>
          </cell>
          <cell r="CH127">
            <v>0</v>
          </cell>
          <cell r="CI127">
            <v>0</v>
          </cell>
          <cell r="CJ127" t="str">
            <v>N/A</v>
          </cell>
          <cell r="CK127">
            <v>0</v>
          </cell>
          <cell r="CL127">
            <v>0</v>
          </cell>
          <cell r="CM127">
            <v>0</v>
          </cell>
          <cell r="CN127" t="str">
            <v>N/A</v>
          </cell>
          <cell r="CO127" t="str">
            <v>N/A</v>
          </cell>
          <cell r="CP127">
            <v>2512.7600000000002</v>
          </cell>
          <cell r="CQ127">
            <v>0</v>
          </cell>
          <cell r="CR127" t="str">
            <v>N/A</v>
          </cell>
          <cell r="CS127" t="str">
            <v>N/A</v>
          </cell>
          <cell r="CT127">
            <v>5129</v>
          </cell>
          <cell r="CU127">
            <v>2512.7600000000002</v>
          </cell>
          <cell r="CV127">
            <v>0</v>
          </cell>
          <cell r="CW127">
            <v>2512.7600000000002</v>
          </cell>
          <cell r="CX127">
            <v>0</v>
          </cell>
          <cell r="CY127">
            <v>2512.7600000000002</v>
          </cell>
          <cell r="CZ127">
            <v>0</v>
          </cell>
          <cell r="DA127">
            <v>2512.7600000000002</v>
          </cell>
          <cell r="DB127">
            <v>0</v>
          </cell>
          <cell r="DC127">
            <v>2512.7600000000002</v>
          </cell>
          <cell r="DD127">
            <v>0</v>
          </cell>
          <cell r="DE127">
            <v>2512.7600000000002</v>
          </cell>
          <cell r="DF127">
            <v>0</v>
          </cell>
          <cell r="DG127">
            <v>2512.7600000000002</v>
          </cell>
          <cell r="DH127">
            <v>0</v>
          </cell>
          <cell r="DI127">
            <v>2512.7600000000002</v>
          </cell>
          <cell r="DJ127">
            <v>0</v>
          </cell>
          <cell r="DK127">
            <v>2512.7600000000002</v>
          </cell>
          <cell r="DL127">
            <v>0</v>
          </cell>
          <cell r="DM127">
            <v>2512.7600000000002</v>
          </cell>
          <cell r="DN127">
            <v>0</v>
          </cell>
          <cell r="DO127">
            <v>2512.7600000000002</v>
          </cell>
          <cell r="DP127">
            <v>0</v>
          </cell>
          <cell r="DQ127">
            <v>2512.7600000000002</v>
          </cell>
          <cell r="DR127">
            <v>0</v>
          </cell>
        </row>
        <row r="129">
          <cell r="AC129">
            <v>5130</v>
          </cell>
          <cell r="AD129">
            <v>0</v>
          </cell>
          <cell r="AE129">
            <v>0</v>
          </cell>
          <cell r="AF129" t="str">
            <v>N/A</v>
          </cell>
          <cell r="AG129">
            <v>0</v>
          </cell>
          <cell r="AH129">
            <v>0</v>
          </cell>
          <cell r="AI129">
            <v>0</v>
          </cell>
          <cell r="AJ129" t="str">
            <v>N/A</v>
          </cell>
          <cell r="AK129">
            <v>0</v>
          </cell>
          <cell r="AL129">
            <v>0</v>
          </cell>
          <cell r="AM129">
            <v>0</v>
          </cell>
          <cell r="AN129" t="str">
            <v>N/A</v>
          </cell>
          <cell r="AO129">
            <v>0</v>
          </cell>
          <cell r="AP129">
            <v>0</v>
          </cell>
          <cell r="AQ129">
            <v>0</v>
          </cell>
          <cell r="AR129" t="str">
            <v>N/A</v>
          </cell>
          <cell r="AS129" t="str">
            <v>N/A</v>
          </cell>
          <cell r="AT129">
            <v>0</v>
          </cell>
          <cell r="AU129">
            <v>0</v>
          </cell>
          <cell r="AV129" t="str">
            <v>N/A</v>
          </cell>
          <cell r="AW129">
            <v>0</v>
          </cell>
          <cell r="AX129">
            <v>0</v>
          </cell>
          <cell r="AY129">
            <v>0</v>
          </cell>
          <cell r="AZ129" t="str">
            <v>N/A</v>
          </cell>
          <cell r="BA129">
            <v>0</v>
          </cell>
          <cell r="BB129">
            <v>0</v>
          </cell>
          <cell r="BC129">
            <v>0</v>
          </cell>
          <cell r="BD129" t="str">
            <v>N/A</v>
          </cell>
          <cell r="BE129">
            <v>0</v>
          </cell>
          <cell r="BF129">
            <v>0</v>
          </cell>
          <cell r="BG129">
            <v>0</v>
          </cell>
          <cell r="BH129" t="str">
            <v>N/A</v>
          </cell>
          <cell r="BI129" t="str">
            <v>N/A</v>
          </cell>
          <cell r="BJ129">
            <v>0</v>
          </cell>
          <cell r="BK129">
            <v>0</v>
          </cell>
          <cell r="BL129" t="str">
            <v>N/A</v>
          </cell>
          <cell r="BM129">
            <v>0</v>
          </cell>
          <cell r="BN129">
            <v>0</v>
          </cell>
          <cell r="BO129">
            <v>0</v>
          </cell>
          <cell r="BP129" t="str">
            <v>N/A</v>
          </cell>
          <cell r="BQ129">
            <v>0</v>
          </cell>
          <cell r="BR129">
            <v>0</v>
          </cell>
          <cell r="BS129">
            <v>0</v>
          </cell>
          <cell r="BT129" t="str">
            <v>N/A</v>
          </cell>
          <cell r="BU129">
            <v>0</v>
          </cell>
          <cell r="BV129">
            <v>0</v>
          </cell>
          <cell r="BW129">
            <v>0</v>
          </cell>
          <cell r="BX129" t="str">
            <v>N/A</v>
          </cell>
          <cell r="BY129" t="str">
            <v>N/A</v>
          </cell>
          <cell r="BZ129">
            <v>0</v>
          </cell>
          <cell r="CA129">
            <v>0</v>
          </cell>
          <cell r="CB129" t="str">
            <v>N/A</v>
          </cell>
          <cell r="CC129">
            <v>0</v>
          </cell>
          <cell r="CD129">
            <v>0</v>
          </cell>
          <cell r="CE129">
            <v>0</v>
          </cell>
          <cell r="CF129" t="str">
            <v>N/A</v>
          </cell>
          <cell r="CG129">
            <v>0</v>
          </cell>
          <cell r="CH129">
            <v>0</v>
          </cell>
          <cell r="CI129">
            <v>0</v>
          </cell>
          <cell r="CJ129" t="str">
            <v>N/A</v>
          </cell>
          <cell r="CK129">
            <v>0</v>
          </cell>
          <cell r="CL129">
            <v>0</v>
          </cell>
          <cell r="CM129">
            <v>0</v>
          </cell>
          <cell r="CN129" t="str">
            <v>N/A</v>
          </cell>
          <cell r="CO129" t="str">
            <v>N/A</v>
          </cell>
          <cell r="CP129">
            <v>0</v>
          </cell>
          <cell r="CQ129">
            <v>0</v>
          </cell>
          <cell r="CR129" t="str">
            <v>N/A</v>
          </cell>
          <cell r="CS129" t="str">
            <v>N/A</v>
          </cell>
          <cell r="CT129">
            <v>5130</v>
          </cell>
          <cell r="CU129">
            <v>0</v>
          </cell>
          <cell r="CV129">
            <v>0</v>
          </cell>
          <cell r="CW129">
            <v>0</v>
          </cell>
          <cell r="CX129">
            <v>0</v>
          </cell>
          <cell r="CY129">
            <v>0</v>
          </cell>
          <cell r="CZ129">
            <v>0</v>
          </cell>
          <cell r="DA129">
            <v>0</v>
          </cell>
          <cell r="DB129">
            <v>0</v>
          </cell>
          <cell r="DC129">
            <v>0</v>
          </cell>
          <cell r="DD129">
            <v>0</v>
          </cell>
          <cell r="DE129">
            <v>0</v>
          </cell>
          <cell r="DF129">
            <v>0</v>
          </cell>
          <cell r="DG129">
            <v>0</v>
          </cell>
          <cell r="DH129">
            <v>0</v>
          </cell>
          <cell r="DI129">
            <v>0</v>
          </cell>
          <cell r="DJ129">
            <v>0</v>
          </cell>
          <cell r="DK129">
            <v>0</v>
          </cell>
          <cell r="DL129">
            <v>0</v>
          </cell>
          <cell r="DM129">
            <v>0</v>
          </cell>
          <cell r="DN129">
            <v>0</v>
          </cell>
          <cell r="DO129">
            <v>0</v>
          </cell>
          <cell r="DP129">
            <v>0</v>
          </cell>
          <cell r="DQ129">
            <v>0</v>
          </cell>
          <cell r="DR129">
            <v>0</v>
          </cell>
        </row>
        <row r="130">
          <cell r="AC130">
            <v>5131</v>
          </cell>
          <cell r="AD130">
            <v>566537.40999999992</v>
          </cell>
          <cell r="AE130">
            <v>13441.455778011941</v>
          </cell>
          <cell r="AF130">
            <v>41.148515708154463</v>
          </cell>
          <cell r="AG130">
            <v>13441.455778011941</v>
          </cell>
          <cell r="AH130">
            <v>13625.205367053039</v>
          </cell>
          <cell r="AI130">
            <v>13625.205367053039</v>
          </cell>
          <cell r="AJ130">
            <v>0</v>
          </cell>
          <cell r="AK130">
            <v>0</v>
          </cell>
          <cell r="AL130">
            <v>19015.616325957148</v>
          </cell>
          <cell r="AM130">
            <v>19015.616325957148</v>
          </cell>
          <cell r="AN130">
            <v>0</v>
          </cell>
          <cell r="AO130">
            <v>0</v>
          </cell>
          <cell r="AP130">
            <v>599178.23169301008</v>
          </cell>
          <cell r="AQ130">
            <v>46082.277471022127</v>
          </cell>
          <cell r="AR130">
            <v>12.002357187528128</v>
          </cell>
          <cell r="AS130" t="str">
            <v>N/A</v>
          </cell>
          <cell r="AT130">
            <v>13625.205367053039</v>
          </cell>
          <cell r="AU130">
            <v>13625.205367053039</v>
          </cell>
          <cell r="AV130">
            <v>0</v>
          </cell>
          <cell r="AW130">
            <v>0</v>
          </cell>
          <cell r="AX130">
            <v>12782.148654724269</v>
          </cell>
          <cell r="AY130">
            <v>12782.148654724269</v>
          </cell>
          <cell r="AZ130">
            <v>0</v>
          </cell>
          <cell r="BA130">
            <v>0</v>
          </cell>
          <cell r="BB130">
            <v>11031.43659992975</v>
          </cell>
          <cell r="BC130">
            <v>11031.43659992975</v>
          </cell>
          <cell r="BD130">
            <v>0</v>
          </cell>
          <cell r="BE130">
            <v>0</v>
          </cell>
          <cell r="BF130">
            <v>37438.790621707056</v>
          </cell>
          <cell r="BG130">
            <v>37438.790621707056</v>
          </cell>
          <cell r="BH130">
            <v>0</v>
          </cell>
          <cell r="BI130" t="str">
            <v>N/A</v>
          </cell>
          <cell r="BJ130">
            <v>3141.0256410256407</v>
          </cell>
          <cell r="BK130">
            <v>3141.0256410256407</v>
          </cell>
          <cell r="BL130">
            <v>0</v>
          </cell>
          <cell r="BM130">
            <v>0</v>
          </cell>
          <cell r="BN130">
            <v>14062.970572532489</v>
          </cell>
          <cell r="BO130">
            <v>14062.970572532489</v>
          </cell>
          <cell r="BP130">
            <v>0</v>
          </cell>
          <cell r="BQ130">
            <v>0</v>
          </cell>
          <cell r="BR130">
            <v>14178.817969792764</v>
          </cell>
          <cell r="BS130">
            <v>14178.817969792764</v>
          </cell>
          <cell r="BT130">
            <v>0</v>
          </cell>
          <cell r="BU130">
            <v>0</v>
          </cell>
          <cell r="BV130">
            <v>31382.814183350893</v>
          </cell>
          <cell r="BW130">
            <v>31382.814183350893</v>
          </cell>
          <cell r="BX130">
            <v>0</v>
          </cell>
          <cell r="BY130" t="str">
            <v>N/A</v>
          </cell>
          <cell r="BZ130">
            <v>11939.091942395504</v>
          </cell>
          <cell r="CA130">
            <v>11939.091942395504</v>
          </cell>
          <cell r="CB130">
            <v>0</v>
          </cell>
          <cell r="CC130">
            <v>0</v>
          </cell>
          <cell r="CD130">
            <v>9226.1722163681061</v>
          </cell>
          <cell r="CE130">
            <v>9226.1722163681061</v>
          </cell>
          <cell r="CF130">
            <v>0</v>
          </cell>
          <cell r="CG130">
            <v>0</v>
          </cell>
          <cell r="CH130">
            <v>15205.624271162627</v>
          </cell>
          <cell r="CI130">
            <v>15205.624271162627</v>
          </cell>
          <cell r="CJ130">
            <v>0</v>
          </cell>
          <cell r="CK130">
            <v>0</v>
          </cell>
          <cell r="CL130">
            <v>36370.888429926235</v>
          </cell>
          <cell r="CM130">
            <v>36370.888429926235</v>
          </cell>
          <cell r="CN130">
            <v>0</v>
          </cell>
          <cell r="CO130" t="str">
            <v>N/A</v>
          </cell>
          <cell r="CP130">
            <v>704370.72492799431</v>
          </cell>
          <cell r="CQ130">
            <v>151274.77070600633</v>
          </cell>
          <cell r="CR130">
            <v>3.6562339618210205</v>
          </cell>
          <cell r="CS130" t="str">
            <v>N/A</v>
          </cell>
          <cell r="CT130">
            <v>5131</v>
          </cell>
          <cell r="CU130">
            <v>566537.40999999992</v>
          </cell>
          <cell r="CV130">
            <v>13441.455778011941</v>
          </cell>
          <cell r="CW130">
            <v>580162.61536705296</v>
          </cell>
          <cell r="CX130">
            <v>27066.66114506498</v>
          </cell>
          <cell r="CY130">
            <v>599178.23169301008</v>
          </cell>
          <cell r="CZ130">
            <v>46082.277471022127</v>
          </cell>
          <cell r="DA130">
            <v>612803.43706006312</v>
          </cell>
          <cell r="DB130">
            <v>59707.482838075164</v>
          </cell>
          <cell r="DC130">
            <v>625585.58571478736</v>
          </cell>
          <cell r="DD130">
            <v>72489.631492799439</v>
          </cell>
          <cell r="DE130">
            <v>636617.02231471706</v>
          </cell>
          <cell r="DF130">
            <v>83521.068092729183</v>
          </cell>
          <cell r="DG130">
            <v>639758.04795574269</v>
          </cell>
          <cell r="DH130">
            <v>86662.093733754824</v>
          </cell>
          <cell r="DI130">
            <v>653821.01852827519</v>
          </cell>
          <cell r="DJ130">
            <v>100725.06430628731</v>
          </cell>
          <cell r="DK130">
            <v>667999.83649806795</v>
          </cell>
          <cell r="DL130">
            <v>114903.88227608008</v>
          </cell>
          <cell r="DM130">
            <v>679938.9284404635</v>
          </cell>
          <cell r="DN130">
            <v>126842.97421847559</v>
          </cell>
          <cell r="DO130">
            <v>689165.10065683164</v>
          </cell>
          <cell r="DP130">
            <v>136069.14643484369</v>
          </cell>
          <cell r="DQ130">
            <v>704370.72492799431</v>
          </cell>
          <cell r="DR130">
            <v>151274.77070600633</v>
          </cell>
        </row>
        <row r="132">
          <cell r="AC132">
            <v>5139</v>
          </cell>
          <cell r="AD132">
            <v>566537.40999999992</v>
          </cell>
          <cell r="AE132">
            <v>13441.455778011941</v>
          </cell>
          <cell r="AF132">
            <v>41.148515708154463</v>
          </cell>
          <cell r="AG132">
            <v>13441.455778011941</v>
          </cell>
          <cell r="AH132">
            <v>13625.205367053039</v>
          </cell>
          <cell r="AI132">
            <v>13625.205367053039</v>
          </cell>
          <cell r="AJ132">
            <v>0</v>
          </cell>
          <cell r="AK132">
            <v>0</v>
          </cell>
          <cell r="AL132">
            <v>19015.616325957148</v>
          </cell>
          <cell r="AM132">
            <v>19015.616325957148</v>
          </cell>
          <cell r="AN132">
            <v>0</v>
          </cell>
          <cell r="AO132">
            <v>0</v>
          </cell>
          <cell r="AP132">
            <v>599178.23169301008</v>
          </cell>
          <cell r="AQ132">
            <v>46082.277471022127</v>
          </cell>
          <cell r="AR132">
            <v>12.002357187528128</v>
          </cell>
          <cell r="AS132" t="str">
            <v>N/A</v>
          </cell>
          <cell r="AT132">
            <v>13625.205367053039</v>
          </cell>
          <cell r="AU132">
            <v>13625.205367053039</v>
          </cell>
          <cell r="AV132">
            <v>0</v>
          </cell>
          <cell r="AW132">
            <v>0</v>
          </cell>
          <cell r="AX132">
            <v>12782.148654724269</v>
          </cell>
          <cell r="AY132">
            <v>12782.148654724269</v>
          </cell>
          <cell r="AZ132">
            <v>0</v>
          </cell>
          <cell r="BA132">
            <v>0</v>
          </cell>
          <cell r="BB132">
            <v>11031.43659992975</v>
          </cell>
          <cell r="BC132">
            <v>11031.43659992975</v>
          </cell>
          <cell r="BD132">
            <v>0</v>
          </cell>
          <cell r="BE132">
            <v>0</v>
          </cell>
          <cell r="BF132">
            <v>37438.790621707056</v>
          </cell>
          <cell r="BG132">
            <v>37438.790621707056</v>
          </cell>
          <cell r="BH132">
            <v>0</v>
          </cell>
          <cell r="BI132" t="str">
            <v>N/A</v>
          </cell>
          <cell r="BJ132">
            <v>3141.0256410256407</v>
          </cell>
          <cell r="BK132">
            <v>3141.0256410256407</v>
          </cell>
          <cell r="BL132">
            <v>0</v>
          </cell>
          <cell r="BM132">
            <v>0</v>
          </cell>
          <cell r="BN132">
            <v>14062.970572532489</v>
          </cell>
          <cell r="BO132">
            <v>14062.970572532489</v>
          </cell>
          <cell r="BP132">
            <v>0</v>
          </cell>
          <cell r="BQ132">
            <v>0</v>
          </cell>
          <cell r="BR132">
            <v>14178.817969792764</v>
          </cell>
          <cell r="BS132">
            <v>14178.817969792764</v>
          </cell>
          <cell r="BT132">
            <v>0</v>
          </cell>
          <cell r="BU132">
            <v>0</v>
          </cell>
          <cell r="BV132">
            <v>31382.814183350893</v>
          </cell>
          <cell r="BW132">
            <v>31382.814183350893</v>
          </cell>
          <cell r="BX132">
            <v>0</v>
          </cell>
          <cell r="BY132" t="str">
            <v>N/A</v>
          </cell>
          <cell r="BZ132">
            <v>11939.091942395504</v>
          </cell>
          <cell r="CA132">
            <v>11939.091942395504</v>
          </cell>
          <cell r="CB132">
            <v>0</v>
          </cell>
          <cell r="CC132">
            <v>0</v>
          </cell>
          <cell r="CD132">
            <v>9226.1722163681061</v>
          </cell>
          <cell r="CE132">
            <v>9226.1722163681061</v>
          </cell>
          <cell r="CF132">
            <v>0</v>
          </cell>
          <cell r="CG132">
            <v>0</v>
          </cell>
          <cell r="CH132">
            <v>15205.624271162627</v>
          </cell>
          <cell r="CI132">
            <v>15205.624271162627</v>
          </cell>
          <cell r="CJ132">
            <v>0</v>
          </cell>
          <cell r="CK132">
            <v>0</v>
          </cell>
          <cell r="CL132">
            <v>36370.888429926235</v>
          </cell>
          <cell r="CM132">
            <v>36370.888429926235</v>
          </cell>
          <cell r="CN132">
            <v>0</v>
          </cell>
          <cell r="CO132" t="str">
            <v>N/A</v>
          </cell>
          <cell r="CP132">
            <v>704370.72492799431</v>
          </cell>
          <cell r="CQ132">
            <v>151274.77070600633</v>
          </cell>
          <cell r="CR132">
            <v>3.6562339618210205</v>
          </cell>
          <cell r="CS132" t="str">
            <v>N/A</v>
          </cell>
          <cell r="CT132">
            <v>5139</v>
          </cell>
          <cell r="CU132">
            <v>566537.40999999992</v>
          </cell>
          <cell r="CV132">
            <v>13441.455778011941</v>
          </cell>
          <cell r="CW132">
            <v>580162.61536705296</v>
          </cell>
          <cell r="CX132">
            <v>27066.66114506498</v>
          </cell>
          <cell r="CY132">
            <v>599178.23169301008</v>
          </cell>
          <cell r="CZ132">
            <v>46082.277471022127</v>
          </cell>
          <cell r="DA132">
            <v>612803.43706006312</v>
          </cell>
          <cell r="DB132">
            <v>59707.482838075164</v>
          </cell>
          <cell r="DC132">
            <v>625585.58571478736</v>
          </cell>
          <cell r="DD132">
            <v>72489.631492799439</v>
          </cell>
          <cell r="DE132">
            <v>636617.02231471706</v>
          </cell>
          <cell r="DF132">
            <v>83521.068092729183</v>
          </cell>
          <cell r="DG132">
            <v>639758.04795574269</v>
          </cell>
          <cell r="DH132">
            <v>86662.093733754824</v>
          </cell>
          <cell r="DI132">
            <v>653821.01852827519</v>
          </cell>
          <cell r="DJ132">
            <v>100725.06430628731</v>
          </cell>
          <cell r="DK132">
            <v>667999.83649806795</v>
          </cell>
          <cell r="DL132">
            <v>114903.88227608008</v>
          </cell>
          <cell r="DM132">
            <v>679938.9284404635</v>
          </cell>
          <cell r="DN132">
            <v>126842.97421847559</v>
          </cell>
          <cell r="DO132">
            <v>689165.10065683164</v>
          </cell>
          <cell r="DP132">
            <v>136069.14643484369</v>
          </cell>
          <cell r="DQ132">
            <v>704370.72492799431</v>
          </cell>
          <cell r="DR132">
            <v>151274.77070600633</v>
          </cell>
        </row>
        <row r="134">
          <cell r="AC134">
            <v>5140</v>
          </cell>
          <cell r="AD134">
            <v>0</v>
          </cell>
          <cell r="AE134">
            <v>0</v>
          </cell>
          <cell r="AF134" t="str">
            <v>N/A</v>
          </cell>
          <cell r="AG134">
            <v>0</v>
          </cell>
          <cell r="AH134">
            <v>0</v>
          </cell>
          <cell r="AI134">
            <v>0</v>
          </cell>
          <cell r="AJ134" t="str">
            <v>N/A</v>
          </cell>
          <cell r="AK134">
            <v>0</v>
          </cell>
          <cell r="AL134">
            <v>0</v>
          </cell>
          <cell r="AM134">
            <v>0</v>
          </cell>
          <cell r="AN134" t="str">
            <v>N/A</v>
          </cell>
          <cell r="AO134">
            <v>0</v>
          </cell>
          <cell r="AP134">
            <v>0</v>
          </cell>
          <cell r="AQ134">
            <v>0</v>
          </cell>
          <cell r="AR134" t="str">
            <v>N/A</v>
          </cell>
          <cell r="AS134" t="str">
            <v>N/A</v>
          </cell>
          <cell r="AT134">
            <v>0</v>
          </cell>
          <cell r="AU134">
            <v>0</v>
          </cell>
          <cell r="AV134" t="str">
            <v>N/A</v>
          </cell>
          <cell r="AW134">
            <v>0</v>
          </cell>
          <cell r="AX134">
            <v>0</v>
          </cell>
          <cell r="AY134">
            <v>0</v>
          </cell>
          <cell r="AZ134" t="str">
            <v>N/A</v>
          </cell>
          <cell r="BA134">
            <v>0</v>
          </cell>
          <cell r="BB134">
            <v>0</v>
          </cell>
          <cell r="BC134">
            <v>0</v>
          </cell>
          <cell r="BD134" t="str">
            <v>N/A</v>
          </cell>
          <cell r="BE134">
            <v>0</v>
          </cell>
          <cell r="BF134">
            <v>0</v>
          </cell>
          <cell r="BG134">
            <v>0</v>
          </cell>
          <cell r="BH134" t="str">
            <v>N/A</v>
          </cell>
          <cell r="BI134" t="str">
            <v>N/A</v>
          </cell>
          <cell r="BJ134">
            <v>0</v>
          </cell>
          <cell r="BK134">
            <v>0</v>
          </cell>
          <cell r="BL134" t="str">
            <v>N/A</v>
          </cell>
          <cell r="BM134">
            <v>0</v>
          </cell>
          <cell r="BN134">
            <v>0</v>
          </cell>
          <cell r="BO134">
            <v>0</v>
          </cell>
          <cell r="BP134" t="str">
            <v>N/A</v>
          </cell>
          <cell r="BQ134">
            <v>0</v>
          </cell>
          <cell r="BR134">
            <v>0</v>
          </cell>
          <cell r="BS134">
            <v>0</v>
          </cell>
          <cell r="BT134" t="str">
            <v>N/A</v>
          </cell>
          <cell r="BU134">
            <v>0</v>
          </cell>
          <cell r="BV134">
            <v>0</v>
          </cell>
          <cell r="BW134">
            <v>0</v>
          </cell>
          <cell r="BX134" t="str">
            <v>N/A</v>
          </cell>
          <cell r="BY134" t="str">
            <v>N/A</v>
          </cell>
          <cell r="BZ134">
            <v>0</v>
          </cell>
          <cell r="CA134">
            <v>0</v>
          </cell>
          <cell r="CB134" t="str">
            <v>N/A</v>
          </cell>
          <cell r="CC134">
            <v>0</v>
          </cell>
          <cell r="CD134">
            <v>0</v>
          </cell>
          <cell r="CE134">
            <v>0</v>
          </cell>
          <cell r="CF134" t="str">
            <v>N/A</v>
          </cell>
          <cell r="CG134">
            <v>0</v>
          </cell>
          <cell r="CH134">
            <v>0</v>
          </cell>
          <cell r="CI134">
            <v>0</v>
          </cell>
          <cell r="CJ134" t="str">
            <v>N/A</v>
          </cell>
          <cell r="CK134">
            <v>0</v>
          </cell>
          <cell r="CL134">
            <v>0</v>
          </cell>
          <cell r="CM134">
            <v>0</v>
          </cell>
          <cell r="CN134" t="str">
            <v>N/A</v>
          </cell>
          <cell r="CO134" t="str">
            <v>N/A</v>
          </cell>
          <cell r="CP134">
            <v>0</v>
          </cell>
          <cell r="CQ134">
            <v>0</v>
          </cell>
          <cell r="CR134" t="str">
            <v>N/A</v>
          </cell>
          <cell r="CS134" t="str">
            <v>N/A</v>
          </cell>
          <cell r="CT134">
            <v>5140</v>
          </cell>
          <cell r="CU134">
            <v>0</v>
          </cell>
          <cell r="CV134">
            <v>0</v>
          </cell>
          <cell r="CW134">
            <v>0</v>
          </cell>
          <cell r="CX134">
            <v>0</v>
          </cell>
          <cell r="CY134">
            <v>0</v>
          </cell>
          <cell r="CZ134">
            <v>0</v>
          </cell>
          <cell r="DA134">
            <v>0</v>
          </cell>
          <cell r="DB134">
            <v>0</v>
          </cell>
          <cell r="DC134">
            <v>0</v>
          </cell>
          <cell r="DD134">
            <v>0</v>
          </cell>
          <cell r="DE134">
            <v>0</v>
          </cell>
          <cell r="DF134">
            <v>0</v>
          </cell>
          <cell r="DG134">
            <v>0</v>
          </cell>
          <cell r="DH134">
            <v>0</v>
          </cell>
          <cell r="DI134">
            <v>0</v>
          </cell>
          <cell r="DJ134">
            <v>0</v>
          </cell>
          <cell r="DK134">
            <v>0</v>
          </cell>
          <cell r="DL134">
            <v>0</v>
          </cell>
          <cell r="DM134">
            <v>0</v>
          </cell>
          <cell r="DN134">
            <v>0</v>
          </cell>
          <cell r="DO134">
            <v>0</v>
          </cell>
          <cell r="DP134">
            <v>0</v>
          </cell>
          <cell r="DQ134">
            <v>0</v>
          </cell>
          <cell r="DR134">
            <v>0</v>
          </cell>
        </row>
        <row r="135">
          <cell r="AC135">
            <v>5141</v>
          </cell>
          <cell r="AD135">
            <v>18936.430000000004</v>
          </cell>
          <cell r="AE135">
            <v>1946.1187214611873</v>
          </cell>
          <cell r="AF135">
            <v>8.7303570389488527</v>
          </cell>
          <cell r="AG135">
            <v>1946.1187214611873</v>
          </cell>
          <cell r="AH135">
            <v>1946.1187214611873</v>
          </cell>
          <cell r="AI135">
            <v>1946.1187214611873</v>
          </cell>
          <cell r="AJ135">
            <v>0</v>
          </cell>
          <cell r="AK135">
            <v>0</v>
          </cell>
          <cell r="AL135">
            <v>1946.1187214611873</v>
          </cell>
          <cell r="AM135">
            <v>1946.1187214611873</v>
          </cell>
          <cell r="AN135">
            <v>0</v>
          </cell>
          <cell r="AO135">
            <v>0</v>
          </cell>
          <cell r="AP135">
            <v>22828.667442922379</v>
          </cell>
          <cell r="AQ135">
            <v>5838.3561643835619</v>
          </cell>
          <cell r="AR135">
            <v>2.9101190129829506</v>
          </cell>
          <cell r="AS135" t="str">
            <v>N/A</v>
          </cell>
          <cell r="AT135">
            <v>1946.1187214611873</v>
          </cell>
          <cell r="AU135">
            <v>1946.1187214611873</v>
          </cell>
          <cell r="AV135">
            <v>0</v>
          </cell>
          <cell r="AW135">
            <v>0</v>
          </cell>
          <cell r="AX135">
            <v>1946.1187214611873</v>
          </cell>
          <cell r="AY135">
            <v>1946.1187214611873</v>
          </cell>
          <cell r="AZ135">
            <v>0</v>
          </cell>
          <cell r="BA135">
            <v>0</v>
          </cell>
          <cell r="BB135">
            <v>1946.1187214611873</v>
          </cell>
          <cell r="BC135">
            <v>1946.1187214611873</v>
          </cell>
          <cell r="BD135">
            <v>0</v>
          </cell>
          <cell r="BE135">
            <v>0</v>
          </cell>
          <cell r="BF135">
            <v>5838.3561643835619</v>
          </cell>
          <cell r="BG135">
            <v>5838.3561643835619</v>
          </cell>
          <cell r="BH135">
            <v>0</v>
          </cell>
          <cell r="BI135" t="str">
            <v>N/A</v>
          </cell>
          <cell r="BJ135">
            <v>1946.1187214611873</v>
          </cell>
          <cell r="BK135">
            <v>1946.1187214611873</v>
          </cell>
          <cell r="BL135">
            <v>0</v>
          </cell>
          <cell r="BM135">
            <v>0</v>
          </cell>
          <cell r="BN135">
            <v>1946.1187214611873</v>
          </cell>
          <cell r="BO135">
            <v>1946.1187214611873</v>
          </cell>
          <cell r="BP135">
            <v>0</v>
          </cell>
          <cell r="BQ135">
            <v>0</v>
          </cell>
          <cell r="BR135">
            <v>1946.1187214611873</v>
          </cell>
          <cell r="BS135">
            <v>1946.1187214611873</v>
          </cell>
          <cell r="BT135">
            <v>0</v>
          </cell>
          <cell r="BU135">
            <v>0</v>
          </cell>
          <cell r="BV135">
            <v>5838.3561643835619</v>
          </cell>
          <cell r="BW135">
            <v>5838.3561643835619</v>
          </cell>
          <cell r="BX135">
            <v>0</v>
          </cell>
          <cell r="BY135" t="str">
            <v>N/A</v>
          </cell>
          <cell r="BZ135">
            <v>2246.1187214611873</v>
          </cell>
          <cell r="CA135">
            <v>2246.1187214611873</v>
          </cell>
          <cell r="CB135">
            <v>0</v>
          </cell>
          <cell r="CC135">
            <v>0</v>
          </cell>
          <cell r="CD135">
            <v>2246.1187214611873</v>
          </cell>
          <cell r="CE135">
            <v>2246.1187214611873</v>
          </cell>
          <cell r="CF135">
            <v>0</v>
          </cell>
          <cell r="CG135">
            <v>0</v>
          </cell>
          <cell r="CH135">
            <v>2546.1187214611873</v>
          </cell>
          <cell r="CI135">
            <v>2546.1187214611873</v>
          </cell>
          <cell r="CJ135">
            <v>0</v>
          </cell>
          <cell r="CK135">
            <v>0</v>
          </cell>
          <cell r="CL135">
            <v>7038.3561643835619</v>
          </cell>
          <cell r="CM135">
            <v>7038.3561643835619</v>
          </cell>
          <cell r="CN135">
            <v>0</v>
          </cell>
          <cell r="CO135" t="str">
            <v>N/A</v>
          </cell>
          <cell r="CP135">
            <v>41543.735936073062</v>
          </cell>
          <cell r="CQ135">
            <v>24553.424657534248</v>
          </cell>
          <cell r="CR135">
            <v>0.69197317749014364</v>
          </cell>
          <cell r="CS135" t="str">
            <v>N/A</v>
          </cell>
          <cell r="CT135">
            <v>5141</v>
          </cell>
          <cell r="CU135">
            <v>18936.430000000004</v>
          </cell>
          <cell r="CV135">
            <v>1946.1187214611873</v>
          </cell>
          <cell r="CW135">
            <v>20882.548721461193</v>
          </cell>
          <cell r="CX135">
            <v>3892.2374429223746</v>
          </cell>
          <cell r="CY135">
            <v>22828.667442922379</v>
          </cell>
          <cell r="CZ135">
            <v>5838.3561643835619</v>
          </cell>
          <cell r="DA135">
            <v>24774.786164383564</v>
          </cell>
          <cell r="DB135">
            <v>7784.4748858447492</v>
          </cell>
          <cell r="DC135">
            <v>26720.90488584475</v>
          </cell>
          <cell r="DD135">
            <v>9730.5936073059365</v>
          </cell>
          <cell r="DE135">
            <v>28667.023607305935</v>
          </cell>
          <cell r="DF135">
            <v>11676.712328767124</v>
          </cell>
          <cell r="DG135">
            <v>30613.14232876712</v>
          </cell>
          <cell r="DH135">
            <v>13622.831050228311</v>
          </cell>
          <cell r="DI135">
            <v>32559.261050228306</v>
          </cell>
          <cell r="DJ135">
            <v>15568.949771689498</v>
          </cell>
          <cell r="DK135">
            <v>34505.379771689491</v>
          </cell>
          <cell r="DL135">
            <v>17515.068493150684</v>
          </cell>
          <cell r="DM135">
            <v>36751.498493150677</v>
          </cell>
          <cell r="DN135">
            <v>19761.187214611869</v>
          </cell>
          <cell r="DO135">
            <v>38997.617214611862</v>
          </cell>
          <cell r="DP135">
            <v>22007.305936073055</v>
          </cell>
          <cell r="DQ135">
            <v>41543.735936073048</v>
          </cell>
          <cell r="DR135">
            <v>24553.42465753424</v>
          </cell>
        </row>
        <row r="136">
          <cell r="AC136">
            <v>5149</v>
          </cell>
          <cell r="AD136">
            <v>18936.430000000004</v>
          </cell>
          <cell r="AE136">
            <v>1946.1187214611873</v>
          </cell>
          <cell r="AF136">
            <v>8.7303570389488527</v>
          </cell>
          <cell r="AG136">
            <v>1946.1187214611873</v>
          </cell>
          <cell r="AH136">
            <v>1946.1187214611873</v>
          </cell>
          <cell r="AI136">
            <v>1946.1187214611873</v>
          </cell>
          <cell r="AJ136">
            <v>0</v>
          </cell>
          <cell r="AK136">
            <v>0</v>
          </cell>
          <cell r="AL136">
            <v>1946.1187214611873</v>
          </cell>
          <cell r="AM136">
            <v>1946.1187214611873</v>
          </cell>
          <cell r="AN136">
            <v>0</v>
          </cell>
          <cell r="AO136">
            <v>0</v>
          </cell>
          <cell r="AP136">
            <v>22828.667442922379</v>
          </cell>
          <cell r="AQ136">
            <v>5838.3561643835619</v>
          </cell>
          <cell r="AR136">
            <v>2.9101190129829506</v>
          </cell>
          <cell r="AS136" t="str">
            <v>N/A</v>
          </cell>
          <cell r="AT136">
            <v>1946.1187214611873</v>
          </cell>
          <cell r="AU136">
            <v>1946.1187214611873</v>
          </cell>
          <cell r="AV136">
            <v>0</v>
          </cell>
          <cell r="AW136">
            <v>0</v>
          </cell>
          <cell r="AX136">
            <v>1946.1187214611873</v>
          </cell>
          <cell r="AY136">
            <v>1946.1187214611873</v>
          </cell>
          <cell r="AZ136">
            <v>0</v>
          </cell>
          <cell r="BA136">
            <v>0</v>
          </cell>
          <cell r="BB136">
            <v>1946.1187214611873</v>
          </cell>
          <cell r="BC136">
            <v>1946.1187214611873</v>
          </cell>
          <cell r="BD136">
            <v>0</v>
          </cell>
          <cell r="BE136">
            <v>0</v>
          </cell>
          <cell r="BF136">
            <v>5838.3561643835619</v>
          </cell>
          <cell r="BG136">
            <v>5838.3561643835619</v>
          </cell>
          <cell r="BH136">
            <v>0</v>
          </cell>
          <cell r="BI136" t="str">
            <v>N/A</v>
          </cell>
          <cell r="BJ136">
            <v>1946.1187214611873</v>
          </cell>
          <cell r="BK136">
            <v>1946.1187214611873</v>
          </cell>
          <cell r="BL136">
            <v>0</v>
          </cell>
          <cell r="BM136">
            <v>0</v>
          </cell>
          <cell r="BN136">
            <v>1946.1187214611873</v>
          </cell>
          <cell r="BO136">
            <v>1946.1187214611873</v>
          </cell>
          <cell r="BP136">
            <v>0</v>
          </cell>
          <cell r="BQ136">
            <v>0</v>
          </cell>
          <cell r="BR136">
            <v>1946.1187214611873</v>
          </cell>
          <cell r="BS136">
            <v>1946.1187214611873</v>
          </cell>
          <cell r="BT136">
            <v>0</v>
          </cell>
          <cell r="BU136">
            <v>0</v>
          </cell>
          <cell r="BV136">
            <v>5838.3561643835619</v>
          </cell>
          <cell r="BW136">
            <v>5838.3561643835619</v>
          </cell>
          <cell r="BX136">
            <v>0</v>
          </cell>
          <cell r="BY136" t="str">
            <v>N/A</v>
          </cell>
          <cell r="BZ136">
            <v>2246.1187214611873</v>
          </cell>
          <cell r="CA136">
            <v>2246.1187214611873</v>
          </cell>
          <cell r="CB136">
            <v>0</v>
          </cell>
          <cell r="CC136">
            <v>0</v>
          </cell>
          <cell r="CD136">
            <v>2246.1187214611873</v>
          </cell>
          <cell r="CE136">
            <v>2246.1187214611873</v>
          </cell>
          <cell r="CF136">
            <v>0</v>
          </cell>
          <cell r="CG136">
            <v>0</v>
          </cell>
          <cell r="CH136">
            <v>2546.1187214611873</v>
          </cell>
          <cell r="CI136">
            <v>2546.1187214611873</v>
          </cell>
          <cell r="CJ136">
            <v>0</v>
          </cell>
          <cell r="CK136">
            <v>0</v>
          </cell>
          <cell r="CL136">
            <v>7038.3561643835619</v>
          </cell>
          <cell r="CM136">
            <v>7038.3561643835619</v>
          </cell>
          <cell r="CN136">
            <v>0</v>
          </cell>
          <cell r="CO136" t="str">
            <v>N/A</v>
          </cell>
          <cell r="CP136">
            <v>41543.735936073062</v>
          </cell>
          <cell r="CQ136">
            <v>24553.424657534248</v>
          </cell>
          <cell r="CR136">
            <v>0.69197317749014364</v>
          </cell>
          <cell r="CS136" t="str">
            <v>N/A</v>
          </cell>
          <cell r="CT136">
            <v>5149</v>
          </cell>
          <cell r="CU136">
            <v>18936.430000000004</v>
          </cell>
          <cell r="CV136">
            <v>1946.1187214611873</v>
          </cell>
          <cell r="CW136">
            <v>20882.548721461193</v>
          </cell>
          <cell r="CX136">
            <v>3892.2374429223746</v>
          </cell>
          <cell r="CY136">
            <v>22828.667442922379</v>
          </cell>
          <cell r="CZ136">
            <v>5838.3561643835619</v>
          </cell>
          <cell r="DA136">
            <v>24774.786164383564</v>
          </cell>
          <cell r="DB136">
            <v>7784.4748858447492</v>
          </cell>
          <cell r="DC136">
            <v>26720.90488584475</v>
          </cell>
          <cell r="DD136">
            <v>9730.5936073059365</v>
          </cell>
          <cell r="DE136">
            <v>28667.023607305935</v>
          </cell>
          <cell r="DF136">
            <v>11676.712328767124</v>
          </cell>
          <cell r="DG136">
            <v>30613.14232876712</v>
          </cell>
          <cell r="DH136">
            <v>13622.831050228311</v>
          </cell>
          <cell r="DI136">
            <v>32559.261050228306</v>
          </cell>
          <cell r="DJ136">
            <v>15568.949771689498</v>
          </cell>
          <cell r="DK136">
            <v>34505.379771689491</v>
          </cell>
          <cell r="DL136">
            <v>17515.068493150684</v>
          </cell>
          <cell r="DM136">
            <v>36751.498493150677</v>
          </cell>
          <cell r="DN136">
            <v>19761.187214611869</v>
          </cell>
          <cell r="DO136">
            <v>38997.617214611862</v>
          </cell>
          <cell r="DP136">
            <v>22007.305936073055</v>
          </cell>
          <cell r="DQ136">
            <v>41543.735936073048</v>
          </cell>
          <cell r="DR136">
            <v>24553.42465753424</v>
          </cell>
        </row>
        <row r="138">
          <cell r="AC138">
            <v>5150</v>
          </cell>
          <cell r="AD138">
            <v>0</v>
          </cell>
          <cell r="AE138">
            <v>0</v>
          </cell>
          <cell r="AF138" t="str">
            <v>N/A</v>
          </cell>
          <cell r="AG138">
            <v>0</v>
          </cell>
          <cell r="AH138">
            <v>0</v>
          </cell>
          <cell r="AI138">
            <v>0</v>
          </cell>
          <cell r="AJ138" t="str">
            <v>N/A</v>
          </cell>
          <cell r="AK138">
            <v>0</v>
          </cell>
          <cell r="AL138">
            <v>0</v>
          </cell>
          <cell r="AM138">
            <v>0</v>
          </cell>
          <cell r="AN138" t="str">
            <v>N/A</v>
          </cell>
          <cell r="AO138">
            <v>0</v>
          </cell>
          <cell r="AP138">
            <v>0</v>
          </cell>
          <cell r="AQ138">
            <v>0</v>
          </cell>
          <cell r="AR138" t="str">
            <v>N/A</v>
          </cell>
          <cell r="AS138" t="str">
            <v>N/A</v>
          </cell>
          <cell r="AT138">
            <v>0</v>
          </cell>
          <cell r="AU138">
            <v>0</v>
          </cell>
          <cell r="AV138" t="str">
            <v>N/A</v>
          </cell>
          <cell r="AW138">
            <v>0</v>
          </cell>
          <cell r="AX138">
            <v>0</v>
          </cell>
          <cell r="AY138">
            <v>0</v>
          </cell>
          <cell r="AZ138" t="str">
            <v>N/A</v>
          </cell>
          <cell r="BA138">
            <v>0</v>
          </cell>
          <cell r="BB138">
            <v>0</v>
          </cell>
          <cell r="BC138">
            <v>0</v>
          </cell>
          <cell r="BD138" t="str">
            <v>N/A</v>
          </cell>
          <cell r="BE138">
            <v>0</v>
          </cell>
          <cell r="BF138">
            <v>0</v>
          </cell>
          <cell r="BG138">
            <v>0</v>
          </cell>
          <cell r="BH138" t="str">
            <v>N/A</v>
          </cell>
          <cell r="BI138" t="str">
            <v>N/A</v>
          </cell>
          <cell r="BJ138">
            <v>0</v>
          </cell>
          <cell r="BK138">
            <v>0</v>
          </cell>
          <cell r="BL138" t="str">
            <v>N/A</v>
          </cell>
          <cell r="BM138">
            <v>0</v>
          </cell>
          <cell r="BN138">
            <v>0</v>
          </cell>
          <cell r="BO138">
            <v>0</v>
          </cell>
          <cell r="BP138" t="str">
            <v>N/A</v>
          </cell>
          <cell r="BQ138">
            <v>0</v>
          </cell>
          <cell r="BR138">
            <v>0</v>
          </cell>
          <cell r="BS138">
            <v>0</v>
          </cell>
          <cell r="BT138" t="str">
            <v>N/A</v>
          </cell>
          <cell r="BU138">
            <v>0</v>
          </cell>
          <cell r="BV138">
            <v>0</v>
          </cell>
          <cell r="BW138">
            <v>0</v>
          </cell>
          <cell r="BX138" t="str">
            <v>N/A</v>
          </cell>
          <cell r="BY138" t="str">
            <v>N/A</v>
          </cell>
          <cell r="BZ138">
            <v>0</v>
          </cell>
          <cell r="CA138">
            <v>0</v>
          </cell>
          <cell r="CB138" t="str">
            <v>N/A</v>
          </cell>
          <cell r="CC138">
            <v>0</v>
          </cell>
          <cell r="CD138">
            <v>0</v>
          </cell>
          <cell r="CE138">
            <v>0</v>
          </cell>
          <cell r="CF138" t="str">
            <v>N/A</v>
          </cell>
          <cell r="CG138">
            <v>0</v>
          </cell>
          <cell r="CH138">
            <v>0</v>
          </cell>
          <cell r="CI138">
            <v>0</v>
          </cell>
          <cell r="CJ138" t="str">
            <v>N/A</v>
          </cell>
          <cell r="CK138">
            <v>0</v>
          </cell>
          <cell r="CL138">
            <v>0</v>
          </cell>
          <cell r="CM138">
            <v>0</v>
          </cell>
          <cell r="CN138" t="str">
            <v>N/A</v>
          </cell>
          <cell r="CO138" t="str">
            <v>N/A</v>
          </cell>
          <cell r="CP138">
            <v>0</v>
          </cell>
          <cell r="CQ138">
            <v>0</v>
          </cell>
          <cell r="CR138" t="str">
            <v>N/A</v>
          </cell>
          <cell r="CS138" t="str">
            <v>N/A</v>
          </cell>
          <cell r="CT138">
            <v>5150</v>
          </cell>
          <cell r="CU138">
            <v>0</v>
          </cell>
          <cell r="CV138">
            <v>0</v>
          </cell>
          <cell r="CW138">
            <v>0</v>
          </cell>
          <cell r="CX138">
            <v>0</v>
          </cell>
          <cell r="CY138">
            <v>0</v>
          </cell>
          <cell r="CZ138">
            <v>0</v>
          </cell>
          <cell r="DA138">
            <v>0</v>
          </cell>
          <cell r="DB138">
            <v>0</v>
          </cell>
          <cell r="DC138">
            <v>0</v>
          </cell>
          <cell r="DD138">
            <v>0</v>
          </cell>
          <cell r="DE138">
            <v>0</v>
          </cell>
          <cell r="DF138">
            <v>0</v>
          </cell>
          <cell r="DG138">
            <v>0</v>
          </cell>
          <cell r="DH138">
            <v>0</v>
          </cell>
          <cell r="DI138">
            <v>0</v>
          </cell>
          <cell r="DJ138">
            <v>0</v>
          </cell>
          <cell r="DK138">
            <v>0</v>
          </cell>
          <cell r="DL138">
            <v>0</v>
          </cell>
          <cell r="DM138">
            <v>0</v>
          </cell>
          <cell r="DN138">
            <v>0</v>
          </cell>
          <cell r="DO138">
            <v>0</v>
          </cell>
          <cell r="DP138">
            <v>0</v>
          </cell>
          <cell r="DQ138">
            <v>0</v>
          </cell>
          <cell r="DR138">
            <v>0</v>
          </cell>
        </row>
        <row r="139">
          <cell r="AC139">
            <v>5151</v>
          </cell>
          <cell r="AD139">
            <v>150</v>
          </cell>
          <cell r="AE139">
            <v>0</v>
          </cell>
          <cell r="AF139" t="str">
            <v>N/A</v>
          </cell>
          <cell r="AG139">
            <v>0</v>
          </cell>
          <cell r="AH139">
            <v>0</v>
          </cell>
          <cell r="AI139">
            <v>0</v>
          </cell>
          <cell r="AJ139" t="str">
            <v>N/A</v>
          </cell>
          <cell r="AK139">
            <v>0</v>
          </cell>
          <cell r="AL139">
            <v>0</v>
          </cell>
          <cell r="AM139">
            <v>0</v>
          </cell>
          <cell r="AN139" t="str">
            <v>N/A</v>
          </cell>
          <cell r="AO139">
            <v>0</v>
          </cell>
          <cell r="AP139">
            <v>150</v>
          </cell>
          <cell r="AQ139">
            <v>0</v>
          </cell>
          <cell r="AR139" t="str">
            <v>N/A</v>
          </cell>
          <cell r="AS139" t="str">
            <v>N/A</v>
          </cell>
          <cell r="AT139">
            <v>0</v>
          </cell>
          <cell r="AU139">
            <v>0</v>
          </cell>
          <cell r="AV139" t="str">
            <v>N/A</v>
          </cell>
          <cell r="AW139">
            <v>0</v>
          </cell>
          <cell r="AX139">
            <v>0</v>
          </cell>
          <cell r="AY139">
            <v>0</v>
          </cell>
          <cell r="AZ139" t="str">
            <v>N/A</v>
          </cell>
          <cell r="BA139">
            <v>0</v>
          </cell>
          <cell r="BB139">
            <v>0</v>
          </cell>
          <cell r="BC139">
            <v>0</v>
          </cell>
          <cell r="BD139" t="str">
            <v>N/A</v>
          </cell>
          <cell r="BE139">
            <v>0</v>
          </cell>
          <cell r="BF139">
            <v>0</v>
          </cell>
          <cell r="BG139">
            <v>0</v>
          </cell>
          <cell r="BH139" t="str">
            <v>N/A</v>
          </cell>
          <cell r="BI139" t="str">
            <v>N/A</v>
          </cell>
          <cell r="BJ139">
            <v>0</v>
          </cell>
          <cell r="BK139">
            <v>0</v>
          </cell>
          <cell r="BL139" t="str">
            <v>N/A</v>
          </cell>
          <cell r="BM139">
            <v>0</v>
          </cell>
          <cell r="BN139">
            <v>0</v>
          </cell>
          <cell r="BO139">
            <v>0</v>
          </cell>
          <cell r="BP139" t="str">
            <v>N/A</v>
          </cell>
          <cell r="BQ139">
            <v>0</v>
          </cell>
          <cell r="BR139">
            <v>0</v>
          </cell>
          <cell r="BS139">
            <v>0</v>
          </cell>
          <cell r="BT139" t="str">
            <v>N/A</v>
          </cell>
          <cell r="BU139">
            <v>0</v>
          </cell>
          <cell r="BV139">
            <v>0</v>
          </cell>
          <cell r="BW139">
            <v>0</v>
          </cell>
          <cell r="BX139" t="str">
            <v>N/A</v>
          </cell>
          <cell r="BY139" t="str">
            <v>N/A</v>
          </cell>
          <cell r="BZ139">
            <v>0</v>
          </cell>
          <cell r="CA139">
            <v>0</v>
          </cell>
          <cell r="CB139" t="str">
            <v>N/A</v>
          </cell>
          <cell r="CC139">
            <v>0</v>
          </cell>
          <cell r="CD139">
            <v>0</v>
          </cell>
          <cell r="CE139">
            <v>0</v>
          </cell>
          <cell r="CF139" t="str">
            <v>N/A</v>
          </cell>
          <cell r="CG139">
            <v>0</v>
          </cell>
          <cell r="CH139">
            <v>0</v>
          </cell>
          <cell r="CI139">
            <v>0</v>
          </cell>
          <cell r="CJ139" t="str">
            <v>N/A</v>
          </cell>
          <cell r="CK139">
            <v>0</v>
          </cell>
          <cell r="CL139">
            <v>0</v>
          </cell>
          <cell r="CM139">
            <v>0</v>
          </cell>
          <cell r="CN139" t="str">
            <v>N/A</v>
          </cell>
          <cell r="CO139" t="str">
            <v>N/A</v>
          </cell>
          <cell r="CP139">
            <v>150</v>
          </cell>
          <cell r="CQ139">
            <v>0</v>
          </cell>
          <cell r="CR139" t="str">
            <v>N/A</v>
          </cell>
          <cell r="CS139" t="str">
            <v>N/A</v>
          </cell>
          <cell r="CT139">
            <v>5151</v>
          </cell>
          <cell r="CU139">
            <v>150</v>
          </cell>
          <cell r="CV139">
            <v>0</v>
          </cell>
          <cell r="CW139">
            <v>150</v>
          </cell>
          <cell r="CX139">
            <v>0</v>
          </cell>
          <cell r="CY139">
            <v>150</v>
          </cell>
          <cell r="CZ139">
            <v>0</v>
          </cell>
          <cell r="DA139">
            <v>150</v>
          </cell>
          <cell r="DB139">
            <v>0</v>
          </cell>
          <cell r="DC139">
            <v>150</v>
          </cell>
          <cell r="DD139">
            <v>0</v>
          </cell>
          <cell r="DE139">
            <v>150</v>
          </cell>
          <cell r="DF139">
            <v>0</v>
          </cell>
          <cell r="DG139">
            <v>150</v>
          </cell>
          <cell r="DH139">
            <v>0</v>
          </cell>
          <cell r="DI139">
            <v>150</v>
          </cell>
          <cell r="DJ139">
            <v>0</v>
          </cell>
          <cell r="DK139">
            <v>150</v>
          </cell>
          <cell r="DL139">
            <v>0</v>
          </cell>
          <cell r="DM139">
            <v>150</v>
          </cell>
          <cell r="DN139">
            <v>0</v>
          </cell>
          <cell r="DO139">
            <v>150</v>
          </cell>
          <cell r="DP139">
            <v>0</v>
          </cell>
          <cell r="DQ139">
            <v>150</v>
          </cell>
          <cell r="DR139">
            <v>0</v>
          </cell>
        </row>
        <row r="140">
          <cell r="AC140">
            <v>5159</v>
          </cell>
          <cell r="AD140">
            <v>150</v>
          </cell>
          <cell r="AE140">
            <v>0</v>
          </cell>
          <cell r="AF140" t="str">
            <v>N/A</v>
          </cell>
          <cell r="AG140">
            <v>0</v>
          </cell>
          <cell r="AH140">
            <v>0</v>
          </cell>
          <cell r="AI140">
            <v>0</v>
          </cell>
          <cell r="AJ140" t="str">
            <v>N/A</v>
          </cell>
          <cell r="AK140">
            <v>0</v>
          </cell>
          <cell r="AL140">
            <v>0</v>
          </cell>
          <cell r="AM140">
            <v>0</v>
          </cell>
          <cell r="AN140" t="str">
            <v>N/A</v>
          </cell>
          <cell r="AO140">
            <v>0</v>
          </cell>
          <cell r="AP140">
            <v>150</v>
          </cell>
          <cell r="AQ140">
            <v>0</v>
          </cell>
          <cell r="AR140" t="str">
            <v>N/A</v>
          </cell>
          <cell r="AS140" t="str">
            <v>N/A</v>
          </cell>
          <cell r="AT140">
            <v>0</v>
          </cell>
          <cell r="AU140">
            <v>0</v>
          </cell>
          <cell r="AV140" t="str">
            <v>N/A</v>
          </cell>
          <cell r="AW140">
            <v>0</v>
          </cell>
          <cell r="AX140">
            <v>0</v>
          </cell>
          <cell r="AY140">
            <v>0</v>
          </cell>
          <cell r="AZ140" t="str">
            <v>N/A</v>
          </cell>
          <cell r="BA140">
            <v>0</v>
          </cell>
          <cell r="BB140">
            <v>0</v>
          </cell>
          <cell r="BC140">
            <v>0</v>
          </cell>
          <cell r="BD140" t="str">
            <v>N/A</v>
          </cell>
          <cell r="BE140">
            <v>0</v>
          </cell>
          <cell r="BF140">
            <v>0</v>
          </cell>
          <cell r="BG140">
            <v>0</v>
          </cell>
          <cell r="BH140" t="str">
            <v>N/A</v>
          </cell>
          <cell r="BI140" t="str">
            <v>N/A</v>
          </cell>
          <cell r="BJ140">
            <v>0</v>
          </cell>
          <cell r="BK140">
            <v>0</v>
          </cell>
          <cell r="BL140" t="str">
            <v>N/A</v>
          </cell>
          <cell r="BM140">
            <v>0</v>
          </cell>
          <cell r="BN140">
            <v>0</v>
          </cell>
          <cell r="BO140">
            <v>0</v>
          </cell>
          <cell r="BP140" t="str">
            <v>N/A</v>
          </cell>
          <cell r="BQ140">
            <v>0</v>
          </cell>
          <cell r="BR140">
            <v>0</v>
          </cell>
          <cell r="BS140">
            <v>0</v>
          </cell>
          <cell r="BT140" t="str">
            <v>N/A</v>
          </cell>
          <cell r="BU140">
            <v>0</v>
          </cell>
          <cell r="BV140">
            <v>0</v>
          </cell>
          <cell r="BW140">
            <v>0</v>
          </cell>
          <cell r="BX140" t="str">
            <v>N/A</v>
          </cell>
          <cell r="BY140" t="str">
            <v>N/A</v>
          </cell>
          <cell r="BZ140">
            <v>0</v>
          </cell>
          <cell r="CA140">
            <v>0</v>
          </cell>
          <cell r="CB140" t="str">
            <v>N/A</v>
          </cell>
          <cell r="CC140">
            <v>0</v>
          </cell>
          <cell r="CD140">
            <v>0</v>
          </cell>
          <cell r="CE140">
            <v>0</v>
          </cell>
          <cell r="CF140" t="str">
            <v>N/A</v>
          </cell>
          <cell r="CG140">
            <v>0</v>
          </cell>
          <cell r="CH140">
            <v>0</v>
          </cell>
          <cell r="CI140">
            <v>0</v>
          </cell>
          <cell r="CJ140" t="str">
            <v>N/A</v>
          </cell>
          <cell r="CK140">
            <v>0</v>
          </cell>
          <cell r="CL140">
            <v>0</v>
          </cell>
          <cell r="CM140">
            <v>0</v>
          </cell>
          <cell r="CN140" t="str">
            <v>N/A</v>
          </cell>
          <cell r="CO140" t="str">
            <v>N/A</v>
          </cell>
          <cell r="CP140">
            <v>150</v>
          </cell>
          <cell r="CQ140">
            <v>0</v>
          </cell>
          <cell r="CR140" t="str">
            <v>N/A</v>
          </cell>
          <cell r="CS140" t="str">
            <v>N/A</v>
          </cell>
          <cell r="CT140">
            <v>5159</v>
          </cell>
          <cell r="CU140">
            <v>150</v>
          </cell>
          <cell r="CV140">
            <v>0</v>
          </cell>
          <cell r="CW140">
            <v>150</v>
          </cell>
          <cell r="CX140">
            <v>0</v>
          </cell>
          <cell r="CY140">
            <v>150</v>
          </cell>
          <cell r="CZ140">
            <v>0</v>
          </cell>
          <cell r="DA140">
            <v>150</v>
          </cell>
          <cell r="DB140">
            <v>0</v>
          </cell>
          <cell r="DC140">
            <v>150</v>
          </cell>
          <cell r="DD140">
            <v>0</v>
          </cell>
          <cell r="DE140">
            <v>150</v>
          </cell>
          <cell r="DF140">
            <v>0</v>
          </cell>
          <cell r="DG140">
            <v>150</v>
          </cell>
          <cell r="DH140">
            <v>0</v>
          </cell>
          <cell r="DI140">
            <v>150</v>
          </cell>
          <cell r="DJ140">
            <v>0</v>
          </cell>
          <cell r="DK140">
            <v>150</v>
          </cell>
          <cell r="DL140">
            <v>0</v>
          </cell>
          <cell r="DM140">
            <v>150</v>
          </cell>
          <cell r="DN140">
            <v>0</v>
          </cell>
          <cell r="DO140">
            <v>150</v>
          </cell>
          <cell r="DP140">
            <v>0</v>
          </cell>
          <cell r="DQ140">
            <v>150</v>
          </cell>
          <cell r="DR140">
            <v>0</v>
          </cell>
        </row>
        <row r="142">
          <cell r="AC142">
            <v>5160</v>
          </cell>
          <cell r="AD142">
            <v>0</v>
          </cell>
          <cell r="AE142">
            <v>0</v>
          </cell>
          <cell r="AF142" t="str">
            <v>N/A</v>
          </cell>
          <cell r="AG142">
            <v>0</v>
          </cell>
          <cell r="AH142">
            <v>0</v>
          </cell>
          <cell r="AI142">
            <v>0</v>
          </cell>
          <cell r="AJ142" t="str">
            <v>N/A</v>
          </cell>
          <cell r="AK142">
            <v>0</v>
          </cell>
          <cell r="AL142">
            <v>0</v>
          </cell>
          <cell r="AM142">
            <v>0</v>
          </cell>
          <cell r="AN142" t="str">
            <v>N/A</v>
          </cell>
          <cell r="AO142">
            <v>0</v>
          </cell>
          <cell r="AP142">
            <v>0</v>
          </cell>
          <cell r="AQ142">
            <v>0</v>
          </cell>
          <cell r="AR142" t="str">
            <v>N/A</v>
          </cell>
          <cell r="AS142" t="str">
            <v>N/A</v>
          </cell>
          <cell r="AT142">
            <v>0</v>
          </cell>
          <cell r="AU142">
            <v>0</v>
          </cell>
          <cell r="AV142" t="str">
            <v>N/A</v>
          </cell>
          <cell r="AW142">
            <v>0</v>
          </cell>
          <cell r="AX142">
            <v>0</v>
          </cell>
          <cell r="AY142">
            <v>0</v>
          </cell>
          <cell r="AZ142" t="str">
            <v>N/A</v>
          </cell>
          <cell r="BA142">
            <v>0</v>
          </cell>
          <cell r="BB142">
            <v>0</v>
          </cell>
          <cell r="BC142">
            <v>0</v>
          </cell>
          <cell r="BD142" t="str">
            <v>N/A</v>
          </cell>
          <cell r="BE142">
            <v>0</v>
          </cell>
          <cell r="BF142">
            <v>0</v>
          </cell>
          <cell r="BG142">
            <v>0</v>
          </cell>
          <cell r="BH142" t="str">
            <v>N/A</v>
          </cell>
          <cell r="BI142" t="str">
            <v>N/A</v>
          </cell>
          <cell r="BJ142">
            <v>0</v>
          </cell>
          <cell r="BK142">
            <v>0</v>
          </cell>
          <cell r="BL142" t="str">
            <v>N/A</v>
          </cell>
          <cell r="BM142">
            <v>0</v>
          </cell>
          <cell r="BN142">
            <v>0</v>
          </cell>
          <cell r="BO142">
            <v>0</v>
          </cell>
          <cell r="BP142" t="str">
            <v>N/A</v>
          </cell>
          <cell r="BQ142">
            <v>0</v>
          </cell>
          <cell r="BR142">
            <v>0</v>
          </cell>
          <cell r="BS142">
            <v>0</v>
          </cell>
          <cell r="BT142" t="str">
            <v>N/A</v>
          </cell>
          <cell r="BU142">
            <v>0</v>
          </cell>
          <cell r="BV142">
            <v>0</v>
          </cell>
          <cell r="BW142">
            <v>0</v>
          </cell>
          <cell r="BX142" t="str">
            <v>N/A</v>
          </cell>
          <cell r="BY142" t="str">
            <v>N/A</v>
          </cell>
          <cell r="BZ142">
            <v>0</v>
          </cell>
          <cell r="CA142">
            <v>0</v>
          </cell>
          <cell r="CB142" t="str">
            <v>N/A</v>
          </cell>
          <cell r="CC142">
            <v>0</v>
          </cell>
          <cell r="CD142">
            <v>0</v>
          </cell>
          <cell r="CE142">
            <v>0</v>
          </cell>
          <cell r="CF142" t="str">
            <v>N/A</v>
          </cell>
          <cell r="CG142">
            <v>0</v>
          </cell>
          <cell r="CH142">
            <v>0</v>
          </cell>
          <cell r="CI142">
            <v>0</v>
          </cell>
          <cell r="CJ142" t="str">
            <v>N/A</v>
          </cell>
          <cell r="CK142">
            <v>0</v>
          </cell>
          <cell r="CL142">
            <v>0</v>
          </cell>
          <cell r="CM142">
            <v>0</v>
          </cell>
          <cell r="CN142" t="str">
            <v>N/A</v>
          </cell>
          <cell r="CO142" t="str">
            <v>N/A</v>
          </cell>
          <cell r="CP142">
            <v>0</v>
          </cell>
          <cell r="CQ142">
            <v>0</v>
          </cell>
          <cell r="CR142" t="str">
            <v>N/A</v>
          </cell>
          <cell r="CS142" t="str">
            <v>N/A</v>
          </cell>
          <cell r="CT142">
            <v>5160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row>
        <row r="143">
          <cell r="AC143">
            <v>5161</v>
          </cell>
          <cell r="AD143">
            <v>0</v>
          </cell>
          <cell r="AE143">
            <v>0</v>
          </cell>
          <cell r="AF143" t="str">
            <v>N/A</v>
          </cell>
          <cell r="AG143">
            <v>0</v>
          </cell>
          <cell r="AH143">
            <v>0</v>
          </cell>
          <cell r="AI143">
            <v>0</v>
          </cell>
          <cell r="AJ143" t="str">
            <v>N/A</v>
          </cell>
          <cell r="AK143">
            <v>0</v>
          </cell>
          <cell r="AL143">
            <v>0</v>
          </cell>
          <cell r="AM143">
            <v>0</v>
          </cell>
          <cell r="AN143" t="str">
            <v>N/A</v>
          </cell>
          <cell r="AO143">
            <v>0</v>
          </cell>
          <cell r="AP143">
            <v>0</v>
          </cell>
          <cell r="AQ143">
            <v>0</v>
          </cell>
          <cell r="AR143" t="str">
            <v>N/A</v>
          </cell>
          <cell r="AS143" t="str">
            <v>N/A</v>
          </cell>
          <cell r="AT143">
            <v>0</v>
          </cell>
          <cell r="AU143">
            <v>0</v>
          </cell>
          <cell r="AV143" t="str">
            <v>N/A</v>
          </cell>
          <cell r="AW143">
            <v>0</v>
          </cell>
          <cell r="AX143">
            <v>0</v>
          </cell>
          <cell r="AY143">
            <v>0</v>
          </cell>
          <cell r="AZ143" t="str">
            <v>N/A</v>
          </cell>
          <cell r="BA143">
            <v>0</v>
          </cell>
          <cell r="BB143">
            <v>0</v>
          </cell>
          <cell r="BC143">
            <v>0</v>
          </cell>
          <cell r="BD143" t="str">
            <v>N/A</v>
          </cell>
          <cell r="BE143">
            <v>0</v>
          </cell>
          <cell r="BF143">
            <v>0</v>
          </cell>
          <cell r="BG143">
            <v>0</v>
          </cell>
          <cell r="BH143" t="str">
            <v>N/A</v>
          </cell>
          <cell r="BI143" t="str">
            <v>N/A</v>
          </cell>
          <cell r="BJ143">
            <v>0</v>
          </cell>
          <cell r="BK143">
            <v>0</v>
          </cell>
          <cell r="BL143" t="str">
            <v>N/A</v>
          </cell>
          <cell r="BM143">
            <v>0</v>
          </cell>
          <cell r="BN143">
            <v>0</v>
          </cell>
          <cell r="BO143">
            <v>0</v>
          </cell>
          <cell r="BP143" t="str">
            <v>N/A</v>
          </cell>
          <cell r="BQ143">
            <v>0</v>
          </cell>
          <cell r="BR143">
            <v>0</v>
          </cell>
          <cell r="BS143">
            <v>0</v>
          </cell>
          <cell r="BT143" t="str">
            <v>N/A</v>
          </cell>
          <cell r="BU143">
            <v>0</v>
          </cell>
          <cell r="BV143">
            <v>0</v>
          </cell>
          <cell r="BW143">
            <v>0</v>
          </cell>
          <cell r="BX143" t="str">
            <v>N/A</v>
          </cell>
          <cell r="BY143" t="str">
            <v>N/A</v>
          </cell>
          <cell r="BZ143">
            <v>0</v>
          </cell>
          <cell r="CA143">
            <v>0</v>
          </cell>
          <cell r="CB143" t="str">
            <v>N/A</v>
          </cell>
          <cell r="CC143">
            <v>0</v>
          </cell>
          <cell r="CD143">
            <v>0</v>
          </cell>
          <cell r="CE143">
            <v>0</v>
          </cell>
          <cell r="CF143" t="str">
            <v>N/A</v>
          </cell>
          <cell r="CG143">
            <v>0</v>
          </cell>
          <cell r="CH143">
            <v>0</v>
          </cell>
          <cell r="CI143">
            <v>0</v>
          </cell>
          <cell r="CJ143" t="str">
            <v>N/A</v>
          </cell>
          <cell r="CK143">
            <v>0</v>
          </cell>
          <cell r="CL143">
            <v>0</v>
          </cell>
          <cell r="CM143">
            <v>0</v>
          </cell>
          <cell r="CN143" t="str">
            <v>N/A</v>
          </cell>
          <cell r="CO143" t="str">
            <v>N/A</v>
          </cell>
          <cell r="CP143">
            <v>0</v>
          </cell>
          <cell r="CQ143">
            <v>0</v>
          </cell>
          <cell r="CR143" t="str">
            <v>N/A</v>
          </cell>
          <cell r="CS143" t="str">
            <v>N/A</v>
          </cell>
          <cell r="CT143">
            <v>5161</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row>
        <row r="144">
          <cell r="AC144">
            <v>5169</v>
          </cell>
          <cell r="AD144">
            <v>0</v>
          </cell>
          <cell r="AE144">
            <v>0</v>
          </cell>
          <cell r="AF144" t="str">
            <v>N/A</v>
          </cell>
          <cell r="AG144">
            <v>0</v>
          </cell>
          <cell r="AH144">
            <v>0</v>
          </cell>
          <cell r="AI144">
            <v>0</v>
          </cell>
          <cell r="AJ144" t="str">
            <v>N/A</v>
          </cell>
          <cell r="AK144">
            <v>0</v>
          </cell>
          <cell r="AL144">
            <v>0</v>
          </cell>
          <cell r="AM144">
            <v>0</v>
          </cell>
          <cell r="AN144" t="str">
            <v>N/A</v>
          </cell>
          <cell r="AO144">
            <v>0</v>
          </cell>
          <cell r="AP144">
            <v>0</v>
          </cell>
          <cell r="AQ144">
            <v>0</v>
          </cell>
          <cell r="AR144" t="str">
            <v>N/A</v>
          </cell>
          <cell r="AS144" t="str">
            <v>N/A</v>
          </cell>
          <cell r="AT144">
            <v>0</v>
          </cell>
          <cell r="AU144">
            <v>0</v>
          </cell>
          <cell r="AV144" t="str">
            <v>N/A</v>
          </cell>
          <cell r="AW144">
            <v>0</v>
          </cell>
          <cell r="AX144">
            <v>0</v>
          </cell>
          <cell r="AY144">
            <v>0</v>
          </cell>
          <cell r="AZ144" t="str">
            <v>N/A</v>
          </cell>
          <cell r="BA144">
            <v>0</v>
          </cell>
          <cell r="BB144">
            <v>0</v>
          </cell>
          <cell r="BC144">
            <v>0</v>
          </cell>
          <cell r="BD144" t="str">
            <v>N/A</v>
          </cell>
          <cell r="BE144">
            <v>0</v>
          </cell>
          <cell r="BF144">
            <v>0</v>
          </cell>
          <cell r="BG144">
            <v>0</v>
          </cell>
          <cell r="BH144" t="str">
            <v>N/A</v>
          </cell>
          <cell r="BI144" t="str">
            <v>N/A</v>
          </cell>
          <cell r="BJ144">
            <v>0</v>
          </cell>
          <cell r="BK144">
            <v>0</v>
          </cell>
          <cell r="BL144" t="str">
            <v>N/A</v>
          </cell>
          <cell r="BM144">
            <v>0</v>
          </cell>
          <cell r="BN144">
            <v>0</v>
          </cell>
          <cell r="BO144">
            <v>0</v>
          </cell>
          <cell r="BP144" t="str">
            <v>N/A</v>
          </cell>
          <cell r="BQ144">
            <v>0</v>
          </cell>
          <cell r="BR144">
            <v>0</v>
          </cell>
          <cell r="BS144">
            <v>0</v>
          </cell>
          <cell r="BT144" t="str">
            <v>N/A</v>
          </cell>
          <cell r="BU144">
            <v>0</v>
          </cell>
          <cell r="BV144">
            <v>0</v>
          </cell>
          <cell r="BW144">
            <v>0</v>
          </cell>
          <cell r="BX144" t="str">
            <v>N/A</v>
          </cell>
          <cell r="BY144" t="str">
            <v>N/A</v>
          </cell>
          <cell r="BZ144">
            <v>0</v>
          </cell>
          <cell r="CA144">
            <v>0</v>
          </cell>
          <cell r="CB144" t="str">
            <v>N/A</v>
          </cell>
          <cell r="CC144">
            <v>0</v>
          </cell>
          <cell r="CD144">
            <v>0</v>
          </cell>
          <cell r="CE144">
            <v>0</v>
          </cell>
          <cell r="CF144" t="str">
            <v>N/A</v>
          </cell>
          <cell r="CG144">
            <v>0</v>
          </cell>
          <cell r="CH144">
            <v>0</v>
          </cell>
          <cell r="CI144">
            <v>0</v>
          </cell>
          <cell r="CJ144" t="str">
            <v>N/A</v>
          </cell>
          <cell r="CK144">
            <v>0</v>
          </cell>
          <cell r="CL144">
            <v>0</v>
          </cell>
          <cell r="CM144">
            <v>0</v>
          </cell>
          <cell r="CN144" t="str">
            <v>N/A</v>
          </cell>
          <cell r="CO144" t="str">
            <v>N/A</v>
          </cell>
          <cell r="CP144">
            <v>0</v>
          </cell>
          <cell r="CQ144">
            <v>0</v>
          </cell>
          <cell r="CR144" t="str">
            <v>N/A</v>
          </cell>
          <cell r="CS144" t="str">
            <v>N/A</v>
          </cell>
          <cell r="CT144">
            <v>5169</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row>
        <row r="146">
          <cell r="AC146">
            <v>5180</v>
          </cell>
          <cell r="AD146">
            <v>0</v>
          </cell>
          <cell r="AE146">
            <v>0</v>
          </cell>
          <cell r="AF146" t="str">
            <v>N/A</v>
          </cell>
          <cell r="AG146">
            <v>0</v>
          </cell>
          <cell r="AH146">
            <v>0</v>
          </cell>
          <cell r="AI146">
            <v>0</v>
          </cell>
          <cell r="AJ146" t="str">
            <v>N/A</v>
          </cell>
          <cell r="AK146">
            <v>0</v>
          </cell>
          <cell r="AL146">
            <v>0</v>
          </cell>
          <cell r="AM146">
            <v>0</v>
          </cell>
          <cell r="AN146" t="str">
            <v>N/A</v>
          </cell>
          <cell r="AO146">
            <v>0</v>
          </cell>
          <cell r="AP146">
            <v>0</v>
          </cell>
          <cell r="AQ146">
            <v>0</v>
          </cell>
          <cell r="AR146" t="str">
            <v>N/A</v>
          </cell>
          <cell r="AS146" t="str">
            <v>N/A</v>
          </cell>
          <cell r="AT146">
            <v>0</v>
          </cell>
          <cell r="AU146">
            <v>0</v>
          </cell>
          <cell r="AV146" t="str">
            <v>N/A</v>
          </cell>
          <cell r="AW146">
            <v>0</v>
          </cell>
          <cell r="AX146">
            <v>0</v>
          </cell>
          <cell r="AY146">
            <v>0</v>
          </cell>
          <cell r="AZ146" t="str">
            <v>N/A</v>
          </cell>
          <cell r="BA146">
            <v>0</v>
          </cell>
          <cell r="BB146">
            <v>0</v>
          </cell>
          <cell r="BC146">
            <v>0</v>
          </cell>
          <cell r="BD146" t="str">
            <v>N/A</v>
          </cell>
          <cell r="BE146">
            <v>0</v>
          </cell>
          <cell r="BF146">
            <v>0</v>
          </cell>
          <cell r="BG146">
            <v>0</v>
          </cell>
          <cell r="BH146" t="str">
            <v>N/A</v>
          </cell>
          <cell r="BI146" t="str">
            <v>N/A</v>
          </cell>
          <cell r="BJ146">
            <v>0</v>
          </cell>
          <cell r="BK146">
            <v>0</v>
          </cell>
          <cell r="BL146" t="str">
            <v>N/A</v>
          </cell>
          <cell r="BM146">
            <v>0</v>
          </cell>
          <cell r="BN146">
            <v>0</v>
          </cell>
          <cell r="BO146">
            <v>0</v>
          </cell>
          <cell r="BP146" t="str">
            <v>N/A</v>
          </cell>
          <cell r="BQ146">
            <v>0</v>
          </cell>
          <cell r="BR146">
            <v>0</v>
          </cell>
          <cell r="BS146">
            <v>0</v>
          </cell>
          <cell r="BT146" t="str">
            <v>N/A</v>
          </cell>
          <cell r="BU146">
            <v>0</v>
          </cell>
          <cell r="BV146">
            <v>0</v>
          </cell>
          <cell r="BW146">
            <v>0</v>
          </cell>
          <cell r="BX146" t="str">
            <v>N/A</v>
          </cell>
          <cell r="BY146" t="str">
            <v>N/A</v>
          </cell>
          <cell r="BZ146">
            <v>0</v>
          </cell>
          <cell r="CA146">
            <v>0</v>
          </cell>
          <cell r="CB146" t="str">
            <v>N/A</v>
          </cell>
          <cell r="CC146">
            <v>0</v>
          </cell>
          <cell r="CD146">
            <v>0</v>
          </cell>
          <cell r="CE146">
            <v>0</v>
          </cell>
          <cell r="CF146" t="str">
            <v>N/A</v>
          </cell>
          <cell r="CG146">
            <v>0</v>
          </cell>
          <cell r="CH146">
            <v>0</v>
          </cell>
          <cell r="CI146">
            <v>0</v>
          </cell>
          <cell r="CJ146" t="str">
            <v>N/A</v>
          </cell>
          <cell r="CK146">
            <v>0</v>
          </cell>
          <cell r="CL146">
            <v>0</v>
          </cell>
          <cell r="CM146">
            <v>0</v>
          </cell>
          <cell r="CN146" t="str">
            <v>N/A</v>
          </cell>
          <cell r="CO146" t="str">
            <v>N/A</v>
          </cell>
          <cell r="CP146">
            <v>0</v>
          </cell>
          <cell r="CQ146">
            <v>0</v>
          </cell>
          <cell r="CR146" t="str">
            <v>N/A</v>
          </cell>
          <cell r="CS146" t="str">
            <v>N/A</v>
          </cell>
          <cell r="CT146">
            <v>5180</v>
          </cell>
          <cell r="CU146">
            <v>0</v>
          </cell>
          <cell r="CV146">
            <v>0</v>
          </cell>
          <cell r="CW146">
            <v>0</v>
          </cell>
          <cell r="CX146">
            <v>0</v>
          </cell>
          <cell r="CY146">
            <v>0</v>
          </cell>
          <cell r="CZ146">
            <v>0</v>
          </cell>
          <cell r="DA146">
            <v>0</v>
          </cell>
          <cell r="DB146">
            <v>0</v>
          </cell>
          <cell r="DC146">
            <v>0</v>
          </cell>
          <cell r="DD146">
            <v>0</v>
          </cell>
          <cell r="DE146">
            <v>0</v>
          </cell>
          <cell r="DF146">
            <v>0</v>
          </cell>
          <cell r="DG146">
            <v>0</v>
          </cell>
          <cell r="DH146">
            <v>0</v>
          </cell>
          <cell r="DI146">
            <v>0</v>
          </cell>
          <cell r="DJ146">
            <v>0</v>
          </cell>
          <cell r="DK146">
            <v>0</v>
          </cell>
          <cell r="DL146">
            <v>0</v>
          </cell>
          <cell r="DM146">
            <v>0</v>
          </cell>
          <cell r="DN146">
            <v>0</v>
          </cell>
          <cell r="DO146">
            <v>0</v>
          </cell>
          <cell r="DP146">
            <v>0</v>
          </cell>
          <cell r="DQ146">
            <v>0</v>
          </cell>
          <cell r="DR146">
            <v>0</v>
          </cell>
        </row>
        <row r="147">
          <cell r="AC147">
            <v>5181</v>
          </cell>
          <cell r="AD147">
            <v>0</v>
          </cell>
          <cell r="AE147">
            <v>0</v>
          </cell>
          <cell r="AF147" t="str">
            <v>N/A</v>
          </cell>
          <cell r="AG147">
            <v>0</v>
          </cell>
          <cell r="AH147">
            <v>0</v>
          </cell>
          <cell r="AI147">
            <v>0</v>
          </cell>
          <cell r="AJ147" t="str">
            <v>N/A</v>
          </cell>
          <cell r="AK147">
            <v>0</v>
          </cell>
          <cell r="AL147">
            <v>0</v>
          </cell>
          <cell r="AM147">
            <v>0</v>
          </cell>
          <cell r="AN147" t="str">
            <v>N/A</v>
          </cell>
          <cell r="AO147">
            <v>0</v>
          </cell>
          <cell r="AP147">
            <v>0</v>
          </cell>
          <cell r="AQ147">
            <v>0</v>
          </cell>
          <cell r="AR147" t="str">
            <v>N/A</v>
          </cell>
          <cell r="AS147" t="str">
            <v>N/A</v>
          </cell>
          <cell r="AT147">
            <v>0</v>
          </cell>
          <cell r="AU147">
            <v>0</v>
          </cell>
          <cell r="AV147" t="str">
            <v>N/A</v>
          </cell>
          <cell r="AW147">
            <v>0</v>
          </cell>
          <cell r="AX147">
            <v>0</v>
          </cell>
          <cell r="AY147">
            <v>0</v>
          </cell>
          <cell r="AZ147" t="str">
            <v>N/A</v>
          </cell>
          <cell r="BA147">
            <v>0</v>
          </cell>
          <cell r="BB147">
            <v>0</v>
          </cell>
          <cell r="BC147">
            <v>0</v>
          </cell>
          <cell r="BD147" t="str">
            <v>N/A</v>
          </cell>
          <cell r="BE147">
            <v>0</v>
          </cell>
          <cell r="BF147">
            <v>0</v>
          </cell>
          <cell r="BG147">
            <v>0</v>
          </cell>
          <cell r="BH147" t="str">
            <v>N/A</v>
          </cell>
          <cell r="BI147" t="str">
            <v>N/A</v>
          </cell>
          <cell r="BJ147">
            <v>0</v>
          </cell>
          <cell r="BK147">
            <v>0</v>
          </cell>
          <cell r="BL147" t="str">
            <v>N/A</v>
          </cell>
          <cell r="BM147">
            <v>0</v>
          </cell>
          <cell r="BN147">
            <v>0</v>
          </cell>
          <cell r="BO147">
            <v>0</v>
          </cell>
          <cell r="BP147" t="str">
            <v>N/A</v>
          </cell>
          <cell r="BQ147">
            <v>0</v>
          </cell>
          <cell r="BR147">
            <v>0</v>
          </cell>
          <cell r="BS147">
            <v>0</v>
          </cell>
          <cell r="BT147" t="str">
            <v>N/A</v>
          </cell>
          <cell r="BU147">
            <v>0</v>
          </cell>
          <cell r="BV147">
            <v>0</v>
          </cell>
          <cell r="BW147">
            <v>0</v>
          </cell>
          <cell r="BX147" t="str">
            <v>N/A</v>
          </cell>
          <cell r="BY147" t="str">
            <v>N/A</v>
          </cell>
          <cell r="BZ147">
            <v>0</v>
          </cell>
          <cell r="CA147">
            <v>0</v>
          </cell>
          <cell r="CB147" t="str">
            <v>N/A</v>
          </cell>
          <cell r="CC147">
            <v>0</v>
          </cell>
          <cell r="CD147">
            <v>0</v>
          </cell>
          <cell r="CE147">
            <v>0</v>
          </cell>
          <cell r="CF147" t="str">
            <v>N/A</v>
          </cell>
          <cell r="CG147">
            <v>0</v>
          </cell>
          <cell r="CH147">
            <v>0</v>
          </cell>
          <cell r="CI147">
            <v>0</v>
          </cell>
          <cell r="CJ147" t="str">
            <v>N/A</v>
          </cell>
          <cell r="CK147">
            <v>0</v>
          </cell>
          <cell r="CL147">
            <v>0</v>
          </cell>
          <cell r="CM147">
            <v>0</v>
          </cell>
          <cell r="CN147" t="str">
            <v>N/A</v>
          </cell>
          <cell r="CO147" t="str">
            <v>N/A</v>
          </cell>
          <cell r="CP147">
            <v>0</v>
          </cell>
          <cell r="CQ147">
            <v>0</v>
          </cell>
          <cell r="CR147" t="str">
            <v>N/A</v>
          </cell>
          <cell r="CS147" t="str">
            <v>N/A</v>
          </cell>
          <cell r="CT147">
            <v>5181</v>
          </cell>
          <cell r="CU147">
            <v>0</v>
          </cell>
          <cell r="CV147">
            <v>0</v>
          </cell>
          <cell r="CW147">
            <v>0</v>
          </cell>
          <cell r="CX147">
            <v>0</v>
          </cell>
          <cell r="CY147">
            <v>0</v>
          </cell>
          <cell r="CZ147">
            <v>0</v>
          </cell>
          <cell r="DA147">
            <v>0</v>
          </cell>
          <cell r="DB147">
            <v>0</v>
          </cell>
          <cell r="DC147">
            <v>0</v>
          </cell>
          <cell r="DD147">
            <v>0</v>
          </cell>
          <cell r="DE147">
            <v>0</v>
          </cell>
          <cell r="DF147">
            <v>0</v>
          </cell>
          <cell r="DG147">
            <v>0</v>
          </cell>
          <cell r="DH147">
            <v>0</v>
          </cell>
          <cell r="DI147">
            <v>0</v>
          </cell>
          <cell r="DJ147">
            <v>0</v>
          </cell>
          <cell r="DK147">
            <v>0</v>
          </cell>
          <cell r="DL147">
            <v>0</v>
          </cell>
          <cell r="DM147">
            <v>0</v>
          </cell>
          <cell r="DN147">
            <v>0</v>
          </cell>
          <cell r="DO147">
            <v>0</v>
          </cell>
          <cell r="DP147">
            <v>0</v>
          </cell>
          <cell r="DQ147">
            <v>0</v>
          </cell>
          <cell r="DR147">
            <v>0</v>
          </cell>
        </row>
        <row r="148">
          <cell r="AC148">
            <v>5182</v>
          </cell>
          <cell r="AD148">
            <v>0</v>
          </cell>
          <cell r="AE148">
            <v>0</v>
          </cell>
          <cell r="AF148" t="str">
            <v>N/A</v>
          </cell>
          <cell r="AG148">
            <v>0</v>
          </cell>
          <cell r="AH148">
            <v>0</v>
          </cell>
          <cell r="AI148">
            <v>0</v>
          </cell>
          <cell r="AJ148" t="str">
            <v>N/A</v>
          </cell>
          <cell r="AK148">
            <v>0</v>
          </cell>
          <cell r="AL148">
            <v>0</v>
          </cell>
          <cell r="AM148">
            <v>0</v>
          </cell>
          <cell r="AN148" t="str">
            <v>N/A</v>
          </cell>
          <cell r="AO148">
            <v>0</v>
          </cell>
          <cell r="AP148">
            <v>0</v>
          </cell>
          <cell r="AQ148">
            <v>0</v>
          </cell>
          <cell r="AR148" t="str">
            <v>N/A</v>
          </cell>
          <cell r="AS148" t="str">
            <v>N/A</v>
          </cell>
          <cell r="AT148">
            <v>0</v>
          </cell>
          <cell r="AU148">
            <v>0</v>
          </cell>
          <cell r="AV148" t="str">
            <v>N/A</v>
          </cell>
          <cell r="AW148">
            <v>0</v>
          </cell>
          <cell r="AX148">
            <v>0</v>
          </cell>
          <cell r="AY148">
            <v>0</v>
          </cell>
          <cell r="AZ148" t="str">
            <v>N/A</v>
          </cell>
          <cell r="BA148">
            <v>0</v>
          </cell>
          <cell r="BB148">
            <v>0</v>
          </cell>
          <cell r="BC148">
            <v>0</v>
          </cell>
          <cell r="BD148" t="str">
            <v>N/A</v>
          </cell>
          <cell r="BE148">
            <v>0</v>
          </cell>
          <cell r="BF148">
            <v>0</v>
          </cell>
          <cell r="BG148">
            <v>0</v>
          </cell>
          <cell r="BH148" t="str">
            <v>N/A</v>
          </cell>
          <cell r="BI148" t="str">
            <v>N/A</v>
          </cell>
          <cell r="BJ148">
            <v>0</v>
          </cell>
          <cell r="BK148">
            <v>0</v>
          </cell>
          <cell r="BL148" t="str">
            <v>N/A</v>
          </cell>
          <cell r="BM148">
            <v>0</v>
          </cell>
          <cell r="BN148">
            <v>0</v>
          </cell>
          <cell r="BO148">
            <v>0</v>
          </cell>
          <cell r="BP148" t="str">
            <v>N/A</v>
          </cell>
          <cell r="BQ148">
            <v>0</v>
          </cell>
          <cell r="BR148">
            <v>0</v>
          </cell>
          <cell r="BS148">
            <v>0</v>
          </cell>
          <cell r="BT148" t="str">
            <v>N/A</v>
          </cell>
          <cell r="BU148">
            <v>0</v>
          </cell>
          <cell r="BV148">
            <v>0</v>
          </cell>
          <cell r="BW148">
            <v>0</v>
          </cell>
          <cell r="BX148" t="str">
            <v>N/A</v>
          </cell>
          <cell r="BY148" t="str">
            <v>N/A</v>
          </cell>
          <cell r="BZ148">
            <v>0</v>
          </cell>
          <cell r="CA148">
            <v>0</v>
          </cell>
          <cell r="CB148" t="str">
            <v>N/A</v>
          </cell>
          <cell r="CC148">
            <v>0</v>
          </cell>
          <cell r="CD148">
            <v>0</v>
          </cell>
          <cell r="CE148">
            <v>0</v>
          </cell>
          <cell r="CF148" t="str">
            <v>N/A</v>
          </cell>
          <cell r="CG148">
            <v>0</v>
          </cell>
          <cell r="CH148">
            <v>0</v>
          </cell>
          <cell r="CI148">
            <v>0</v>
          </cell>
          <cell r="CJ148" t="str">
            <v>N/A</v>
          </cell>
          <cell r="CK148">
            <v>0</v>
          </cell>
          <cell r="CL148">
            <v>0</v>
          </cell>
          <cell r="CM148">
            <v>0</v>
          </cell>
          <cell r="CN148" t="str">
            <v>N/A</v>
          </cell>
          <cell r="CO148" t="str">
            <v>N/A</v>
          </cell>
          <cell r="CP148">
            <v>0</v>
          </cell>
          <cell r="CQ148">
            <v>0</v>
          </cell>
          <cell r="CR148" t="str">
            <v>N/A</v>
          </cell>
          <cell r="CS148" t="str">
            <v>N/A</v>
          </cell>
          <cell r="CT148">
            <v>5182</v>
          </cell>
          <cell r="CU148">
            <v>0</v>
          </cell>
          <cell r="CV148">
            <v>0</v>
          </cell>
          <cell r="CW148">
            <v>0</v>
          </cell>
          <cell r="CX148">
            <v>0</v>
          </cell>
          <cell r="CY148">
            <v>0</v>
          </cell>
          <cell r="CZ148">
            <v>0</v>
          </cell>
          <cell r="DA148">
            <v>0</v>
          </cell>
          <cell r="DB148">
            <v>0</v>
          </cell>
          <cell r="DC148">
            <v>0</v>
          </cell>
          <cell r="DD148">
            <v>0</v>
          </cell>
          <cell r="DE148">
            <v>0</v>
          </cell>
          <cell r="DF148">
            <v>0</v>
          </cell>
          <cell r="DG148">
            <v>0</v>
          </cell>
          <cell r="DH148">
            <v>0</v>
          </cell>
          <cell r="DI148">
            <v>0</v>
          </cell>
          <cell r="DJ148">
            <v>0</v>
          </cell>
          <cell r="DK148">
            <v>0</v>
          </cell>
          <cell r="DL148">
            <v>0</v>
          </cell>
          <cell r="DM148">
            <v>0</v>
          </cell>
          <cell r="DN148">
            <v>0</v>
          </cell>
          <cell r="DO148">
            <v>0</v>
          </cell>
          <cell r="DP148">
            <v>0</v>
          </cell>
          <cell r="DQ148">
            <v>0</v>
          </cell>
          <cell r="DR148">
            <v>0</v>
          </cell>
        </row>
        <row r="149">
          <cell r="AC149">
            <v>5189</v>
          </cell>
          <cell r="AD149">
            <v>0</v>
          </cell>
          <cell r="AE149">
            <v>0</v>
          </cell>
          <cell r="AF149" t="str">
            <v>N/A</v>
          </cell>
          <cell r="AG149">
            <v>0</v>
          </cell>
          <cell r="AH149">
            <v>0</v>
          </cell>
          <cell r="AI149">
            <v>0</v>
          </cell>
          <cell r="AJ149" t="str">
            <v>N/A</v>
          </cell>
          <cell r="AK149">
            <v>0</v>
          </cell>
          <cell r="AL149">
            <v>0</v>
          </cell>
          <cell r="AM149">
            <v>0</v>
          </cell>
          <cell r="AN149" t="str">
            <v>N/A</v>
          </cell>
          <cell r="AO149">
            <v>0</v>
          </cell>
          <cell r="AP149">
            <v>0</v>
          </cell>
          <cell r="AQ149">
            <v>0</v>
          </cell>
          <cell r="AR149" t="str">
            <v>N/A</v>
          </cell>
          <cell r="AS149" t="str">
            <v>N/A</v>
          </cell>
          <cell r="AT149">
            <v>0</v>
          </cell>
          <cell r="AU149">
            <v>0</v>
          </cell>
          <cell r="AV149" t="str">
            <v>N/A</v>
          </cell>
          <cell r="AW149">
            <v>0</v>
          </cell>
          <cell r="AX149">
            <v>0</v>
          </cell>
          <cell r="AY149">
            <v>0</v>
          </cell>
          <cell r="AZ149" t="str">
            <v>N/A</v>
          </cell>
          <cell r="BA149">
            <v>0</v>
          </cell>
          <cell r="BB149">
            <v>0</v>
          </cell>
          <cell r="BC149">
            <v>0</v>
          </cell>
          <cell r="BD149" t="str">
            <v>N/A</v>
          </cell>
          <cell r="BE149">
            <v>0</v>
          </cell>
          <cell r="BF149">
            <v>0</v>
          </cell>
          <cell r="BG149">
            <v>0</v>
          </cell>
          <cell r="BH149" t="str">
            <v>N/A</v>
          </cell>
          <cell r="BI149" t="str">
            <v>N/A</v>
          </cell>
          <cell r="BJ149">
            <v>0</v>
          </cell>
          <cell r="BK149">
            <v>0</v>
          </cell>
          <cell r="BL149" t="str">
            <v>N/A</v>
          </cell>
          <cell r="BM149">
            <v>0</v>
          </cell>
          <cell r="BN149">
            <v>0</v>
          </cell>
          <cell r="BO149">
            <v>0</v>
          </cell>
          <cell r="BP149" t="str">
            <v>N/A</v>
          </cell>
          <cell r="BQ149">
            <v>0</v>
          </cell>
          <cell r="BR149">
            <v>0</v>
          </cell>
          <cell r="BS149">
            <v>0</v>
          </cell>
          <cell r="BT149" t="str">
            <v>N/A</v>
          </cell>
          <cell r="BU149">
            <v>0</v>
          </cell>
          <cell r="BV149">
            <v>0</v>
          </cell>
          <cell r="BW149">
            <v>0</v>
          </cell>
          <cell r="BX149" t="str">
            <v>N/A</v>
          </cell>
          <cell r="BY149" t="str">
            <v>N/A</v>
          </cell>
          <cell r="BZ149">
            <v>0</v>
          </cell>
          <cell r="CA149">
            <v>0</v>
          </cell>
          <cell r="CB149" t="str">
            <v>N/A</v>
          </cell>
          <cell r="CC149">
            <v>0</v>
          </cell>
          <cell r="CD149">
            <v>0</v>
          </cell>
          <cell r="CE149">
            <v>0</v>
          </cell>
          <cell r="CF149" t="str">
            <v>N/A</v>
          </cell>
          <cell r="CG149">
            <v>0</v>
          </cell>
          <cell r="CH149">
            <v>0</v>
          </cell>
          <cell r="CI149">
            <v>0</v>
          </cell>
          <cell r="CJ149" t="str">
            <v>N/A</v>
          </cell>
          <cell r="CK149">
            <v>0</v>
          </cell>
          <cell r="CL149">
            <v>0</v>
          </cell>
          <cell r="CM149">
            <v>0</v>
          </cell>
          <cell r="CN149" t="str">
            <v>N/A</v>
          </cell>
          <cell r="CO149" t="str">
            <v>N/A</v>
          </cell>
          <cell r="CP149">
            <v>0</v>
          </cell>
          <cell r="CQ149">
            <v>0</v>
          </cell>
          <cell r="CR149" t="str">
            <v>N/A</v>
          </cell>
          <cell r="CS149" t="str">
            <v>N/A</v>
          </cell>
          <cell r="CT149">
            <v>5189</v>
          </cell>
          <cell r="CU149">
            <v>0</v>
          </cell>
          <cell r="CV149">
            <v>0</v>
          </cell>
          <cell r="CW149">
            <v>0</v>
          </cell>
          <cell r="CX149">
            <v>0</v>
          </cell>
          <cell r="CY149">
            <v>0</v>
          </cell>
          <cell r="CZ149">
            <v>0</v>
          </cell>
          <cell r="DA149">
            <v>0</v>
          </cell>
          <cell r="DB149">
            <v>0</v>
          </cell>
          <cell r="DC149">
            <v>0</v>
          </cell>
          <cell r="DD149">
            <v>0</v>
          </cell>
          <cell r="DE149">
            <v>0</v>
          </cell>
          <cell r="DF149">
            <v>0</v>
          </cell>
          <cell r="DG149">
            <v>0</v>
          </cell>
          <cell r="DH149">
            <v>0</v>
          </cell>
          <cell r="DI149">
            <v>0</v>
          </cell>
          <cell r="DJ149">
            <v>0</v>
          </cell>
          <cell r="DK149">
            <v>0</v>
          </cell>
          <cell r="DL149">
            <v>0</v>
          </cell>
          <cell r="DM149">
            <v>0</v>
          </cell>
          <cell r="DN149">
            <v>0</v>
          </cell>
          <cell r="DO149">
            <v>0</v>
          </cell>
          <cell r="DP149">
            <v>0</v>
          </cell>
          <cell r="DQ149">
            <v>0</v>
          </cell>
          <cell r="DR149">
            <v>0</v>
          </cell>
        </row>
        <row r="151">
          <cell r="AC151">
            <v>5200</v>
          </cell>
          <cell r="AD151">
            <v>0</v>
          </cell>
          <cell r="AE151">
            <v>0</v>
          </cell>
          <cell r="AF151" t="str">
            <v>N/A</v>
          </cell>
          <cell r="AG151">
            <v>0</v>
          </cell>
          <cell r="AH151">
            <v>0</v>
          </cell>
          <cell r="AI151">
            <v>0</v>
          </cell>
          <cell r="AJ151" t="str">
            <v>N/A</v>
          </cell>
          <cell r="AK151">
            <v>0</v>
          </cell>
          <cell r="AL151">
            <v>0</v>
          </cell>
          <cell r="AM151">
            <v>0</v>
          </cell>
          <cell r="AN151" t="str">
            <v>N/A</v>
          </cell>
          <cell r="AO151">
            <v>0</v>
          </cell>
          <cell r="AP151">
            <v>0</v>
          </cell>
          <cell r="AQ151">
            <v>0</v>
          </cell>
          <cell r="AR151" t="str">
            <v>N/A</v>
          </cell>
          <cell r="AS151" t="str">
            <v>N/A</v>
          </cell>
          <cell r="AT151">
            <v>0</v>
          </cell>
          <cell r="AU151">
            <v>0</v>
          </cell>
          <cell r="AV151" t="str">
            <v>N/A</v>
          </cell>
          <cell r="AW151">
            <v>0</v>
          </cell>
          <cell r="AX151">
            <v>0</v>
          </cell>
          <cell r="AY151">
            <v>0</v>
          </cell>
          <cell r="AZ151" t="str">
            <v>N/A</v>
          </cell>
          <cell r="BA151">
            <v>0</v>
          </cell>
          <cell r="BB151">
            <v>0</v>
          </cell>
          <cell r="BC151">
            <v>0</v>
          </cell>
          <cell r="BD151" t="str">
            <v>N/A</v>
          </cell>
          <cell r="BE151">
            <v>0</v>
          </cell>
          <cell r="BF151">
            <v>0</v>
          </cell>
          <cell r="BG151">
            <v>0</v>
          </cell>
          <cell r="BH151" t="str">
            <v>N/A</v>
          </cell>
          <cell r="BI151" t="str">
            <v>N/A</v>
          </cell>
          <cell r="BJ151">
            <v>0</v>
          </cell>
          <cell r="BK151">
            <v>0</v>
          </cell>
          <cell r="BL151" t="str">
            <v>N/A</v>
          </cell>
          <cell r="BM151">
            <v>0</v>
          </cell>
          <cell r="BN151">
            <v>0</v>
          </cell>
          <cell r="BO151">
            <v>0</v>
          </cell>
          <cell r="BP151" t="str">
            <v>N/A</v>
          </cell>
          <cell r="BQ151">
            <v>0</v>
          </cell>
          <cell r="BR151">
            <v>0</v>
          </cell>
          <cell r="BS151">
            <v>0</v>
          </cell>
          <cell r="BT151" t="str">
            <v>N/A</v>
          </cell>
          <cell r="BU151">
            <v>0</v>
          </cell>
          <cell r="BV151">
            <v>0</v>
          </cell>
          <cell r="BW151">
            <v>0</v>
          </cell>
          <cell r="BX151" t="str">
            <v>N/A</v>
          </cell>
          <cell r="BY151" t="str">
            <v>N/A</v>
          </cell>
          <cell r="BZ151">
            <v>0</v>
          </cell>
          <cell r="CA151">
            <v>0</v>
          </cell>
          <cell r="CB151" t="str">
            <v>N/A</v>
          </cell>
          <cell r="CC151">
            <v>0</v>
          </cell>
          <cell r="CD151">
            <v>0</v>
          </cell>
          <cell r="CE151">
            <v>0</v>
          </cell>
          <cell r="CF151" t="str">
            <v>N/A</v>
          </cell>
          <cell r="CG151">
            <v>0</v>
          </cell>
          <cell r="CH151">
            <v>0</v>
          </cell>
          <cell r="CI151">
            <v>0</v>
          </cell>
          <cell r="CJ151" t="str">
            <v>N/A</v>
          </cell>
          <cell r="CK151">
            <v>0</v>
          </cell>
          <cell r="CL151">
            <v>0</v>
          </cell>
          <cell r="CM151">
            <v>0</v>
          </cell>
          <cell r="CN151" t="str">
            <v>N/A</v>
          </cell>
          <cell r="CO151" t="str">
            <v>N/A</v>
          </cell>
          <cell r="CP151">
            <v>0</v>
          </cell>
          <cell r="CQ151">
            <v>0</v>
          </cell>
          <cell r="CR151" t="str">
            <v>N/A</v>
          </cell>
          <cell r="CS151" t="str">
            <v>N/A</v>
          </cell>
          <cell r="CT151">
            <v>5200</v>
          </cell>
          <cell r="CU151">
            <v>0</v>
          </cell>
          <cell r="CV151">
            <v>0</v>
          </cell>
          <cell r="CW151">
            <v>0</v>
          </cell>
          <cell r="CX151">
            <v>0</v>
          </cell>
          <cell r="CY151">
            <v>0</v>
          </cell>
          <cell r="CZ151">
            <v>0</v>
          </cell>
          <cell r="DA151">
            <v>0</v>
          </cell>
          <cell r="DB151">
            <v>0</v>
          </cell>
          <cell r="DC151">
            <v>0</v>
          </cell>
          <cell r="DD151">
            <v>0</v>
          </cell>
          <cell r="DE151">
            <v>0</v>
          </cell>
          <cell r="DF151">
            <v>0</v>
          </cell>
          <cell r="DG151">
            <v>0</v>
          </cell>
          <cell r="DH151">
            <v>0</v>
          </cell>
          <cell r="DI151">
            <v>0</v>
          </cell>
          <cell r="DJ151">
            <v>0</v>
          </cell>
          <cell r="DK151">
            <v>0</v>
          </cell>
          <cell r="DL151">
            <v>0</v>
          </cell>
          <cell r="DM151">
            <v>0</v>
          </cell>
          <cell r="DN151">
            <v>0</v>
          </cell>
          <cell r="DO151">
            <v>0</v>
          </cell>
          <cell r="DP151">
            <v>0</v>
          </cell>
          <cell r="DQ151">
            <v>0</v>
          </cell>
          <cell r="DR151">
            <v>0</v>
          </cell>
        </row>
        <row r="152">
          <cell r="AC152">
            <v>5230</v>
          </cell>
          <cell r="AD152">
            <v>6427.83</v>
          </cell>
          <cell r="AE152">
            <v>0</v>
          </cell>
          <cell r="AF152" t="str">
            <v>N/A</v>
          </cell>
          <cell r="AG152">
            <v>0</v>
          </cell>
          <cell r="AH152">
            <v>0</v>
          </cell>
          <cell r="AI152">
            <v>0</v>
          </cell>
          <cell r="AJ152" t="str">
            <v>N/A</v>
          </cell>
          <cell r="AK152">
            <v>0</v>
          </cell>
          <cell r="AL152">
            <v>0</v>
          </cell>
          <cell r="AM152">
            <v>0</v>
          </cell>
          <cell r="AN152" t="str">
            <v>N/A</v>
          </cell>
          <cell r="AO152">
            <v>0</v>
          </cell>
          <cell r="AP152">
            <v>6427.83</v>
          </cell>
          <cell r="AQ152">
            <v>0</v>
          </cell>
          <cell r="AR152" t="str">
            <v>N/A</v>
          </cell>
          <cell r="AS152" t="str">
            <v>N/A</v>
          </cell>
          <cell r="AT152">
            <v>0</v>
          </cell>
          <cell r="AU152">
            <v>0</v>
          </cell>
          <cell r="AV152" t="str">
            <v>N/A</v>
          </cell>
          <cell r="AW152">
            <v>0</v>
          </cell>
          <cell r="AX152">
            <v>0</v>
          </cell>
          <cell r="AY152">
            <v>0</v>
          </cell>
          <cell r="AZ152" t="str">
            <v>N/A</v>
          </cell>
          <cell r="BA152">
            <v>0</v>
          </cell>
          <cell r="BB152">
            <v>0</v>
          </cell>
          <cell r="BC152">
            <v>0</v>
          </cell>
          <cell r="BD152" t="str">
            <v>N/A</v>
          </cell>
          <cell r="BE152">
            <v>0</v>
          </cell>
          <cell r="BF152">
            <v>0</v>
          </cell>
          <cell r="BG152">
            <v>0</v>
          </cell>
          <cell r="BH152" t="str">
            <v>N/A</v>
          </cell>
          <cell r="BI152" t="str">
            <v>N/A</v>
          </cell>
          <cell r="BJ152">
            <v>0</v>
          </cell>
          <cell r="BK152">
            <v>0</v>
          </cell>
          <cell r="BL152" t="str">
            <v>N/A</v>
          </cell>
          <cell r="BM152">
            <v>0</v>
          </cell>
          <cell r="BN152">
            <v>0</v>
          </cell>
          <cell r="BO152">
            <v>0</v>
          </cell>
          <cell r="BP152" t="str">
            <v>N/A</v>
          </cell>
          <cell r="BQ152">
            <v>0</v>
          </cell>
          <cell r="BR152">
            <v>0</v>
          </cell>
          <cell r="BS152">
            <v>0</v>
          </cell>
          <cell r="BT152" t="str">
            <v>N/A</v>
          </cell>
          <cell r="BU152">
            <v>0</v>
          </cell>
          <cell r="BV152">
            <v>0</v>
          </cell>
          <cell r="BW152">
            <v>0</v>
          </cell>
          <cell r="BX152" t="str">
            <v>N/A</v>
          </cell>
          <cell r="BY152" t="str">
            <v>N/A</v>
          </cell>
          <cell r="BZ152">
            <v>0</v>
          </cell>
          <cell r="CA152">
            <v>0</v>
          </cell>
          <cell r="CB152" t="str">
            <v>N/A</v>
          </cell>
          <cell r="CC152">
            <v>0</v>
          </cell>
          <cell r="CD152">
            <v>0</v>
          </cell>
          <cell r="CE152">
            <v>0</v>
          </cell>
          <cell r="CF152" t="str">
            <v>N/A</v>
          </cell>
          <cell r="CG152">
            <v>0</v>
          </cell>
          <cell r="CH152">
            <v>0</v>
          </cell>
          <cell r="CI152">
            <v>0</v>
          </cell>
          <cell r="CJ152" t="str">
            <v>N/A</v>
          </cell>
          <cell r="CK152">
            <v>0</v>
          </cell>
          <cell r="CL152">
            <v>0</v>
          </cell>
          <cell r="CM152">
            <v>0</v>
          </cell>
          <cell r="CN152" t="str">
            <v>N/A</v>
          </cell>
          <cell r="CO152" t="str">
            <v>N/A</v>
          </cell>
          <cell r="CP152">
            <v>6427.83</v>
          </cell>
          <cell r="CQ152">
            <v>0</v>
          </cell>
          <cell r="CR152" t="str">
            <v>N/A</v>
          </cell>
          <cell r="CS152" t="str">
            <v>N/A</v>
          </cell>
          <cell r="CT152">
            <v>5230</v>
          </cell>
          <cell r="CU152">
            <v>6427.83</v>
          </cell>
          <cell r="CV152">
            <v>0</v>
          </cell>
          <cell r="CW152">
            <v>6427.83</v>
          </cell>
          <cell r="CX152">
            <v>0</v>
          </cell>
          <cell r="CY152">
            <v>6427.83</v>
          </cell>
          <cell r="CZ152">
            <v>0</v>
          </cell>
          <cell r="DA152">
            <v>6427.83</v>
          </cell>
          <cell r="DB152">
            <v>0</v>
          </cell>
          <cell r="DC152">
            <v>6427.83</v>
          </cell>
          <cell r="DD152">
            <v>0</v>
          </cell>
          <cell r="DE152">
            <v>6427.83</v>
          </cell>
          <cell r="DF152">
            <v>0</v>
          </cell>
          <cell r="DG152">
            <v>6427.83</v>
          </cell>
          <cell r="DH152">
            <v>0</v>
          </cell>
          <cell r="DI152">
            <v>6427.83</v>
          </cell>
          <cell r="DJ152">
            <v>0</v>
          </cell>
          <cell r="DK152">
            <v>6427.83</v>
          </cell>
          <cell r="DL152">
            <v>0</v>
          </cell>
          <cell r="DM152">
            <v>6427.83</v>
          </cell>
          <cell r="DN152">
            <v>0</v>
          </cell>
          <cell r="DO152">
            <v>6427.83</v>
          </cell>
          <cell r="DP152">
            <v>0</v>
          </cell>
          <cell r="DQ152">
            <v>6427.83</v>
          </cell>
          <cell r="DR152">
            <v>0</v>
          </cell>
        </row>
        <row r="153">
          <cell r="AC153">
            <v>5250</v>
          </cell>
          <cell r="AD153">
            <v>0</v>
          </cell>
          <cell r="AE153">
            <v>10000</v>
          </cell>
          <cell r="AF153" t="str">
            <v>N/A</v>
          </cell>
          <cell r="AG153">
            <v>10000</v>
          </cell>
          <cell r="AH153">
            <v>10000</v>
          </cell>
          <cell r="AI153">
            <v>10000</v>
          </cell>
          <cell r="AJ153">
            <v>0</v>
          </cell>
          <cell r="AK153">
            <v>0</v>
          </cell>
          <cell r="AL153">
            <v>10000</v>
          </cell>
          <cell r="AM153">
            <v>10000</v>
          </cell>
          <cell r="AN153">
            <v>0</v>
          </cell>
          <cell r="AO153">
            <v>0</v>
          </cell>
          <cell r="AP153">
            <v>20000</v>
          </cell>
          <cell r="AQ153">
            <v>30000</v>
          </cell>
          <cell r="AR153">
            <v>-0.33333333333333337</v>
          </cell>
          <cell r="AS153" t="str">
            <v>N/A</v>
          </cell>
          <cell r="AT153">
            <v>10000</v>
          </cell>
          <cell r="AU153">
            <v>10000</v>
          </cell>
          <cell r="AV153">
            <v>0</v>
          </cell>
          <cell r="AW153">
            <v>0</v>
          </cell>
          <cell r="AX153">
            <v>10000</v>
          </cell>
          <cell r="AY153">
            <v>10000</v>
          </cell>
          <cell r="AZ153">
            <v>0</v>
          </cell>
          <cell r="BA153">
            <v>0</v>
          </cell>
          <cell r="BB153">
            <v>10000</v>
          </cell>
          <cell r="BC153">
            <v>10000</v>
          </cell>
          <cell r="BD153">
            <v>0</v>
          </cell>
          <cell r="BE153">
            <v>0</v>
          </cell>
          <cell r="BF153">
            <v>30000</v>
          </cell>
          <cell r="BG153">
            <v>30000</v>
          </cell>
          <cell r="BH153">
            <v>0</v>
          </cell>
          <cell r="BI153" t="str">
            <v>N/A</v>
          </cell>
          <cell r="BJ153">
            <v>10000</v>
          </cell>
          <cell r="BK153">
            <v>10000</v>
          </cell>
          <cell r="BL153">
            <v>0</v>
          </cell>
          <cell r="BM153">
            <v>0</v>
          </cell>
          <cell r="BN153">
            <v>10000</v>
          </cell>
          <cell r="BO153">
            <v>10000</v>
          </cell>
          <cell r="BP153">
            <v>0</v>
          </cell>
          <cell r="BQ153">
            <v>0</v>
          </cell>
          <cell r="BR153">
            <v>10000</v>
          </cell>
          <cell r="BS153">
            <v>10000</v>
          </cell>
          <cell r="BT153">
            <v>0</v>
          </cell>
          <cell r="BU153">
            <v>0</v>
          </cell>
          <cell r="BV153">
            <v>30000</v>
          </cell>
          <cell r="BW153">
            <v>30000</v>
          </cell>
          <cell r="BX153">
            <v>0</v>
          </cell>
          <cell r="BY153" t="str">
            <v>N/A</v>
          </cell>
          <cell r="BZ153">
            <v>10000</v>
          </cell>
          <cell r="CA153">
            <v>10000</v>
          </cell>
          <cell r="CB153">
            <v>0</v>
          </cell>
          <cell r="CC153">
            <v>0</v>
          </cell>
          <cell r="CD153">
            <v>10000</v>
          </cell>
          <cell r="CE153">
            <v>10000</v>
          </cell>
          <cell r="CF153">
            <v>0</v>
          </cell>
          <cell r="CG153">
            <v>0</v>
          </cell>
          <cell r="CH153">
            <v>10000</v>
          </cell>
          <cell r="CI153">
            <v>10000</v>
          </cell>
          <cell r="CJ153">
            <v>0</v>
          </cell>
          <cell r="CK153">
            <v>0</v>
          </cell>
          <cell r="CL153">
            <v>30000</v>
          </cell>
          <cell r="CM153">
            <v>30000</v>
          </cell>
          <cell r="CN153">
            <v>0</v>
          </cell>
          <cell r="CO153" t="str">
            <v>N/A</v>
          </cell>
          <cell r="CP153">
            <v>110000</v>
          </cell>
          <cell r="CQ153">
            <v>120000</v>
          </cell>
          <cell r="CR153">
            <v>-8.333333333333337E-2</v>
          </cell>
          <cell r="CS153" t="str">
            <v>N/A</v>
          </cell>
          <cell r="CT153">
            <v>5250</v>
          </cell>
          <cell r="CU153">
            <v>0</v>
          </cell>
          <cell r="CV153">
            <v>10000</v>
          </cell>
          <cell r="CW153">
            <v>10000</v>
          </cell>
          <cell r="CX153">
            <v>20000</v>
          </cell>
          <cell r="CY153">
            <v>20000</v>
          </cell>
          <cell r="CZ153">
            <v>30000</v>
          </cell>
          <cell r="DA153">
            <v>30000</v>
          </cell>
          <cell r="DB153">
            <v>40000</v>
          </cell>
          <cell r="DC153">
            <v>40000</v>
          </cell>
          <cell r="DD153">
            <v>50000</v>
          </cell>
          <cell r="DE153">
            <v>50000</v>
          </cell>
          <cell r="DF153">
            <v>60000</v>
          </cell>
          <cell r="DG153">
            <v>60000</v>
          </cell>
          <cell r="DH153">
            <v>70000</v>
          </cell>
          <cell r="DI153">
            <v>70000</v>
          </cell>
          <cell r="DJ153">
            <v>80000</v>
          </cell>
          <cell r="DK153">
            <v>80000</v>
          </cell>
          <cell r="DL153">
            <v>90000</v>
          </cell>
          <cell r="DM153">
            <v>90000</v>
          </cell>
          <cell r="DN153">
            <v>100000</v>
          </cell>
          <cell r="DO153">
            <v>100000</v>
          </cell>
          <cell r="DP153">
            <v>110000</v>
          </cell>
          <cell r="DQ153">
            <v>110000</v>
          </cell>
          <cell r="DR153">
            <v>120000</v>
          </cell>
        </row>
        <row r="154">
          <cell r="AC154">
            <v>5260</v>
          </cell>
          <cell r="AD154">
            <v>0</v>
          </cell>
          <cell r="AE154">
            <v>0</v>
          </cell>
          <cell r="AF154" t="str">
            <v>N/A</v>
          </cell>
          <cell r="AG154">
            <v>0</v>
          </cell>
          <cell r="AH154">
            <v>0</v>
          </cell>
          <cell r="AI154">
            <v>0</v>
          </cell>
          <cell r="AJ154" t="str">
            <v>N/A</v>
          </cell>
          <cell r="AK154">
            <v>0</v>
          </cell>
          <cell r="AL154">
            <v>0</v>
          </cell>
          <cell r="AM154">
            <v>0</v>
          </cell>
          <cell r="AN154" t="str">
            <v>N/A</v>
          </cell>
          <cell r="AO154">
            <v>0</v>
          </cell>
          <cell r="AP154">
            <v>0</v>
          </cell>
          <cell r="AQ154">
            <v>0</v>
          </cell>
          <cell r="AR154" t="str">
            <v>N/A</v>
          </cell>
          <cell r="AS154" t="str">
            <v>N/A</v>
          </cell>
          <cell r="AT154">
            <v>0</v>
          </cell>
          <cell r="AU154">
            <v>0</v>
          </cell>
          <cell r="AV154" t="str">
            <v>N/A</v>
          </cell>
          <cell r="AW154">
            <v>0</v>
          </cell>
          <cell r="AX154">
            <v>0</v>
          </cell>
          <cell r="AY154">
            <v>0</v>
          </cell>
          <cell r="AZ154" t="str">
            <v>N/A</v>
          </cell>
          <cell r="BA154">
            <v>0</v>
          </cell>
          <cell r="BB154">
            <v>0</v>
          </cell>
          <cell r="BC154">
            <v>0</v>
          </cell>
          <cell r="BD154" t="str">
            <v>N/A</v>
          </cell>
          <cell r="BE154">
            <v>0</v>
          </cell>
          <cell r="BF154">
            <v>0</v>
          </cell>
          <cell r="BG154">
            <v>0</v>
          </cell>
          <cell r="BH154" t="str">
            <v>N/A</v>
          </cell>
          <cell r="BI154" t="str">
            <v>N/A</v>
          </cell>
          <cell r="BJ154">
            <v>0</v>
          </cell>
          <cell r="BK154">
            <v>0</v>
          </cell>
          <cell r="BL154" t="str">
            <v>N/A</v>
          </cell>
          <cell r="BM154">
            <v>0</v>
          </cell>
          <cell r="BN154">
            <v>0</v>
          </cell>
          <cell r="BO154">
            <v>0</v>
          </cell>
          <cell r="BP154" t="str">
            <v>N/A</v>
          </cell>
          <cell r="BQ154">
            <v>0</v>
          </cell>
          <cell r="BR154">
            <v>0</v>
          </cell>
          <cell r="BS154">
            <v>0</v>
          </cell>
          <cell r="BT154" t="str">
            <v>N/A</v>
          </cell>
          <cell r="BU154">
            <v>0</v>
          </cell>
          <cell r="BV154">
            <v>0</v>
          </cell>
          <cell r="BW154">
            <v>0</v>
          </cell>
          <cell r="BX154" t="str">
            <v>N/A</v>
          </cell>
          <cell r="BY154" t="str">
            <v>N/A</v>
          </cell>
          <cell r="BZ154">
            <v>0</v>
          </cell>
          <cell r="CA154">
            <v>0</v>
          </cell>
          <cell r="CB154" t="str">
            <v>N/A</v>
          </cell>
          <cell r="CC154">
            <v>0</v>
          </cell>
          <cell r="CD154">
            <v>0</v>
          </cell>
          <cell r="CE154">
            <v>0</v>
          </cell>
          <cell r="CF154" t="str">
            <v>N/A</v>
          </cell>
          <cell r="CG154">
            <v>0</v>
          </cell>
          <cell r="CH154">
            <v>0</v>
          </cell>
          <cell r="CI154">
            <v>0</v>
          </cell>
          <cell r="CJ154" t="str">
            <v>N/A</v>
          </cell>
          <cell r="CK154">
            <v>0</v>
          </cell>
          <cell r="CL154">
            <v>0</v>
          </cell>
          <cell r="CM154">
            <v>0</v>
          </cell>
          <cell r="CN154" t="str">
            <v>N/A</v>
          </cell>
          <cell r="CO154" t="str">
            <v>N/A</v>
          </cell>
          <cell r="CP154">
            <v>0</v>
          </cell>
          <cell r="CQ154">
            <v>0</v>
          </cell>
          <cell r="CR154" t="str">
            <v>N/A</v>
          </cell>
          <cell r="CS154" t="str">
            <v>N/A</v>
          </cell>
          <cell r="CT154">
            <v>5260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row>
        <row r="155">
          <cell r="AC155">
            <v>5270</v>
          </cell>
          <cell r="AD155">
            <v>3000</v>
          </cell>
          <cell r="AE155">
            <v>0</v>
          </cell>
          <cell r="AF155" t="str">
            <v>N/A</v>
          </cell>
          <cell r="AG155">
            <v>0</v>
          </cell>
          <cell r="AH155">
            <v>0</v>
          </cell>
          <cell r="AI155">
            <v>0</v>
          </cell>
          <cell r="AJ155" t="str">
            <v>N/A</v>
          </cell>
          <cell r="AK155">
            <v>0</v>
          </cell>
          <cell r="AL155">
            <v>0</v>
          </cell>
          <cell r="AM155">
            <v>0</v>
          </cell>
          <cell r="AN155" t="str">
            <v>N/A</v>
          </cell>
          <cell r="AO155">
            <v>0</v>
          </cell>
          <cell r="AP155">
            <v>3000</v>
          </cell>
          <cell r="AQ155">
            <v>0</v>
          </cell>
          <cell r="AR155" t="str">
            <v>N/A</v>
          </cell>
          <cell r="AS155" t="str">
            <v>N/A</v>
          </cell>
          <cell r="AT155">
            <v>0</v>
          </cell>
          <cell r="AU155">
            <v>0</v>
          </cell>
          <cell r="AV155" t="str">
            <v>N/A</v>
          </cell>
          <cell r="AW155">
            <v>0</v>
          </cell>
          <cell r="AX155">
            <v>0</v>
          </cell>
          <cell r="AY155">
            <v>0</v>
          </cell>
          <cell r="AZ155" t="str">
            <v>N/A</v>
          </cell>
          <cell r="BA155">
            <v>0</v>
          </cell>
          <cell r="BB155">
            <v>0</v>
          </cell>
          <cell r="BC155">
            <v>0</v>
          </cell>
          <cell r="BD155" t="str">
            <v>N/A</v>
          </cell>
          <cell r="BE155">
            <v>0</v>
          </cell>
          <cell r="BF155">
            <v>0</v>
          </cell>
          <cell r="BG155">
            <v>0</v>
          </cell>
          <cell r="BH155" t="str">
            <v>N/A</v>
          </cell>
          <cell r="BI155" t="str">
            <v>N/A</v>
          </cell>
          <cell r="BJ155">
            <v>0</v>
          </cell>
          <cell r="BK155">
            <v>0</v>
          </cell>
          <cell r="BL155" t="str">
            <v>N/A</v>
          </cell>
          <cell r="BM155">
            <v>0</v>
          </cell>
          <cell r="BN155">
            <v>0</v>
          </cell>
          <cell r="BO155">
            <v>0</v>
          </cell>
          <cell r="BP155" t="str">
            <v>N/A</v>
          </cell>
          <cell r="BQ155">
            <v>0</v>
          </cell>
          <cell r="BR155">
            <v>0</v>
          </cell>
          <cell r="BS155">
            <v>0</v>
          </cell>
          <cell r="BT155" t="str">
            <v>N/A</v>
          </cell>
          <cell r="BU155">
            <v>0</v>
          </cell>
          <cell r="BV155">
            <v>0</v>
          </cell>
          <cell r="BW155">
            <v>0</v>
          </cell>
          <cell r="BX155" t="str">
            <v>N/A</v>
          </cell>
          <cell r="BY155" t="str">
            <v>N/A</v>
          </cell>
          <cell r="BZ155">
            <v>0</v>
          </cell>
          <cell r="CA155">
            <v>0</v>
          </cell>
          <cell r="CB155" t="str">
            <v>N/A</v>
          </cell>
          <cell r="CC155">
            <v>0</v>
          </cell>
          <cell r="CD155">
            <v>0</v>
          </cell>
          <cell r="CE155">
            <v>0</v>
          </cell>
          <cell r="CF155" t="str">
            <v>N/A</v>
          </cell>
          <cell r="CG155">
            <v>0</v>
          </cell>
          <cell r="CH155">
            <v>0</v>
          </cell>
          <cell r="CI155">
            <v>0</v>
          </cell>
          <cell r="CJ155" t="str">
            <v>N/A</v>
          </cell>
          <cell r="CK155">
            <v>0</v>
          </cell>
          <cell r="CL155">
            <v>0</v>
          </cell>
          <cell r="CM155">
            <v>0</v>
          </cell>
          <cell r="CN155" t="str">
            <v>N/A</v>
          </cell>
          <cell r="CO155" t="str">
            <v>N/A</v>
          </cell>
          <cell r="CP155">
            <v>3000</v>
          </cell>
          <cell r="CQ155">
            <v>0</v>
          </cell>
          <cell r="CR155" t="str">
            <v>N/A</v>
          </cell>
          <cell r="CS155" t="str">
            <v>N/A</v>
          </cell>
          <cell r="CT155">
            <v>5270</v>
          </cell>
          <cell r="CU155">
            <v>3000</v>
          </cell>
          <cell r="CV155">
            <v>0</v>
          </cell>
          <cell r="CW155">
            <v>3000</v>
          </cell>
          <cell r="CX155">
            <v>0</v>
          </cell>
          <cell r="CY155">
            <v>3000</v>
          </cell>
          <cell r="CZ155">
            <v>0</v>
          </cell>
          <cell r="DA155">
            <v>3000</v>
          </cell>
          <cell r="DB155">
            <v>0</v>
          </cell>
          <cell r="DC155">
            <v>3000</v>
          </cell>
          <cell r="DD155">
            <v>0</v>
          </cell>
          <cell r="DE155">
            <v>3000</v>
          </cell>
          <cell r="DF155">
            <v>0</v>
          </cell>
          <cell r="DG155">
            <v>3000</v>
          </cell>
          <cell r="DH155">
            <v>0</v>
          </cell>
          <cell r="DI155">
            <v>3000</v>
          </cell>
          <cell r="DJ155">
            <v>0</v>
          </cell>
          <cell r="DK155">
            <v>3000</v>
          </cell>
          <cell r="DL155">
            <v>0</v>
          </cell>
          <cell r="DM155">
            <v>3000</v>
          </cell>
          <cell r="DN155">
            <v>0</v>
          </cell>
          <cell r="DO155">
            <v>3000</v>
          </cell>
          <cell r="DP155">
            <v>0</v>
          </cell>
          <cell r="DQ155">
            <v>3000</v>
          </cell>
          <cell r="DR155">
            <v>0</v>
          </cell>
        </row>
        <row r="156">
          <cell r="AC156">
            <v>5280</v>
          </cell>
          <cell r="AD156">
            <v>-11262.410000000033</v>
          </cell>
          <cell r="AE156">
            <v>0</v>
          </cell>
          <cell r="AF156" t="str">
            <v>N/A</v>
          </cell>
          <cell r="AG156">
            <v>0</v>
          </cell>
          <cell r="AH156">
            <v>0</v>
          </cell>
          <cell r="AI156">
            <v>0</v>
          </cell>
          <cell r="AJ156" t="str">
            <v>N/A</v>
          </cell>
          <cell r="AK156">
            <v>0</v>
          </cell>
          <cell r="AL156">
            <v>0</v>
          </cell>
          <cell r="AM156">
            <v>0</v>
          </cell>
          <cell r="AN156" t="str">
            <v>N/A</v>
          </cell>
          <cell r="AO156">
            <v>0</v>
          </cell>
          <cell r="AP156">
            <v>-11262.410000000033</v>
          </cell>
          <cell r="AQ156">
            <v>0</v>
          </cell>
          <cell r="AR156" t="str">
            <v>N/A</v>
          </cell>
          <cell r="AS156" t="str">
            <v>N/A</v>
          </cell>
          <cell r="AT156">
            <v>0</v>
          </cell>
          <cell r="AU156">
            <v>0</v>
          </cell>
          <cell r="AV156" t="str">
            <v>N/A</v>
          </cell>
          <cell r="AW156">
            <v>0</v>
          </cell>
          <cell r="AX156">
            <v>0</v>
          </cell>
          <cell r="AY156">
            <v>0</v>
          </cell>
          <cell r="AZ156" t="str">
            <v>N/A</v>
          </cell>
          <cell r="BA156">
            <v>0</v>
          </cell>
          <cell r="BB156">
            <v>0</v>
          </cell>
          <cell r="BC156">
            <v>0</v>
          </cell>
          <cell r="BD156" t="str">
            <v>N/A</v>
          </cell>
          <cell r="BE156">
            <v>0</v>
          </cell>
          <cell r="BF156">
            <v>0</v>
          </cell>
          <cell r="BG156">
            <v>0</v>
          </cell>
          <cell r="BH156" t="str">
            <v>N/A</v>
          </cell>
          <cell r="BI156" t="str">
            <v>N/A</v>
          </cell>
          <cell r="BJ156">
            <v>0</v>
          </cell>
          <cell r="BK156">
            <v>0</v>
          </cell>
          <cell r="BL156" t="str">
            <v>N/A</v>
          </cell>
          <cell r="BM156">
            <v>0</v>
          </cell>
          <cell r="BN156">
            <v>0</v>
          </cell>
          <cell r="BO156">
            <v>0</v>
          </cell>
          <cell r="BP156" t="str">
            <v>N/A</v>
          </cell>
          <cell r="BQ156">
            <v>0</v>
          </cell>
          <cell r="BR156">
            <v>0</v>
          </cell>
          <cell r="BS156">
            <v>0</v>
          </cell>
          <cell r="BT156" t="str">
            <v>N/A</v>
          </cell>
          <cell r="BU156">
            <v>0</v>
          </cell>
          <cell r="BV156">
            <v>0</v>
          </cell>
          <cell r="BW156">
            <v>0</v>
          </cell>
          <cell r="BX156" t="str">
            <v>N/A</v>
          </cell>
          <cell r="BY156" t="str">
            <v>N/A</v>
          </cell>
          <cell r="BZ156">
            <v>0</v>
          </cell>
          <cell r="CA156">
            <v>0</v>
          </cell>
          <cell r="CB156" t="str">
            <v>N/A</v>
          </cell>
          <cell r="CC156">
            <v>0</v>
          </cell>
          <cell r="CD156">
            <v>0</v>
          </cell>
          <cell r="CE156">
            <v>0</v>
          </cell>
          <cell r="CF156" t="str">
            <v>N/A</v>
          </cell>
          <cell r="CG156">
            <v>0</v>
          </cell>
          <cell r="CH156">
            <v>0</v>
          </cell>
          <cell r="CI156">
            <v>0</v>
          </cell>
          <cell r="CJ156" t="str">
            <v>N/A</v>
          </cell>
          <cell r="CK156">
            <v>0</v>
          </cell>
          <cell r="CL156">
            <v>0</v>
          </cell>
          <cell r="CM156">
            <v>0</v>
          </cell>
          <cell r="CN156" t="str">
            <v>N/A</v>
          </cell>
          <cell r="CO156" t="str">
            <v>N/A</v>
          </cell>
          <cell r="CP156">
            <v>-11262.410000000033</v>
          </cell>
          <cell r="CQ156">
            <v>0</v>
          </cell>
          <cell r="CR156" t="str">
            <v>N/A</v>
          </cell>
          <cell r="CS156" t="str">
            <v>N/A</v>
          </cell>
          <cell r="CT156">
            <v>5280</v>
          </cell>
          <cell r="CU156">
            <v>-11262.410000000033</v>
          </cell>
          <cell r="CV156">
            <v>0</v>
          </cell>
          <cell r="CW156">
            <v>-11262.410000000033</v>
          </cell>
          <cell r="CX156">
            <v>0</v>
          </cell>
          <cell r="CY156">
            <v>-11262.410000000033</v>
          </cell>
          <cell r="CZ156">
            <v>0</v>
          </cell>
          <cell r="DA156">
            <v>-11262.410000000033</v>
          </cell>
          <cell r="DB156">
            <v>0</v>
          </cell>
          <cell r="DC156">
            <v>-11262.410000000033</v>
          </cell>
          <cell r="DD156">
            <v>0</v>
          </cell>
          <cell r="DE156">
            <v>-11262.410000000033</v>
          </cell>
          <cell r="DF156">
            <v>0</v>
          </cell>
          <cell r="DG156">
            <v>-11262.410000000033</v>
          </cell>
          <cell r="DH156">
            <v>0</v>
          </cell>
          <cell r="DI156">
            <v>-11262.410000000033</v>
          </cell>
          <cell r="DJ156">
            <v>0</v>
          </cell>
          <cell r="DK156">
            <v>-11262.410000000033</v>
          </cell>
          <cell r="DL156">
            <v>0</v>
          </cell>
          <cell r="DM156">
            <v>-11262.410000000033</v>
          </cell>
          <cell r="DN156">
            <v>0</v>
          </cell>
          <cell r="DO156">
            <v>-11262.410000000033</v>
          </cell>
          <cell r="DP156">
            <v>0</v>
          </cell>
          <cell r="DQ156">
            <v>-11262.410000000033</v>
          </cell>
          <cell r="DR156">
            <v>0</v>
          </cell>
        </row>
        <row r="157">
          <cell r="AC157">
            <v>5290</v>
          </cell>
          <cell r="AD157">
            <v>3339.4399999999987</v>
          </cell>
          <cell r="AE157">
            <v>0</v>
          </cell>
          <cell r="AF157" t="str">
            <v>N/A</v>
          </cell>
          <cell r="AG157">
            <v>0</v>
          </cell>
          <cell r="AH157">
            <v>0</v>
          </cell>
          <cell r="AI157">
            <v>0</v>
          </cell>
          <cell r="AJ157" t="str">
            <v>N/A</v>
          </cell>
          <cell r="AK157">
            <v>0</v>
          </cell>
          <cell r="AL157">
            <v>0</v>
          </cell>
          <cell r="AM157">
            <v>0</v>
          </cell>
          <cell r="AN157" t="str">
            <v>N/A</v>
          </cell>
          <cell r="AO157">
            <v>0</v>
          </cell>
          <cell r="AP157">
            <v>3339.4399999999987</v>
          </cell>
          <cell r="AQ157">
            <v>0</v>
          </cell>
          <cell r="AR157" t="str">
            <v>N/A</v>
          </cell>
          <cell r="AS157" t="str">
            <v>N/A</v>
          </cell>
          <cell r="AT157">
            <v>0</v>
          </cell>
          <cell r="AU157">
            <v>0</v>
          </cell>
          <cell r="AV157" t="str">
            <v>N/A</v>
          </cell>
          <cell r="AW157">
            <v>0</v>
          </cell>
          <cell r="AX157">
            <v>0</v>
          </cell>
          <cell r="AY157">
            <v>0</v>
          </cell>
          <cell r="AZ157" t="str">
            <v>N/A</v>
          </cell>
          <cell r="BA157">
            <v>0</v>
          </cell>
          <cell r="BB157">
            <v>0</v>
          </cell>
          <cell r="BC157">
            <v>0</v>
          </cell>
          <cell r="BD157" t="str">
            <v>N/A</v>
          </cell>
          <cell r="BE157">
            <v>0</v>
          </cell>
          <cell r="BF157">
            <v>0</v>
          </cell>
          <cell r="BG157">
            <v>0</v>
          </cell>
          <cell r="BH157" t="str">
            <v>N/A</v>
          </cell>
          <cell r="BI157" t="str">
            <v>N/A</v>
          </cell>
          <cell r="BJ157">
            <v>0</v>
          </cell>
          <cell r="BK157">
            <v>0</v>
          </cell>
          <cell r="BL157" t="str">
            <v>N/A</v>
          </cell>
          <cell r="BM157">
            <v>0</v>
          </cell>
          <cell r="BN157">
            <v>0</v>
          </cell>
          <cell r="BO157">
            <v>0</v>
          </cell>
          <cell r="BP157" t="str">
            <v>N/A</v>
          </cell>
          <cell r="BQ157">
            <v>0</v>
          </cell>
          <cell r="BR157">
            <v>0</v>
          </cell>
          <cell r="BS157">
            <v>0</v>
          </cell>
          <cell r="BT157" t="str">
            <v>N/A</v>
          </cell>
          <cell r="BU157">
            <v>0</v>
          </cell>
          <cell r="BV157">
            <v>0</v>
          </cell>
          <cell r="BW157">
            <v>0</v>
          </cell>
          <cell r="BX157" t="str">
            <v>N/A</v>
          </cell>
          <cell r="BY157" t="str">
            <v>N/A</v>
          </cell>
          <cell r="BZ157">
            <v>0</v>
          </cell>
          <cell r="CA157">
            <v>0</v>
          </cell>
          <cell r="CB157" t="str">
            <v>N/A</v>
          </cell>
          <cell r="CC157">
            <v>0</v>
          </cell>
          <cell r="CD157">
            <v>0</v>
          </cell>
          <cell r="CE157">
            <v>0</v>
          </cell>
          <cell r="CF157" t="str">
            <v>N/A</v>
          </cell>
          <cell r="CG157">
            <v>0</v>
          </cell>
          <cell r="CH157">
            <v>0</v>
          </cell>
          <cell r="CI157">
            <v>0</v>
          </cell>
          <cell r="CJ157" t="str">
            <v>N/A</v>
          </cell>
          <cell r="CK157">
            <v>0</v>
          </cell>
          <cell r="CL157">
            <v>0</v>
          </cell>
          <cell r="CM157">
            <v>0</v>
          </cell>
          <cell r="CN157" t="str">
            <v>N/A</v>
          </cell>
          <cell r="CO157" t="str">
            <v>N/A</v>
          </cell>
          <cell r="CP157">
            <v>3339.4399999999987</v>
          </cell>
          <cell r="CQ157">
            <v>0</v>
          </cell>
          <cell r="CR157" t="str">
            <v>N/A</v>
          </cell>
          <cell r="CS157" t="str">
            <v>N/A</v>
          </cell>
          <cell r="CT157">
            <v>5290</v>
          </cell>
          <cell r="CU157">
            <v>3339.4399999999987</v>
          </cell>
          <cell r="CV157">
            <v>0</v>
          </cell>
          <cell r="CW157">
            <v>3339.4399999999987</v>
          </cell>
          <cell r="CX157">
            <v>0</v>
          </cell>
          <cell r="CY157">
            <v>3339.4399999999987</v>
          </cell>
          <cell r="CZ157">
            <v>0</v>
          </cell>
          <cell r="DA157">
            <v>3339.4399999999987</v>
          </cell>
          <cell r="DB157">
            <v>0</v>
          </cell>
          <cell r="DC157">
            <v>3339.4399999999987</v>
          </cell>
          <cell r="DD157">
            <v>0</v>
          </cell>
          <cell r="DE157">
            <v>3339.4399999999987</v>
          </cell>
          <cell r="DF157">
            <v>0</v>
          </cell>
          <cell r="DG157">
            <v>3339.4399999999987</v>
          </cell>
          <cell r="DH157">
            <v>0</v>
          </cell>
          <cell r="DI157">
            <v>3339.4399999999987</v>
          </cell>
          <cell r="DJ157">
            <v>0</v>
          </cell>
          <cell r="DK157">
            <v>3339.4399999999987</v>
          </cell>
          <cell r="DL157">
            <v>0</v>
          </cell>
          <cell r="DM157">
            <v>3339.4399999999987</v>
          </cell>
          <cell r="DN157">
            <v>0</v>
          </cell>
          <cell r="DO157">
            <v>3339.4399999999987</v>
          </cell>
          <cell r="DP157">
            <v>0</v>
          </cell>
          <cell r="DQ157">
            <v>3339.4399999999987</v>
          </cell>
          <cell r="DR157">
            <v>0</v>
          </cell>
        </row>
        <row r="158">
          <cell r="AC158">
            <v>5295</v>
          </cell>
          <cell r="AD158">
            <v>0</v>
          </cell>
          <cell r="AE158">
            <v>0</v>
          </cell>
          <cell r="AF158" t="str">
            <v>N/A</v>
          </cell>
          <cell r="AG158">
            <v>0</v>
          </cell>
          <cell r="AH158">
            <v>0</v>
          </cell>
          <cell r="AI158">
            <v>0</v>
          </cell>
          <cell r="AJ158" t="str">
            <v>N/A</v>
          </cell>
          <cell r="AK158">
            <v>0</v>
          </cell>
          <cell r="AL158">
            <v>0</v>
          </cell>
          <cell r="AM158">
            <v>0</v>
          </cell>
          <cell r="AN158" t="str">
            <v>N/A</v>
          </cell>
          <cell r="AO158">
            <v>0</v>
          </cell>
          <cell r="AP158">
            <v>0</v>
          </cell>
          <cell r="AQ158">
            <v>0</v>
          </cell>
          <cell r="AR158" t="str">
            <v>N/A</v>
          </cell>
          <cell r="AS158" t="str">
            <v>N/A</v>
          </cell>
          <cell r="AT158">
            <v>0</v>
          </cell>
          <cell r="AU158">
            <v>0</v>
          </cell>
          <cell r="AV158" t="str">
            <v>N/A</v>
          </cell>
          <cell r="AW158">
            <v>0</v>
          </cell>
          <cell r="AX158">
            <v>0</v>
          </cell>
          <cell r="AY158">
            <v>0</v>
          </cell>
          <cell r="AZ158" t="str">
            <v>N/A</v>
          </cell>
          <cell r="BA158">
            <v>0</v>
          </cell>
          <cell r="BB158">
            <v>0</v>
          </cell>
          <cell r="BC158">
            <v>0</v>
          </cell>
          <cell r="BD158" t="str">
            <v>N/A</v>
          </cell>
          <cell r="BE158">
            <v>0</v>
          </cell>
          <cell r="BF158">
            <v>0</v>
          </cell>
          <cell r="BG158">
            <v>0</v>
          </cell>
          <cell r="BH158" t="str">
            <v>N/A</v>
          </cell>
          <cell r="BI158" t="str">
            <v>N/A</v>
          </cell>
          <cell r="BJ158">
            <v>0</v>
          </cell>
          <cell r="BK158">
            <v>421468</v>
          </cell>
          <cell r="BL158" t="str">
            <v>N/A</v>
          </cell>
          <cell r="BM158">
            <v>0</v>
          </cell>
          <cell r="BN158">
            <v>0</v>
          </cell>
          <cell r="BO158">
            <v>0</v>
          </cell>
          <cell r="BP158" t="str">
            <v>N/A</v>
          </cell>
          <cell r="BQ158">
            <v>0</v>
          </cell>
          <cell r="BR158">
            <v>0</v>
          </cell>
          <cell r="BS158">
            <v>0</v>
          </cell>
          <cell r="BT158" t="str">
            <v>N/A</v>
          </cell>
          <cell r="BU158">
            <v>0</v>
          </cell>
          <cell r="BV158">
            <v>0</v>
          </cell>
          <cell r="BW158">
            <v>421468</v>
          </cell>
          <cell r="BX158" t="str">
            <v>N/A</v>
          </cell>
          <cell r="BY158" t="str">
            <v>N/A</v>
          </cell>
          <cell r="BZ158">
            <v>0</v>
          </cell>
          <cell r="CA158">
            <v>0</v>
          </cell>
          <cell r="CB158" t="str">
            <v>N/A</v>
          </cell>
          <cell r="CC158">
            <v>0</v>
          </cell>
          <cell r="CD158">
            <v>480000</v>
          </cell>
          <cell r="CE158">
            <v>0</v>
          </cell>
          <cell r="CF158" t="str">
            <v>N/A</v>
          </cell>
          <cell r="CG158">
            <v>0</v>
          </cell>
          <cell r="CH158">
            <v>330386</v>
          </cell>
          <cell r="CI158">
            <v>0</v>
          </cell>
          <cell r="CJ158" t="str">
            <v>N/A</v>
          </cell>
          <cell r="CK158">
            <v>0</v>
          </cell>
          <cell r="CL158">
            <v>810386</v>
          </cell>
          <cell r="CM158">
            <v>0</v>
          </cell>
          <cell r="CN158" t="str">
            <v>N/A</v>
          </cell>
          <cell r="CO158" t="str">
            <v>N/A</v>
          </cell>
          <cell r="CP158">
            <v>810386</v>
          </cell>
          <cell r="CQ158">
            <v>421468</v>
          </cell>
          <cell r="CR158">
            <v>0.92276993745669889</v>
          </cell>
          <cell r="CS158" t="str">
            <v>N/A</v>
          </cell>
          <cell r="CT158">
            <v>5295</v>
          </cell>
          <cell r="CU158">
            <v>0</v>
          </cell>
          <cell r="CV158">
            <v>0</v>
          </cell>
          <cell r="CW158">
            <v>0</v>
          </cell>
          <cell r="CX158">
            <v>0</v>
          </cell>
          <cell r="CY158">
            <v>0</v>
          </cell>
          <cell r="CZ158">
            <v>0</v>
          </cell>
          <cell r="DA158">
            <v>0</v>
          </cell>
          <cell r="DB158">
            <v>0</v>
          </cell>
          <cell r="DC158">
            <v>0</v>
          </cell>
          <cell r="DD158">
            <v>0</v>
          </cell>
          <cell r="DE158">
            <v>0</v>
          </cell>
          <cell r="DF158">
            <v>0</v>
          </cell>
          <cell r="DG158">
            <v>0</v>
          </cell>
          <cell r="DH158">
            <v>421468</v>
          </cell>
          <cell r="DI158">
            <v>0</v>
          </cell>
          <cell r="DJ158">
            <v>421468</v>
          </cell>
          <cell r="DK158">
            <v>0</v>
          </cell>
          <cell r="DL158">
            <v>421468</v>
          </cell>
          <cell r="DM158">
            <v>0</v>
          </cell>
          <cell r="DN158">
            <v>421468</v>
          </cell>
          <cell r="DO158">
            <v>480000</v>
          </cell>
          <cell r="DP158">
            <v>421468</v>
          </cell>
          <cell r="DQ158">
            <v>810386</v>
          </cell>
          <cell r="DR158">
            <v>421468</v>
          </cell>
        </row>
        <row r="159">
          <cell r="AC159">
            <v>5299</v>
          </cell>
          <cell r="AD159">
            <v>1504.859999999986</v>
          </cell>
          <cell r="AE159">
            <v>10000</v>
          </cell>
          <cell r="AF159">
            <v>-0.84951400000000143</v>
          </cell>
          <cell r="AG159">
            <v>10000</v>
          </cell>
          <cell r="AH159">
            <v>10000</v>
          </cell>
          <cell r="AI159">
            <v>10000</v>
          </cell>
          <cell r="AJ159">
            <v>0</v>
          </cell>
          <cell r="AK159">
            <v>0</v>
          </cell>
          <cell r="AL159">
            <v>10000</v>
          </cell>
          <cell r="AM159">
            <v>10000</v>
          </cell>
          <cell r="AN159">
            <v>0</v>
          </cell>
          <cell r="AO159">
            <v>0</v>
          </cell>
          <cell r="AP159">
            <v>21504.859999999986</v>
          </cell>
          <cell r="AQ159">
            <v>30000</v>
          </cell>
          <cell r="AR159">
            <v>-0.28317133333333377</v>
          </cell>
          <cell r="AS159" t="str">
            <v>N/A</v>
          </cell>
          <cell r="AT159">
            <v>10000</v>
          </cell>
          <cell r="AU159">
            <v>10000</v>
          </cell>
          <cell r="AV159">
            <v>0</v>
          </cell>
          <cell r="AW159">
            <v>0</v>
          </cell>
          <cell r="AX159">
            <v>10000</v>
          </cell>
          <cell r="AY159">
            <v>10000</v>
          </cell>
          <cell r="AZ159">
            <v>0</v>
          </cell>
          <cell r="BA159">
            <v>0</v>
          </cell>
          <cell r="BB159">
            <v>10000</v>
          </cell>
          <cell r="BC159">
            <v>10000</v>
          </cell>
          <cell r="BD159">
            <v>0</v>
          </cell>
          <cell r="BE159">
            <v>0</v>
          </cell>
          <cell r="BF159">
            <v>30000</v>
          </cell>
          <cell r="BG159">
            <v>30000</v>
          </cell>
          <cell r="BH159">
            <v>0</v>
          </cell>
          <cell r="BI159" t="str">
            <v>N/A</v>
          </cell>
          <cell r="BJ159">
            <v>10000</v>
          </cell>
          <cell r="BK159">
            <v>431468</v>
          </cell>
          <cell r="BL159">
            <v>-0.97682331018754576</v>
          </cell>
          <cell r="BM159">
            <v>0</v>
          </cell>
          <cell r="BN159">
            <v>10000</v>
          </cell>
          <cell r="BO159">
            <v>10000</v>
          </cell>
          <cell r="BP159">
            <v>0</v>
          </cell>
          <cell r="BQ159">
            <v>0</v>
          </cell>
          <cell r="BR159">
            <v>10000</v>
          </cell>
          <cell r="BS159">
            <v>10000</v>
          </cell>
          <cell r="BT159">
            <v>0</v>
          </cell>
          <cell r="BU159">
            <v>0</v>
          </cell>
          <cell r="BV159">
            <v>30000</v>
          </cell>
          <cell r="BW159">
            <v>451468</v>
          </cell>
          <cell r="BX159">
            <v>-0.93355010764882562</v>
          </cell>
          <cell r="BY159" t="str">
            <v>N/A</v>
          </cell>
          <cell r="BZ159">
            <v>10000</v>
          </cell>
          <cell r="CA159">
            <v>10000</v>
          </cell>
          <cell r="CB159">
            <v>0</v>
          </cell>
          <cell r="CC159">
            <v>0</v>
          </cell>
          <cell r="CD159">
            <v>490000</v>
          </cell>
          <cell r="CE159">
            <v>10000</v>
          </cell>
          <cell r="CF159">
            <v>48</v>
          </cell>
          <cell r="CG159">
            <v>0</v>
          </cell>
          <cell r="CH159">
            <v>340386</v>
          </cell>
          <cell r="CI159">
            <v>10000</v>
          </cell>
          <cell r="CJ159">
            <v>33.038600000000002</v>
          </cell>
          <cell r="CK159">
            <v>0</v>
          </cell>
          <cell r="CL159">
            <v>840386</v>
          </cell>
          <cell r="CM159">
            <v>30000</v>
          </cell>
          <cell r="CN159">
            <v>27.012866666666667</v>
          </cell>
          <cell r="CO159" t="str">
            <v>N/A</v>
          </cell>
          <cell r="CP159">
            <v>921890.86</v>
          </cell>
          <cell r="CQ159">
            <v>541468</v>
          </cell>
          <cell r="CR159">
            <v>0.70257680970989966</v>
          </cell>
          <cell r="CS159" t="str">
            <v>N/A</v>
          </cell>
          <cell r="CT159">
            <v>5299</v>
          </cell>
          <cell r="CU159">
            <v>1504.859999999986</v>
          </cell>
          <cell r="CV159">
            <v>10000</v>
          </cell>
          <cell r="CW159">
            <v>11504.859999999986</v>
          </cell>
          <cell r="CX159">
            <v>20000</v>
          </cell>
          <cell r="CY159">
            <v>21504.859999999986</v>
          </cell>
          <cell r="CZ159">
            <v>30000</v>
          </cell>
          <cell r="DA159">
            <v>31504.859999999986</v>
          </cell>
          <cell r="DB159">
            <v>40000</v>
          </cell>
          <cell r="DC159">
            <v>41504.859999999986</v>
          </cell>
          <cell r="DD159">
            <v>50000</v>
          </cell>
          <cell r="DE159">
            <v>51504.859999999986</v>
          </cell>
          <cell r="DF159">
            <v>60000</v>
          </cell>
          <cell r="DG159">
            <v>61504.859999999986</v>
          </cell>
          <cell r="DH159">
            <v>491468</v>
          </cell>
          <cell r="DI159">
            <v>71504.859999999986</v>
          </cell>
          <cell r="DJ159">
            <v>501468</v>
          </cell>
          <cell r="DK159">
            <v>81504.859999999986</v>
          </cell>
          <cell r="DL159">
            <v>511468</v>
          </cell>
          <cell r="DM159">
            <v>91504.859999999986</v>
          </cell>
          <cell r="DN159">
            <v>521468</v>
          </cell>
          <cell r="DO159">
            <v>581504.86</v>
          </cell>
          <cell r="DP159">
            <v>531468</v>
          </cell>
          <cell r="DQ159">
            <v>921890.86</v>
          </cell>
          <cell r="DR159">
            <v>541468</v>
          </cell>
        </row>
        <row r="161">
          <cell r="AC161">
            <v>5300</v>
          </cell>
          <cell r="AD161">
            <v>0</v>
          </cell>
          <cell r="AE161">
            <v>0</v>
          </cell>
          <cell r="AF161" t="str">
            <v>N/A</v>
          </cell>
          <cell r="AG161">
            <v>0</v>
          </cell>
          <cell r="AH161">
            <v>0</v>
          </cell>
          <cell r="AI161">
            <v>0</v>
          </cell>
          <cell r="AJ161" t="str">
            <v>N/A</v>
          </cell>
          <cell r="AK161">
            <v>0</v>
          </cell>
          <cell r="AL161">
            <v>0</v>
          </cell>
          <cell r="AM161">
            <v>0</v>
          </cell>
          <cell r="AN161" t="str">
            <v>N/A</v>
          </cell>
          <cell r="AO161">
            <v>0</v>
          </cell>
          <cell r="AP161">
            <v>0</v>
          </cell>
          <cell r="AQ161">
            <v>0</v>
          </cell>
          <cell r="AR161" t="str">
            <v>N/A</v>
          </cell>
          <cell r="AS161" t="str">
            <v>N/A</v>
          </cell>
          <cell r="AT161">
            <v>0</v>
          </cell>
          <cell r="AU161">
            <v>0</v>
          </cell>
          <cell r="AV161" t="str">
            <v>N/A</v>
          </cell>
          <cell r="AW161">
            <v>0</v>
          </cell>
          <cell r="AX161">
            <v>0</v>
          </cell>
          <cell r="AY161">
            <v>0</v>
          </cell>
          <cell r="AZ161" t="str">
            <v>N/A</v>
          </cell>
          <cell r="BA161">
            <v>0</v>
          </cell>
          <cell r="BB161">
            <v>0</v>
          </cell>
          <cell r="BC161">
            <v>0</v>
          </cell>
          <cell r="BD161" t="str">
            <v>N/A</v>
          </cell>
          <cell r="BE161">
            <v>0</v>
          </cell>
          <cell r="BF161">
            <v>0</v>
          </cell>
          <cell r="BG161">
            <v>0</v>
          </cell>
          <cell r="BH161" t="str">
            <v>N/A</v>
          </cell>
          <cell r="BI161" t="str">
            <v>N/A</v>
          </cell>
          <cell r="BJ161">
            <v>0</v>
          </cell>
          <cell r="BK161">
            <v>0</v>
          </cell>
          <cell r="BL161" t="str">
            <v>N/A</v>
          </cell>
          <cell r="BM161">
            <v>0</v>
          </cell>
          <cell r="BN161">
            <v>0</v>
          </cell>
          <cell r="BO161">
            <v>0</v>
          </cell>
          <cell r="BP161" t="str">
            <v>N/A</v>
          </cell>
          <cell r="BQ161">
            <v>0</v>
          </cell>
          <cell r="BR161">
            <v>0</v>
          </cell>
          <cell r="BS161">
            <v>0</v>
          </cell>
          <cell r="BT161" t="str">
            <v>N/A</v>
          </cell>
          <cell r="BU161">
            <v>0</v>
          </cell>
          <cell r="BV161">
            <v>0</v>
          </cell>
          <cell r="BW161">
            <v>0</v>
          </cell>
          <cell r="BX161" t="str">
            <v>N/A</v>
          </cell>
          <cell r="BY161" t="str">
            <v>N/A</v>
          </cell>
          <cell r="BZ161">
            <v>0</v>
          </cell>
          <cell r="CA161">
            <v>0</v>
          </cell>
          <cell r="CB161" t="str">
            <v>N/A</v>
          </cell>
          <cell r="CC161">
            <v>0</v>
          </cell>
          <cell r="CD161">
            <v>0</v>
          </cell>
          <cell r="CE161">
            <v>0</v>
          </cell>
          <cell r="CF161" t="str">
            <v>N/A</v>
          </cell>
          <cell r="CG161">
            <v>0</v>
          </cell>
          <cell r="CH161">
            <v>0</v>
          </cell>
          <cell r="CI161">
            <v>0</v>
          </cell>
          <cell r="CJ161" t="str">
            <v>N/A</v>
          </cell>
          <cell r="CK161">
            <v>0</v>
          </cell>
          <cell r="CL161">
            <v>0</v>
          </cell>
          <cell r="CM161">
            <v>0</v>
          </cell>
          <cell r="CN161" t="str">
            <v>N/A</v>
          </cell>
          <cell r="CO161" t="str">
            <v>N/A</v>
          </cell>
          <cell r="CP161">
            <v>0</v>
          </cell>
          <cell r="CQ161">
            <v>0</v>
          </cell>
          <cell r="CR161" t="str">
            <v>N/A</v>
          </cell>
          <cell r="CS161" t="str">
            <v>N/A</v>
          </cell>
          <cell r="CT161">
            <v>5300</v>
          </cell>
          <cell r="CU161">
            <v>0</v>
          </cell>
          <cell r="CV161">
            <v>0</v>
          </cell>
          <cell r="CW161">
            <v>0</v>
          </cell>
          <cell r="CX161">
            <v>0</v>
          </cell>
          <cell r="CY161">
            <v>0</v>
          </cell>
          <cell r="CZ161">
            <v>0</v>
          </cell>
          <cell r="DA161">
            <v>0</v>
          </cell>
          <cell r="DB161">
            <v>0</v>
          </cell>
          <cell r="DC161">
            <v>0</v>
          </cell>
          <cell r="DD161">
            <v>0</v>
          </cell>
          <cell r="DE161">
            <v>0</v>
          </cell>
          <cell r="DF161">
            <v>0</v>
          </cell>
          <cell r="DG161">
            <v>0</v>
          </cell>
          <cell r="DH161">
            <v>0</v>
          </cell>
          <cell r="DI161">
            <v>0</v>
          </cell>
          <cell r="DJ161">
            <v>0</v>
          </cell>
          <cell r="DK161">
            <v>0</v>
          </cell>
          <cell r="DL161">
            <v>0</v>
          </cell>
          <cell r="DM161">
            <v>0</v>
          </cell>
          <cell r="DN161">
            <v>0</v>
          </cell>
          <cell r="DO161">
            <v>0</v>
          </cell>
          <cell r="DP161">
            <v>0</v>
          </cell>
          <cell r="DQ161">
            <v>0</v>
          </cell>
          <cell r="DR161">
            <v>0</v>
          </cell>
        </row>
        <row r="162">
          <cell r="AC162">
            <v>5310</v>
          </cell>
          <cell r="AD162">
            <v>0</v>
          </cell>
          <cell r="AE162">
            <v>0</v>
          </cell>
          <cell r="AF162" t="str">
            <v>N/A</v>
          </cell>
          <cell r="AG162">
            <v>0</v>
          </cell>
          <cell r="AH162">
            <v>0</v>
          </cell>
          <cell r="AI162">
            <v>0</v>
          </cell>
          <cell r="AJ162" t="str">
            <v>N/A</v>
          </cell>
          <cell r="AK162">
            <v>0</v>
          </cell>
          <cell r="AL162">
            <v>0</v>
          </cell>
          <cell r="AM162">
            <v>0</v>
          </cell>
          <cell r="AN162" t="str">
            <v>N/A</v>
          </cell>
          <cell r="AO162">
            <v>0</v>
          </cell>
          <cell r="AP162">
            <v>0</v>
          </cell>
          <cell r="AQ162">
            <v>0</v>
          </cell>
          <cell r="AR162" t="str">
            <v>N/A</v>
          </cell>
          <cell r="AS162" t="str">
            <v>N/A</v>
          </cell>
          <cell r="AT162">
            <v>0</v>
          </cell>
          <cell r="AU162">
            <v>0</v>
          </cell>
          <cell r="AV162" t="str">
            <v>N/A</v>
          </cell>
          <cell r="AW162">
            <v>0</v>
          </cell>
          <cell r="AX162">
            <v>0</v>
          </cell>
          <cell r="AY162">
            <v>0</v>
          </cell>
          <cell r="AZ162" t="str">
            <v>N/A</v>
          </cell>
          <cell r="BA162">
            <v>0</v>
          </cell>
          <cell r="BB162">
            <v>0</v>
          </cell>
          <cell r="BC162">
            <v>0</v>
          </cell>
          <cell r="BD162" t="str">
            <v>N/A</v>
          </cell>
          <cell r="BE162">
            <v>0</v>
          </cell>
          <cell r="BF162">
            <v>0</v>
          </cell>
          <cell r="BG162">
            <v>0</v>
          </cell>
          <cell r="BH162" t="str">
            <v>N/A</v>
          </cell>
          <cell r="BI162" t="str">
            <v>N/A</v>
          </cell>
          <cell r="BJ162">
            <v>0</v>
          </cell>
          <cell r="BK162">
            <v>0</v>
          </cell>
          <cell r="BL162" t="str">
            <v>N/A</v>
          </cell>
          <cell r="BM162">
            <v>0</v>
          </cell>
          <cell r="BN162">
            <v>0</v>
          </cell>
          <cell r="BO162">
            <v>0</v>
          </cell>
          <cell r="BP162" t="str">
            <v>N/A</v>
          </cell>
          <cell r="BQ162">
            <v>0</v>
          </cell>
          <cell r="BR162">
            <v>0</v>
          </cell>
          <cell r="BS162">
            <v>0</v>
          </cell>
          <cell r="BT162" t="str">
            <v>N/A</v>
          </cell>
          <cell r="BU162">
            <v>0</v>
          </cell>
          <cell r="BV162">
            <v>0</v>
          </cell>
          <cell r="BW162">
            <v>0</v>
          </cell>
          <cell r="BX162" t="str">
            <v>N/A</v>
          </cell>
          <cell r="BY162" t="str">
            <v>N/A</v>
          </cell>
          <cell r="BZ162">
            <v>0</v>
          </cell>
          <cell r="CA162">
            <v>0</v>
          </cell>
          <cell r="CB162" t="str">
            <v>N/A</v>
          </cell>
          <cell r="CC162">
            <v>0</v>
          </cell>
          <cell r="CD162">
            <v>0</v>
          </cell>
          <cell r="CE162">
            <v>0</v>
          </cell>
          <cell r="CF162" t="str">
            <v>N/A</v>
          </cell>
          <cell r="CG162">
            <v>0</v>
          </cell>
          <cell r="CH162">
            <v>0</v>
          </cell>
          <cell r="CI162">
            <v>0</v>
          </cell>
          <cell r="CJ162" t="str">
            <v>N/A</v>
          </cell>
          <cell r="CK162">
            <v>0</v>
          </cell>
          <cell r="CL162">
            <v>0</v>
          </cell>
          <cell r="CM162">
            <v>0</v>
          </cell>
          <cell r="CN162" t="str">
            <v>N/A</v>
          </cell>
          <cell r="CO162" t="str">
            <v>N/A</v>
          </cell>
          <cell r="CP162">
            <v>0</v>
          </cell>
          <cell r="CQ162">
            <v>0</v>
          </cell>
          <cell r="CR162" t="str">
            <v>N/A</v>
          </cell>
          <cell r="CS162" t="str">
            <v>N/A</v>
          </cell>
          <cell r="CT162">
            <v>5310</v>
          </cell>
          <cell r="CU162">
            <v>0</v>
          </cell>
          <cell r="CV162">
            <v>0</v>
          </cell>
          <cell r="CW162">
            <v>0</v>
          </cell>
          <cell r="CX162">
            <v>0</v>
          </cell>
          <cell r="CY162">
            <v>0</v>
          </cell>
          <cell r="CZ162">
            <v>0</v>
          </cell>
          <cell r="DA162">
            <v>0</v>
          </cell>
          <cell r="DB162">
            <v>0</v>
          </cell>
          <cell r="DC162">
            <v>0</v>
          </cell>
          <cell r="DD162">
            <v>0</v>
          </cell>
          <cell r="DE162">
            <v>0</v>
          </cell>
          <cell r="DF162">
            <v>0</v>
          </cell>
          <cell r="DG162">
            <v>0</v>
          </cell>
          <cell r="DH162">
            <v>0</v>
          </cell>
          <cell r="DI162">
            <v>0</v>
          </cell>
          <cell r="DJ162">
            <v>0</v>
          </cell>
          <cell r="DK162">
            <v>0</v>
          </cell>
          <cell r="DL162">
            <v>0</v>
          </cell>
          <cell r="DM162">
            <v>0</v>
          </cell>
          <cell r="DN162">
            <v>0</v>
          </cell>
          <cell r="DO162">
            <v>0</v>
          </cell>
          <cell r="DP162">
            <v>0</v>
          </cell>
          <cell r="DQ162">
            <v>0</v>
          </cell>
          <cell r="DR162">
            <v>0</v>
          </cell>
        </row>
        <row r="163">
          <cell r="AC163">
            <v>5311</v>
          </cell>
          <cell r="AD163">
            <v>0</v>
          </cell>
          <cell r="AE163">
            <v>0</v>
          </cell>
          <cell r="AF163" t="str">
            <v>N/A</v>
          </cell>
          <cell r="AG163">
            <v>0</v>
          </cell>
          <cell r="AH163">
            <v>0</v>
          </cell>
          <cell r="AI163">
            <v>0</v>
          </cell>
          <cell r="AJ163" t="str">
            <v>N/A</v>
          </cell>
          <cell r="AK163">
            <v>0</v>
          </cell>
          <cell r="AL163">
            <v>0</v>
          </cell>
          <cell r="AM163">
            <v>0</v>
          </cell>
          <cell r="AN163" t="str">
            <v>N/A</v>
          </cell>
          <cell r="AO163">
            <v>0</v>
          </cell>
          <cell r="AP163">
            <v>0</v>
          </cell>
          <cell r="AQ163">
            <v>0</v>
          </cell>
          <cell r="AR163" t="str">
            <v>N/A</v>
          </cell>
          <cell r="AS163" t="str">
            <v>N/A</v>
          </cell>
          <cell r="AT163">
            <v>0</v>
          </cell>
          <cell r="AU163">
            <v>0</v>
          </cell>
          <cell r="AV163" t="str">
            <v>N/A</v>
          </cell>
          <cell r="AW163">
            <v>0</v>
          </cell>
          <cell r="AX163">
            <v>0</v>
          </cell>
          <cell r="AY163">
            <v>0</v>
          </cell>
          <cell r="AZ163" t="str">
            <v>N/A</v>
          </cell>
          <cell r="BA163">
            <v>0</v>
          </cell>
          <cell r="BB163">
            <v>0</v>
          </cell>
          <cell r="BC163">
            <v>0</v>
          </cell>
          <cell r="BD163" t="str">
            <v>N/A</v>
          </cell>
          <cell r="BE163">
            <v>0</v>
          </cell>
          <cell r="BF163">
            <v>0</v>
          </cell>
          <cell r="BG163">
            <v>0</v>
          </cell>
          <cell r="BH163" t="str">
            <v>N/A</v>
          </cell>
          <cell r="BI163" t="str">
            <v>N/A</v>
          </cell>
          <cell r="BJ163">
            <v>0</v>
          </cell>
          <cell r="BK163">
            <v>0</v>
          </cell>
          <cell r="BL163" t="str">
            <v>N/A</v>
          </cell>
          <cell r="BM163">
            <v>0</v>
          </cell>
          <cell r="BN163">
            <v>0</v>
          </cell>
          <cell r="BO163">
            <v>0</v>
          </cell>
          <cell r="BP163" t="str">
            <v>N/A</v>
          </cell>
          <cell r="BQ163">
            <v>0</v>
          </cell>
          <cell r="BR163">
            <v>0</v>
          </cell>
          <cell r="BS163">
            <v>0</v>
          </cell>
          <cell r="BT163" t="str">
            <v>N/A</v>
          </cell>
          <cell r="BU163">
            <v>0</v>
          </cell>
          <cell r="BV163">
            <v>0</v>
          </cell>
          <cell r="BW163">
            <v>0</v>
          </cell>
          <cell r="BX163" t="str">
            <v>N/A</v>
          </cell>
          <cell r="BY163" t="str">
            <v>N/A</v>
          </cell>
          <cell r="BZ163">
            <v>0</v>
          </cell>
          <cell r="CA163">
            <v>0</v>
          </cell>
          <cell r="CB163" t="str">
            <v>N/A</v>
          </cell>
          <cell r="CC163">
            <v>0</v>
          </cell>
          <cell r="CD163">
            <v>0</v>
          </cell>
          <cell r="CE163">
            <v>0</v>
          </cell>
          <cell r="CF163" t="str">
            <v>N/A</v>
          </cell>
          <cell r="CG163">
            <v>0</v>
          </cell>
          <cell r="CH163">
            <v>0</v>
          </cell>
          <cell r="CI163">
            <v>0</v>
          </cell>
          <cell r="CJ163" t="str">
            <v>N/A</v>
          </cell>
          <cell r="CK163">
            <v>0</v>
          </cell>
          <cell r="CL163">
            <v>0</v>
          </cell>
          <cell r="CM163">
            <v>0</v>
          </cell>
          <cell r="CN163" t="str">
            <v>N/A</v>
          </cell>
          <cell r="CO163" t="str">
            <v>N/A</v>
          </cell>
          <cell r="CP163">
            <v>0</v>
          </cell>
          <cell r="CQ163">
            <v>0</v>
          </cell>
          <cell r="CR163" t="str">
            <v>N/A</v>
          </cell>
          <cell r="CS163" t="str">
            <v>N/A</v>
          </cell>
          <cell r="CT163">
            <v>5311</v>
          </cell>
          <cell r="CU163">
            <v>0</v>
          </cell>
          <cell r="CV163">
            <v>0</v>
          </cell>
          <cell r="CW163">
            <v>0</v>
          </cell>
          <cell r="CX163">
            <v>0</v>
          </cell>
          <cell r="CY163">
            <v>0</v>
          </cell>
          <cell r="CZ163">
            <v>0</v>
          </cell>
          <cell r="DA163">
            <v>0</v>
          </cell>
          <cell r="DB163">
            <v>0</v>
          </cell>
          <cell r="DC163">
            <v>0</v>
          </cell>
          <cell r="DD163">
            <v>0</v>
          </cell>
          <cell r="DE163">
            <v>0</v>
          </cell>
          <cell r="DF163">
            <v>0</v>
          </cell>
          <cell r="DG163">
            <v>0</v>
          </cell>
          <cell r="DH163">
            <v>0</v>
          </cell>
          <cell r="DI163">
            <v>0</v>
          </cell>
          <cell r="DJ163">
            <v>0</v>
          </cell>
          <cell r="DK163">
            <v>0</v>
          </cell>
          <cell r="DL163">
            <v>0</v>
          </cell>
          <cell r="DM163">
            <v>0</v>
          </cell>
          <cell r="DN163">
            <v>0</v>
          </cell>
          <cell r="DO163">
            <v>0</v>
          </cell>
          <cell r="DP163">
            <v>0</v>
          </cell>
          <cell r="DQ163">
            <v>0</v>
          </cell>
          <cell r="DR163">
            <v>0</v>
          </cell>
        </row>
        <row r="164">
          <cell r="AC164">
            <v>5312</v>
          </cell>
          <cell r="AD164">
            <v>0</v>
          </cell>
          <cell r="AE164">
            <v>0</v>
          </cell>
          <cell r="AF164" t="str">
            <v>N/A</v>
          </cell>
          <cell r="AG164">
            <v>0</v>
          </cell>
          <cell r="AH164">
            <v>0</v>
          </cell>
          <cell r="AI164">
            <v>0</v>
          </cell>
          <cell r="AJ164" t="str">
            <v>N/A</v>
          </cell>
          <cell r="AK164">
            <v>0</v>
          </cell>
          <cell r="AL164">
            <v>0</v>
          </cell>
          <cell r="AM164">
            <v>0</v>
          </cell>
          <cell r="AN164" t="str">
            <v>N/A</v>
          </cell>
          <cell r="AO164">
            <v>0</v>
          </cell>
          <cell r="AP164">
            <v>0</v>
          </cell>
          <cell r="AQ164">
            <v>0</v>
          </cell>
          <cell r="AR164" t="str">
            <v>N/A</v>
          </cell>
          <cell r="AS164" t="str">
            <v>N/A</v>
          </cell>
          <cell r="AT164">
            <v>0</v>
          </cell>
          <cell r="AU164">
            <v>0</v>
          </cell>
          <cell r="AV164" t="str">
            <v>N/A</v>
          </cell>
          <cell r="AW164">
            <v>0</v>
          </cell>
          <cell r="AX164">
            <v>0</v>
          </cell>
          <cell r="AY164">
            <v>0</v>
          </cell>
          <cell r="AZ164" t="str">
            <v>N/A</v>
          </cell>
          <cell r="BA164">
            <v>0</v>
          </cell>
          <cell r="BB164">
            <v>0</v>
          </cell>
          <cell r="BC164">
            <v>0</v>
          </cell>
          <cell r="BD164" t="str">
            <v>N/A</v>
          </cell>
          <cell r="BE164">
            <v>0</v>
          </cell>
          <cell r="BF164">
            <v>0</v>
          </cell>
          <cell r="BG164">
            <v>0</v>
          </cell>
          <cell r="BH164" t="str">
            <v>N/A</v>
          </cell>
          <cell r="BI164" t="str">
            <v>N/A</v>
          </cell>
          <cell r="BJ164">
            <v>0</v>
          </cell>
          <cell r="BK164">
            <v>0</v>
          </cell>
          <cell r="BL164" t="str">
            <v>N/A</v>
          </cell>
          <cell r="BM164">
            <v>0</v>
          </cell>
          <cell r="BN164">
            <v>0</v>
          </cell>
          <cell r="BO164">
            <v>0</v>
          </cell>
          <cell r="BP164" t="str">
            <v>N/A</v>
          </cell>
          <cell r="BQ164">
            <v>0</v>
          </cell>
          <cell r="BR164">
            <v>0</v>
          </cell>
          <cell r="BS164">
            <v>0</v>
          </cell>
          <cell r="BT164" t="str">
            <v>N/A</v>
          </cell>
          <cell r="BU164">
            <v>0</v>
          </cell>
          <cell r="BV164">
            <v>0</v>
          </cell>
          <cell r="BW164">
            <v>0</v>
          </cell>
          <cell r="BX164" t="str">
            <v>N/A</v>
          </cell>
          <cell r="BY164" t="str">
            <v>N/A</v>
          </cell>
          <cell r="BZ164">
            <v>0</v>
          </cell>
          <cell r="CA164">
            <v>0</v>
          </cell>
          <cell r="CB164" t="str">
            <v>N/A</v>
          </cell>
          <cell r="CC164">
            <v>0</v>
          </cell>
          <cell r="CD164">
            <v>0</v>
          </cell>
          <cell r="CE164">
            <v>0</v>
          </cell>
          <cell r="CF164" t="str">
            <v>N/A</v>
          </cell>
          <cell r="CG164">
            <v>0</v>
          </cell>
          <cell r="CH164">
            <v>0</v>
          </cell>
          <cell r="CI164">
            <v>0</v>
          </cell>
          <cell r="CJ164" t="str">
            <v>N/A</v>
          </cell>
          <cell r="CK164">
            <v>0</v>
          </cell>
          <cell r="CL164">
            <v>0</v>
          </cell>
          <cell r="CM164">
            <v>0</v>
          </cell>
          <cell r="CN164" t="str">
            <v>N/A</v>
          </cell>
          <cell r="CO164" t="str">
            <v>N/A</v>
          </cell>
          <cell r="CP164">
            <v>0</v>
          </cell>
          <cell r="CQ164">
            <v>0</v>
          </cell>
          <cell r="CR164" t="str">
            <v>N/A</v>
          </cell>
          <cell r="CS164" t="str">
            <v>N/A</v>
          </cell>
          <cell r="CT164">
            <v>5312</v>
          </cell>
          <cell r="CU164">
            <v>0</v>
          </cell>
          <cell r="CV164">
            <v>0</v>
          </cell>
          <cell r="CW164">
            <v>0</v>
          </cell>
          <cell r="CX164">
            <v>0</v>
          </cell>
          <cell r="CY164">
            <v>0</v>
          </cell>
          <cell r="CZ164">
            <v>0</v>
          </cell>
          <cell r="DA164">
            <v>0</v>
          </cell>
          <cell r="DB164">
            <v>0</v>
          </cell>
          <cell r="DC164">
            <v>0</v>
          </cell>
          <cell r="DD164">
            <v>0</v>
          </cell>
          <cell r="DE164">
            <v>0</v>
          </cell>
          <cell r="DF164">
            <v>0</v>
          </cell>
          <cell r="DG164">
            <v>0</v>
          </cell>
          <cell r="DH164">
            <v>0</v>
          </cell>
          <cell r="DI164">
            <v>0</v>
          </cell>
          <cell r="DJ164">
            <v>0</v>
          </cell>
          <cell r="DK164">
            <v>0</v>
          </cell>
          <cell r="DL164">
            <v>0</v>
          </cell>
          <cell r="DM164">
            <v>0</v>
          </cell>
          <cell r="DN164">
            <v>0</v>
          </cell>
          <cell r="DO164">
            <v>0</v>
          </cell>
          <cell r="DP164">
            <v>0</v>
          </cell>
          <cell r="DQ164">
            <v>0</v>
          </cell>
          <cell r="DR164">
            <v>0</v>
          </cell>
        </row>
        <row r="165">
          <cell r="AC165">
            <v>5319</v>
          </cell>
          <cell r="AD165">
            <v>0</v>
          </cell>
          <cell r="AE165">
            <v>0</v>
          </cell>
          <cell r="AF165" t="str">
            <v>N/A</v>
          </cell>
          <cell r="AG165">
            <v>0</v>
          </cell>
          <cell r="AH165">
            <v>0</v>
          </cell>
          <cell r="AI165">
            <v>0</v>
          </cell>
          <cell r="AJ165" t="str">
            <v>N/A</v>
          </cell>
          <cell r="AK165">
            <v>0</v>
          </cell>
          <cell r="AL165">
            <v>0</v>
          </cell>
          <cell r="AM165">
            <v>0</v>
          </cell>
          <cell r="AN165" t="str">
            <v>N/A</v>
          </cell>
          <cell r="AO165">
            <v>0</v>
          </cell>
          <cell r="AP165">
            <v>0</v>
          </cell>
          <cell r="AQ165">
            <v>0</v>
          </cell>
          <cell r="AR165" t="str">
            <v>N/A</v>
          </cell>
          <cell r="AS165" t="str">
            <v>N/A</v>
          </cell>
          <cell r="AT165">
            <v>0</v>
          </cell>
          <cell r="AU165">
            <v>0</v>
          </cell>
          <cell r="AV165" t="str">
            <v>N/A</v>
          </cell>
          <cell r="AW165">
            <v>0</v>
          </cell>
          <cell r="AX165">
            <v>0</v>
          </cell>
          <cell r="AY165">
            <v>0</v>
          </cell>
          <cell r="AZ165" t="str">
            <v>N/A</v>
          </cell>
          <cell r="BA165">
            <v>0</v>
          </cell>
          <cell r="BB165">
            <v>0</v>
          </cell>
          <cell r="BC165">
            <v>0</v>
          </cell>
          <cell r="BD165" t="str">
            <v>N/A</v>
          </cell>
          <cell r="BE165">
            <v>0</v>
          </cell>
          <cell r="BF165">
            <v>0</v>
          </cell>
          <cell r="BG165">
            <v>0</v>
          </cell>
          <cell r="BH165" t="str">
            <v>N/A</v>
          </cell>
          <cell r="BI165" t="str">
            <v>N/A</v>
          </cell>
          <cell r="BJ165">
            <v>0</v>
          </cell>
          <cell r="BK165">
            <v>0</v>
          </cell>
          <cell r="BL165" t="str">
            <v>N/A</v>
          </cell>
          <cell r="BM165">
            <v>0</v>
          </cell>
          <cell r="BN165">
            <v>0</v>
          </cell>
          <cell r="BO165">
            <v>0</v>
          </cell>
          <cell r="BP165" t="str">
            <v>N/A</v>
          </cell>
          <cell r="BQ165">
            <v>0</v>
          </cell>
          <cell r="BR165">
            <v>0</v>
          </cell>
          <cell r="BS165">
            <v>0</v>
          </cell>
          <cell r="BT165" t="str">
            <v>N/A</v>
          </cell>
          <cell r="BU165">
            <v>0</v>
          </cell>
          <cell r="BV165">
            <v>0</v>
          </cell>
          <cell r="BW165">
            <v>0</v>
          </cell>
          <cell r="BX165" t="str">
            <v>N/A</v>
          </cell>
          <cell r="BY165" t="str">
            <v>N/A</v>
          </cell>
          <cell r="BZ165">
            <v>0</v>
          </cell>
          <cell r="CA165">
            <v>0</v>
          </cell>
          <cell r="CB165" t="str">
            <v>N/A</v>
          </cell>
          <cell r="CC165">
            <v>0</v>
          </cell>
          <cell r="CD165">
            <v>0</v>
          </cell>
          <cell r="CE165">
            <v>0</v>
          </cell>
          <cell r="CF165" t="str">
            <v>N/A</v>
          </cell>
          <cell r="CG165">
            <v>0</v>
          </cell>
          <cell r="CH165">
            <v>0</v>
          </cell>
          <cell r="CI165">
            <v>0</v>
          </cell>
          <cell r="CJ165" t="str">
            <v>N/A</v>
          </cell>
          <cell r="CK165">
            <v>0</v>
          </cell>
          <cell r="CL165">
            <v>0</v>
          </cell>
          <cell r="CM165">
            <v>0</v>
          </cell>
          <cell r="CN165" t="str">
            <v>N/A</v>
          </cell>
          <cell r="CO165" t="str">
            <v>N/A</v>
          </cell>
          <cell r="CP165">
            <v>0</v>
          </cell>
          <cell r="CQ165">
            <v>0</v>
          </cell>
          <cell r="CR165" t="str">
            <v>N/A</v>
          </cell>
          <cell r="CS165" t="str">
            <v>N/A</v>
          </cell>
          <cell r="CT165">
            <v>5319</v>
          </cell>
          <cell r="CU165">
            <v>0</v>
          </cell>
          <cell r="CV165">
            <v>0</v>
          </cell>
          <cell r="CW165">
            <v>0</v>
          </cell>
          <cell r="CX165">
            <v>0</v>
          </cell>
          <cell r="CY165">
            <v>0</v>
          </cell>
          <cell r="CZ165">
            <v>0</v>
          </cell>
          <cell r="DA165">
            <v>0</v>
          </cell>
          <cell r="DB165">
            <v>0</v>
          </cell>
          <cell r="DC165">
            <v>0</v>
          </cell>
          <cell r="DD165">
            <v>0</v>
          </cell>
          <cell r="DE165">
            <v>0</v>
          </cell>
          <cell r="DF165">
            <v>0</v>
          </cell>
          <cell r="DG165">
            <v>0</v>
          </cell>
          <cell r="DH165">
            <v>0</v>
          </cell>
          <cell r="DI165">
            <v>0</v>
          </cell>
          <cell r="DJ165">
            <v>0</v>
          </cell>
          <cell r="DK165">
            <v>0</v>
          </cell>
          <cell r="DL165">
            <v>0</v>
          </cell>
          <cell r="DM165">
            <v>0</v>
          </cell>
          <cell r="DN165">
            <v>0</v>
          </cell>
          <cell r="DO165">
            <v>0</v>
          </cell>
          <cell r="DP165">
            <v>0</v>
          </cell>
          <cell r="DQ165">
            <v>0</v>
          </cell>
          <cell r="DR165">
            <v>0</v>
          </cell>
        </row>
        <row r="167">
          <cell r="AC167">
            <v>5320</v>
          </cell>
          <cell r="AD167">
            <v>0</v>
          </cell>
          <cell r="AE167">
            <v>0</v>
          </cell>
          <cell r="AF167" t="str">
            <v>N/A</v>
          </cell>
          <cell r="AG167">
            <v>0</v>
          </cell>
          <cell r="AH167">
            <v>0</v>
          </cell>
          <cell r="AI167">
            <v>0</v>
          </cell>
          <cell r="AJ167" t="str">
            <v>N/A</v>
          </cell>
          <cell r="AK167">
            <v>0</v>
          </cell>
          <cell r="AL167">
            <v>0</v>
          </cell>
          <cell r="AM167">
            <v>0</v>
          </cell>
          <cell r="AN167" t="str">
            <v>N/A</v>
          </cell>
          <cell r="AO167">
            <v>0</v>
          </cell>
          <cell r="AP167">
            <v>0</v>
          </cell>
          <cell r="AQ167">
            <v>0</v>
          </cell>
          <cell r="AR167" t="str">
            <v>N/A</v>
          </cell>
          <cell r="AS167" t="str">
            <v>N/A</v>
          </cell>
          <cell r="AT167">
            <v>0</v>
          </cell>
          <cell r="AU167">
            <v>0</v>
          </cell>
          <cell r="AV167" t="str">
            <v>N/A</v>
          </cell>
          <cell r="AW167">
            <v>0</v>
          </cell>
          <cell r="AX167">
            <v>0</v>
          </cell>
          <cell r="AY167">
            <v>0</v>
          </cell>
          <cell r="AZ167" t="str">
            <v>N/A</v>
          </cell>
          <cell r="BA167">
            <v>0</v>
          </cell>
          <cell r="BB167">
            <v>0</v>
          </cell>
          <cell r="BC167">
            <v>0</v>
          </cell>
          <cell r="BD167" t="str">
            <v>N/A</v>
          </cell>
          <cell r="BE167">
            <v>0</v>
          </cell>
          <cell r="BF167">
            <v>0</v>
          </cell>
          <cell r="BG167">
            <v>0</v>
          </cell>
          <cell r="BH167" t="str">
            <v>N/A</v>
          </cell>
          <cell r="BI167" t="str">
            <v>N/A</v>
          </cell>
          <cell r="BJ167">
            <v>0</v>
          </cell>
          <cell r="BK167">
            <v>0</v>
          </cell>
          <cell r="BL167" t="str">
            <v>N/A</v>
          </cell>
          <cell r="BM167">
            <v>0</v>
          </cell>
          <cell r="BN167">
            <v>0</v>
          </cell>
          <cell r="BO167">
            <v>0</v>
          </cell>
          <cell r="BP167" t="str">
            <v>N/A</v>
          </cell>
          <cell r="BQ167">
            <v>0</v>
          </cell>
          <cell r="BR167">
            <v>0</v>
          </cell>
          <cell r="BS167">
            <v>0</v>
          </cell>
          <cell r="BT167" t="str">
            <v>N/A</v>
          </cell>
          <cell r="BU167">
            <v>0</v>
          </cell>
          <cell r="BV167">
            <v>0</v>
          </cell>
          <cell r="BW167">
            <v>0</v>
          </cell>
          <cell r="BX167" t="str">
            <v>N/A</v>
          </cell>
          <cell r="BY167" t="str">
            <v>N/A</v>
          </cell>
          <cell r="BZ167">
            <v>0</v>
          </cell>
          <cell r="CA167">
            <v>0</v>
          </cell>
          <cell r="CB167" t="str">
            <v>N/A</v>
          </cell>
          <cell r="CC167">
            <v>0</v>
          </cell>
          <cell r="CD167">
            <v>0</v>
          </cell>
          <cell r="CE167">
            <v>0</v>
          </cell>
          <cell r="CF167" t="str">
            <v>N/A</v>
          </cell>
          <cell r="CG167">
            <v>0</v>
          </cell>
          <cell r="CH167">
            <v>0</v>
          </cell>
          <cell r="CI167">
            <v>0</v>
          </cell>
          <cell r="CJ167" t="str">
            <v>N/A</v>
          </cell>
          <cell r="CK167">
            <v>0</v>
          </cell>
          <cell r="CL167">
            <v>0</v>
          </cell>
          <cell r="CM167">
            <v>0</v>
          </cell>
          <cell r="CN167" t="str">
            <v>N/A</v>
          </cell>
          <cell r="CO167" t="str">
            <v>N/A</v>
          </cell>
          <cell r="CP167">
            <v>0</v>
          </cell>
          <cell r="CQ167">
            <v>0</v>
          </cell>
          <cell r="CR167" t="str">
            <v>N/A</v>
          </cell>
          <cell r="CS167" t="str">
            <v>N/A</v>
          </cell>
          <cell r="CT167">
            <v>5320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Q167">
            <v>0</v>
          </cell>
          <cell r="DR167">
            <v>0</v>
          </cell>
        </row>
        <row r="168">
          <cell r="AC168">
            <v>5321</v>
          </cell>
          <cell r="AD168">
            <v>0</v>
          </cell>
          <cell r="AE168">
            <v>0</v>
          </cell>
          <cell r="AF168" t="str">
            <v>N/A</v>
          </cell>
          <cell r="AG168">
            <v>0</v>
          </cell>
          <cell r="AH168">
            <v>0</v>
          </cell>
          <cell r="AI168">
            <v>0</v>
          </cell>
          <cell r="AJ168" t="str">
            <v>N/A</v>
          </cell>
          <cell r="AK168">
            <v>0</v>
          </cell>
          <cell r="AL168">
            <v>0</v>
          </cell>
          <cell r="AM168">
            <v>0</v>
          </cell>
          <cell r="AN168" t="str">
            <v>N/A</v>
          </cell>
          <cell r="AO168">
            <v>0</v>
          </cell>
          <cell r="AP168">
            <v>0</v>
          </cell>
          <cell r="AQ168">
            <v>0</v>
          </cell>
          <cell r="AR168" t="str">
            <v>N/A</v>
          </cell>
          <cell r="AS168" t="str">
            <v>N/A</v>
          </cell>
          <cell r="AT168">
            <v>0</v>
          </cell>
          <cell r="AU168">
            <v>0</v>
          </cell>
          <cell r="AV168" t="str">
            <v>N/A</v>
          </cell>
          <cell r="AW168">
            <v>0</v>
          </cell>
          <cell r="AX168">
            <v>0</v>
          </cell>
          <cell r="AY168">
            <v>0</v>
          </cell>
          <cell r="AZ168" t="str">
            <v>N/A</v>
          </cell>
          <cell r="BA168">
            <v>0</v>
          </cell>
          <cell r="BB168">
            <v>0</v>
          </cell>
          <cell r="BC168">
            <v>0</v>
          </cell>
          <cell r="BD168" t="str">
            <v>N/A</v>
          </cell>
          <cell r="BE168">
            <v>0</v>
          </cell>
          <cell r="BF168">
            <v>0</v>
          </cell>
          <cell r="BG168">
            <v>0</v>
          </cell>
          <cell r="BH168" t="str">
            <v>N/A</v>
          </cell>
          <cell r="BI168" t="str">
            <v>N/A</v>
          </cell>
          <cell r="BJ168">
            <v>0</v>
          </cell>
          <cell r="BK168">
            <v>0</v>
          </cell>
          <cell r="BL168" t="str">
            <v>N/A</v>
          </cell>
          <cell r="BM168">
            <v>0</v>
          </cell>
          <cell r="BN168">
            <v>0</v>
          </cell>
          <cell r="BO168">
            <v>0</v>
          </cell>
          <cell r="BP168" t="str">
            <v>N/A</v>
          </cell>
          <cell r="BQ168">
            <v>0</v>
          </cell>
          <cell r="BR168">
            <v>0</v>
          </cell>
          <cell r="BS168">
            <v>0</v>
          </cell>
          <cell r="BT168" t="str">
            <v>N/A</v>
          </cell>
          <cell r="BU168">
            <v>0</v>
          </cell>
          <cell r="BV168">
            <v>0</v>
          </cell>
          <cell r="BW168">
            <v>0</v>
          </cell>
          <cell r="BX168" t="str">
            <v>N/A</v>
          </cell>
          <cell r="BY168" t="str">
            <v>N/A</v>
          </cell>
          <cell r="BZ168">
            <v>0</v>
          </cell>
          <cell r="CA168">
            <v>0</v>
          </cell>
          <cell r="CB168" t="str">
            <v>N/A</v>
          </cell>
          <cell r="CC168">
            <v>0</v>
          </cell>
          <cell r="CD168">
            <v>0</v>
          </cell>
          <cell r="CE168">
            <v>0</v>
          </cell>
          <cell r="CF168" t="str">
            <v>N/A</v>
          </cell>
          <cell r="CG168">
            <v>0</v>
          </cell>
          <cell r="CH168">
            <v>0</v>
          </cell>
          <cell r="CI168">
            <v>0</v>
          </cell>
          <cell r="CJ168" t="str">
            <v>N/A</v>
          </cell>
          <cell r="CK168">
            <v>0</v>
          </cell>
          <cell r="CL168">
            <v>0</v>
          </cell>
          <cell r="CM168">
            <v>0</v>
          </cell>
          <cell r="CN168" t="str">
            <v>N/A</v>
          </cell>
          <cell r="CO168" t="str">
            <v>N/A</v>
          </cell>
          <cell r="CP168">
            <v>0</v>
          </cell>
          <cell r="CQ168">
            <v>0</v>
          </cell>
          <cell r="CR168" t="str">
            <v>N/A</v>
          </cell>
          <cell r="CS168" t="str">
            <v>N/A</v>
          </cell>
          <cell r="CT168">
            <v>5321</v>
          </cell>
          <cell r="CU168">
            <v>0</v>
          </cell>
          <cell r="CV168">
            <v>0</v>
          </cell>
          <cell r="CW168">
            <v>0</v>
          </cell>
          <cell r="CX168">
            <v>0</v>
          </cell>
          <cell r="CY168">
            <v>0</v>
          </cell>
          <cell r="CZ168">
            <v>0</v>
          </cell>
          <cell r="DA168">
            <v>0</v>
          </cell>
          <cell r="DB168">
            <v>0</v>
          </cell>
          <cell r="DC168">
            <v>0</v>
          </cell>
          <cell r="DD168">
            <v>0</v>
          </cell>
          <cell r="DE168">
            <v>0</v>
          </cell>
          <cell r="DF168">
            <v>0</v>
          </cell>
          <cell r="DG168">
            <v>0</v>
          </cell>
          <cell r="DH168">
            <v>0</v>
          </cell>
          <cell r="DI168">
            <v>0</v>
          </cell>
          <cell r="DJ168">
            <v>0</v>
          </cell>
          <cell r="DK168">
            <v>0</v>
          </cell>
          <cell r="DL168">
            <v>0</v>
          </cell>
          <cell r="DM168">
            <v>0</v>
          </cell>
          <cell r="DN168">
            <v>0</v>
          </cell>
          <cell r="DO168">
            <v>0</v>
          </cell>
          <cell r="DP168">
            <v>0</v>
          </cell>
          <cell r="DQ168">
            <v>0</v>
          </cell>
          <cell r="DR168">
            <v>0</v>
          </cell>
        </row>
        <row r="169">
          <cell r="AC169">
            <v>5322</v>
          </cell>
          <cell r="AD169">
            <v>0</v>
          </cell>
          <cell r="AE169">
            <v>0</v>
          </cell>
          <cell r="AF169" t="str">
            <v>N/A</v>
          </cell>
          <cell r="AG169">
            <v>0</v>
          </cell>
          <cell r="AH169">
            <v>0</v>
          </cell>
          <cell r="AI169">
            <v>0</v>
          </cell>
          <cell r="AJ169" t="str">
            <v>N/A</v>
          </cell>
          <cell r="AK169">
            <v>0</v>
          </cell>
          <cell r="AL169">
            <v>0</v>
          </cell>
          <cell r="AM169">
            <v>0</v>
          </cell>
          <cell r="AN169" t="str">
            <v>N/A</v>
          </cell>
          <cell r="AO169">
            <v>0</v>
          </cell>
          <cell r="AP169">
            <v>0</v>
          </cell>
          <cell r="AQ169">
            <v>0</v>
          </cell>
          <cell r="AR169" t="str">
            <v>N/A</v>
          </cell>
          <cell r="AS169" t="str">
            <v>N/A</v>
          </cell>
          <cell r="AT169">
            <v>0</v>
          </cell>
          <cell r="AU169">
            <v>0</v>
          </cell>
          <cell r="AV169" t="str">
            <v>N/A</v>
          </cell>
          <cell r="AW169">
            <v>0</v>
          </cell>
          <cell r="AX169">
            <v>0</v>
          </cell>
          <cell r="AY169">
            <v>0</v>
          </cell>
          <cell r="AZ169" t="str">
            <v>N/A</v>
          </cell>
          <cell r="BA169">
            <v>0</v>
          </cell>
          <cell r="BB169">
            <v>0</v>
          </cell>
          <cell r="BC169">
            <v>0</v>
          </cell>
          <cell r="BD169" t="str">
            <v>N/A</v>
          </cell>
          <cell r="BE169">
            <v>0</v>
          </cell>
          <cell r="BF169">
            <v>0</v>
          </cell>
          <cell r="BG169">
            <v>0</v>
          </cell>
          <cell r="BH169" t="str">
            <v>N/A</v>
          </cell>
          <cell r="BI169" t="str">
            <v>N/A</v>
          </cell>
          <cell r="BJ169">
            <v>0</v>
          </cell>
          <cell r="BK169">
            <v>0</v>
          </cell>
          <cell r="BL169" t="str">
            <v>N/A</v>
          </cell>
          <cell r="BM169">
            <v>0</v>
          </cell>
          <cell r="BN169">
            <v>0</v>
          </cell>
          <cell r="BO169">
            <v>0</v>
          </cell>
          <cell r="BP169" t="str">
            <v>N/A</v>
          </cell>
          <cell r="BQ169">
            <v>0</v>
          </cell>
          <cell r="BR169">
            <v>0</v>
          </cell>
          <cell r="BS169">
            <v>0</v>
          </cell>
          <cell r="BT169" t="str">
            <v>N/A</v>
          </cell>
          <cell r="BU169">
            <v>0</v>
          </cell>
          <cell r="BV169">
            <v>0</v>
          </cell>
          <cell r="BW169">
            <v>0</v>
          </cell>
          <cell r="BX169" t="str">
            <v>N/A</v>
          </cell>
          <cell r="BY169" t="str">
            <v>N/A</v>
          </cell>
          <cell r="BZ169">
            <v>0</v>
          </cell>
          <cell r="CA169">
            <v>0</v>
          </cell>
          <cell r="CB169" t="str">
            <v>N/A</v>
          </cell>
          <cell r="CC169">
            <v>0</v>
          </cell>
          <cell r="CD169">
            <v>0</v>
          </cell>
          <cell r="CE169">
            <v>0</v>
          </cell>
          <cell r="CF169" t="str">
            <v>N/A</v>
          </cell>
          <cell r="CG169">
            <v>0</v>
          </cell>
          <cell r="CH169">
            <v>0</v>
          </cell>
          <cell r="CI169">
            <v>0</v>
          </cell>
          <cell r="CJ169" t="str">
            <v>N/A</v>
          </cell>
          <cell r="CK169">
            <v>0</v>
          </cell>
          <cell r="CL169">
            <v>0</v>
          </cell>
          <cell r="CM169">
            <v>0</v>
          </cell>
          <cell r="CN169" t="str">
            <v>N/A</v>
          </cell>
          <cell r="CO169" t="str">
            <v>N/A</v>
          </cell>
          <cell r="CP169">
            <v>0</v>
          </cell>
          <cell r="CQ169">
            <v>0</v>
          </cell>
          <cell r="CR169" t="str">
            <v>N/A</v>
          </cell>
          <cell r="CS169" t="str">
            <v>N/A</v>
          </cell>
          <cell r="CT169">
            <v>5322</v>
          </cell>
          <cell r="CU169">
            <v>0</v>
          </cell>
          <cell r="CV169">
            <v>0</v>
          </cell>
          <cell r="CW169">
            <v>0</v>
          </cell>
          <cell r="CX169">
            <v>0</v>
          </cell>
          <cell r="CY169">
            <v>0</v>
          </cell>
          <cell r="CZ169">
            <v>0</v>
          </cell>
          <cell r="DA169">
            <v>0</v>
          </cell>
          <cell r="DB169">
            <v>0</v>
          </cell>
          <cell r="DC169">
            <v>0</v>
          </cell>
          <cell r="DD169">
            <v>0</v>
          </cell>
          <cell r="DE169">
            <v>0</v>
          </cell>
          <cell r="DF169">
            <v>0</v>
          </cell>
          <cell r="DG169">
            <v>0</v>
          </cell>
          <cell r="DH169">
            <v>0</v>
          </cell>
          <cell r="DI169">
            <v>0</v>
          </cell>
          <cell r="DJ169">
            <v>0</v>
          </cell>
          <cell r="DK169">
            <v>0</v>
          </cell>
          <cell r="DL169">
            <v>0</v>
          </cell>
          <cell r="DM169">
            <v>0</v>
          </cell>
          <cell r="DN169">
            <v>0</v>
          </cell>
          <cell r="DO169">
            <v>0</v>
          </cell>
          <cell r="DP169">
            <v>0</v>
          </cell>
          <cell r="DQ169">
            <v>0</v>
          </cell>
          <cell r="DR169">
            <v>0</v>
          </cell>
        </row>
        <row r="170">
          <cell r="AC170">
            <v>5329</v>
          </cell>
          <cell r="AD170">
            <v>0</v>
          </cell>
          <cell r="AE170">
            <v>0</v>
          </cell>
          <cell r="AF170" t="str">
            <v>N/A</v>
          </cell>
          <cell r="AG170">
            <v>0</v>
          </cell>
          <cell r="AH170">
            <v>0</v>
          </cell>
          <cell r="AI170">
            <v>0</v>
          </cell>
          <cell r="AJ170" t="str">
            <v>N/A</v>
          </cell>
          <cell r="AK170">
            <v>0</v>
          </cell>
          <cell r="AL170">
            <v>0</v>
          </cell>
          <cell r="AM170">
            <v>0</v>
          </cell>
          <cell r="AN170" t="str">
            <v>N/A</v>
          </cell>
          <cell r="AO170">
            <v>0</v>
          </cell>
          <cell r="AP170">
            <v>0</v>
          </cell>
          <cell r="AQ170">
            <v>0</v>
          </cell>
          <cell r="AR170" t="str">
            <v>N/A</v>
          </cell>
          <cell r="AS170" t="str">
            <v>N/A</v>
          </cell>
          <cell r="AT170">
            <v>0</v>
          </cell>
          <cell r="AU170">
            <v>0</v>
          </cell>
          <cell r="AV170" t="str">
            <v>N/A</v>
          </cell>
          <cell r="AW170">
            <v>0</v>
          </cell>
          <cell r="AX170">
            <v>0</v>
          </cell>
          <cell r="AY170">
            <v>0</v>
          </cell>
          <cell r="AZ170" t="str">
            <v>N/A</v>
          </cell>
          <cell r="BA170">
            <v>0</v>
          </cell>
          <cell r="BB170">
            <v>0</v>
          </cell>
          <cell r="BC170">
            <v>0</v>
          </cell>
          <cell r="BD170" t="str">
            <v>N/A</v>
          </cell>
          <cell r="BE170">
            <v>0</v>
          </cell>
          <cell r="BF170">
            <v>0</v>
          </cell>
          <cell r="BG170">
            <v>0</v>
          </cell>
          <cell r="BH170" t="str">
            <v>N/A</v>
          </cell>
          <cell r="BI170" t="str">
            <v>N/A</v>
          </cell>
          <cell r="BJ170">
            <v>0</v>
          </cell>
          <cell r="BK170">
            <v>0</v>
          </cell>
          <cell r="BL170" t="str">
            <v>N/A</v>
          </cell>
          <cell r="BM170">
            <v>0</v>
          </cell>
          <cell r="BN170">
            <v>0</v>
          </cell>
          <cell r="BO170">
            <v>0</v>
          </cell>
          <cell r="BP170" t="str">
            <v>N/A</v>
          </cell>
          <cell r="BQ170">
            <v>0</v>
          </cell>
          <cell r="BR170">
            <v>0</v>
          </cell>
          <cell r="BS170">
            <v>0</v>
          </cell>
          <cell r="BT170" t="str">
            <v>N/A</v>
          </cell>
          <cell r="BU170">
            <v>0</v>
          </cell>
          <cell r="BV170">
            <v>0</v>
          </cell>
          <cell r="BW170">
            <v>0</v>
          </cell>
          <cell r="BX170" t="str">
            <v>N/A</v>
          </cell>
          <cell r="BY170" t="str">
            <v>N/A</v>
          </cell>
          <cell r="BZ170">
            <v>0</v>
          </cell>
          <cell r="CA170">
            <v>0</v>
          </cell>
          <cell r="CB170" t="str">
            <v>N/A</v>
          </cell>
          <cell r="CC170">
            <v>0</v>
          </cell>
          <cell r="CD170">
            <v>0</v>
          </cell>
          <cell r="CE170">
            <v>0</v>
          </cell>
          <cell r="CF170" t="str">
            <v>N/A</v>
          </cell>
          <cell r="CG170">
            <v>0</v>
          </cell>
          <cell r="CH170">
            <v>0</v>
          </cell>
          <cell r="CI170">
            <v>0</v>
          </cell>
          <cell r="CJ170" t="str">
            <v>N/A</v>
          </cell>
          <cell r="CK170">
            <v>0</v>
          </cell>
          <cell r="CL170">
            <v>0</v>
          </cell>
          <cell r="CM170">
            <v>0</v>
          </cell>
          <cell r="CN170" t="str">
            <v>N/A</v>
          </cell>
          <cell r="CO170" t="str">
            <v>N/A</v>
          </cell>
          <cell r="CP170">
            <v>0</v>
          </cell>
          <cell r="CQ170">
            <v>0</v>
          </cell>
          <cell r="CR170" t="str">
            <v>N/A</v>
          </cell>
          <cell r="CS170" t="str">
            <v>N/A</v>
          </cell>
          <cell r="CT170">
            <v>5329</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row>
        <row r="172">
          <cell r="AC172">
            <v>5330</v>
          </cell>
          <cell r="AD172">
            <v>0</v>
          </cell>
          <cell r="AE172">
            <v>0</v>
          </cell>
          <cell r="AF172" t="str">
            <v>N/A</v>
          </cell>
          <cell r="AG172">
            <v>0</v>
          </cell>
          <cell r="AH172">
            <v>0</v>
          </cell>
          <cell r="AI172">
            <v>0</v>
          </cell>
          <cell r="AJ172" t="str">
            <v>N/A</v>
          </cell>
          <cell r="AK172">
            <v>0</v>
          </cell>
          <cell r="AL172">
            <v>0</v>
          </cell>
          <cell r="AM172">
            <v>0</v>
          </cell>
          <cell r="AN172" t="str">
            <v>N/A</v>
          </cell>
          <cell r="AO172">
            <v>0</v>
          </cell>
          <cell r="AP172">
            <v>0</v>
          </cell>
          <cell r="AQ172">
            <v>0</v>
          </cell>
          <cell r="AR172" t="str">
            <v>N/A</v>
          </cell>
          <cell r="AS172" t="str">
            <v>N/A</v>
          </cell>
          <cell r="AT172">
            <v>0</v>
          </cell>
          <cell r="AU172">
            <v>0</v>
          </cell>
          <cell r="AV172" t="str">
            <v>N/A</v>
          </cell>
          <cell r="AW172">
            <v>0</v>
          </cell>
          <cell r="AX172">
            <v>0</v>
          </cell>
          <cell r="AY172">
            <v>0</v>
          </cell>
          <cell r="AZ172" t="str">
            <v>N/A</v>
          </cell>
          <cell r="BA172">
            <v>0</v>
          </cell>
          <cell r="BB172">
            <v>0</v>
          </cell>
          <cell r="BC172">
            <v>0</v>
          </cell>
          <cell r="BD172" t="str">
            <v>N/A</v>
          </cell>
          <cell r="BE172">
            <v>0</v>
          </cell>
          <cell r="BF172">
            <v>0</v>
          </cell>
          <cell r="BG172">
            <v>0</v>
          </cell>
          <cell r="BH172" t="str">
            <v>N/A</v>
          </cell>
          <cell r="BI172" t="str">
            <v>N/A</v>
          </cell>
          <cell r="BJ172">
            <v>0</v>
          </cell>
          <cell r="BK172">
            <v>0</v>
          </cell>
          <cell r="BL172" t="str">
            <v>N/A</v>
          </cell>
          <cell r="BM172">
            <v>0</v>
          </cell>
          <cell r="BN172">
            <v>0</v>
          </cell>
          <cell r="BO172">
            <v>0</v>
          </cell>
          <cell r="BP172" t="str">
            <v>N/A</v>
          </cell>
          <cell r="BQ172">
            <v>0</v>
          </cell>
          <cell r="BR172">
            <v>0</v>
          </cell>
          <cell r="BS172">
            <v>0</v>
          </cell>
          <cell r="BT172" t="str">
            <v>N/A</v>
          </cell>
          <cell r="BU172">
            <v>0</v>
          </cell>
          <cell r="BV172">
            <v>0</v>
          </cell>
          <cell r="BW172">
            <v>0</v>
          </cell>
          <cell r="BX172" t="str">
            <v>N/A</v>
          </cell>
          <cell r="BY172" t="str">
            <v>N/A</v>
          </cell>
          <cell r="BZ172">
            <v>0</v>
          </cell>
          <cell r="CA172">
            <v>0</v>
          </cell>
          <cell r="CB172" t="str">
            <v>N/A</v>
          </cell>
          <cell r="CC172">
            <v>0</v>
          </cell>
          <cell r="CD172">
            <v>0</v>
          </cell>
          <cell r="CE172">
            <v>0</v>
          </cell>
          <cell r="CF172" t="str">
            <v>N/A</v>
          </cell>
          <cell r="CG172">
            <v>0</v>
          </cell>
          <cell r="CH172">
            <v>0</v>
          </cell>
          <cell r="CI172">
            <v>0</v>
          </cell>
          <cell r="CJ172" t="str">
            <v>N/A</v>
          </cell>
          <cell r="CK172">
            <v>0</v>
          </cell>
          <cell r="CL172">
            <v>0</v>
          </cell>
          <cell r="CM172">
            <v>0</v>
          </cell>
          <cell r="CN172" t="str">
            <v>N/A</v>
          </cell>
          <cell r="CO172" t="str">
            <v>N/A</v>
          </cell>
          <cell r="CP172">
            <v>0</v>
          </cell>
          <cell r="CQ172">
            <v>0</v>
          </cell>
          <cell r="CR172" t="str">
            <v>N/A</v>
          </cell>
          <cell r="CS172" t="str">
            <v>N/A</v>
          </cell>
          <cell r="CT172">
            <v>5330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row>
        <row r="173">
          <cell r="AC173">
            <v>5340</v>
          </cell>
          <cell r="AD173">
            <v>0</v>
          </cell>
          <cell r="AE173">
            <v>0</v>
          </cell>
          <cell r="AF173" t="str">
            <v>N/A</v>
          </cell>
          <cell r="AG173">
            <v>0</v>
          </cell>
          <cell r="AH173">
            <v>0</v>
          </cell>
          <cell r="AI173">
            <v>0</v>
          </cell>
          <cell r="AJ173" t="str">
            <v>N/A</v>
          </cell>
          <cell r="AK173">
            <v>0</v>
          </cell>
          <cell r="AL173">
            <v>0</v>
          </cell>
          <cell r="AM173">
            <v>0</v>
          </cell>
          <cell r="AN173" t="str">
            <v>N/A</v>
          </cell>
          <cell r="AO173">
            <v>0</v>
          </cell>
          <cell r="AP173">
            <v>0</v>
          </cell>
          <cell r="AQ173">
            <v>0</v>
          </cell>
          <cell r="AR173" t="str">
            <v>N/A</v>
          </cell>
          <cell r="AS173" t="str">
            <v>N/A</v>
          </cell>
          <cell r="AT173">
            <v>0</v>
          </cell>
          <cell r="AU173">
            <v>0</v>
          </cell>
          <cell r="AV173" t="str">
            <v>N/A</v>
          </cell>
          <cell r="AW173">
            <v>0</v>
          </cell>
          <cell r="AX173">
            <v>0</v>
          </cell>
          <cell r="AY173">
            <v>0</v>
          </cell>
          <cell r="AZ173" t="str">
            <v>N/A</v>
          </cell>
          <cell r="BA173">
            <v>0</v>
          </cell>
          <cell r="BB173">
            <v>0</v>
          </cell>
          <cell r="BC173">
            <v>0</v>
          </cell>
          <cell r="BD173" t="str">
            <v>N/A</v>
          </cell>
          <cell r="BE173">
            <v>0</v>
          </cell>
          <cell r="BF173">
            <v>0</v>
          </cell>
          <cell r="BG173">
            <v>0</v>
          </cell>
          <cell r="BH173" t="str">
            <v>N/A</v>
          </cell>
          <cell r="BI173" t="str">
            <v>N/A</v>
          </cell>
          <cell r="BJ173">
            <v>0</v>
          </cell>
          <cell r="BK173">
            <v>0</v>
          </cell>
          <cell r="BL173" t="str">
            <v>N/A</v>
          </cell>
          <cell r="BM173">
            <v>0</v>
          </cell>
          <cell r="BN173">
            <v>0</v>
          </cell>
          <cell r="BO173">
            <v>0</v>
          </cell>
          <cell r="BP173" t="str">
            <v>N/A</v>
          </cell>
          <cell r="BQ173">
            <v>0</v>
          </cell>
          <cell r="BR173">
            <v>0</v>
          </cell>
          <cell r="BS173">
            <v>0</v>
          </cell>
          <cell r="BT173" t="str">
            <v>N/A</v>
          </cell>
          <cell r="BU173">
            <v>0</v>
          </cell>
          <cell r="BV173">
            <v>0</v>
          </cell>
          <cell r="BW173">
            <v>0</v>
          </cell>
          <cell r="BX173" t="str">
            <v>N/A</v>
          </cell>
          <cell r="BY173" t="str">
            <v>N/A</v>
          </cell>
          <cell r="BZ173">
            <v>0</v>
          </cell>
          <cell r="CA173">
            <v>0</v>
          </cell>
          <cell r="CB173" t="str">
            <v>N/A</v>
          </cell>
          <cell r="CC173">
            <v>0</v>
          </cell>
          <cell r="CD173">
            <v>0</v>
          </cell>
          <cell r="CE173">
            <v>0</v>
          </cell>
          <cell r="CF173" t="str">
            <v>N/A</v>
          </cell>
          <cell r="CG173">
            <v>0</v>
          </cell>
          <cell r="CH173">
            <v>0</v>
          </cell>
          <cell r="CI173">
            <v>0</v>
          </cell>
          <cell r="CJ173" t="str">
            <v>N/A</v>
          </cell>
          <cell r="CK173">
            <v>0</v>
          </cell>
          <cell r="CL173">
            <v>0</v>
          </cell>
          <cell r="CM173">
            <v>0</v>
          </cell>
          <cell r="CN173" t="str">
            <v>N/A</v>
          </cell>
          <cell r="CO173" t="str">
            <v>N/A</v>
          </cell>
          <cell r="CP173">
            <v>0</v>
          </cell>
          <cell r="CQ173">
            <v>0</v>
          </cell>
          <cell r="CR173" t="str">
            <v>N/A</v>
          </cell>
          <cell r="CS173" t="str">
            <v>N/A</v>
          </cell>
          <cell r="CT173">
            <v>5340</v>
          </cell>
          <cell r="CU173">
            <v>0</v>
          </cell>
          <cell r="CV173">
            <v>0</v>
          </cell>
          <cell r="CW173">
            <v>0</v>
          </cell>
          <cell r="CX173">
            <v>0</v>
          </cell>
          <cell r="CY173">
            <v>0</v>
          </cell>
          <cell r="CZ173">
            <v>0</v>
          </cell>
          <cell r="DA173">
            <v>0</v>
          </cell>
          <cell r="DB173">
            <v>0</v>
          </cell>
          <cell r="DC173">
            <v>0</v>
          </cell>
          <cell r="DD173">
            <v>0</v>
          </cell>
          <cell r="DE173">
            <v>0</v>
          </cell>
          <cell r="DF173">
            <v>0</v>
          </cell>
          <cell r="DG173">
            <v>0</v>
          </cell>
          <cell r="DH173">
            <v>0</v>
          </cell>
          <cell r="DI173">
            <v>0</v>
          </cell>
          <cell r="DJ173">
            <v>0</v>
          </cell>
          <cell r="DK173">
            <v>0</v>
          </cell>
          <cell r="DL173">
            <v>0</v>
          </cell>
          <cell r="DM173">
            <v>0</v>
          </cell>
          <cell r="DN173">
            <v>0</v>
          </cell>
          <cell r="DO173">
            <v>0</v>
          </cell>
          <cell r="DP173">
            <v>0</v>
          </cell>
          <cell r="DQ173">
            <v>0</v>
          </cell>
          <cell r="DR173">
            <v>0</v>
          </cell>
        </row>
        <row r="174">
          <cell r="AC174">
            <v>5350</v>
          </cell>
          <cell r="AD174">
            <v>0</v>
          </cell>
          <cell r="AE174">
            <v>0</v>
          </cell>
          <cell r="AF174" t="str">
            <v>N/A</v>
          </cell>
          <cell r="AG174">
            <v>0</v>
          </cell>
          <cell r="AH174">
            <v>0</v>
          </cell>
          <cell r="AI174">
            <v>0</v>
          </cell>
          <cell r="AJ174" t="str">
            <v>N/A</v>
          </cell>
          <cell r="AK174">
            <v>0</v>
          </cell>
          <cell r="AL174">
            <v>0</v>
          </cell>
          <cell r="AM174">
            <v>0</v>
          </cell>
          <cell r="AN174" t="str">
            <v>N/A</v>
          </cell>
          <cell r="AO174">
            <v>0</v>
          </cell>
          <cell r="AP174">
            <v>0</v>
          </cell>
          <cell r="AQ174">
            <v>0</v>
          </cell>
          <cell r="AR174" t="str">
            <v>N/A</v>
          </cell>
          <cell r="AS174" t="str">
            <v>N/A</v>
          </cell>
          <cell r="AT174">
            <v>0</v>
          </cell>
          <cell r="AU174">
            <v>0</v>
          </cell>
          <cell r="AV174" t="str">
            <v>N/A</v>
          </cell>
          <cell r="AW174">
            <v>0</v>
          </cell>
          <cell r="AX174">
            <v>0</v>
          </cell>
          <cell r="AY174">
            <v>0</v>
          </cell>
          <cell r="AZ174" t="str">
            <v>N/A</v>
          </cell>
          <cell r="BA174">
            <v>0</v>
          </cell>
          <cell r="BB174">
            <v>0</v>
          </cell>
          <cell r="BC174">
            <v>0</v>
          </cell>
          <cell r="BD174" t="str">
            <v>N/A</v>
          </cell>
          <cell r="BE174">
            <v>0</v>
          </cell>
          <cell r="BF174">
            <v>0</v>
          </cell>
          <cell r="BG174">
            <v>0</v>
          </cell>
          <cell r="BH174" t="str">
            <v>N/A</v>
          </cell>
          <cell r="BI174" t="str">
            <v>N/A</v>
          </cell>
          <cell r="BJ174">
            <v>0</v>
          </cell>
          <cell r="BK174">
            <v>0</v>
          </cell>
          <cell r="BL174" t="str">
            <v>N/A</v>
          </cell>
          <cell r="BM174">
            <v>0</v>
          </cell>
          <cell r="BN174">
            <v>0</v>
          </cell>
          <cell r="BO174">
            <v>0</v>
          </cell>
          <cell r="BP174" t="str">
            <v>N/A</v>
          </cell>
          <cell r="BQ174">
            <v>0</v>
          </cell>
          <cell r="BR174">
            <v>0</v>
          </cell>
          <cell r="BS174">
            <v>0</v>
          </cell>
          <cell r="BT174" t="str">
            <v>N/A</v>
          </cell>
          <cell r="BU174">
            <v>0</v>
          </cell>
          <cell r="BV174">
            <v>0</v>
          </cell>
          <cell r="BW174">
            <v>0</v>
          </cell>
          <cell r="BX174" t="str">
            <v>N/A</v>
          </cell>
          <cell r="BY174" t="str">
            <v>N/A</v>
          </cell>
          <cell r="BZ174">
            <v>0</v>
          </cell>
          <cell r="CA174">
            <v>0</v>
          </cell>
          <cell r="CB174" t="str">
            <v>N/A</v>
          </cell>
          <cell r="CC174">
            <v>0</v>
          </cell>
          <cell r="CD174">
            <v>0</v>
          </cell>
          <cell r="CE174">
            <v>0</v>
          </cell>
          <cell r="CF174" t="str">
            <v>N/A</v>
          </cell>
          <cell r="CG174">
            <v>0</v>
          </cell>
          <cell r="CH174">
            <v>0</v>
          </cell>
          <cell r="CI174">
            <v>0</v>
          </cell>
          <cell r="CJ174" t="str">
            <v>N/A</v>
          </cell>
          <cell r="CK174">
            <v>0</v>
          </cell>
          <cell r="CL174">
            <v>0</v>
          </cell>
          <cell r="CM174">
            <v>0</v>
          </cell>
          <cell r="CN174" t="str">
            <v>N/A</v>
          </cell>
          <cell r="CO174" t="str">
            <v>N/A</v>
          </cell>
          <cell r="CP174">
            <v>0</v>
          </cell>
          <cell r="CQ174">
            <v>0</v>
          </cell>
          <cell r="CR174" t="str">
            <v>N/A</v>
          </cell>
          <cell r="CS174" t="str">
            <v>N/A</v>
          </cell>
          <cell r="CT174">
            <v>5350</v>
          </cell>
          <cell r="CU174">
            <v>0</v>
          </cell>
          <cell r="CV174">
            <v>0</v>
          </cell>
          <cell r="CW174">
            <v>0</v>
          </cell>
          <cell r="CX174">
            <v>0</v>
          </cell>
          <cell r="CY174">
            <v>0</v>
          </cell>
          <cell r="CZ174">
            <v>0</v>
          </cell>
          <cell r="DA174">
            <v>0</v>
          </cell>
          <cell r="DB174">
            <v>0</v>
          </cell>
          <cell r="DC174">
            <v>0</v>
          </cell>
          <cell r="DD174">
            <v>0</v>
          </cell>
          <cell r="DE174">
            <v>0</v>
          </cell>
          <cell r="DF174">
            <v>0</v>
          </cell>
          <cell r="DG174">
            <v>0</v>
          </cell>
          <cell r="DH174">
            <v>0</v>
          </cell>
          <cell r="DI174">
            <v>0</v>
          </cell>
          <cell r="DJ174">
            <v>0</v>
          </cell>
          <cell r="DK174">
            <v>0</v>
          </cell>
          <cell r="DL174">
            <v>0</v>
          </cell>
          <cell r="DM174">
            <v>0</v>
          </cell>
          <cell r="DN174">
            <v>0</v>
          </cell>
          <cell r="DO174">
            <v>0</v>
          </cell>
          <cell r="DP174">
            <v>0</v>
          </cell>
          <cell r="DQ174">
            <v>0</v>
          </cell>
          <cell r="DR174">
            <v>0</v>
          </cell>
        </row>
        <row r="175">
          <cell r="AC175">
            <v>5360</v>
          </cell>
          <cell r="AD175">
            <v>1491.51</v>
          </cell>
          <cell r="AE175">
            <v>0</v>
          </cell>
          <cell r="AF175" t="str">
            <v>N/A</v>
          </cell>
          <cell r="AG175">
            <v>0</v>
          </cell>
          <cell r="AH175">
            <v>0</v>
          </cell>
          <cell r="AI175">
            <v>0</v>
          </cell>
          <cell r="AJ175" t="str">
            <v>N/A</v>
          </cell>
          <cell r="AK175">
            <v>0</v>
          </cell>
          <cell r="AL175">
            <v>0</v>
          </cell>
          <cell r="AM175">
            <v>0</v>
          </cell>
          <cell r="AN175" t="str">
            <v>N/A</v>
          </cell>
          <cell r="AO175">
            <v>0</v>
          </cell>
          <cell r="AP175">
            <v>1491.51</v>
          </cell>
          <cell r="AQ175">
            <v>0</v>
          </cell>
          <cell r="AR175" t="str">
            <v>N/A</v>
          </cell>
          <cell r="AS175" t="str">
            <v>N/A</v>
          </cell>
          <cell r="AT175">
            <v>0</v>
          </cell>
          <cell r="AU175">
            <v>0</v>
          </cell>
          <cell r="AV175" t="str">
            <v>N/A</v>
          </cell>
          <cell r="AW175">
            <v>0</v>
          </cell>
          <cell r="AX175">
            <v>0</v>
          </cell>
          <cell r="AY175">
            <v>0</v>
          </cell>
          <cell r="AZ175" t="str">
            <v>N/A</v>
          </cell>
          <cell r="BA175">
            <v>0</v>
          </cell>
          <cell r="BB175">
            <v>0</v>
          </cell>
          <cell r="BC175">
            <v>0</v>
          </cell>
          <cell r="BD175" t="str">
            <v>N/A</v>
          </cell>
          <cell r="BE175">
            <v>0</v>
          </cell>
          <cell r="BF175">
            <v>0</v>
          </cell>
          <cell r="BG175">
            <v>0</v>
          </cell>
          <cell r="BH175" t="str">
            <v>N/A</v>
          </cell>
          <cell r="BI175" t="str">
            <v>N/A</v>
          </cell>
          <cell r="BJ175">
            <v>0</v>
          </cell>
          <cell r="BK175">
            <v>0</v>
          </cell>
          <cell r="BL175" t="str">
            <v>N/A</v>
          </cell>
          <cell r="BM175">
            <v>0</v>
          </cell>
          <cell r="BN175">
            <v>0</v>
          </cell>
          <cell r="BO175">
            <v>0</v>
          </cell>
          <cell r="BP175" t="str">
            <v>N/A</v>
          </cell>
          <cell r="BQ175">
            <v>0</v>
          </cell>
          <cell r="BR175">
            <v>0</v>
          </cell>
          <cell r="BS175">
            <v>0</v>
          </cell>
          <cell r="BT175" t="str">
            <v>N/A</v>
          </cell>
          <cell r="BU175">
            <v>0</v>
          </cell>
          <cell r="BV175">
            <v>0</v>
          </cell>
          <cell r="BW175">
            <v>0</v>
          </cell>
          <cell r="BX175" t="str">
            <v>N/A</v>
          </cell>
          <cell r="BY175" t="str">
            <v>N/A</v>
          </cell>
          <cell r="BZ175">
            <v>0</v>
          </cell>
          <cell r="CA175">
            <v>0</v>
          </cell>
          <cell r="CB175" t="str">
            <v>N/A</v>
          </cell>
          <cell r="CC175">
            <v>0</v>
          </cell>
          <cell r="CD175">
            <v>0</v>
          </cell>
          <cell r="CE175">
            <v>0</v>
          </cell>
          <cell r="CF175" t="str">
            <v>N/A</v>
          </cell>
          <cell r="CG175">
            <v>0</v>
          </cell>
          <cell r="CH175">
            <v>0</v>
          </cell>
          <cell r="CI175">
            <v>0</v>
          </cell>
          <cell r="CJ175" t="str">
            <v>N/A</v>
          </cell>
          <cell r="CK175">
            <v>0</v>
          </cell>
          <cell r="CL175">
            <v>0</v>
          </cell>
          <cell r="CM175">
            <v>0</v>
          </cell>
          <cell r="CN175" t="str">
            <v>N/A</v>
          </cell>
          <cell r="CO175" t="str">
            <v>N/A</v>
          </cell>
          <cell r="CP175">
            <v>1491.51</v>
          </cell>
          <cell r="CQ175">
            <v>0</v>
          </cell>
          <cell r="CR175" t="str">
            <v>N/A</v>
          </cell>
          <cell r="CS175" t="str">
            <v>N/A</v>
          </cell>
          <cell r="CT175">
            <v>5360</v>
          </cell>
          <cell r="CU175">
            <v>1491.51</v>
          </cell>
          <cell r="CV175">
            <v>0</v>
          </cell>
          <cell r="CW175">
            <v>1491.51</v>
          </cell>
          <cell r="CX175">
            <v>0</v>
          </cell>
          <cell r="CY175">
            <v>1491.51</v>
          </cell>
          <cell r="CZ175">
            <v>0</v>
          </cell>
          <cell r="DA175">
            <v>1491.51</v>
          </cell>
          <cell r="DB175">
            <v>0</v>
          </cell>
          <cell r="DC175">
            <v>1491.51</v>
          </cell>
          <cell r="DD175">
            <v>0</v>
          </cell>
          <cell r="DE175">
            <v>1491.51</v>
          </cell>
          <cell r="DF175">
            <v>0</v>
          </cell>
          <cell r="DG175">
            <v>1491.51</v>
          </cell>
          <cell r="DH175">
            <v>0</v>
          </cell>
          <cell r="DI175">
            <v>1491.51</v>
          </cell>
          <cell r="DJ175">
            <v>0</v>
          </cell>
          <cell r="DK175">
            <v>1491.51</v>
          </cell>
          <cell r="DL175">
            <v>0</v>
          </cell>
          <cell r="DM175">
            <v>1491.51</v>
          </cell>
          <cell r="DN175">
            <v>0</v>
          </cell>
          <cell r="DO175">
            <v>1491.51</v>
          </cell>
          <cell r="DP175">
            <v>0</v>
          </cell>
          <cell r="DQ175">
            <v>1491.51</v>
          </cell>
          <cell r="DR175">
            <v>0</v>
          </cell>
        </row>
        <row r="176">
          <cell r="AC176">
            <v>5370</v>
          </cell>
          <cell r="AD176">
            <v>0</v>
          </cell>
          <cell r="AE176">
            <v>0</v>
          </cell>
          <cell r="AF176" t="str">
            <v>N/A</v>
          </cell>
          <cell r="AG176">
            <v>0</v>
          </cell>
          <cell r="AH176">
            <v>0</v>
          </cell>
          <cell r="AI176">
            <v>0</v>
          </cell>
          <cell r="AJ176" t="str">
            <v>N/A</v>
          </cell>
          <cell r="AK176">
            <v>0</v>
          </cell>
          <cell r="AL176">
            <v>0</v>
          </cell>
          <cell r="AM176">
            <v>0</v>
          </cell>
          <cell r="AN176" t="str">
            <v>N/A</v>
          </cell>
          <cell r="AO176">
            <v>0</v>
          </cell>
          <cell r="AP176">
            <v>0</v>
          </cell>
          <cell r="AQ176">
            <v>0</v>
          </cell>
          <cell r="AR176" t="str">
            <v>N/A</v>
          </cell>
          <cell r="AS176" t="str">
            <v>N/A</v>
          </cell>
          <cell r="AT176">
            <v>0</v>
          </cell>
          <cell r="AU176">
            <v>0</v>
          </cell>
          <cell r="AV176" t="str">
            <v>N/A</v>
          </cell>
          <cell r="AW176">
            <v>0</v>
          </cell>
          <cell r="AX176">
            <v>0</v>
          </cell>
          <cell r="AY176">
            <v>0</v>
          </cell>
          <cell r="AZ176" t="str">
            <v>N/A</v>
          </cell>
          <cell r="BA176">
            <v>0</v>
          </cell>
          <cell r="BB176">
            <v>0</v>
          </cell>
          <cell r="BC176">
            <v>0</v>
          </cell>
          <cell r="BD176" t="str">
            <v>N/A</v>
          </cell>
          <cell r="BE176">
            <v>0</v>
          </cell>
          <cell r="BF176">
            <v>0</v>
          </cell>
          <cell r="BG176">
            <v>0</v>
          </cell>
          <cell r="BH176" t="str">
            <v>N/A</v>
          </cell>
          <cell r="BI176" t="str">
            <v>N/A</v>
          </cell>
          <cell r="BJ176">
            <v>0</v>
          </cell>
          <cell r="BK176">
            <v>0</v>
          </cell>
          <cell r="BL176" t="str">
            <v>N/A</v>
          </cell>
          <cell r="BM176">
            <v>0</v>
          </cell>
          <cell r="BN176">
            <v>0</v>
          </cell>
          <cell r="BO176">
            <v>0</v>
          </cell>
          <cell r="BP176" t="str">
            <v>N/A</v>
          </cell>
          <cell r="BQ176">
            <v>0</v>
          </cell>
          <cell r="BR176">
            <v>0</v>
          </cell>
          <cell r="BS176">
            <v>0</v>
          </cell>
          <cell r="BT176" t="str">
            <v>N/A</v>
          </cell>
          <cell r="BU176">
            <v>0</v>
          </cell>
          <cell r="BV176">
            <v>0</v>
          </cell>
          <cell r="BW176">
            <v>0</v>
          </cell>
          <cell r="BX176" t="str">
            <v>N/A</v>
          </cell>
          <cell r="BY176" t="str">
            <v>N/A</v>
          </cell>
          <cell r="BZ176">
            <v>0</v>
          </cell>
          <cell r="CA176">
            <v>0</v>
          </cell>
          <cell r="CB176" t="str">
            <v>N/A</v>
          </cell>
          <cell r="CC176">
            <v>0</v>
          </cell>
          <cell r="CD176">
            <v>0</v>
          </cell>
          <cell r="CE176">
            <v>0</v>
          </cell>
          <cell r="CF176" t="str">
            <v>N/A</v>
          </cell>
          <cell r="CG176">
            <v>0</v>
          </cell>
          <cell r="CH176">
            <v>0</v>
          </cell>
          <cell r="CI176">
            <v>0</v>
          </cell>
          <cell r="CJ176" t="str">
            <v>N/A</v>
          </cell>
          <cell r="CK176">
            <v>0</v>
          </cell>
          <cell r="CL176">
            <v>0</v>
          </cell>
          <cell r="CM176">
            <v>0</v>
          </cell>
          <cell r="CN176" t="str">
            <v>N/A</v>
          </cell>
          <cell r="CO176" t="str">
            <v>N/A</v>
          </cell>
          <cell r="CP176">
            <v>0</v>
          </cell>
          <cell r="CQ176">
            <v>0</v>
          </cell>
          <cell r="CR176" t="str">
            <v>N/A</v>
          </cell>
          <cell r="CS176" t="str">
            <v>N/A</v>
          </cell>
          <cell r="CT176">
            <v>5370</v>
          </cell>
          <cell r="CU176">
            <v>0</v>
          </cell>
          <cell r="CV176">
            <v>0</v>
          </cell>
          <cell r="CW176">
            <v>0</v>
          </cell>
          <cell r="CX176">
            <v>0</v>
          </cell>
          <cell r="CY176">
            <v>0</v>
          </cell>
          <cell r="CZ176">
            <v>0</v>
          </cell>
          <cell r="DA176">
            <v>0</v>
          </cell>
          <cell r="DB176">
            <v>0</v>
          </cell>
          <cell r="DC176">
            <v>0</v>
          </cell>
          <cell r="DD176">
            <v>0</v>
          </cell>
          <cell r="DE176">
            <v>0</v>
          </cell>
          <cell r="DF176">
            <v>0</v>
          </cell>
          <cell r="DG176">
            <v>0</v>
          </cell>
          <cell r="DH176">
            <v>0</v>
          </cell>
          <cell r="DI176">
            <v>0</v>
          </cell>
          <cell r="DJ176">
            <v>0</v>
          </cell>
          <cell r="DK176">
            <v>0</v>
          </cell>
          <cell r="DL176">
            <v>0</v>
          </cell>
          <cell r="DM176">
            <v>0</v>
          </cell>
          <cell r="DN176">
            <v>0</v>
          </cell>
          <cell r="DO176">
            <v>0</v>
          </cell>
          <cell r="DP176">
            <v>0</v>
          </cell>
          <cell r="DQ176">
            <v>0</v>
          </cell>
          <cell r="DR176">
            <v>0</v>
          </cell>
        </row>
        <row r="177">
          <cell r="AC177">
            <v>5380</v>
          </cell>
          <cell r="AD177">
            <v>0</v>
          </cell>
          <cell r="AE177">
            <v>0</v>
          </cell>
          <cell r="AF177" t="str">
            <v>N/A</v>
          </cell>
          <cell r="AG177">
            <v>0</v>
          </cell>
          <cell r="AH177">
            <v>0</v>
          </cell>
          <cell r="AI177">
            <v>0</v>
          </cell>
          <cell r="AJ177" t="str">
            <v>N/A</v>
          </cell>
          <cell r="AK177">
            <v>0</v>
          </cell>
          <cell r="AL177">
            <v>0</v>
          </cell>
          <cell r="AM177">
            <v>0</v>
          </cell>
          <cell r="AN177" t="str">
            <v>N/A</v>
          </cell>
          <cell r="AO177">
            <v>0</v>
          </cell>
          <cell r="AP177">
            <v>0</v>
          </cell>
          <cell r="AQ177">
            <v>0</v>
          </cell>
          <cell r="AR177" t="str">
            <v>N/A</v>
          </cell>
          <cell r="AS177" t="str">
            <v>N/A</v>
          </cell>
          <cell r="AT177">
            <v>0</v>
          </cell>
          <cell r="AU177">
            <v>0</v>
          </cell>
          <cell r="AV177" t="str">
            <v>N/A</v>
          </cell>
          <cell r="AW177">
            <v>0</v>
          </cell>
          <cell r="AX177">
            <v>0</v>
          </cell>
          <cell r="AY177">
            <v>0</v>
          </cell>
          <cell r="AZ177" t="str">
            <v>N/A</v>
          </cell>
          <cell r="BA177">
            <v>0</v>
          </cell>
          <cell r="BB177">
            <v>0</v>
          </cell>
          <cell r="BC177">
            <v>0</v>
          </cell>
          <cell r="BD177" t="str">
            <v>N/A</v>
          </cell>
          <cell r="BE177">
            <v>0</v>
          </cell>
          <cell r="BF177">
            <v>0</v>
          </cell>
          <cell r="BG177">
            <v>0</v>
          </cell>
          <cell r="BH177" t="str">
            <v>N/A</v>
          </cell>
          <cell r="BI177" t="str">
            <v>N/A</v>
          </cell>
          <cell r="BJ177">
            <v>0</v>
          </cell>
          <cell r="BK177">
            <v>0</v>
          </cell>
          <cell r="BL177" t="str">
            <v>N/A</v>
          </cell>
          <cell r="BM177">
            <v>0</v>
          </cell>
          <cell r="BN177">
            <v>0</v>
          </cell>
          <cell r="BO177">
            <v>0</v>
          </cell>
          <cell r="BP177" t="str">
            <v>N/A</v>
          </cell>
          <cell r="BQ177">
            <v>0</v>
          </cell>
          <cell r="BR177">
            <v>0</v>
          </cell>
          <cell r="BS177">
            <v>0</v>
          </cell>
          <cell r="BT177" t="str">
            <v>N/A</v>
          </cell>
          <cell r="BU177">
            <v>0</v>
          </cell>
          <cell r="BV177">
            <v>0</v>
          </cell>
          <cell r="BW177">
            <v>0</v>
          </cell>
          <cell r="BX177" t="str">
            <v>N/A</v>
          </cell>
          <cell r="BY177" t="str">
            <v>N/A</v>
          </cell>
          <cell r="BZ177">
            <v>0</v>
          </cell>
          <cell r="CA177">
            <v>0</v>
          </cell>
          <cell r="CB177" t="str">
            <v>N/A</v>
          </cell>
          <cell r="CC177">
            <v>0</v>
          </cell>
          <cell r="CD177">
            <v>0</v>
          </cell>
          <cell r="CE177">
            <v>0</v>
          </cell>
          <cell r="CF177" t="str">
            <v>N/A</v>
          </cell>
          <cell r="CG177">
            <v>0</v>
          </cell>
          <cell r="CH177">
            <v>0</v>
          </cell>
          <cell r="CI177">
            <v>0</v>
          </cell>
          <cell r="CJ177" t="str">
            <v>N/A</v>
          </cell>
          <cell r="CK177">
            <v>0</v>
          </cell>
          <cell r="CL177">
            <v>0</v>
          </cell>
          <cell r="CM177">
            <v>0</v>
          </cell>
          <cell r="CN177" t="str">
            <v>N/A</v>
          </cell>
          <cell r="CO177" t="str">
            <v>N/A</v>
          </cell>
          <cell r="CP177">
            <v>0</v>
          </cell>
          <cell r="CQ177">
            <v>0</v>
          </cell>
          <cell r="CR177" t="str">
            <v>N/A</v>
          </cell>
          <cell r="CS177" t="str">
            <v>N/A</v>
          </cell>
          <cell r="CT177">
            <v>5380</v>
          </cell>
          <cell r="CU177">
            <v>0</v>
          </cell>
          <cell r="CV177">
            <v>0</v>
          </cell>
          <cell r="CW177">
            <v>0</v>
          </cell>
          <cell r="CX177">
            <v>0</v>
          </cell>
          <cell r="CY177">
            <v>0</v>
          </cell>
          <cell r="CZ177">
            <v>0</v>
          </cell>
          <cell r="DA177">
            <v>0</v>
          </cell>
          <cell r="DB177">
            <v>0</v>
          </cell>
          <cell r="DC177">
            <v>0</v>
          </cell>
          <cell r="DD177">
            <v>0</v>
          </cell>
          <cell r="DE177">
            <v>0</v>
          </cell>
          <cell r="DF177">
            <v>0</v>
          </cell>
          <cell r="DG177">
            <v>0</v>
          </cell>
          <cell r="DH177">
            <v>0</v>
          </cell>
          <cell r="DI177">
            <v>0</v>
          </cell>
          <cell r="DJ177">
            <v>0</v>
          </cell>
          <cell r="DK177">
            <v>0</v>
          </cell>
          <cell r="DL177">
            <v>0</v>
          </cell>
          <cell r="DM177">
            <v>0</v>
          </cell>
          <cell r="DN177">
            <v>0</v>
          </cell>
          <cell r="DO177">
            <v>0</v>
          </cell>
          <cell r="DP177">
            <v>0</v>
          </cell>
          <cell r="DQ177">
            <v>0</v>
          </cell>
          <cell r="DR177">
            <v>0</v>
          </cell>
        </row>
        <row r="178">
          <cell r="AC178">
            <v>5381</v>
          </cell>
          <cell r="AD178">
            <v>0</v>
          </cell>
          <cell r="AE178">
            <v>0</v>
          </cell>
          <cell r="AF178" t="str">
            <v>N/A</v>
          </cell>
          <cell r="AG178">
            <v>0</v>
          </cell>
          <cell r="AH178">
            <v>0</v>
          </cell>
          <cell r="AI178">
            <v>0</v>
          </cell>
          <cell r="AJ178" t="str">
            <v>N/A</v>
          </cell>
          <cell r="AK178">
            <v>0</v>
          </cell>
          <cell r="AL178">
            <v>0</v>
          </cell>
          <cell r="AM178">
            <v>0</v>
          </cell>
          <cell r="AN178" t="str">
            <v>N/A</v>
          </cell>
          <cell r="AO178">
            <v>0</v>
          </cell>
          <cell r="AP178">
            <v>0</v>
          </cell>
          <cell r="AQ178">
            <v>0</v>
          </cell>
          <cell r="AR178" t="str">
            <v>N/A</v>
          </cell>
          <cell r="AS178" t="str">
            <v>N/A</v>
          </cell>
          <cell r="AT178">
            <v>0</v>
          </cell>
          <cell r="AU178">
            <v>0</v>
          </cell>
          <cell r="AV178" t="str">
            <v>N/A</v>
          </cell>
          <cell r="AW178">
            <v>0</v>
          </cell>
          <cell r="AX178">
            <v>0</v>
          </cell>
          <cell r="AY178">
            <v>0</v>
          </cell>
          <cell r="AZ178" t="str">
            <v>N/A</v>
          </cell>
          <cell r="BA178">
            <v>0</v>
          </cell>
          <cell r="BB178">
            <v>0</v>
          </cell>
          <cell r="BC178">
            <v>0</v>
          </cell>
          <cell r="BD178" t="str">
            <v>N/A</v>
          </cell>
          <cell r="BE178">
            <v>0</v>
          </cell>
          <cell r="BF178">
            <v>0</v>
          </cell>
          <cell r="BG178">
            <v>0</v>
          </cell>
          <cell r="BH178" t="str">
            <v>N/A</v>
          </cell>
          <cell r="BI178" t="str">
            <v>N/A</v>
          </cell>
          <cell r="BJ178">
            <v>0</v>
          </cell>
          <cell r="BK178">
            <v>0</v>
          </cell>
          <cell r="BL178" t="str">
            <v>N/A</v>
          </cell>
          <cell r="BM178">
            <v>0</v>
          </cell>
          <cell r="BN178">
            <v>0</v>
          </cell>
          <cell r="BO178">
            <v>0</v>
          </cell>
          <cell r="BP178" t="str">
            <v>N/A</v>
          </cell>
          <cell r="BQ178">
            <v>0</v>
          </cell>
          <cell r="BR178">
            <v>0</v>
          </cell>
          <cell r="BS178">
            <v>0</v>
          </cell>
          <cell r="BT178" t="str">
            <v>N/A</v>
          </cell>
          <cell r="BU178">
            <v>0</v>
          </cell>
          <cell r="BV178">
            <v>0</v>
          </cell>
          <cell r="BW178">
            <v>0</v>
          </cell>
          <cell r="BX178" t="str">
            <v>N/A</v>
          </cell>
          <cell r="BY178" t="str">
            <v>N/A</v>
          </cell>
          <cell r="BZ178">
            <v>0</v>
          </cell>
          <cell r="CA178">
            <v>0</v>
          </cell>
          <cell r="CB178" t="str">
            <v>N/A</v>
          </cell>
          <cell r="CC178">
            <v>0</v>
          </cell>
          <cell r="CD178">
            <v>0</v>
          </cell>
          <cell r="CE178">
            <v>0</v>
          </cell>
          <cell r="CF178" t="str">
            <v>N/A</v>
          </cell>
          <cell r="CG178">
            <v>0</v>
          </cell>
          <cell r="CH178">
            <v>0</v>
          </cell>
          <cell r="CI178">
            <v>0</v>
          </cell>
          <cell r="CJ178" t="str">
            <v>N/A</v>
          </cell>
          <cell r="CK178">
            <v>0</v>
          </cell>
          <cell r="CL178">
            <v>0</v>
          </cell>
          <cell r="CM178">
            <v>0</v>
          </cell>
          <cell r="CN178" t="str">
            <v>N/A</v>
          </cell>
          <cell r="CO178" t="str">
            <v>N/A</v>
          </cell>
          <cell r="CP178">
            <v>0</v>
          </cell>
          <cell r="CQ178">
            <v>0</v>
          </cell>
          <cell r="CR178" t="str">
            <v>N/A</v>
          </cell>
          <cell r="CS178" t="str">
            <v>N/A</v>
          </cell>
          <cell r="CT178">
            <v>5381</v>
          </cell>
          <cell r="CU178">
            <v>0</v>
          </cell>
          <cell r="CV178">
            <v>0</v>
          </cell>
          <cell r="CW178">
            <v>0</v>
          </cell>
          <cell r="CX178">
            <v>0</v>
          </cell>
          <cell r="CY178">
            <v>0</v>
          </cell>
          <cell r="CZ178">
            <v>0</v>
          </cell>
          <cell r="DA178">
            <v>0</v>
          </cell>
          <cell r="DB178">
            <v>0</v>
          </cell>
          <cell r="DC178">
            <v>0</v>
          </cell>
          <cell r="DD178">
            <v>0</v>
          </cell>
          <cell r="DE178">
            <v>0</v>
          </cell>
          <cell r="DF178">
            <v>0</v>
          </cell>
          <cell r="DG178">
            <v>0</v>
          </cell>
          <cell r="DH178">
            <v>0</v>
          </cell>
          <cell r="DI178">
            <v>0</v>
          </cell>
          <cell r="DJ178">
            <v>0</v>
          </cell>
          <cell r="DK178">
            <v>0</v>
          </cell>
          <cell r="DL178">
            <v>0</v>
          </cell>
          <cell r="DM178">
            <v>0</v>
          </cell>
          <cell r="DN178">
            <v>0</v>
          </cell>
          <cell r="DO178">
            <v>0</v>
          </cell>
          <cell r="DP178">
            <v>0</v>
          </cell>
          <cell r="DQ178">
            <v>0</v>
          </cell>
          <cell r="DR178">
            <v>0</v>
          </cell>
        </row>
        <row r="180">
          <cell r="AC180">
            <v>5399</v>
          </cell>
          <cell r="AD180">
            <v>1491.51</v>
          </cell>
          <cell r="AE180">
            <v>0</v>
          </cell>
          <cell r="AF180" t="str">
            <v>N/A</v>
          </cell>
          <cell r="AG180">
            <v>0</v>
          </cell>
          <cell r="AH180">
            <v>0</v>
          </cell>
          <cell r="AI180">
            <v>0</v>
          </cell>
          <cell r="AJ180" t="str">
            <v>N/A</v>
          </cell>
          <cell r="AK180">
            <v>0</v>
          </cell>
          <cell r="AL180">
            <v>0</v>
          </cell>
          <cell r="AM180">
            <v>0</v>
          </cell>
          <cell r="AN180" t="str">
            <v>N/A</v>
          </cell>
          <cell r="AO180">
            <v>0</v>
          </cell>
          <cell r="AP180">
            <v>1491.51</v>
          </cell>
          <cell r="AQ180">
            <v>0</v>
          </cell>
          <cell r="AR180" t="str">
            <v>N/A</v>
          </cell>
          <cell r="AS180" t="str">
            <v>N/A</v>
          </cell>
          <cell r="AT180">
            <v>0</v>
          </cell>
          <cell r="AU180">
            <v>0</v>
          </cell>
          <cell r="AV180" t="str">
            <v>N/A</v>
          </cell>
          <cell r="AW180">
            <v>0</v>
          </cell>
          <cell r="AX180">
            <v>0</v>
          </cell>
          <cell r="AY180">
            <v>0</v>
          </cell>
          <cell r="AZ180" t="str">
            <v>N/A</v>
          </cell>
          <cell r="BA180">
            <v>0</v>
          </cell>
          <cell r="BB180">
            <v>0</v>
          </cell>
          <cell r="BC180">
            <v>0</v>
          </cell>
          <cell r="BD180" t="str">
            <v>N/A</v>
          </cell>
          <cell r="BE180">
            <v>0</v>
          </cell>
          <cell r="BF180">
            <v>0</v>
          </cell>
          <cell r="BG180">
            <v>0</v>
          </cell>
          <cell r="BH180" t="str">
            <v>N/A</v>
          </cell>
          <cell r="BI180" t="str">
            <v>N/A</v>
          </cell>
          <cell r="BJ180">
            <v>0</v>
          </cell>
          <cell r="BK180">
            <v>0</v>
          </cell>
          <cell r="BL180" t="str">
            <v>N/A</v>
          </cell>
          <cell r="BM180">
            <v>0</v>
          </cell>
          <cell r="BN180">
            <v>0</v>
          </cell>
          <cell r="BO180">
            <v>0</v>
          </cell>
          <cell r="BP180" t="str">
            <v>N/A</v>
          </cell>
          <cell r="BQ180">
            <v>0</v>
          </cell>
          <cell r="BR180">
            <v>0</v>
          </cell>
          <cell r="BS180">
            <v>0</v>
          </cell>
          <cell r="BT180" t="str">
            <v>N/A</v>
          </cell>
          <cell r="BU180">
            <v>0</v>
          </cell>
          <cell r="BV180">
            <v>0</v>
          </cell>
          <cell r="BW180">
            <v>0</v>
          </cell>
          <cell r="BX180" t="str">
            <v>N/A</v>
          </cell>
          <cell r="BY180" t="str">
            <v>N/A</v>
          </cell>
          <cell r="BZ180">
            <v>0</v>
          </cell>
          <cell r="CA180">
            <v>0</v>
          </cell>
          <cell r="CB180" t="str">
            <v>N/A</v>
          </cell>
          <cell r="CC180">
            <v>0</v>
          </cell>
          <cell r="CD180">
            <v>0</v>
          </cell>
          <cell r="CE180">
            <v>0</v>
          </cell>
          <cell r="CF180" t="str">
            <v>N/A</v>
          </cell>
          <cell r="CG180">
            <v>0</v>
          </cell>
          <cell r="CH180">
            <v>0</v>
          </cell>
          <cell r="CI180">
            <v>0</v>
          </cell>
          <cell r="CJ180" t="str">
            <v>N/A</v>
          </cell>
          <cell r="CK180">
            <v>0</v>
          </cell>
          <cell r="CL180">
            <v>0</v>
          </cell>
          <cell r="CM180">
            <v>0</v>
          </cell>
          <cell r="CN180" t="str">
            <v>N/A</v>
          </cell>
          <cell r="CO180" t="str">
            <v>N/A</v>
          </cell>
          <cell r="CP180">
            <v>1491.51</v>
          </cell>
          <cell r="CQ180">
            <v>0</v>
          </cell>
          <cell r="CR180" t="str">
            <v>N/A</v>
          </cell>
          <cell r="CS180" t="str">
            <v>N/A</v>
          </cell>
          <cell r="CT180">
            <v>5399</v>
          </cell>
          <cell r="CU180">
            <v>1491.51</v>
          </cell>
          <cell r="CV180">
            <v>0</v>
          </cell>
          <cell r="CW180">
            <v>1491.51</v>
          </cell>
          <cell r="CX180">
            <v>0</v>
          </cell>
          <cell r="CY180">
            <v>1491.51</v>
          </cell>
          <cell r="CZ180">
            <v>0</v>
          </cell>
          <cell r="DA180">
            <v>1491.51</v>
          </cell>
          <cell r="DB180">
            <v>0</v>
          </cell>
          <cell r="DC180">
            <v>1491.51</v>
          </cell>
          <cell r="DD180">
            <v>0</v>
          </cell>
          <cell r="DE180">
            <v>1491.51</v>
          </cell>
          <cell r="DF180">
            <v>0</v>
          </cell>
          <cell r="DG180">
            <v>1491.51</v>
          </cell>
          <cell r="DH180">
            <v>0</v>
          </cell>
          <cell r="DI180">
            <v>1491.51</v>
          </cell>
          <cell r="DJ180">
            <v>0</v>
          </cell>
          <cell r="DK180">
            <v>1491.51</v>
          </cell>
          <cell r="DL180">
            <v>0</v>
          </cell>
          <cell r="DM180">
            <v>1491.51</v>
          </cell>
          <cell r="DN180">
            <v>0</v>
          </cell>
          <cell r="DO180">
            <v>1491.51</v>
          </cell>
          <cell r="DP180">
            <v>0</v>
          </cell>
          <cell r="DQ180">
            <v>1491.51</v>
          </cell>
          <cell r="DR180">
            <v>0</v>
          </cell>
        </row>
        <row r="183">
          <cell r="AC183">
            <v>5998</v>
          </cell>
          <cell r="AD183">
            <v>706721.35</v>
          </cell>
          <cell r="AE183">
            <v>47051.800526870386</v>
          </cell>
          <cell r="AF183">
            <v>14.020070264822381</v>
          </cell>
          <cell r="AG183">
            <v>47051.800526870386</v>
          </cell>
          <cell r="AH183">
            <v>152420.82408851423</v>
          </cell>
          <cell r="AI183">
            <v>152420.82408851423</v>
          </cell>
          <cell r="AJ183">
            <v>0</v>
          </cell>
          <cell r="AK183">
            <v>0</v>
          </cell>
          <cell r="AL183">
            <v>757691.14067439397</v>
          </cell>
          <cell r="AM183">
            <v>757691.14067439397</v>
          </cell>
          <cell r="AN183">
            <v>0</v>
          </cell>
          <cell r="AO183">
            <v>0</v>
          </cell>
          <cell r="AP183">
            <v>1616833.314762908</v>
          </cell>
          <cell r="AQ183">
            <v>957163.76528977859</v>
          </cell>
          <cell r="AR183">
            <v>0.68919193704895032</v>
          </cell>
          <cell r="AS183" t="str">
            <v>N/A</v>
          </cell>
          <cell r="AT183">
            <v>57855.67656480505</v>
          </cell>
          <cell r="AU183">
            <v>57855.67656480505</v>
          </cell>
          <cell r="AV183">
            <v>0</v>
          </cell>
          <cell r="AW183">
            <v>0</v>
          </cell>
          <cell r="AX183">
            <v>41153.15199157007</v>
          </cell>
          <cell r="AY183">
            <v>50768.15199157007</v>
          </cell>
          <cell r="AZ183">
            <v>-0.18939038792659912</v>
          </cell>
          <cell r="BA183">
            <v>0</v>
          </cell>
          <cell r="BB183">
            <v>302055.8429926238</v>
          </cell>
          <cell r="BC183">
            <v>311670.8429926238</v>
          </cell>
          <cell r="BD183">
            <v>-3.0849853992365728E-2</v>
          </cell>
          <cell r="BE183">
            <v>0</v>
          </cell>
          <cell r="BF183">
            <v>401064.67154899891</v>
          </cell>
          <cell r="BG183">
            <v>420294.67154899891</v>
          </cell>
          <cell r="BH183">
            <v>-4.5753613599543663E-2</v>
          </cell>
          <cell r="BI183" t="str">
            <v>N/A</v>
          </cell>
          <cell r="BJ183">
            <v>54750.549956892413</v>
          </cell>
          <cell r="BK183">
            <v>495449.54995689238</v>
          </cell>
          <cell r="BL183">
            <v>-0.88949318863715565</v>
          </cell>
          <cell r="BM183">
            <v>0</v>
          </cell>
          <cell r="BN183">
            <v>83847.057154899885</v>
          </cell>
          <cell r="BO183">
            <v>103078.05715489989</v>
          </cell>
          <cell r="BP183">
            <v>-0.18656735032462568</v>
          </cell>
          <cell r="BQ183">
            <v>0</v>
          </cell>
          <cell r="BR183">
            <v>510119.74701791356</v>
          </cell>
          <cell r="BS183">
            <v>269662.41825079027</v>
          </cell>
          <cell r="BT183">
            <v>0.89169759110998625</v>
          </cell>
          <cell r="BU183">
            <v>0</v>
          </cell>
          <cell r="BV183">
            <v>648717.35412970581</v>
          </cell>
          <cell r="BW183">
            <v>868190.02536258264</v>
          </cell>
          <cell r="BX183">
            <v>-0.25279335723906571</v>
          </cell>
          <cell r="BY183" t="str">
            <v>N/A</v>
          </cell>
          <cell r="BZ183">
            <v>269541.26071654377</v>
          </cell>
          <cell r="CA183">
            <v>111132.26071654371</v>
          </cell>
          <cell r="CB183">
            <v>1.4254096783295123</v>
          </cell>
          <cell r="CC183">
            <v>0</v>
          </cell>
          <cell r="CD183">
            <v>677266.06016859855</v>
          </cell>
          <cell r="CE183">
            <v>552146.23825079028</v>
          </cell>
          <cell r="CF183">
            <v>0.22660631052054292</v>
          </cell>
          <cell r="CG183">
            <v>0</v>
          </cell>
          <cell r="CH183">
            <v>989739.43582718645</v>
          </cell>
          <cell r="CI183">
            <v>215759.43582718651</v>
          </cell>
          <cell r="CJ183">
            <v>3.5872359279800987</v>
          </cell>
          <cell r="CK183">
            <v>0</v>
          </cell>
          <cell r="CL183">
            <v>1936546.7567123286</v>
          </cell>
          <cell r="CM183">
            <v>879037.93479452049</v>
          </cell>
          <cell r="CN183">
            <v>1.2030297897951425</v>
          </cell>
          <cell r="CO183" t="str">
            <v>N/A</v>
          </cell>
          <cell r="CP183">
            <v>4603162.0971539412</v>
          </cell>
          <cell r="CQ183">
            <v>3124686.3969958806</v>
          </cell>
          <cell r="CR183">
            <v>0.47315970702835619</v>
          </cell>
          <cell r="CS183" t="str">
            <v>N/A</v>
          </cell>
          <cell r="CT183">
            <v>5998</v>
          </cell>
          <cell r="CU183">
            <v>706721.35</v>
          </cell>
          <cell r="CV183">
            <v>47051.800526870386</v>
          </cell>
          <cell r="CW183">
            <v>859142.17408851418</v>
          </cell>
          <cell r="CX183">
            <v>199472.62461538462</v>
          </cell>
          <cell r="CY183">
            <v>1616833.314762908</v>
          </cell>
          <cell r="CZ183">
            <v>957163.76528977859</v>
          </cell>
          <cell r="DA183">
            <v>1674688.991327713</v>
          </cell>
          <cell r="DB183">
            <v>1015019.4418545837</v>
          </cell>
          <cell r="DC183">
            <v>1715842.1433192831</v>
          </cell>
          <cell r="DD183">
            <v>1065787.5938461537</v>
          </cell>
          <cell r="DE183">
            <v>2017897.9863119069</v>
          </cell>
          <cell r="DF183">
            <v>1377458.4368387775</v>
          </cell>
          <cell r="DG183">
            <v>2072648.5362687993</v>
          </cell>
          <cell r="DH183">
            <v>1872907.9867956699</v>
          </cell>
          <cell r="DI183">
            <v>2156495.593423699</v>
          </cell>
          <cell r="DJ183">
            <v>1975986.0439505698</v>
          </cell>
          <cell r="DK183">
            <v>2666615.3404416125</v>
          </cell>
          <cell r="DL183">
            <v>2245648.4622013601</v>
          </cell>
          <cell r="DM183">
            <v>2936156.6011581561</v>
          </cell>
          <cell r="DN183">
            <v>2356780.7229179037</v>
          </cell>
          <cell r="DO183">
            <v>3613422.6613267548</v>
          </cell>
          <cell r="DP183">
            <v>2908926.9611686938</v>
          </cell>
          <cell r="DQ183">
            <v>4603162.0971539412</v>
          </cell>
          <cell r="DR183">
            <v>3124686.3969958802</v>
          </cell>
        </row>
        <row r="186">
          <cell r="AC186">
            <v>5999</v>
          </cell>
          <cell r="AD186">
            <v>-252658.20999999996</v>
          </cell>
          <cell r="AE186">
            <v>-392406.59041095886</v>
          </cell>
          <cell r="AF186">
            <v>-0.3561315834797868</v>
          </cell>
          <cell r="AG186">
            <v>-392406.59041095886</v>
          </cell>
          <cell r="AH186">
            <v>-320776.26547945198</v>
          </cell>
          <cell r="AI186">
            <v>-320776.26547945198</v>
          </cell>
          <cell r="AJ186">
            <v>0</v>
          </cell>
          <cell r="AK186">
            <v>0</v>
          </cell>
          <cell r="AL186">
            <v>-1165911.3229012997</v>
          </cell>
          <cell r="AM186">
            <v>-1165911.3229012997</v>
          </cell>
          <cell r="AN186">
            <v>0</v>
          </cell>
          <cell r="AO186">
            <v>0</v>
          </cell>
          <cell r="AP186">
            <v>-1739345.7983807516</v>
          </cell>
          <cell r="AQ186">
            <v>-1879094.1787917106</v>
          </cell>
          <cell r="AR186">
            <v>-7.4370077874872487E-2</v>
          </cell>
          <cell r="AS186" t="str">
            <v>N/A</v>
          </cell>
          <cell r="AT186">
            <v>-346704.79796979279</v>
          </cell>
          <cell r="AU186">
            <v>-368622.60618897091</v>
          </cell>
          <cell r="AV186">
            <v>-5.9458665451304848E-2</v>
          </cell>
          <cell r="AW186">
            <v>0</v>
          </cell>
          <cell r="AX186">
            <v>-222483.5742171852</v>
          </cell>
          <cell r="AY186">
            <v>-1303912.3824363633</v>
          </cell>
          <cell r="AZ186">
            <v>-0.82937229739204243</v>
          </cell>
          <cell r="BA186">
            <v>0</v>
          </cell>
          <cell r="BB186">
            <v>-505437.0477695819</v>
          </cell>
          <cell r="BC186">
            <v>-566457.85598876001</v>
          </cell>
          <cell r="BD186">
            <v>-0.10772347417208195</v>
          </cell>
          <cell r="BE186">
            <v>0</v>
          </cell>
          <cell r="BF186">
            <v>-1074625.4199565598</v>
          </cell>
          <cell r="BG186">
            <v>-2238992.8446140941</v>
          </cell>
          <cell r="BH186">
            <v>-0.52004070824005744</v>
          </cell>
          <cell r="BI186" t="str">
            <v>N/A</v>
          </cell>
          <cell r="BJ186">
            <v>-98105.071293546644</v>
          </cell>
          <cell r="BK186">
            <v>-235877.24314908835</v>
          </cell>
          <cell r="BL186">
            <v>-0.58408420420812512</v>
          </cell>
          <cell r="BM186">
            <v>0</v>
          </cell>
          <cell r="BN186">
            <v>-312535.08601334738</v>
          </cell>
          <cell r="BO186">
            <v>-475138.89423252555</v>
          </cell>
          <cell r="BP186">
            <v>-0.34222373750695811</v>
          </cell>
          <cell r="BQ186">
            <v>0</v>
          </cell>
          <cell r="BR186">
            <v>-287830.82491745701</v>
          </cell>
          <cell r="BS186">
            <v>-701868.67423252552</v>
          </cell>
          <cell r="BT186">
            <v>-0.58990786241857529</v>
          </cell>
          <cell r="BU186">
            <v>0</v>
          </cell>
          <cell r="BV186">
            <v>-698470.98222435103</v>
          </cell>
          <cell r="BW186">
            <v>-1412884.8116141395</v>
          </cell>
          <cell r="BX186">
            <v>-0.50564194866927037</v>
          </cell>
          <cell r="BY186" t="str">
            <v>N/A</v>
          </cell>
          <cell r="BZ186">
            <v>-216552.21258868987</v>
          </cell>
          <cell r="CA186">
            <v>-666314.02080786787</v>
          </cell>
          <cell r="CB186">
            <v>-0.67499976613709456</v>
          </cell>
          <cell r="CC186">
            <v>0</v>
          </cell>
          <cell r="CD186">
            <v>-284111.25286266254</v>
          </cell>
          <cell r="CE186">
            <v>-957787.88299964869</v>
          </cell>
          <cell r="CF186">
            <v>-0.70336725082293949</v>
          </cell>
          <cell r="CG186">
            <v>0</v>
          </cell>
          <cell r="CH186">
            <v>-937955.90502283105</v>
          </cell>
          <cell r="CI186">
            <v>-637726.71324200905</v>
          </cell>
          <cell r="CJ186">
            <v>0.47078032885677312</v>
          </cell>
          <cell r="CK186">
            <v>0</v>
          </cell>
          <cell r="CL186">
            <v>-1438619.3704741835</v>
          </cell>
          <cell r="CM186">
            <v>-2261828.6170495255</v>
          </cell>
          <cell r="CN186">
            <v>-0.36395739286789508</v>
          </cell>
          <cell r="CO186" t="str">
            <v>N/A</v>
          </cell>
          <cell r="CP186">
            <v>-4951061.5710358461</v>
          </cell>
          <cell r="CQ186">
            <v>-7792800.4520694707</v>
          </cell>
          <cell r="CR186">
            <v>-0.36466208759124163</v>
          </cell>
          <cell r="CS186" t="str">
            <v>N/A</v>
          </cell>
          <cell r="CT186">
            <v>5999</v>
          </cell>
          <cell r="CU186">
            <v>-252658.20999999996</v>
          </cell>
          <cell r="CV186">
            <v>-392406.59041095886</v>
          </cell>
          <cell r="CW186">
            <v>-573434.47547945194</v>
          </cell>
          <cell r="CX186">
            <v>-713182.85589041084</v>
          </cell>
          <cell r="CY186">
            <v>-1739345.7983807516</v>
          </cell>
          <cell r="CZ186">
            <v>-1879094.1787917106</v>
          </cell>
          <cell r="DA186">
            <v>-2086050.5963505444</v>
          </cell>
          <cell r="DB186">
            <v>-2247716.7849806817</v>
          </cell>
          <cell r="DC186">
            <v>-2308534.1705677295</v>
          </cell>
          <cell r="DD186">
            <v>-3551629.1674170448</v>
          </cell>
          <cell r="DE186">
            <v>-2813971.2183373114</v>
          </cell>
          <cell r="DF186">
            <v>-4118087.0234058048</v>
          </cell>
          <cell r="DG186">
            <v>-2912076.2896308582</v>
          </cell>
          <cell r="DH186">
            <v>-4353964.266554893</v>
          </cell>
          <cell r="DI186">
            <v>-3224611.3756442056</v>
          </cell>
          <cell r="DJ186">
            <v>-4829103.1607874185</v>
          </cell>
          <cell r="DK186">
            <v>-3512442.2005616627</v>
          </cell>
          <cell r="DL186">
            <v>-5530971.8350199442</v>
          </cell>
          <cell r="DM186">
            <v>-3728994.4131503524</v>
          </cell>
          <cell r="DN186">
            <v>-6197285.8558278121</v>
          </cell>
          <cell r="DO186">
            <v>-4013105.666013015</v>
          </cell>
          <cell r="DP186">
            <v>-7155073.7388274604</v>
          </cell>
          <cell r="DQ186">
            <v>-4951061.5710358461</v>
          </cell>
          <cell r="DR186">
            <v>-7792800.4520694697</v>
          </cell>
        </row>
        <row r="188">
          <cell r="AC188">
            <v>6000</v>
          </cell>
          <cell r="AD188">
            <v>0</v>
          </cell>
          <cell r="AE188">
            <v>0</v>
          </cell>
          <cell r="AF188" t="str">
            <v>N/A</v>
          </cell>
          <cell r="AG188">
            <v>0</v>
          </cell>
          <cell r="AH188">
            <v>0</v>
          </cell>
          <cell r="AI188">
            <v>0</v>
          </cell>
          <cell r="AJ188" t="str">
            <v>N/A</v>
          </cell>
          <cell r="AK188">
            <v>0</v>
          </cell>
          <cell r="AL188">
            <v>0</v>
          </cell>
          <cell r="AM188">
            <v>0</v>
          </cell>
          <cell r="AN188" t="str">
            <v>N/A</v>
          </cell>
          <cell r="AO188">
            <v>0</v>
          </cell>
          <cell r="AP188">
            <v>0</v>
          </cell>
          <cell r="AQ188">
            <v>0</v>
          </cell>
          <cell r="AR188" t="str">
            <v>N/A</v>
          </cell>
          <cell r="AS188" t="str">
            <v>N/A</v>
          </cell>
          <cell r="AT188">
            <v>0</v>
          </cell>
          <cell r="AU188">
            <v>0</v>
          </cell>
          <cell r="AV188" t="str">
            <v>N/A</v>
          </cell>
          <cell r="AW188">
            <v>0</v>
          </cell>
          <cell r="AX188">
            <v>0</v>
          </cell>
          <cell r="AY188">
            <v>0</v>
          </cell>
          <cell r="AZ188" t="str">
            <v>N/A</v>
          </cell>
          <cell r="BA188">
            <v>0</v>
          </cell>
          <cell r="BB188">
            <v>0</v>
          </cell>
          <cell r="BC188">
            <v>0</v>
          </cell>
          <cell r="BD188" t="str">
            <v>N/A</v>
          </cell>
          <cell r="BE188">
            <v>0</v>
          </cell>
          <cell r="BF188">
            <v>0</v>
          </cell>
          <cell r="BG188">
            <v>0</v>
          </cell>
          <cell r="BH188" t="str">
            <v>N/A</v>
          </cell>
          <cell r="BI188" t="str">
            <v>N/A</v>
          </cell>
          <cell r="BJ188">
            <v>0</v>
          </cell>
          <cell r="BK188">
            <v>0</v>
          </cell>
          <cell r="BL188" t="str">
            <v>N/A</v>
          </cell>
          <cell r="BM188">
            <v>0</v>
          </cell>
          <cell r="BN188">
            <v>0</v>
          </cell>
          <cell r="BO188">
            <v>0</v>
          </cell>
          <cell r="BP188" t="str">
            <v>N/A</v>
          </cell>
          <cell r="BQ188">
            <v>0</v>
          </cell>
          <cell r="BR188">
            <v>0</v>
          </cell>
          <cell r="BS188">
            <v>0</v>
          </cell>
          <cell r="BT188" t="str">
            <v>N/A</v>
          </cell>
          <cell r="BU188">
            <v>0</v>
          </cell>
          <cell r="BV188">
            <v>0</v>
          </cell>
          <cell r="BW188">
            <v>0</v>
          </cell>
          <cell r="BX188" t="str">
            <v>N/A</v>
          </cell>
          <cell r="BY188" t="str">
            <v>N/A</v>
          </cell>
          <cell r="BZ188">
            <v>0</v>
          </cell>
          <cell r="CA188">
            <v>0</v>
          </cell>
          <cell r="CB188" t="str">
            <v>N/A</v>
          </cell>
          <cell r="CC188">
            <v>0</v>
          </cell>
          <cell r="CD188">
            <v>0</v>
          </cell>
          <cell r="CE188">
            <v>0</v>
          </cell>
          <cell r="CF188" t="str">
            <v>N/A</v>
          </cell>
          <cell r="CG188">
            <v>0</v>
          </cell>
          <cell r="CH188">
            <v>0</v>
          </cell>
          <cell r="CI188">
            <v>0</v>
          </cell>
          <cell r="CJ188" t="str">
            <v>N/A</v>
          </cell>
          <cell r="CK188">
            <v>0</v>
          </cell>
          <cell r="CL188">
            <v>0</v>
          </cell>
          <cell r="CM188">
            <v>0</v>
          </cell>
          <cell r="CN188" t="str">
            <v>N/A</v>
          </cell>
          <cell r="CO188" t="str">
            <v>N/A</v>
          </cell>
          <cell r="CP188">
            <v>0</v>
          </cell>
          <cell r="CQ188">
            <v>0</v>
          </cell>
          <cell r="CR188" t="str">
            <v>N/A</v>
          </cell>
          <cell r="CS188" t="str">
            <v>N/A</v>
          </cell>
          <cell r="CT188">
            <v>6000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row>
        <row r="189">
          <cell r="AC189">
            <v>6001</v>
          </cell>
          <cell r="AD189">
            <v>0</v>
          </cell>
          <cell r="AE189">
            <v>0</v>
          </cell>
          <cell r="AF189" t="str">
            <v>N/A</v>
          </cell>
          <cell r="AG189">
            <v>0</v>
          </cell>
          <cell r="AH189">
            <v>0</v>
          </cell>
          <cell r="AI189">
            <v>0</v>
          </cell>
          <cell r="AJ189" t="str">
            <v>N/A</v>
          </cell>
          <cell r="AK189">
            <v>0</v>
          </cell>
          <cell r="AL189">
            <v>0</v>
          </cell>
          <cell r="AM189">
            <v>0</v>
          </cell>
          <cell r="AN189" t="str">
            <v>N/A</v>
          </cell>
          <cell r="AO189">
            <v>0</v>
          </cell>
          <cell r="AP189">
            <v>0</v>
          </cell>
          <cell r="AQ189">
            <v>0</v>
          </cell>
          <cell r="AR189" t="str">
            <v>N/A</v>
          </cell>
          <cell r="AS189" t="str">
            <v>N/A</v>
          </cell>
          <cell r="AT189">
            <v>0</v>
          </cell>
          <cell r="AU189">
            <v>0</v>
          </cell>
          <cell r="AV189" t="str">
            <v>N/A</v>
          </cell>
          <cell r="AW189">
            <v>0</v>
          </cell>
          <cell r="AX189">
            <v>0</v>
          </cell>
          <cell r="AY189">
            <v>0</v>
          </cell>
          <cell r="AZ189" t="str">
            <v>N/A</v>
          </cell>
          <cell r="BA189">
            <v>0</v>
          </cell>
          <cell r="BB189">
            <v>0</v>
          </cell>
          <cell r="BC189">
            <v>0</v>
          </cell>
          <cell r="BD189" t="str">
            <v>N/A</v>
          </cell>
          <cell r="BE189">
            <v>0</v>
          </cell>
          <cell r="BF189">
            <v>0</v>
          </cell>
          <cell r="BG189">
            <v>0</v>
          </cell>
          <cell r="BH189" t="str">
            <v>N/A</v>
          </cell>
          <cell r="BI189" t="str">
            <v>N/A</v>
          </cell>
          <cell r="BJ189">
            <v>0</v>
          </cell>
          <cell r="BK189">
            <v>0</v>
          </cell>
          <cell r="BL189" t="str">
            <v>N/A</v>
          </cell>
          <cell r="BM189">
            <v>0</v>
          </cell>
          <cell r="BN189">
            <v>0</v>
          </cell>
          <cell r="BO189">
            <v>0</v>
          </cell>
          <cell r="BP189" t="str">
            <v>N/A</v>
          </cell>
          <cell r="BQ189">
            <v>0</v>
          </cell>
          <cell r="BR189">
            <v>0</v>
          </cell>
          <cell r="BS189">
            <v>0</v>
          </cell>
          <cell r="BT189" t="str">
            <v>N/A</v>
          </cell>
          <cell r="BU189">
            <v>0</v>
          </cell>
          <cell r="BV189">
            <v>0</v>
          </cell>
          <cell r="BW189">
            <v>0</v>
          </cell>
          <cell r="BX189" t="str">
            <v>N/A</v>
          </cell>
          <cell r="BY189" t="str">
            <v>N/A</v>
          </cell>
          <cell r="BZ189">
            <v>0</v>
          </cell>
          <cell r="CA189">
            <v>0</v>
          </cell>
          <cell r="CB189" t="str">
            <v>N/A</v>
          </cell>
          <cell r="CC189">
            <v>0</v>
          </cell>
          <cell r="CD189">
            <v>0</v>
          </cell>
          <cell r="CE189">
            <v>0</v>
          </cell>
          <cell r="CF189" t="str">
            <v>N/A</v>
          </cell>
          <cell r="CG189">
            <v>0</v>
          </cell>
          <cell r="CH189">
            <v>0</v>
          </cell>
          <cell r="CI189">
            <v>0</v>
          </cell>
          <cell r="CJ189" t="str">
            <v>N/A</v>
          </cell>
          <cell r="CK189">
            <v>0</v>
          </cell>
          <cell r="CL189">
            <v>0</v>
          </cell>
          <cell r="CM189">
            <v>0</v>
          </cell>
          <cell r="CN189" t="str">
            <v>N/A</v>
          </cell>
          <cell r="CO189" t="str">
            <v>N/A</v>
          </cell>
          <cell r="CP189">
            <v>0</v>
          </cell>
          <cell r="CQ189">
            <v>0</v>
          </cell>
          <cell r="CR189" t="str">
            <v>N/A</v>
          </cell>
          <cell r="CS189" t="str">
            <v>N/A</v>
          </cell>
          <cell r="CT189">
            <v>6001</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row>
        <row r="190">
          <cell r="AC190">
            <v>6002</v>
          </cell>
          <cell r="AD190">
            <v>0</v>
          </cell>
          <cell r="AE190">
            <v>0</v>
          </cell>
          <cell r="AF190" t="str">
            <v>N/A</v>
          </cell>
          <cell r="AG190">
            <v>0</v>
          </cell>
          <cell r="AH190">
            <v>0</v>
          </cell>
          <cell r="AI190">
            <v>0</v>
          </cell>
          <cell r="AJ190" t="str">
            <v>N/A</v>
          </cell>
          <cell r="AK190">
            <v>0</v>
          </cell>
          <cell r="AL190">
            <v>0</v>
          </cell>
          <cell r="AM190">
            <v>0</v>
          </cell>
          <cell r="AN190" t="str">
            <v>N/A</v>
          </cell>
          <cell r="AO190">
            <v>0</v>
          </cell>
          <cell r="AP190">
            <v>0</v>
          </cell>
          <cell r="AQ190">
            <v>0</v>
          </cell>
          <cell r="AR190" t="str">
            <v>N/A</v>
          </cell>
          <cell r="AS190" t="str">
            <v>N/A</v>
          </cell>
          <cell r="AT190">
            <v>0</v>
          </cell>
          <cell r="AU190">
            <v>0</v>
          </cell>
          <cell r="AV190" t="str">
            <v>N/A</v>
          </cell>
          <cell r="AW190">
            <v>0</v>
          </cell>
          <cell r="AX190">
            <v>0</v>
          </cell>
          <cell r="AY190">
            <v>0</v>
          </cell>
          <cell r="AZ190" t="str">
            <v>N/A</v>
          </cell>
          <cell r="BA190">
            <v>0</v>
          </cell>
          <cell r="BB190">
            <v>0</v>
          </cell>
          <cell r="BC190">
            <v>0</v>
          </cell>
          <cell r="BD190" t="str">
            <v>N/A</v>
          </cell>
          <cell r="BE190">
            <v>0</v>
          </cell>
          <cell r="BF190">
            <v>0</v>
          </cell>
          <cell r="BG190">
            <v>0</v>
          </cell>
          <cell r="BH190" t="str">
            <v>N/A</v>
          </cell>
          <cell r="BI190" t="str">
            <v>N/A</v>
          </cell>
          <cell r="BJ190">
            <v>0</v>
          </cell>
          <cell r="BK190">
            <v>0</v>
          </cell>
          <cell r="BL190" t="str">
            <v>N/A</v>
          </cell>
          <cell r="BM190">
            <v>0</v>
          </cell>
          <cell r="BN190">
            <v>0</v>
          </cell>
          <cell r="BO190">
            <v>0</v>
          </cell>
          <cell r="BP190" t="str">
            <v>N/A</v>
          </cell>
          <cell r="BQ190">
            <v>0</v>
          </cell>
          <cell r="BR190">
            <v>0</v>
          </cell>
          <cell r="BS190">
            <v>0</v>
          </cell>
          <cell r="BT190" t="str">
            <v>N/A</v>
          </cell>
          <cell r="BU190">
            <v>0</v>
          </cell>
          <cell r="BV190">
            <v>0</v>
          </cell>
          <cell r="BW190">
            <v>0</v>
          </cell>
          <cell r="BX190" t="str">
            <v>N/A</v>
          </cell>
          <cell r="BY190" t="str">
            <v>N/A</v>
          </cell>
          <cell r="BZ190">
            <v>0</v>
          </cell>
          <cell r="CA190">
            <v>0</v>
          </cell>
          <cell r="CB190" t="str">
            <v>N/A</v>
          </cell>
          <cell r="CC190">
            <v>0</v>
          </cell>
          <cell r="CD190">
            <v>0</v>
          </cell>
          <cell r="CE190">
            <v>0</v>
          </cell>
          <cell r="CF190" t="str">
            <v>N/A</v>
          </cell>
          <cell r="CG190">
            <v>0</v>
          </cell>
          <cell r="CH190">
            <v>0</v>
          </cell>
          <cell r="CI190">
            <v>0</v>
          </cell>
          <cell r="CJ190" t="str">
            <v>N/A</v>
          </cell>
          <cell r="CK190">
            <v>0</v>
          </cell>
          <cell r="CL190">
            <v>0</v>
          </cell>
          <cell r="CM190">
            <v>0</v>
          </cell>
          <cell r="CN190" t="str">
            <v>N/A</v>
          </cell>
          <cell r="CO190" t="str">
            <v>N/A</v>
          </cell>
          <cell r="CP190">
            <v>0</v>
          </cell>
          <cell r="CQ190">
            <v>0</v>
          </cell>
          <cell r="CR190" t="str">
            <v>N/A</v>
          </cell>
          <cell r="CS190" t="str">
            <v>N/A</v>
          </cell>
          <cell r="CT190">
            <v>6002</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row>
        <row r="191">
          <cell r="AC191">
            <v>6005</v>
          </cell>
          <cell r="AD191">
            <v>310857.52</v>
          </cell>
          <cell r="AE191">
            <v>296117.86458333331</v>
          </cell>
          <cell r="AF191">
            <v>4.9776312676733658E-2</v>
          </cell>
          <cell r="AG191">
            <v>296117.86458333331</v>
          </cell>
          <cell r="AH191">
            <v>317576.19791666669</v>
          </cell>
          <cell r="AI191">
            <v>317576.19791666669</v>
          </cell>
          <cell r="AJ191">
            <v>0</v>
          </cell>
          <cell r="AK191">
            <v>0</v>
          </cell>
          <cell r="AL191">
            <v>327576.19791666669</v>
          </cell>
          <cell r="AM191">
            <v>327576.19791666669</v>
          </cell>
          <cell r="AN191">
            <v>0</v>
          </cell>
          <cell r="AO191">
            <v>0</v>
          </cell>
          <cell r="AP191">
            <v>956009.91583333351</v>
          </cell>
          <cell r="AQ191">
            <v>941270.26041666674</v>
          </cell>
          <cell r="AR191">
            <v>1.5659323402124725E-2</v>
          </cell>
          <cell r="AS191" t="str">
            <v>N/A</v>
          </cell>
          <cell r="AT191">
            <v>327576.19791666669</v>
          </cell>
          <cell r="AU191">
            <v>327576.19791666669</v>
          </cell>
          <cell r="AV191">
            <v>0</v>
          </cell>
          <cell r="AW191">
            <v>0</v>
          </cell>
          <cell r="AX191">
            <v>339576.19791666669</v>
          </cell>
          <cell r="AY191">
            <v>327576.19791666669</v>
          </cell>
          <cell r="AZ191">
            <v>3.6632698212868187E-2</v>
          </cell>
          <cell r="BA191">
            <v>0</v>
          </cell>
          <cell r="BB191">
            <v>344576.19791666669</v>
          </cell>
          <cell r="BC191">
            <v>327576.19791666669</v>
          </cell>
          <cell r="BD191">
            <v>5.1896322468229839E-2</v>
          </cell>
          <cell r="BE191">
            <v>0</v>
          </cell>
          <cell r="BF191">
            <v>1011728.59375</v>
          </cell>
          <cell r="BG191">
            <v>982728.59375</v>
          </cell>
          <cell r="BH191">
            <v>2.9509673560365934E-2</v>
          </cell>
          <cell r="BI191" t="str">
            <v>N/A</v>
          </cell>
          <cell r="BJ191">
            <v>360083.33333333331</v>
          </cell>
          <cell r="BK191">
            <v>328992.86458333337</v>
          </cell>
          <cell r="BL191">
            <v>9.4501954592163484E-2</v>
          </cell>
          <cell r="BM191">
            <v>0</v>
          </cell>
          <cell r="BN191">
            <v>360083.33333333331</v>
          </cell>
          <cell r="BO191">
            <v>328992.86458333337</v>
          </cell>
          <cell r="BP191">
            <v>9.4501954592163484E-2</v>
          </cell>
          <cell r="BQ191">
            <v>0</v>
          </cell>
          <cell r="BR191">
            <v>372583.33333333331</v>
          </cell>
          <cell r="BS191">
            <v>328992.86458333337</v>
          </cell>
          <cell r="BT191">
            <v>0.13249669960230559</v>
          </cell>
          <cell r="BU191">
            <v>0</v>
          </cell>
          <cell r="BV191">
            <v>1092750</v>
          </cell>
          <cell r="BW191">
            <v>986978.59375000012</v>
          </cell>
          <cell r="BX191">
            <v>0.10716686959554433</v>
          </cell>
          <cell r="BY191" t="str">
            <v>N/A</v>
          </cell>
          <cell r="BZ191">
            <v>385000</v>
          </cell>
          <cell r="CA191">
            <v>328992.86458333337</v>
          </cell>
          <cell r="CB191">
            <v>0.17023814631238032</v>
          </cell>
          <cell r="CC191">
            <v>0</v>
          </cell>
          <cell r="CD191">
            <v>385000</v>
          </cell>
          <cell r="CE191">
            <v>328992.86458333337</v>
          </cell>
          <cell r="CF191">
            <v>0.17023814631238032</v>
          </cell>
          <cell r="CG191">
            <v>0</v>
          </cell>
          <cell r="CH191">
            <v>385000</v>
          </cell>
          <cell r="CI191">
            <v>328992.86458333337</v>
          </cell>
          <cell r="CJ191">
            <v>0.17023814631238032</v>
          </cell>
          <cell r="CK191">
            <v>0</v>
          </cell>
          <cell r="CL191">
            <v>1155000</v>
          </cell>
          <cell r="CM191">
            <v>986978.59375000012</v>
          </cell>
          <cell r="CN191">
            <v>0.17023814631238032</v>
          </cell>
          <cell r="CO191" t="str">
            <v>N/A</v>
          </cell>
          <cell r="CP191">
            <v>4215488.5095833335</v>
          </cell>
          <cell r="CQ191">
            <v>3897956.041666667</v>
          </cell>
          <cell r="CR191">
            <v>8.1461274709731635E-2</v>
          </cell>
          <cell r="CS191" t="str">
            <v>N/A</v>
          </cell>
          <cell r="CT191">
            <v>6005</v>
          </cell>
          <cell r="CU191">
            <v>310857.52</v>
          </cell>
          <cell r="CV191">
            <v>296117.86458333331</v>
          </cell>
          <cell r="CW191">
            <v>628433.71791666676</v>
          </cell>
          <cell r="CX191">
            <v>613694.0625</v>
          </cell>
          <cell r="CY191">
            <v>956009.91583333351</v>
          </cell>
          <cell r="CZ191">
            <v>941270.26041666674</v>
          </cell>
          <cell r="DA191">
            <v>1283586.1137500003</v>
          </cell>
          <cell r="DB191">
            <v>1268846.4583333335</v>
          </cell>
          <cell r="DC191">
            <v>1623162.311666667</v>
          </cell>
          <cell r="DD191">
            <v>1596422.6562500002</v>
          </cell>
          <cell r="DE191">
            <v>1967738.5095833337</v>
          </cell>
          <cell r="DF191">
            <v>1923998.854166667</v>
          </cell>
          <cell r="DG191">
            <v>2327821.842916667</v>
          </cell>
          <cell r="DH191">
            <v>2252991.7187500005</v>
          </cell>
          <cell r="DI191">
            <v>2687905.1762500005</v>
          </cell>
          <cell r="DJ191">
            <v>2581984.583333334</v>
          </cell>
          <cell r="DK191">
            <v>3060488.509583334</v>
          </cell>
          <cell r="DL191">
            <v>2910977.4479166674</v>
          </cell>
          <cell r="DM191">
            <v>3445488.509583334</v>
          </cell>
          <cell r="DN191">
            <v>3239970.3125000009</v>
          </cell>
          <cell r="DO191">
            <v>3830488.509583334</v>
          </cell>
          <cell r="DP191">
            <v>3568963.1770833344</v>
          </cell>
          <cell r="DQ191">
            <v>4215488.5095833335</v>
          </cell>
          <cell r="DR191">
            <v>3897956.0416666679</v>
          </cell>
        </row>
        <row r="192">
          <cell r="AC192">
            <v>6007</v>
          </cell>
          <cell r="AD192">
            <v>13754.120000000003</v>
          </cell>
          <cell r="AE192">
            <v>18689.429166666665</v>
          </cell>
          <cell r="AF192">
            <v>-0.2640695509025488</v>
          </cell>
          <cell r="AG192">
            <v>18689.429166666665</v>
          </cell>
          <cell r="AH192">
            <v>20406.095833333336</v>
          </cell>
          <cell r="AI192">
            <v>20406.095833333336</v>
          </cell>
          <cell r="AJ192">
            <v>0</v>
          </cell>
          <cell r="AK192">
            <v>0</v>
          </cell>
          <cell r="AL192">
            <v>21206.095833333336</v>
          </cell>
          <cell r="AM192">
            <v>21206.095833333336</v>
          </cell>
          <cell r="AN192">
            <v>0</v>
          </cell>
          <cell r="AO192">
            <v>0</v>
          </cell>
          <cell r="AP192">
            <v>55366.311666666676</v>
          </cell>
          <cell r="AQ192">
            <v>60301.620833333334</v>
          </cell>
          <cell r="AR192">
            <v>-8.1843723244310107E-2</v>
          </cell>
          <cell r="AS192" t="str">
            <v>N/A</v>
          </cell>
          <cell r="AT192">
            <v>21206.095833333336</v>
          </cell>
          <cell r="AU192">
            <v>21206.095833333336</v>
          </cell>
          <cell r="AV192">
            <v>0</v>
          </cell>
          <cell r="AW192">
            <v>0</v>
          </cell>
          <cell r="AX192">
            <v>21206.095833333336</v>
          </cell>
          <cell r="AY192">
            <v>21206.095833333336</v>
          </cell>
          <cell r="AZ192">
            <v>0</v>
          </cell>
          <cell r="BA192">
            <v>0</v>
          </cell>
          <cell r="BB192">
            <v>-26668.025000000001</v>
          </cell>
          <cell r="BC192">
            <v>-26668.025000000001</v>
          </cell>
          <cell r="BD192">
            <v>0</v>
          </cell>
          <cell r="BE192">
            <v>0</v>
          </cell>
          <cell r="BF192">
            <v>15744.166666666672</v>
          </cell>
          <cell r="BG192">
            <v>15744.166666666672</v>
          </cell>
          <cell r="BH192">
            <v>0</v>
          </cell>
          <cell r="BI192" t="str">
            <v>N/A</v>
          </cell>
          <cell r="BJ192">
            <v>-26668.025000000001</v>
          </cell>
          <cell r="BK192">
            <v>-26668.025000000001</v>
          </cell>
          <cell r="BL192">
            <v>0</v>
          </cell>
          <cell r="BM192">
            <v>0</v>
          </cell>
          <cell r="BN192">
            <v>0</v>
          </cell>
          <cell r="BO192">
            <v>-26668.025000000001</v>
          </cell>
          <cell r="BP192" t="str">
            <v>N/A</v>
          </cell>
          <cell r="BQ192">
            <v>0</v>
          </cell>
          <cell r="BR192">
            <v>21319.429166666669</v>
          </cell>
          <cell r="BS192">
            <v>21319.429166666669</v>
          </cell>
          <cell r="BT192">
            <v>0</v>
          </cell>
          <cell r="BU192">
            <v>0</v>
          </cell>
          <cell r="BV192">
            <v>-5348.5958333333328</v>
          </cell>
          <cell r="BW192">
            <v>-32016.620833333334</v>
          </cell>
          <cell r="BX192">
            <v>-0.8329431497103913</v>
          </cell>
          <cell r="BY192" t="str">
            <v>N/A</v>
          </cell>
          <cell r="BZ192">
            <v>15000</v>
          </cell>
          <cell r="CA192">
            <v>-26668.025000000001</v>
          </cell>
          <cell r="CB192">
            <v>-1.5624713491156546</v>
          </cell>
          <cell r="CC192">
            <v>0</v>
          </cell>
          <cell r="CD192">
            <v>21319.429166666669</v>
          </cell>
          <cell r="CE192">
            <v>21319.429166666669</v>
          </cell>
          <cell r="CF192">
            <v>0</v>
          </cell>
          <cell r="CG192">
            <v>0</v>
          </cell>
          <cell r="CH192">
            <v>21319.429166666669</v>
          </cell>
          <cell r="CI192">
            <v>21319.429166666669</v>
          </cell>
          <cell r="CJ192">
            <v>0</v>
          </cell>
          <cell r="CK192">
            <v>0</v>
          </cell>
          <cell r="CL192">
            <v>57638.858333333337</v>
          </cell>
          <cell r="CM192">
            <v>15970.833333333336</v>
          </cell>
          <cell r="CN192">
            <v>2.6090075658752934</v>
          </cell>
          <cell r="CO192" t="str">
            <v>N/A</v>
          </cell>
          <cell r="CP192">
            <v>123400.74083333334</v>
          </cell>
          <cell r="CQ192">
            <v>60000.000000000007</v>
          </cell>
          <cell r="CR192">
            <v>1.0566790138888886</v>
          </cell>
          <cell r="CS192" t="str">
            <v>N/A</v>
          </cell>
          <cell r="CT192">
            <v>6007</v>
          </cell>
          <cell r="CU192">
            <v>13754.120000000003</v>
          </cell>
          <cell r="CV192">
            <v>18689.429166666665</v>
          </cell>
          <cell r="CW192">
            <v>34160.215833333335</v>
          </cell>
          <cell r="CX192">
            <v>39095.525000000001</v>
          </cell>
          <cell r="CY192">
            <v>55366.311666666676</v>
          </cell>
          <cell r="CZ192">
            <v>60301.620833333334</v>
          </cell>
          <cell r="DA192">
            <v>76572.407500000016</v>
          </cell>
          <cell r="DB192">
            <v>81507.716666666674</v>
          </cell>
          <cell r="DC192">
            <v>97778.503333333356</v>
          </cell>
          <cell r="DD192">
            <v>102713.81250000001</v>
          </cell>
          <cell r="DE192">
            <v>71110.478333333362</v>
          </cell>
          <cell r="DF192">
            <v>76045.787500000006</v>
          </cell>
          <cell r="DG192">
            <v>44442.45333333336</v>
          </cell>
          <cell r="DH192">
            <v>49377.762500000004</v>
          </cell>
          <cell r="DI192">
            <v>44442.45333333336</v>
          </cell>
          <cell r="DJ192">
            <v>22709.737500000003</v>
          </cell>
          <cell r="DK192">
            <v>65761.882500000036</v>
          </cell>
          <cell r="DL192">
            <v>44029.166666666672</v>
          </cell>
          <cell r="DM192">
            <v>80761.882500000036</v>
          </cell>
          <cell r="DN192">
            <v>17361.14166666667</v>
          </cell>
          <cell r="DO192">
            <v>102081.3116666667</v>
          </cell>
          <cell r="DP192">
            <v>38680.570833333339</v>
          </cell>
          <cell r="DQ192">
            <v>123400.74083333337</v>
          </cell>
          <cell r="DR192">
            <v>60000.000000000007</v>
          </cell>
        </row>
        <row r="193">
          <cell r="AC193">
            <v>6008</v>
          </cell>
          <cell r="AD193">
            <v>2443.0100000000002</v>
          </cell>
          <cell r="AE193">
            <v>2500</v>
          </cell>
          <cell r="AF193">
            <v>-2.2795999999999927E-2</v>
          </cell>
          <cell r="AG193">
            <v>2500</v>
          </cell>
          <cell r="AH193">
            <v>2500</v>
          </cell>
          <cell r="AI193">
            <v>2500</v>
          </cell>
          <cell r="AJ193">
            <v>0</v>
          </cell>
          <cell r="AK193">
            <v>0</v>
          </cell>
          <cell r="AL193">
            <v>2500</v>
          </cell>
          <cell r="AM193">
            <v>2500</v>
          </cell>
          <cell r="AN193">
            <v>0</v>
          </cell>
          <cell r="AO193">
            <v>0</v>
          </cell>
          <cell r="AP193">
            <v>7443.01</v>
          </cell>
          <cell r="AQ193">
            <v>7500</v>
          </cell>
          <cell r="AR193">
            <v>-7.5986666666666425E-3</v>
          </cell>
          <cell r="AS193" t="str">
            <v>N/A</v>
          </cell>
          <cell r="AT193">
            <v>2500</v>
          </cell>
          <cell r="AU193">
            <v>2500</v>
          </cell>
          <cell r="AV193">
            <v>0</v>
          </cell>
          <cell r="AW193">
            <v>0</v>
          </cell>
          <cell r="AX193">
            <v>2500</v>
          </cell>
          <cell r="AY193">
            <v>2500</v>
          </cell>
          <cell r="AZ193">
            <v>0</v>
          </cell>
          <cell r="BA193">
            <v>0</v>
          </cell>
          <cell r="BB193">
            <v>2500</v>
          </cell>
          <cell r="BC193">
            <v>2500</v>
          </cell>
          <cell r="BD193">
            <v>0</v>
          </cell>
          <cell r="BE193">
            <v>0</v>
          </cell>
          <cell r="BF193">
            <v>7500</v>
          </cell>
          <cell r="BG193">
            <v>7500</v>
          </cell>
          <cell r="BH193">
            <v>0</v>
          </cell>
          <cell r="BI193" t="str">
            <v>N/A</v>
          </cell>
          <cell r="BJ193">
            <v>2500</v>
          </cell>
          <cell r="BK193">
            <v>2500</v>
          </cell>
          <cell r="BL193">
            <v>0</v>
          </cell>
          <cell r="BM193">
            <v>0</v>
          </cell>
          <cell r="BN193">
            <v>2500</v>
          </cell>
          <cell r="BO193">
            <v>2500</v>
          </cell>
          <cell r="BP193">
            <v>0</v>
          </cell>
          <cell r="BQ193">
            <v>0</v>
          </cell>
          <cell r="BR193">
            <v>2500</v>
          </cell>
          <cell r="BS193">
            <v>2500</v>
          </cell>
          <cell r="BT193">
            <v>0</v>
          </cell>
          <cell r="BU193">
            <v>0</v>
          </cell>
          <cell r="BV193">
            <v>7500</v>
          </cell>
          <cell r="BW193">
            <v>7500</v>
          </cell>
          <cell r="BX193">
            <v>0</v>
          </cell>
          <cell r="BY193" t="str">
            <v>N/A</v>
          </cell>
          <cell r="BZ193">
            <v>2500</v>
          </cell>
          <cell r="CA193">
            <v>2500</v>
          </cell>
          <cell r="CB193">
            <v>0</v>
          </cell>
          <cell r="CC193">
            <v>0</v>
          </cell>
          <cell r="CD193">
            <v>2500</v>
          </cell>
          <cell r="CE193">
            <v>2500</v>
          </cell>
          <cell r="CF193">
            <v>0</v>
          </cell>
          <cell r="CG193">
            <v>0</v>
          </cell>
          <cell r="CH193">
            <v>2500</v>
          </cell>
          <cell r="CI193">
            <v>2500</v>
          </cell>
          <cell r="CJ193">
            <v>0</v>
          </cell>
          <cell r="CK193">
            <v>0</v>
          </cell>
          <cell r="CL193">
            <v>7500</v>
          </cell>
          <cell r="CM193">
            <v>7500</v>
          </cell>
          <cell r="CN193">
            <v>0</v>
          </cell>
          <cell r="CO193" t="str">
            <v>N/A</v>
          </cell>
          <cell r="CP193">
            <v>29943.010000000002</v>
          </cell>
          <cell r="CQ193">
            <v>30000</v>
          </cell>
          <cell r="CR193">
            <v>-1.8996666666666329E-3</v>
          </cell>
          <cell r="CS193" t="str">
            <v>N/A</v>
          </cell>
          <cell r="CT193">
            <v>6008</v>
          </cell>
          <cell r="CU193">
            <v>2443.0100000000002</v>
          </cell>
          <cell r="CV193">
            <v>2500</v>
          </cell>
          <cell r="CW193">
            <v>4943.01</v>
          </cell>
          <cell r="CX193">
            <v>5000</v>
          </cell>
          <cell r="CY193">
            <v>7443.01</v>
          </cell>
          <cell r="CZ193">
            <v>7500</v>
          </cell>
          <cell r="DA193">
            <v>9943.01</v>
          </cell>
          <cell r="DB193">
            <v>10000</v>
          </cell>
          <cell r="DC193">
            <v>12443.01</v>
          </cell>
          <cell r="DD193">
            <v>12500</v>
          </cell>
          <cell r="DE193">
            <v>14943.01</v>
          </cell>
          <cell r="DF193">
            <v>15000</v>
          </cell>
          <cell r="DG193">
            <v>17443.010000000002</v>
          </cell>
          <cell r="DH193">
            <v>17500</v>
          </cell>
          <cell r="DI193">
            <v>19943.010000000002</v>
          </cell>
          <cell r="DJ193">
            <v>20000</v>
          </cell>
          <cell r="DK193">
            <v>22443.010000000002</v>
          </cell>
          <cell r="DL193">
            <v>22500</v>
          </cell>
          <cell r="DM193">
            <v>24943.010000000002</v>
          </cell>
          <cell r="DN193">
            <v>25000</v>
          </cell>
          <cell r="DO193">
            <v>27443.010000000002</v>
          </cell>
          <cell r="DP193">
            <v>27500</v>
          </cell>
          <cell r="DQ193">
            <v>29943.010000000002</v>
          </cell>
          <cell r="DR193">
            <v>30000</v>
          </cell>
        </row>
        <row r="194">
          <cell r="AC194">
            <v>6010</v>
          </cell>
          <cell r="AD194">
            <v>862.41000000000008</v>
          </cell>
          <cell r="AE194">
            <v>2118.0555555555557</v>
          </cell>
          <cell r="AF194">
            <v>-0.59282937704918037</v>
          </cell>
          <cell r="AG194">
            <v>2118.0555555555557</v>
          </cell>
          <cell r="AH194">
            <v>3784.7222222222226</v>
          </cell>
          <cell r="AI194">
            <v>3784.7222222222226</v>
          </cell>
          <cell r="AJ194">
            <v>0</v>
          </cell>
          <cell r="AK194">
            <v>0</v>
          </cell>
          <cell r="AL194">
            <v>3784.7222222222226</v>
          </cell>
          <cell r="AM194">
            <v>3784.7222222222226</v>
          </cell>
          <cell r="AN194">
            <v>0</v>
          </cell>
          <cell r="AO194">
            <v>0</v>
          </cell>
          <cell r="AP194">
            <v>8431.8544444444451</v>
          </cell>
          <cell r="AQ194">
            <v>9687.5</v>
          </cell>
          <cell r="AR194">
            <v>-0.12961502508960565</v>
          </cell>
          <cell r="AS194" t="str">
            <v>N/A</v>
          </cell>
          <cell r="AT194">
            <v>3784.7222222222226</v>
          </cell>
          <cell r="AU194">
            <v>3784.7222222222226</v>
          </cell>
          <cell r="AV194">
            <v>0</v>
          </cell>
          <cell r="AW194">
            <v>0</v>
          </cell>
          <cell r="AX194">
            <v>3784.7222222222226</v>
          </cell>
          <cell r="AY194">
            <v>3784.7222222222226</v>
          </cell>
          <cell r="AZ194">
            <v>0</v>
          </cell>
          <cell r="BA194">
            <v>0</v>
          </cell>
          <cell r="BB194">
            <v>3784.7222222222226</v>
          </cell>
          <cell r="BC194">
            <v>3784.7222222222226</v>
          </cell>
          <cell r="BD194">
            <v>0</v>
          </cell>
          <cell r="BE194">
            <v>0</v>
          </cell>
          <cell r="BF194">
            <v>11354.166666666668</v>
          </cell>
          <cell r="BG194">
            <v>11354.166666666668</v>
          </cell>
          <cell r="BH194">
            <v>0</v>
          </cell>
          <cell r="BI194" t="str">
            <v>N/A</v>
          </cell>
          <cell r="BJ194">
            <v>3784.7222222222226</v>
          </cell>
          <cell r="BK194">
            <v>3784.7222222222226</v>
          </cell>
          <cell r="BL194">
            <v>0</v>
          </cell>
          <cell r="BM194">
            <v>0</v>
          </cell>
          <cell r="BN194">
            <v>3784.7222222222226</v>
          </cell>
          <cell r="BO194">
            <v>3784.7222222222226</v>
          </cell>
          <cell r="BP194">
            <v>0</v>
          </cell>
          <cell r="BQ194">
            <v>0</v>
          </cell>
          <cell r="BR194">
            <v>3784.7222222222226</v>
          </cell>
          <cell r="BS194">
            <v>3784.7222222222226</v>
          </cell>
          <cell r="BT194">
            <v>0</v>
          </cell>
          <cell r="BU194">
            <v>0</v>
          </cell>
          <cell r="BV194">
            <v>11354.166666666668</v>
          </cell>
          <cell r="BW194">
            <v>11354.166666666668</v>
          </cell>
          <cell r="BX194">
            <v>0</v>
          </cell>
          <cell r="BY194" t="str">
            <v>N/A</v>
          </cell>
          <cell r="BZ194">
            <v>3784.7222222222226</v>
          </cell>
          <cell r="CA194">
            <v>3784.7222222222226</v>
          </cell>
          <cell r="CB194">
            <v>0</v>
          </cell>
          <cell r="CC194">
            <v>0</v>
          </cell>
          <cell r="CD194">
            <v>3784.7222222222226</v>
          </cell>
          <cell r="CE194">
            <v>3784.7222222222226</v>
          </cell>
          <cell r="CF194">
            <v>0</v>
          </cell>
          <cell r="CG194">
            <v>0</v>
          </cell>
          <cell r="CH194">
            <v>3784.7222222222226</v>
          </cell>
          <cell r="CI194">
            <v>3784.7222222222226</v>
          </cell>
          <cell r="CJ194">
            <v>0</v>
          </cell>
          <cell r="CK194">
            <v>0</v>
          </cell>
          <cell r="CL194">
            <v>11354.166666666668</v>
          </cell>
          <cell r="CM194">
            <v>11354.166666666668</v>
          </cell>
          <cell r="CN194">
            <v>0</v>
          </cell>
          <cell r="CO194" t="str">
            <v>N/A</v>
          </cell>
          <cell r="CP194">
            <v>42494.354444444441</v>
          </cell>
          <cell r="CQ194">
            <v>43750</v>
          </cell>
          <cell r="CR194">
            <v>-2.8700469841269949E-2</v>
          </cell>
          <cell r="CS194" t="str">
            <v>N/A</v>
          </cell>
          <cell r="CT194">
            <v>6010</v>
          </cell>
          <cell r="CU194">
            <v>862.41000000000008</v>
          </cell>
          <cell r="CV194">
            <v>2118.0555555555557</v>
          </cell>
          <cell r="CW194">
            <v>4647.1322222222225</v>
          </cell>
          <cell r="CX194">
            <v>5902.7777777777783</v>
          </cell>
          <cell r="CY194">
            <v>8431.8544444444451</v>
          </cell>
          <cell r="CZ194">
            <v>9687.5</v>
          </cell>
          <cell r="DA194">
            <v>12216.576666666668</v>
          </cell>
          <cell r="DB194">
            <v>13472.222222222223</v>
          </cell>
          <cell r="DC194">
            <v>16001.29888888889</v>
          </cell>
          <cell r="DD194">
            <v>17256.944444444445</v>
          </cell>
          <cell r="DE194">
            <v>19786.021111111113</v>
          </cell>
          <cell r="DF194">
            <v>21041.666666666668</v>
          </cell>
          <cell r="DG194">
            <v>23570.743333333336</v>
          </cell>
          <cell r="DH194">
            <v>24826.388888888891</v>
          </cell>
          <cell r="DI194">
            <v>27355.465555555558</v>
          </cell>
          <cell r="DJ194">
            <v>28611.111111111113</v>
          </cell>
          <cell r="DK194">
            <v>31140.187777777781</v>
          </cell>
          <cell r="DL194">
            <v>32395.833333333336</v>
          </cell>
          <cell r="DM194">
            <v>34924.910000000003</v>
          </cell>
          <cell r="DN194">
            <v>36180.555555555562</v>
          </cell>
          <cell r="DO194">
            <v>38709.632222222222</v>
          </cell>
          <cell r="DP194">
            <v>39965.277777777781</v>
          </cell>
          <cell r="DQ194">
            <v>42494.354444444441</v>
          </cell>
          <cell r="DR194">
            <v>43750</v>
          </cell>
        </row>
        <row r="195">
          <cell r="AC195">
            <v>6015</v>
          </cell>
          <cell r="AD195">
            <v>0</v>
          </cell>
          <cell r="AE195">
            <v>12500.000000000002</v>
          </cell>
          <cell r="AF195" t="str">
            <v>N/A</v>
          </cell>
          <cell r="AG195">
            <v>12500.000000000002</v>
          </cell>
          <cell r="AH195">
            <v>12500.000000000002</v>
          </cell>
          <cell r="AI195">
            <v>12500.000000000002</v>
          </cell>
          <cell r="AJ195">
            <v>0</v>
          </cell>
          <cell r="AK195">
            <v>0</v>
          </cell>
          <cell r="AL195">
            <v>12500.000000000002</v>
          </cell>
          <cell r="AM195">
            <v>12500.000000000002</v>
          </cell>
          <cell r="AN195">
            <v>0</v>
          </cell>
          <cell r="AO195">
            <v>0</v>
          </cell>
          <cell r="AP195">
            <v>25000.000000000004</v>
          </cell>
          <cell r="AQ195">
            <v>37500.000000000007</v>
          </cell>
          <cell r="AR195">
            <v>-0.33333333333333337</v>
          </cell>
          <cell r="AS195" t="str">
            <v>N/A</v>
          </cell>
          <cell r="AT195">
            <v>12500.000000000002</v>
          </cell>
          <cell r="AU195">
            <v>12500.000000000002</v>
          </cell>
          <cell r="AV195">
            <v>0</v>
          </cell>
          <cell r="AW195">
            <v>0</v>
          </cell>
          <cell r="AX195">
            <v>0</v>
          </cell>
          <cell r="AY195">
            <v>12500.000000000002</v>
          </cell>
          <cell r="AZ195" t="str">
            <v>N/A</v>
          </cell>
          <cell r="BA195">
            <v>0</v>
          </cell>
          <cell r="BB195">
            <v>0</v>
          </cell>
          <cell r="BC195">
            <v>12500.000000000002</v>
          </cell>
          <cell r="BD195" t="str">
            <v>N/A</v>
          </cell>
          <cell r="BE195">
            <v>0</v>
          </cell>
          <cell r="BF195">
            <v>12500.000000000002</v>
          </cell>
          <cell r="BG195">
            <v>37500.000000000007</v>
          </cell>
          <cell r="BH195">
            <v>-0.66666666666666674</v>
          </cell>
          <cell r="BI195" t="str">
            <v>N/A</v>
          </cell>
          <cell r="BJ195">
            <v>0</v>
          </cell>
          <cell r="BK195">
            <v>12500.000000000002</v>
          </cell>
          <cell r="BL195" t="str">
            <v>N/A</v>
          </cell>
          <cell r="BM195">
            <v>0</v>
          </cell>
          <cell r="BN195">
            <v>0</v>
          </cell>
          <cell r="BO195">
            <v>12500.000000000002</v>
          </cell>
          <cell r="BP195" t="str">
            <v>N/A</v>
          </cell>
          <cell r="BQ195">
            <v>0</v>
          </cell>
          <cell r="BR195">
            <v>0</v>
          </cell>
          <cell r="BS195">
            <v>12500.000000000002</v>
          </cell>
          <cell r="BT195" t="str">
            <v>N/A</v>
          </cell>
          <cell r="BU195">
            <v>0</v>
          </cell>
          <cell r="BV195">
            <v>0</v>
          </cell>
          <cell r="BW195">
            <v>37500.000000000007</v>
          </cell>
          <cell r="BX195" t="str">
            <v>N/A</v>
          </cell>
          <cell r="BY195" t="str">
            <v>N/A</v>
          </cell>
          <cell r="BZ195">
            <v>0</v>
          </cell>
          <cell r="CA195">
            <v>12500.000000000002</v>
          </cell>
          <cell r="CB195" t="str">
            <v>N/A</v>
          </cell>
          <cell r="CC195">
            <v>0</v>
          </cell>
          <cell r="CD195">
            <v>0</v>
          </cell>
          <cell r="CE195">
            <v>12500.000000000002</v>
          </cell>
          <cell r="CF195" t="str">
            <v>N/A</v>
          </cell>
          <cell r="CG195">
            <v>0</v>
          </cell>
          <cell r="CH195">
            <v>0</v>
          </cell>
          <cell r="CI195">
            <v>12500.000000000002</v>
          </cell>
          <cell r="CJ195" t="str">
            <v>N/A</v>
          </cell>
          <cell r="CK195">
            <v>0</v>
          </cell>
          <cell r="CL195">
            <v>0</v>
          </cell>
          <cell r="CM195">
            <v>37500.000000000007</v>
          </cell>
          <cell r="CN195" t="str">
            <v>N/A</v>
          </cell>
          <cell r="CO195" t="str">
            <v>N/A</v>
          </cell>
          <cell r="CP195">
            <v>37500.000000000007</v>
          </cell>
          <cell r="CQ195">
            <v>150000.00000000003</v>
          </cell>
          <cell r="CR195">
            <v>-0.75</v>
          </cell>
          <cell r="CS195" t="str">
            <v>N/A</v>
          </cell>
          <cell r="CT195">
            <v>6015</v>
          </cell>
          <cell r="CU195">
            <v>0</v>
          </cell>
          <cell r="CV195">
            <v>12500.000000000002</v>
          </cell>
          <cell r="CW195">
            <v>12500.000000000002</v>
          </cell>
          <cell r="CX195">
            <v>25000.000000000004</v>
          </cell>
          <cell r="CY195">
            <v>25000.000000000004</v>
          </cell>
          <cell r="CZ195">
            <v>37500.000000000007</v>
          </cell>
          <cell r="DA195">
            <v>37500.000000000007</v>
          </cell>
          <cell r="DB195">
            <v>50000.000000000007</v>
          </cell>
          <cell r="DC195">
            <v>37500.000000000007</v>
          </cell>
          <cell r="DD195">
            <v>62500.000000000007</v>
          </cell>
          <cell r="DE195">
            <v>37500.000000000007</v>
          </cell>
          <cell r="DF195">
            <v>75000.000000000015</v>
          </cell>
          <cell r="DG195">
            <v>37500.000000000007</v>
          </cell>
          <cell r="DH195">
            <v>87500.000000000015</v>
          </cell>
          <cell r="DI195">
            <v>37500.000000000007</v>
          </cell>
          <cell r="DJ195">
            <v>100000.00000000001</v>
          </cell>
          <cell r="DK195">
            <v>37500.000000000007</v>
          </cell>
          <cell r="DL195">
            <v>112500.00000000001</v>
          </cell>
          <cell r="DM195">
            <v>37500.000000000007</v>
          </cell>
          <cell r="DN195">
            <v>125000.00000000001</v>
          </cell>
          <cell r="DO195">
            <v>37500.000000000007</v>
          </cell>
          <cell r="DP195">
            <v>137500.00000000003</v>
          </cell>
          <cell r="DQ195">
            <v>37500.000000000007</v>
          </cell>
          <cell r="DR195">
            <v>150000.00000000003</v>
          </cell>
        </row>
        <row r="196">
          <cell r="AC196">
            <v>6020</v>
          </cell>
          <cell r="AD196">
            <v>4229.8200000000006</v>
          </cell>
          <cell r="AE196">
            <v>2195</v>
          </cell>
          <cell r="AF196">
            <v>0.92702505694760839</v>
          </cell>
          <cell r="AG196">
            <v>2195</v>
          </cell>
          <cell r="AH196">
            <v>2195</v>
          </cell>
          <cell r="AI196">
            <v>2195</v>
          </cell>
          <cell r="AJ196">
            <v>0</v>
          </cell>
          <cell r="AK196">
            <v>0</v>
          </cell>
          <cell r="AL196">
            <v>2195</v>
          </cell>
          <cell r="AM196">
            <v>2195</v>
          </cell>
          <cell r="AN196">
            <v>0</v>
          </cell>
          <cell r="AO196">
            <v>0</v>
          </cell>
          <cell r="AP196">
            <v>8619.82</v>
          </cell>
          <cell r="AQ196">
            <v>6585</v>
          </cell>
          <cell r="AR196">
            <v>0.30900835231586932</v>
          </cell>
          <cell r="AS196" t="str">
            <v>N/A</v>
          </cell>
          <cell r="AT196">
            <v>2195</v>
          </cell>
          <cell r="AU196">
            <v>2195</v>
          </cell>
          <cell r="AV196">
            <v>0</v>
          </cell>
          <cell r="AW196">
            <v>0</v>
          </cell>
          <cell r="AX196">
            <v>2195</v>
          </cell>
          <cell r="AY196">
            <v>2195</v>
          </cell>
          <cell r="AZ196">
            <v>0</v>
          </cell>
          <cell r="BA196">
            <v>0</v>
          </cell>
          <cell r="BB196">
            <v>2195</v>
          </cell>
          <cell r="BC196">
            <v>2195</v>
          </cell>
          <cell r="BD196">
            <v>0</v>
          </cell>
          <cell r="BE196">
            <v>0</v>
          </cell>
          <cell r="BF196">
            <v>6585</v>
          </cell>
          <cell r="BG196">
            <v>6585</v>
          </cell>
          <cell r="BH196">
            <v>0</v>
          </cell>
          <cell r="BI196" t="str">
            <v>N/A</v>
          </cell>
          <cell r="BJ196">
            <v>2195</v>
          </cell>
          <cell r="BK196">
            <v>2195</v>
          </cell>
          <cell r="BL196">
            <v>0</v>
          </cell>
          <cell r="BM196">
            <v>0</v>
          </cell>
          <cell r="BN196">
            <v>2195</v>
          </cell>
          <cell r="BO196">
            <v>2195</v>
          </cell>
          <cell r="BP196">
            <v>0</v>
          </cell>
          <cell r="BQ196">
            <v>0</v>
          </cell>
          <cell r="BR196">
            <v>2195</v>
          </cell>
          <cell r="BS196">
            <v>2195</v>
          </cell>
          <cell r="BT196">
            <v>0</v>
          </cell>
          <cell r="BU196">
            <v>0</v>
          </cell>
          <cell r="BV196">
            <v>6585</v>
          </cell>
          <cell r="BW196">
            <v>6585</v>
          </cell>
          <cell r="BX196">
            <v>0</v>
          </cell>
          <cell r="BY196" t="str">
            <v>N/A</v>
          </cell>
          <cell r="BZ196">
            <v>2195</v>
          </cell>
          <cell r="CA196">
            <v>2195</v>
          </cell>
          <cell r="CB196">
            <v>0</v>
          </cell>
          <cell r="CC196">
            <v>0</v>
          </cell>
          <cell r="CD196">
            <v>2195</v>
          </cell>
          <cell r="CE196">
            <v>2195</v>
          </cell>
          <cell r="CF196">
            <v>0</v>
          </cell>
          <cell r="CG196">
            <v>0</v>
          </cell>
          <cell r="CH196">
            <v>2195</v>
          </cell>
          <cell r="CI196">
            <v>2195</v>
          </cell>
          <cell r="CJ196">
            <v>0</v>
          </cell>
          <cell r="CK196">
            <v>0</v>
          </cell>
          <cell r="CL196">
            <v>6585</v>
          </cell>
          <cell r="CM196">
            <v>6585</v>
          </cell>
          <cell r="CN196">
            <v>0</v>
          </cell>
          <cell r="CO196" t="str">
            <v>N/A</v>
          </cell>
          <cell r="CP196">
            <v>28374.82</v>
          </cell>
          <cell r="CQ196">
            <v>26340</v>
          </cell>
          <cell r="CR196">
            <v>7.7252088078967329E-2</v>
          </cell>
          <cell r="CS196" t="str">
            <v>N/A</v>
          </cell>
          <cell r="CT196">
            <v>6020</v>
          </cell>
          <cell r="CU196">
            <v>4229.8200000000006</v>
          </cell>
          <cell r="CV196">
            <v>2195</v>
          </cell>
          <cell r="CW196">
            <v>6424.8200000000006</v>
          </cell>
          <cell r="CX196">
            <v>4390</v>
          </cell>
          <cell r="CY196">
            <v>8619.82</v>
          </cell>
          <cell r="CZ196">
            <v>6585</v>
          </cell>
          <cell r="DA196">
            <v>10814.82</v>
          </cell>
          <cell r="DB196">
            <v>8780</v>
          </cell>
          <cell r="DC196">
            <v>13009.82</v>
          </cell>
          <cell r="DD196">
            <v>10975</v>
          </cell>
          <cell r="DE196">
            <v>15204.82</v>
          </cell>
          <cell r="DF196">
            <v>13170</v>
          </cell>
          <cell r="DG196">
            <v>17399.82</v>
          </cell>
          <cell r="DH196">
            <v>15365</v>
          </cell>
          <cell r="DI196">
            <v>19594.82</v>
          </cell>
          <cell r="DJ196">
            <v>17560</v>
          </cell>
          <cell r="DK196">
            <v>21789.82</v>
          </cell>
          <cell r="DL196">
            <v>19755</v>
          </cell>
          <cell r="DM196">
            <v>23984.82</v>
          </cell>
          <cell r="DN196">
            <v>21950</v>
          </cell>
          <cell r="DO196">
            <v>26179.82</v>
          </cell>
          <cell r="DP196">
            <v>24145</v>
          </cell>
          <cell r="DQ196">
            <v>28374.82</v>
          </cell>
          <cell r="DR196">
            <v>26340</v>
          </cell>
        </row>
        <row r="197">
          <cell r="AC197">
            <v>6025</v>
          </cell>
          <cell r="AD197">
            <v>0</v>
          </cell>
          <cell r="AE197">
            <v>0</v>
          </cell>
          <cell r="AF197" t="str">
            <v>N/A</v>
          </cell>
          <cell r="AG197">
            <v>0</v>
          </cell>
          <cell r="AH197">
            <v>0</v>
          </cell>
          <cell r="AI197">
            <v>0</v>
          </cell>
          <cell r="AJ197" t="str">
            <v>N/A</v>
          </cell>
          <cell r="AK197">
            <v>0</v>
          </cell>
          <cell r="AL197">
            <v>0</v>
          </cell>
          <cell r="AM197">
            <v>0</v>
          </cell>
          <cell r="AN197" t="str">
            <v>N/A</v>
          </cell>
          <cell r="AO197">
            <v>0</v>
          </cell>
          <cell r="AP197">
            <v>0</v>
          </cell>
          <cell r="AQ197">
            <v>0</v>
          </cell>
          <cell r="AR197" t="str">
            <v>N/A</v>
          </cell>
          <cell r="AS197" t="str">
            <v>N/A</v>
          </cell>
          <cell r="AT197">
            <v>0</v>
          </cell>
          <cell r="AU197">
            <v>0</v>
          </cell>
          <cell r="AV197" t="str">
            <v>N/A</v>
          </cell>
          <cell r="AW197">
            <v>0</v>
          </cell>
          <cell r="AX197">
            <v>0</v>
          </cell>
          <cell r="AY197">
            <v>0</v>
          </cell>
          <cell r="AZ197" t="str">
            <v>N/A</v>
          </cell>
          <cell r="BA197">
            <v>0</v>
          </cell>
          <cell r="BB197">
            <v>0</v>
          </cell>
          <cell r="BC197">
            <v>0</v>
          </cell>
          <cell r="BD197" t="str">
            <v>N/A</v>
          </cell>
          <cell r="BE197">
            <v>0</v>
          </cell>
          <cell r="BF197">
            <v>0</v>
          </cell>
          <cell r="BG197">
            <v>0</v>
          </cell>
          <cell r="BH197" t="str">
            <v>N/A</v>
          </cell>
          <cell r="BI197" t="str">
            <v>N/A</v>
          </cell>
          <cell r="BJ197">
            <v>0</v>
          </cell>
          <cell r="BK197">
            <v>0</v>
          </cell>
          <cell r="BL197" t="str">
            <v>N/A</v>
          </cell>
          <cell r="BM197">
            <v>0</v>
          </cell>
          <cell r="BN197">
            <v>0</v>
          </cell>
          <cell r="BO197">
            <v>0</v>
          </cell>
          <cell r="BP197" t="str">
            <v>N/A</v>
          </cell>
          <cell r="BQ197">
            <v>0</v>
          </cell>
          <cell r="BR197">
            <v>0</v>
          </cell>
          <cell r="BS197">
            <v>0</v>
          </cell>
          <cell r="BT197" t="str">
            <v>N/A</v>
          </cell>
          <cell r="BU197">
            <v>0</v>
          </cell>
          <cell r="BV197">
            <v>0</v>
          </cell>
          <cell r="BW197">
            <v>0</v>
          </cell>
          <cell r="BX197" t="str">
            <v>N/A</v>
          </cell>
          <cell r="BY197" t="str">
            <v>N/A</v>
          </cell>
          <cell r="BZ197">
            <v>0</v>
          </cell>
          <cell r="CA197">
            <v>0</v>
          </cell>
          <cell r="CB197" t="str">
            <v>N/A</v>
          </cell>
          <cell r="CC197">
            <v>0</v>
          </cell>
          <cell r="CD197">
            <v>0</v>
          </cell>
          <cell r="CE197">
            <v>0</v>
          </cell>
          <cell r="CF197" t="str">
            <v>N/A</v>
          </cell>
          <cell r="CG197">
            <v>0</v>
          </cell>
          <cell r="CH197">
            <v>0</v>
          </cell>
          <cell r="CI197">
            <v>0</v>
          </cell>
          <cell r="CJ197" t="str">
            <v>N/A</v>
          </cell>
          <cell r="CK197">
            <v>0</v>
          </cell>
          <cell r="CL197">
            <v>0</v>
          </cell>
          <cell r="CM197">
            <v>0</v>
          </cell>
          <cell r="CN197" t="str">
            <v>N/A</v>
          </cell>
          <cell r="CO197" t="str">
            <v>N/A</v>
          </cell>
          <cell r="CP197">
            <v>0</v>
          </cell>
          <cell r="CQ197">
            <v>0</v>
          </cell>
          <cell r="CR197" t="str">
            <v>N/A</v>
          </cell>
          <cell r="CS197" t="str">
            <v>N/A</v>
          </cell>
          <cell r="CT197">
            <v>6025</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row>
        <row r="198">
          <cell r="AC198">
            <v>6030</v>
          </cell>
          <cell r="AD198">
            <v>20735.370000000003</v>
          </cell>
          <cell r="AE198">
            <v>3000</v>
          </cell>
          <cell r="AF198">
            <v>5.9117900000000008</v>
          </cell>
          <cell r="AG198">
            <v>3000</v>
          </cell>
          <cell r="AH198">
            <v>3000</v>
          </cell>
          <cell r="AI198">
            <v>3000</v>
          </cell>
          <cell r="AJ198">
            <v>0</v>
          </cell>
          <cell r="AK198">
            <v>0</v>
          </cell>
          <cell r="AL198">
            <v>3000</v>
          </cell>
          <cell r="AM198">
            <v>3000</v>
          </cell>
          <cell r="AN198">
            <v>0</v>
          </cell>
          <cell r="AO198">
            <v>0</v>
          </cell>
          <cell r="AP198">
            <v>26735.370000000003</v>
          </cell>
          <cell r="AQ198">
            <v>9000</v>
          </cell>
          <cell r="AR198">
            <v>1.9705966666666668</v>
          </cell>
          <cell r="AS198" t="str">
            <v>N/A</v>
          </cell>
          <cell r="AT198">
            <v>3000</v>
          </cell>
          <cell r="AU198">
            <v>3000</v>
          </cell>
          <cell r="AV198">
            <v>0</v>
          </cell>
          <cell r="AW198">
            <v>0</v>
          </cell>
          <cell r="AX198">
            <v>4000</v>
          </cell>
          <cell r="AY198">
            <v>3000</v>
          </cell>
          <cell r="AZ198">
            <v>0.33333333333333326</v>
          </cell>
          <cell r="BA198">
            <v>0</v>
          </cell>
          <cell r="BB198">
            <v>4000</v>
          </cell>
          <cell r="BC198">
            <v>3000</v>
          </cell>
          <cell r="BD198">
            <v>0.33333333333333326</v>
          </cell>
          <cell r="BE198">
            <v>0</v>
          </cell>
          <cell r="BF198">
            <v>11000</v>
          </cell>
          <cell r="BG198">
            <v>9000</v>
          </cell>
          <cell r="BH198">
            <v>0.22222222222222232</v>
          </cell>
          <cell r="BI198" t="str">
            <v>N/A</v>
          </cell>
          <cell r="BJ198">
            <v>4000</v>
          </cell>
          <cell r="BK198">
            <v>3000</v>
          </cell>
          <cell r="BL198">
            <v>0.33333333333333326</v>
          </cell>
          <cell r="BM198">
            <v>0</v>
          </cell>
          <cell r="BN198">
            <v>4000</v>
          </cell>
          <cell r="BO198">
            <v>3000</v>
          </cell>
          <cell r="BP198">
            <v>0.33333333333333326</v>
          </cell>
          <cell r="BQ198">
            <v>0</v>
          </cell>
          <cell r="BR198">
            <v>4000</v>
          </cell>
          <cell r="BS198">
            <v>3000</v>
          </cell>
          <cell r="BT198">
            <v>0.33333333333333326</v>
          </cell>
          <cell r="BU198">
            <v>0</v>
          </cell>
          <cell r="BV198">
            <v>12000</v>
          </cell>
          <cell r="BW198">
            <v>9000</v>
          </cell>
          <cell r="BX198">
            <v>0.33333333333333326</v>
          </cell>
          <cell r="BY198" t="str">
            <v>N/A</v>
          </cell>
          <cell r="BZ198">
            <v>4000</v>
          </cell>
          <cell r="CA198">
            <v>3000</v>
          </cell>
          <cell r="CB198">
            <v>0.33333333333333326</v>
          </cell>
          <cell r="CC198">
            <v>0</v>
          </cell>
          <cell r="CD198">
            <v>4000</v>
          </cell>
          <cell r="CE198">
            <v>3000</v>
          </cell>
          <cell r="CF198">
            <v>0.33333333333333326</v>
          </cell>
          <cell r="CG198">
            <v>0</v>
          </cell>
          <cell r="CH198">
            <v>4000</v>
          </cell>
          <cell r="CI198">
            <v>3000</v>
          </cell>
          <cell r="CJ198">
            <v>0.33333333333333326</v>
          </cell>
          <cell r="CK198">
            <v>0</v>
          </cell>
          <cell r="CL198">
            <v>12000</v>
          </cell>
          <cell r="CM198">
            <v>9000</v>
          </cell>
          <cell r="CN198">
            <v>0.33333333333333326</v>
          </cell>
          <cell r="CO198" t="str">
            <v>N/A</v>
          </cell>
          <cell r="CP198">
            <v>61735.37</v>
          </cell>
          <cell r="CQ198">
            <v>36000</v>
          </cell>
          <cell r="CR198">
            <v>0.7148713888888889</v>
          </cell>
          <cell r="CS198" t="str">
            <v>N/A</v>
          </cell>
          <cell r="CT198">
            <v>6030</v>
          </cell>
          <cell r="CU198">
            <v>20735.370000000003</v>
          </cell>
          <cell r="CV198">
            <v>3000</v>
          </cell>
          <cell r="CW198">
            <v>23735.370000000003</v>
          </cell>
          <cell r="CX198">
            <v>6000</v>
          </cell>
          <cell r="CY198">
            <v>26735.370000000003</v>
          </cell>
          <cell r="CZ198">
            <v>9000</v>
          </cell>
          <cell r="DA198">
            <v>29735.370000000003</v>
          </cell>
          <cell r="DB198">
            <v>12000</v>
          </cell>
          <cell r="DC198">
            <v>33735.370000000003</v>
          </cell>
          <cell r="DD198">
            <v>15000</v>
          </cell>
          <cell r="DE198">
            <v>37735.370000000003</v>
          </cell>
          <cell r="DF198">
            <v>18000</v>
          </cell>
          <cell r="DG198">
            <v>41735.370000000003</v>
          </cell>
          <cell r="DH198">
            <v>21000</v>
          </cell>
          <cell r="DI198">
            <v>45735.37</v>
          </cell>
          <cell r="DJ198">
            <v>24000</v>
          </cell>
          <cell r="DK198">
            <v>49735.37</v>
          </cell>
          <cell r="DL198">
            <v>27000</v>
          </cell>
          <cell r="DM198">
            <v>53735.37</v>
          </cell>
          <cell r="DN198">
            <v>30000</v>
          </cell>
          <cell r="DO198">
            <v>57735.37</v>
          </cell>
          <cell r="DP198">
            <v>33000</v>
          </cell>
          <cell r="DQ198">
            <v>61735.37</v>
          </cell>
          <cell r="DR198">
            <v>36000</v>
          </cell>
        </row>
        <row r="199">
          <cell r="AC199">
            <v>6035</v>
          </cell>
          <cell r="AD199">
            <v>1477.89</v>
          </cell>
          <cell r="AE199">
            <v>1659.6267465277776</v>
          </cell>
          <cell r="AF199">
            <v>-0.10950459005797653</v>
          </cell>
          <cell r="AG199">
            <v>1659.6267465277776</v>
          </cell>
          <cell r="AH199">
            <v>1783.8350798611114</v>
          </cell>
          <cell r="AI199">
            <v>1783.8350798611114</v>
          </cell>
          <cell r="AJ199">
            <v>0</v>
          </cell>
          <cell r="AK199">
            <v>0</v>
          </cell>
          <cell r="AL199">
            <v>1837.8350798611114</v>
          </cell>
          <cell r="AM199">
            <v>1837.8350798611114</v>
          </cell>
          <cell r="AN199">
            <v>0</v>
          </cell>
          <cell r="AO199">
            <v>0</v>
          </cell>
          <cell r="AP199">
            <v>5099.560159722223</v>
          </cell>
          <cell r="AQ199">
            <v>5281.2969062499997</v>
          </cell>
          <cell r="AR199">
            <v>-3.4411386020109069E-2</v>
          </cell>
          <cell r="AS199" t="str">
            <v>N/A</v>
          </cell>
          <cell r="AT199">
            <v>1837.8350798611114</v>
          </cell>
          <cell r="AU199">
            <v>1837.8350798611114</v>
          </cell>
          <cell r="AV199">
            <v>0</v>
          </cell>
          <cell r="AW199">
            <v>0</v>
          </cell>
          <cell r="AX199">
            <v>1837.8350798611114</v>
          </cell>
          <cell r="AY199">
            <v>1837.8350798611114</v>
          </cell>
          <cell r="AZ199">
            <v>0</v>
          </cell>
          <cell r="BA199">
            <v>0</v>
          </cell>
          <cell r="BB199">
            <v>1598.4644756944447</v>
          </cell>
          <cell r="BC199">
            <v>1598.4644756944447</v>
          </cell>
          <cell r="BD199">
            <v>0</v>
          </cell>
          <cell r="BE199">
            <v>0</v>
          </cell>
          <cell r="BF199">
            <v>5274.1346354166672</v>
          </cell>
          <cell r="BG199">
            <v>5274.1346354166672</v>
          </cell>
          <cell r="BH199">
            <v>0</v>
          </cell>
          <cell r="BI199" t="str">
            <v>N/A</v>
          </cell>
          <cell r="BJ199">
            <v>1605.5478090277779</v>
          </cell>
          <cell r="BK199">
            <v>1605.5478090277779</v>
          </cell>
          <cell r="BL199">
            <v>0</v>
          </cell>
          <cell r="BM199">
            <v>0</v>
          </cell>
          <cell r="BN199">
            <v>1605.5478090277779</v>
          </cell>
          <cell r="BO199">
            <v>1605.5478090277779</v>
          </cell>
          <cell r="BP199">
            <v>0</v>
          </cell>
          <cell r="BQ199">
            <v>0</v>
          </cell>
          <cell r="BR199">
            <v>1845.4850798611117</v>
          </cell>
          <cell r="BS199">
            <v>1845.4850798611117</v>
          </cell>
          <cell r="BT199">
            <v>0</v>
          </cell>
          <cell r="BU199">
            <v>0</v>
          </cell>
          <cell r="BV199">
            <v>5056.5806979166673</v>
          </cell>
          <cell r="BW199">
            <v>5056.5806979166673</v>
          </cell>
          <cell r="BX199">
            <v>0</v>
          </cell>
          <cell r="BY199" t="str">
            <v>N/A</v>
          </cell>
          <cell r="BZ199">
            <v>1605.5478090277779</v>
          </cell>
          <cell r="CA199">
            <v>1605.5478090277779</v>
          </cell>
          <cell r="CB199">
            <v>0</v>
          </cell>
          <cell r="CC199">
            <v>0</v>
          </cell>
          <cell r="CD199">
            <v>1845.4850798611117</v>
          </cell>
          <cell r="CE199">
            <v>1845.4850798611117</v>
          </cell>
          <cell r="CF199">
            <v>0</v>
          </cell>
          <cell r="CG199">
            <v>0</v>
          </cell>
          <cell r="CH199">
            <v>1845.4850798611117</v>
          </cell>
          <cell r="CI199">
            <v>1845.4850798611117</v>
          </cell>
          <cell r="CJ199">
            <v>0</v>
          </cell>
          <cell r="CK199">
            <v>0</v>
          </cell>
          <cell r="CL199">
            <v>5296.5179687500013</v>
          </cell>
          <cell r="CM199">
            <v>5296.5179687500013</v>
          </cell>
          <cell r="CN199">
            <v>0</v>
          </cell>
          <cell r="CO199" t="str">
            <v>N/A</v>
          </cell>
          <cell r="CP199">
            <v>20726.793461805559</v>
          </cell>
          <cell r="CQ199">
            <v>20908.530208333337</v>
          </cell>
          <cell r="CR199">
            <v>-8.6919905281216403E-3</v>
          </cell>
          <cell r="CS199" t="str">
            <v>N/A</v>
          </cell>
          <cell r="CT199">
            <v>6035</v>
          </cell>
          <cell r="CU199">
            <v>1477.89</v>
          </cell>
          <cell r="CV199">
            <v>1659.6267465277776</v>
          </cell>
          <cell r="CW199">
            <v>3261.7250798611112</v>
          </cell>
          <cell r="CX199">
            <v>3443.4618263888888</v>
          </cell>
          <cell r="CY199">
            <v>5099.560159722223</v>
          </cell>
          <cell r="CZ199">
            <v>5281.2969062499997</v>
          </cell>
          <cell r="DA199">
            <v>6937.3952395833348</v>
          </cell>
          <cell r="DB199">
            <v>7119.1319861111115</v>
          </cell>
          <cell r="DC199">
            <v>8775.2303194444466</v>
          </cell>
          <cell r="DD199">
            <v>8956.9670659722233</v>
          </cell>
          <cell r="DE199">
            <v>10373.694795138892</v>
          </cell>
          <cell r="DF199">
            <v>10555.431541666669</v>
          </cell>
          <cell r="DG199">
            <v>11979.242604166669</v>
          </cell>
          <cell r="DH199">
            <v>12160.979350694446</v>
          </cell>
          <cell r="DI199">
            <v>13584.790413194447</v>
          </cell>
          <cell r="DJ199">
            <v>13766.527159722224</v>
          </cell>
          <cell r="DK199">
            <v>15430.275493055558</v>
          </cell>
          <cell r="DL199">
            <v>15612.012239583335</v>
          </cell>
          <cell r="DM199">
            <v>17035.823302083336</v>
          </cell>
          <cell r="DN199">
            <v>17217.560048611114</v>
          </cell>
          <cell r="DO199">
            <v>18881.308381944447</v>
          </cell>
          <cell r="DP199">
            <v>19063.045128472226</v>
          </cell>
          <cell r="DQ199">
            <v>20726.793461805559</v>
          </cell>
          <cell r="DR199">
            <v>20908.530208333337</v>
          </cell>
        </row>
        <row r="200">
          <cell r="AC200">
            <v>6040</v>
          </cell>
          <cell r="AD200">
            <v>0</v>
          </cell>
          <cell r="AE200">
            <v>2000</v>
          </cell>
          <cell r="AF200" t="str">
            <v>N/A</v>
          </cell>
          <cell r="AG200">
            <v>2000</v>
          </cell>
          <cell r="AH200">
            <v>2000</v>
          </cell>
          <cell r="AI200">
            <v>2000</v>
          </cell>
          <cell r="AJ200">
            <v>0</v>
          </cell>
          <cell r="AK200">
            <v>0</v>
          </cell>
          <cell r="AL200">
            <v>2000</v>
          </cell>
          <cell r="AM200">
            <v>2000</v>
          </cell>
          <cell r="AN200">
            <v>0</v>
          </cell>
          <cell r="AO200">
            <v>0</v>
          </cell>
          <cell r="AP200">
            <v>4000</v>
          </cell>
          <cell r="AQ200">
            <v>6000</v>
          </cell>
          <cell r="AR200">
            <v>-0.33333333333333337</v>
          </cell>
          <cell r="AS200" t="str">
            <v>N/A</v>
          </cell>
          <cell r="AT200">
            <v>2000</v>
          </cell>
          <cell r="AU200">
            <v>2000</v>
          </cell>
          <cell r="AV200">
            <v>0</v>
          </cell>
          <cell r="AW200">
            <v>0</v>
          </cell>
          <cell r="AX200">
            <v>2000</v>
          </cell>
          <cell r="AY200">
            <v>2000</v>
          </cell>
          <cell r="AZ200">
            <v>0</v>
          </cell>
          <cell r="BA200">
            <v>0</v>
          </cell>
          <cell r="BB200">
            <v>2000</v>
          </cell>
          <cell r="BC200">
            <v>2000</v>
          </cell>
          <cell r="BD200">
            <v>0</v>
          </cell>
          <cell r="BE200">
            <v>0</v>
          </cell>
          <cell r="BF200">
            <v>6000</v>
          </cell>
          <cell r="BG200">
            <v>6000</v>
          </cell>
          <cell r="BH200">
            <v>0</v>
          </cell>
          <cell r="BI200" t="str">
            <v>N/A</v>
          </cell>
          <cell r="BJ200">
            <v>2000</v>
          </cell>
          <cell r="BK200">
            <v>2000</v>
          </cell>
          <cell r="BL200">
            <v>0</v>
          </cell>
          <cell r="BM200">
            <v>0</v>
          </cell>
          <cell r="BN200">
            <v>2000</v>
          </cell>
          <cell r="BO200">
            <v>2000</v>
          </cell>
          <cell r="BP200">
            <v>0</v>
          </cell>
          <cell r="BQ200">
            <v>0</v>
          </cell>
          <cell r="BR200">
            <v>2000</v>
          </cell>
          <cell r="BS200">
            <v>2000</v>
          </cell>
          <cell r="BT200">
            <v>0</v>
          </cell>
          <cell r="BU200">
            <v>0</v>
          </cell>
          <cell r="BV200">
            <v>6000</v>
          </cell>
          <cell r="BW200">
            <v>6000</v>
          </cell>
          <cell r="BX200">
            <v>0</v>
          </cell>
          <cell r="BY200" t="str">
            <v>N/A</v>
          </cell>
          <cell r="BZ200">
            <v>2000</v>
          </cell>
          <cell r="CA200">
            <v>2000</v>
          </cell>
          <cell r="CB200">
            <v>0</v>
          </cell>
          <cell r="CC200">
            <v>0</v>
          </cell>
          <cell r="CD200">
            <v>2000</v>
          </cell>
          <cell r="CE200">
            <v>2000</v>
          </cell>
          <cell r="CF200">
            <v>0</v>
          </cell>
          <cell r="CG200">
            <v>0</v>
          </cell>
          <cell r="CH200">
            <v>2000</v>
          </cell>
          <cell r="CI200">
            <v>2000</v>
          </cell>
          <cell r="CJ200">
            <v>0</v>
          </cell>
          <cell r="CK200">
            <v>0</v>
          </cell>
          <cell r="CL200">
            <v>6000</v>
          </cell>
          <cell r="CM200">
            <v>6000</v>
          </cell>
          <cell r="CN200">
            <v>0</v>
          </cell>
          <cell r="CO200" t="str">
            <v>N/A</v>
          </cell>
          <cell r="CP200">
            <v>22000</v>
          </cell>
          <cell r="CQ200">
            <v>24000</v>
          </cell>
          <cell r="CR200">
            <v>-8.333333333333337E-2</v>
          </cell>
          <cell r="CS200" t="str">
            <v>N/A</v>
          </cell>
          <cell r="CT200">
            <v>6040</v>
          </cell>
          <cell r="CU200">
            <v>0</v>
          </cell>
          <cell r="CV200">
            <v>2000</v>
          </cell>
          <cell r="CW200">
            <v>2000</v>
          </cell>
          <cell r="CX200">
            <v>4000</v>
          </cell>
          <cell r="CY200">
            <v>4000</v>
          </cell>
          <cell r="CZ200">
            <v>6000</v>
          </cell>
          <cell r="DA200">
            <v>6000</v>
          </cell>
          <cell r="DB200">
            <v>8000</v>
          </cell>
          <cell r="DC200">
            <v>8000</v>
          </cell>
          <cell r="DD200">
            <v>10000</v>
          </cell>
          <cell r="DE200">
            <v>10000</v>
          </cell>
          <cell r="DF200">
            <v>12000</v>
          </cell>
          <cell r="DG200">
            <v>12000</v>
          </cell>
          <cell r="DH200">
            <v>14000</v>
          </cell>
          <cell r="DI200">
            <v>14000</v>
          </cell>
          <cell r="DJ200">
            <v>16000</v>
          </cell>
          <cell r="DK200">
            <v>16000</v>
          </cell>
          <cell r="DL200">
            <v>18000</v>
          </cell>
          <cell r="DM200">
            <v>18000</v>
          </cell>
          <cell r="DN200">
            <v>20000</v>
          </cell>
          <cell r="DO200">
            <v>20000</v>
          </cell>
          <cell r="DP200">
            <v>22000</v>
          </cell>
          <cell r="DQ200">
            <v>22000</v>
          </cell>
          <cell r="DR200">
            <v>24000</v>
          </cell>
        </row>
        <row r="201">
          <cell r="AC201">
            <v>6045</v>
          </cell>
          <cell r="AD201">
            <v>0</v>
          </cell>
          <cell r="AE201">
            <v>390.625</v>
          </cell>
          <cell r="AF201" t="str">
            <v>N/A</v>
          </cell>
          <cell r="AG201">
            <v>390.625</v>
          </cell>
          <cell r="AH201">
            <v>390.625</v>
          </cell>
          <cell r="AI201">
            <v>390.625</v>
          </cell>
          <cell r="AJ201">
            <v>0</v>
          </cell>
          <cell r="AK201">
            <v>0</v>
          </cell>
          <cell r="AL201">
            <v>390.625</v>
          </cell>
          <cell r="AM201">
            <v>390.625</v>
          </cell>
          <cell r="AN201">
            <v>0</v>
          </cell>
          <cell r="AO201">
            <v>0</v>
          </cell>
          <cell r="AP201">
            <v>781.25</v>
          </cell>
          <cell r="AQ201">
            <v>1171.875</v>
          </cell>
          <cell r="AR201">
            <v>-0.33333333333333337</v>
          </cell>
          <cell r="AS201" t="str">
            <v>N/A</v>
          </cell>
          <cell r="AT201">
            <v>390.625</v>
          </cell>
          <cell r="AU201">
            <v>390.625</v>
          </cell>
          <cell r="AV201">
            <v>0</v>
          </cell>
          <cell r="AW201">
            <v>0</v>
          </cell>
          <cell r="AX201">
            <v>390.625</v>
          </cell>
          <cell r="AY201">
            <v>390.625</v>
          </cell>
          <cell r="AZ201">
            <v>0</v>
          </cell>
          <cell r="BA201">
            <v>0</v>
          </cell>
          <cell r="BB201">
            <v>390.625</v>
          </cell>
          <cell r="BC201">
            <v>390.625</v>
          </cell>
          <cell r="BD201">
            <v>0</v>
          </cell>
          <cell r="BE201">
            <v>0</v>
          </cell>
          <cell r="BF201">
            <v>1171.875</v>
          </cell>
          <cell r="BG201">
            <v>1171.875</v>
          </cell>
          <cell r="BH201">
            <v>0</v>
          </cell>
          <cell r="BI201" t="str">
            <v>N/A</v>
          </cell>
          <cell r="BJ201">
            <v>390.625</v>
          </cell>
          <cell r="BK201">
            <v>390.625</v>
          </cell>
          <cell r="BL201">
            <v>0</v>
          </cell>
          <cell r="BM201">
            <v>0</v>
          </cell>
          <cell r="BN201">
            <v>390.625</v>
          </cell>
          <cell r="BO201">
            <v>390.625</v>
          </cell>
          <cell r="BP201">
            <v>0</v>
          </cell>
          <cell r="BQ201">
            <v>0</v>
          </cell>
          <cell r="BR201">
            <v>390.625</v>
          </cell>
          <cell r="BS201">
            <v>390.625</v>
          </cell>
          <cell r="BT201">
            <v>0</v>
          </cell>
          <cell r="BU201">
            <v>0</v>
          </cell>
          <cell r="BV201">
            <v>1171.875</v>
          </cell>
          <cell r="BW201">
            <v>1171.875</v>
          </cell>
          <cell r="BX201">
            <v>0</v>
          </cell>
          <cell r="BY201" t="str">
            <v>N/A</v>
          </cell>
          <cell r="BZ201">
            <v>390.625</v>
          </cell>
          <cell r="CA201">
            <v>390.625</v>
          </cell>
          <cell r="CB201">
            <v>0</v>
          </cell>
          <cell r="CC201">
            <v>0</v>
          </cell>
          <cell r="CD201">
            <v>390.625</v>
          </cell>
          <cell r="CE201">
            <v>390.625</v>
          </cell>
          <cell r="CF201">
            <v>0</v>
          </cell>
          <cell r="CG201">
            <v>0</v>
          </cell>
          <cell r="CH201">
            <v>390.625</v>
          </cell>
          <cell r="CI201">
            <v>390.625</v>
          </cell>
          <cell r="CJ201">
            <v>0</v>
          </cell>
          <cell r="CK201">
            <v>0</v>
          </cell>
          <cell r="CL201">
            <v>1171.875</v>
          </cell>
          <cell r="CM201">
            <v>1171.875</v>
          </cell>
          <cell r="CN201">
            <v>0</v>
          </cell>
          <cell r="CO201" t="str">
            <v>N/A</v>
          </cell>
          <cell r="CP201">
            <v>4296.875</v>
          </cell>
          <cell r="CQ201">
            <v>4687.5</v>
          </cell>
          <cell r="CR201">
            <v>-8.333333333333337E-2</v>
          </cell>
          <cell r="CS201" t="str">
            <v>N/A</v>
          </cell>
          <cell r="CT201">
            <v>6045</v>
          </cell>
          <cell r="CU201">
            <v>0</v>
          </cell>
          <cell r="CV201">
            <v>390.625</v>
          </cell>
          <cell r="CW201">
            <v>390.625</v>
          </cell>
          <cell r="CX201">
            <v>781.25</v>
          </cell>
          <cell r="CY201">
            <v>781.25</v>
          </cell>
          <cell r="CZ201">
            <v>1171.875</v>
          </cell>
          <cell r="DA201">
            <v>1171.875</v>
          </cell>
          <cell r="DB201">
            <v>1562.5</v>
          </cell>
          <cell r="DC201">
            <v>1562.5</v>
          </cell>
          <cell r="DD201">
            <v>1953.125</v>
          </cell>
          <cell r="DE201">
            <v>1953.125</v>
          </cell>
          <cell r="DF201">
            <v>2343.75</v>
          </cell>
          <cell r="DG201">
            <v>2343.75</v>
          </cell>
          <cell r="DH201">
            <v>2734.375</v>
          </cell>
          <cell r="DI201">
            <v>2734.375</v>
          </cell>
          <cell r="DJ201">
            <v>3125</v>
          </cell>
          <cell r="DK201">
            <v>3125</v>
          </cell>
          <cell r="DL201">
            <v>3515.625</v>
          </cell>
          <cell r="DM201">
            <v>3515.625</v>
          </cell>
          <cell r="DN201">
            <v>3906.25</v>
          </cell>
          <cell r="DO201">
            <v>3906.25</v>
          </cell>
          <cell r="DP201">
            <v>4296.875</v>
          </cell>
          <cell r="DQ201">
            <v>4296.875</v>
          </cell>
          <cell r="DR201">
            <v>4687.5</v>
          </cell>
        </row>
        <row r="202">
          <cell r="AC202">
            <v>6046</v>
          </cell>
          <cell r="AD202">
            <v>0</v>
          </cell>
          <cell r="AE202">
            <v>0</v>
          </cell>
          <cell r="AF202" t="str">
            <v>N/A</v>
          </cell>
          <cell r="AG202">
            <v>0</v>
          </cell>
          <cell r="AH202">
            <v>0</v>
          </cell>
          <cell r="AI202">
            <v>0</v>
          </cell>
          <cell r="AJ202" t="str">
            <v>N/A</v>
          </cell>
          <cell r="AK202">
            <v>0</v>
          </cell>
          <cell r="AL202">
            <v>0</v>
          </cell>
          <cell r="AM202">
            <v>0</v>
          </cell>
          <cell r="AN202" t="str">
            <v>N/A</v>
          </cell>
          <cell r="AO202">
            <v>0</v>
          </cell>
          <cell r="AP202">
            <v>0</v>
          </cell>
          <cell r="AQ202">
            <v>0</v>
          </cell>
          <cell r="AR202" t="str">
            <v>N/A</v>
          </cell>
          <cell r="AS202" t="str">
            <v>N/A</v>
          </cell>
          <cell r="AT202">
            <v>0</v>
          </cell>
          <cell r="AU202">
            <v>0</v>
          </cell>
          <cell r="AV202" t="str">
            <v>N/A</v>
          </cell>
          <cell r="AW202">
            <v>0</v>
          </cell>
          <cell r="AX202">
            <v>0</v>
          </cell>
          <cell r="AY202">
            <v>0</v>
          </cell>
          <cell r="AZ202" t="str">
            <v>N/A</v>
          </cell>
          <cell r="BA202">
            <v>0</v>
          </cell>
          <cell r="BB202">
            <v>0</v>
          </cell>
          <cell r="BC202">
            <v>0</v>
          </cell>
          <cell r="BD202" t="str">
            <v>N/A</v>
          </cell>
          <cell r="BE202">
            <v>0</v>
          </cell>
          <cell r="BF202">
            <v>0</v>
          </cell>
          <cell r="BG202">
            <v>0</v>
          </cell>
          <cell r="BH202" t="str">
            <v>N/A</v>
          </cell>
          <cell r="BI202" t="str">
            <v>N/A</v>
          </cell>
          <cell r="BJ202">
            <v>0</v>
          </cell>
          <cell r="BK202">
            <v>0</v>
          </cell>
          <cell r="BL202" t="str">
            <v>N/A</v>
          </cell>
          <cell r="BM202">
            <v>0</v>
          </cell>
          <cell r="BN202">
            <v>0</v>
          </cell>
          <cell r="BO202">
            <v>0</v>
          </cell>
          <cell r="BP202" t="str">
            <v>N/A</v>
          </cell>
          <cell r="BQ202">
            <v>0</v>
          </cell>
          <cell r="BR202">
            <v>0</v>
          </cell>
          <cell r="BS202">
            <v>0</v>
          </cell>
          <cell r="BT202" t="str">
            <v>N/A</v>
          </cell>
          <cell r="BU202">
            <v>0</v>
          </cell>
          <cell r="BV202">
            <v>0</v>
          </cell>
          <cell r="BW202">
            <v>0</v>
          </cell>
          <cell r="BX202" t="str">
            <v>N/A</v>
          </cell>
          <cell r="BY202" t="str">
            <v>N/A</v>
          </cell>
          <cell r="BZ202">
            <v>0</v>
          </cell>
          <cell r="CA202">
            <v>0</v>
          </cell>
          <cell r="CB202" t="str">
            <v>N/A</v>
          </cell>
          <cell r="CC202">
            <v>0</v>
          </cell>
          <cell r="CD202">
            <v>0</v>
          </cell>
          <cell r="CE202">
            <v>0</v>
          </cell>
          <cell r="CF202" t="str">
            <v>N/A</v>
          </cell>
          <cell r="CG202">
            <v>0</v>
          </cell>
          <cell r="CH202">
            <v>0</v>
          </cell>
          <cell r="CI202">
            <v>0</v>
          </cell>
          <cell r="CJ202" t="str">
            <v>N/A</v>
          </cell>
          <cell r="CK202">
            <v>0</v>
          </cell>
          <cell r="CL202">
            <v>0</v>
          </cell>
          <cell r="CM202">
            <v>0</v>
          </cell>
          <cell r="CN202" t="str">
            <v>N/A</v>
          </cell>
          <cell r="CO202" t="str">
            <v>N/A</v>
          </cell>
          <cell r="CP202">
            <v>0</v>
          </cell>
          <cell r="CQ202">
            <v>0</v>
          </cell>
          <cell r="CR202" t="str">
            <v>N/A</v>
          </cell>
          <cell r="CS202" t="str">
            <v>N/A</v>
          </cell>
          <cell r="CT202">
            <v>6046</v>
          </cell>
          <cell r="CU202">
            <v>0</v>
          </cell>
          <cell r="CV202">
            <v>0</v>
          </cell>
          <cell r="CW202">
            <v>0</v>
          </cell>
          <cell r="CX202">
            <v>0</v>
          </cell>
          <cell r="CY202">
            <v>0</v>
          </cell>
          <cell r="CZ202">
            <v>0</v>
          </cell>
          <cell r="DA202">
            <v>0</v>
          </cell>
          <cell r="DB202">
            <v>0</v>
          </cell>
          <cell r="DC202">
            <v>0</v>
          </cell>
          <cell r="DD202">
            <v>0</v>
          </cell>
          <cell r="DE202">
            <v>0</v>
          </cell>
          <cell r="DF202">
            <v>0</v>
          </cell>
          <cell r="DG202">
            <v>0</v>
          </cell>
          <cell r="DH202">
            <v>0</v>
          </cell>
          <cell r="DI202">
            <v>0</v>
          </cell>
          <cell r="DJ202">
            <v>0</v>
          </cell>
          <cell r="DK202">
            <v>0</v>
          </cell>
          <cell r="DL202">
            <v>0</v>
          </cell>
          <cell r="DM202">
            <v>0</v>
          </cell>
          <cell r="DN202">
            <v>0</v>
          </cell>
          <cell r="DO202">
            <v>0</v>
          </cell>
          <cell r="DP202">
            <v>0</v>
          </cell>
          <cell r="DQ202">
            <v>0</v>
          </cell>
          <cell r="DR202">
            <v>0</v>
          </cell>
        </row>
        <row r="203">
          <cell r="AC203">
            <v>6048</v>
          </cell>
          <cell r="AD203">
            <v>354360.14</v>
          </cell>
          <cell r="AE203">
            <v>341170.60105208331</v>
          </cell>
          <cell r="AF203">
            <v>3.8659658561562837E-2</v>
          </cell>
          <cell r="AG203">
            <v>341170.60105208331</v>
          </cell>
          <cell r="AH203">
            <v>366136.47605208337</v>
          </cell>
          <cell r="AI203">
            <v>366136.47605208337</v>
          </cell>
          <cell r="AJ203">
            <v>0</v>
          </cell>
          <cell r="AK203">
            <v>0</v>
          </cell>
          <cell r="AL203">
            <v>376990.47605208337</v>
          </cell>
          <cell r="AM203">
            <v>376990.47605208337</v>
          </cell>
          <cell r="AN203">
            <v>0</v>
          </cell>
          <cell r="AO203">
            <v>0</v>
          </cell>
          <cell r="AP203">
            <v>1097487.0921041667</v>
          </cell>
          <cell r="AQ203">
            <v>1084297.5531562499</v>
          </cell>
          <cell r="AR203">
            <v>1.2164132354189894E-2</v>
          </cell>
          <cell r="AS203" t="str">
            <v>N/A</v>
          </cell>
          <cell r="AT203">
            <v>376990.47605208337</v>
          </cell>
          <cell r="AU203">
            <v>376990.47605208337</v>
          </cell>
          <cell r="AV203">
            <v>0</v>
          </cell>
          <cell r="AW203">
            <v>0</v>
          </cell>
          <cell r="AX203">
            <v>377490.47605208337</v>
          </cell>
          <cell r="AY203">
            <v>376990.47605208337</v>
          </cell>
          <cell r="AZ203">
            <v>1.3262934523865511E-3</v>
          </cell>
          <cell r="BA203">
            <v>0</v>
          </cell>
          <cell r="BB203">
            <v>334376.98461458337</v>
          </cell>
          <cell r="BC203">
            <v>328876.98461458337</v>
          </cell>
          <cell r="BD203">
            <v>1.6723578290057439E-2</v>
          </cell>
          <cell r="BE203">
            <v>0</v>
          </cell>
          <cell r="BF203">
            <v>1088857.93671875</v>
          </cell>
          <cell r="BG203">
            <v>1082857.93671875</v>
          </cell>
          <cell r="BH203">
            <v>5.5408930354992059E-3</v>
          </cell>
          <cell r="BI203" t="str">
            <v>N/A</v>
          </cell>
          <cell r="BJ203">
            <v>349891.20336458331</v>
          </cell>
          <cell r="BK203">
            <v>330300.73461458337</v>
          </cell>
          <cell r="BL203">
            <v>5.9311005689585805E-2</v>
          </cell>
          <cell r="BM203">
            <v>0</v>
          </cell>
          <cell r="BN203">
            <v>376559.22836458334</v>
          </cell>
          <cell r="BO203">
            <v>330300.73461458337</v>
          </cell>
          <cell r="BP203">
            <v>0.14004962418257239</v>
          </cell>
          <cell r="BQ203">
            <v>0</v>
          </cell>
          <cell r="BR203">
            <v>410618.59480208333</v>
          </cell>
          <cell r="BS203">
            <v>378528.12605208345</v>
          </cell>
          <cell r="BT203">
            <v>8.4776973073817041E-2</v>
          </cell>
          <cell r="BU203">
            <v>0</v>
          </cell>
          <cell r="BV203">
            <v>1137069.02653125</v>
          </cell>
          <cell r="BW203">
            <v>1039129.5952812502</v>
          </cell>
          <cell r="BX203">
            <v>9.4251411657168216E-2</v>
          </cell>
          <cell r="BY203" t="str">
            <v>N/A</v>
          </cell>
          <cell r="BZ203">
            <v>416475.89503125002</v>
          </cell>
          <cell r="CA203">
            <v>330300.73461458337</v>
          </cell>
          <cell r="CB203">
            <v>0.26089908796969974</v>
          </cell>
          <cell r="CC203">
            <v>0</v>
          </cell>
          <cell r="CD203">
            <v>423035.26146875008</v>
          </cell>
          <cell r="CE203">
            <v>378528.12605208345</v>
          </cell>
          <cell r="CF203">
            <v>0.11757946729311919</v>
          </cell>
          <cell r="CG203">
            <v>0</v>
          </cell>
          <cell r="CH203">
            <v>423035.26146875008</v>
          </cell>
          <cell r="CI203">
            <v>378528.12605208345</v>
          </cell>
          <cell r="CJ203">
            <v>0.11757946729311919</v>
          </cell>
          <cell r="CK203">
            <v>0</v>
          </cell>
          <cell r="CL203">
            <v>1262546.41796875</v>
          </cell>
          <cell r="CM203">
            <v>1087356.9867187503</v>
          </cell>
          <cell r="CN203">
            <v>0.16111491753840479</v>
          </cell>
          <cell r="CO203" t="str">
            <v>N/A</v>
          </cell>
          <cell r="CP203">
            <v>4585960.4733229168</v>
          </cell>
          <cell r="CQ203">
            <v>4293642.0718750004</v>
          </cell>
          <cell r="CR203">
            <v>6.8081688355607017E-2</v>
          </cell>
          <cell r="CS203" t="str">
            <v>N/A</v>
          </cell>
          <cell r="CT203">
            <v>6048</v>
          </cell>
          <cell r="CU203">
            <v>354360.14</v>
          </cell>
          <cell r="CV203">
            <v>341170.60105208331</v>
          </cell>
          <cell r="CW203">
            <v>720496.61605208344</v>
          </cell>
          <cell r="CX203">
            <v>707307.07710416662</v>
          </cell>
          <cell r="CY203">
            <v>1097487.0921041667</v>
          </cell>
          <cell r="CZ203">
            <v>1084297.5531562499</v>
          </cell>
          <cell r="DA203">
            <v>1474477.5681562501</v>
          </cell>
          <cell r="DB203">
            <v>1461288.0292083332</v>
          </cell>
          <cell r="DC203">
            <v>1851968.0442083334</v>
          </cell>
          <cell r="DD203">
            <v>1838278.5052604165</v>
          </cell>
          <cell r="DE203">
            <v>2186345.0288229166</v>
          </cell>
          <cell r="DF203">
            <v>2167155.489875</v>
          </cell>
          <cell r="DG203">
            <v>2536236.2321874998</v>
          </cell>
          <cell r="DH203">
            <v>2497456.2244895832</v>
          </cell>
          <cell r="DI203">
            <v>2912795.4605520833</v>
          </cell>
          <cell r="DJ203">
            <v>2827756.9591041664</v>
          </cell>
          <cell r="DK203">
            <v>3323414.0553541668</v>
          </cell>
          <cell r="DL203">
            <v>3206285.0851562498</v>
          </cell>
          <cell r="DM203">
            <v>3739889.9503854169</v>
          </cell>
          <cell r="DN203">
            <v>3536585.819770833</v>
          </cell>
          <cell r="DO203">
            <v>4162925.2118541668</v>
          </cell>
          <cell r="DP203">
            <v>3915113.9458229165</v>
          </cell>
          <cell r="DQ203">
            <v>4585960.4733229168</v>
          </cell>
          <cell r="DR203">
            <v>4293642.0718750004</v>
          </cell>
        </row>
        <row r="204">
          <cell r="AC204">
            <v>6051</v>
          </cell>
          <cell r="AD204">
            <v>0</v>
          </cell>
          <cell r="AE204">
            <v>0</v>
          </cell>
          <cell r="AF204" t="str">
            <v>N/A</v>
          </cell>
          <cell r="AG204">
            <v>0</v>
          </cell>
          <cell r="AH204">
            <v>0</v>
          </cell>
          <cell r="AI204">
            <v>0</v>
          </cell>
          <cell r="AJ204" t="str">
            <v>N/A</v>
          </cell>
          <cell r="AK204">
            <v>0</v>
          </cell>
          <cell r="AL204">
            <v>0</v>
          </cell>
          <cell r="AM204">
            <v>0</v>
          </cell>
          <cell r="AN204" t="str">
            <v>N/A</v>
          </cell>
          <cell r="AO204">
            <v>0</v>
          </cell>
          <cell r="AP204">
            <v>0</v>
          </cell>
          <cell r="AQ204">
            <v>0</v>
          </cell>
          <cell r="AR204" t="str">
            <v>N/A</v>
          </cell>
          <cell r="AS204" t="str">
            <v>N/A</v>
          </cell>
          <cell r="AT204">
            <v>0</v>
          </cell>
          <cell r="AU204">
            <v>0</v>
          </cell>
          <cell r="AV204" t="str">
            <v>N/A</v>
          </cell>
          <cell r="AW204">
            <v>0</v>
          </cell>
          <cell r="AX204">
            <v>0</v>
          </cell>
          <cell r="AY204">
            <v>0</v>
          </cell>
          <cell r="AZ204" t="str">
            <v>N/A</v>
          </cell>
          <cell r="BA204">
            <v>0</v>
          </cell>
          <cell r="BB204">
            <v>0</v>
          </cell>
          <cell r="BC204">
            <v>0</v>
          </cell>
          <cell r="BD204" t="str">
            <v>N/A</v>
          </cell>
          <cell r="BE204">
            <v>0</v>
          </cell>
          <cell r="BF204">
            <v>0</v>
          </cell>
          <cell r="BG204">
            <v>0</v>
          </cell>
          <cell r="BH204" t="str">
            <v>N/A</v>
          </cell>
          <cell r="BI204" t="str">
            <v>N/A</v>
          </cell>
          <cell r="BJ204">
            <v>0</v>
          </cell>
          <cell r="BK204">
            <v>0</v>
          </cell>
          <cell r="BL204" t="str">
            <v>N/A</v>
          </cell>
          <cell r="BM204">
            <v>0</v>
          </cell>
          <cell r="BN204">
            <v>0</v>
          </cell>
          <cell r="BO204">
            <v>0</v>
          </cell>
          <cell r="BP204" t="str">
            <v>N/A</v>
          </cell>
          <cell r="BQ204">
            <v>0</v>
          </cell>
          <cell r="BR204">
            <v>0</v>
          </cell>
          <cell r="BS204">
            <v>0</v>
          </cell>
          <cell r="BT204" t="str">
            <v>N/A</v>
          </cell>
          <cell r="BU204">
            <v>0</v>
          </cell>
          <cell r="BV204">
            <v>0</v>
          </cell>
          <cell r="BW204">
            <v>0</v>
          </cell>
          <cell r="BX204" t="str">
            <v>N/A</v>
          </cell>
          <cell r="BY204" t="str">
            <v>N/A</v>
          </cell>
          <cell r="BZ204">
            <v>0</v>
          </cell>
          <cell r="CA204">
            <v>0</v>
          </cell>
          <cell r="CB204" t="str">
            <v>N/A</v>
          </cell>
          <cell r="CC204">
            <v>0</v>
          </cell>
          <cell r="CD204">
            <v>0</v>
          </cell>
          <cell r="CE204">
            <v>0</v>
          </cell>
          <cell r="CF204" t="str">
            <v>N/A</v>
          </cell>
          <cell r="CG204">
            <v>0</v>
          </cell>
          <cell r="CH204">
            <v>0</v>
          </cell>
          <cell r="CI204">
            <v>0</v>
          </cell>
          <cell r="CJ204" t="str">
            <v>N/A</v>
          </cell>
          <cell r="CK204">
            <v>0</v>
          </cell>
          <cell r="CL204">
            <v>0</v>
          </cell>
          <cell r="CM204">
            <v>0</v>
          </cell>
          <cell r="CN204" t="str">
            <v>N/A</v>
          </cell>
          <cell r="CO204" t="str">
            <v>N/A</v>
          </cell>
          <cell r="CP204">
            <v>0</v>
          </cell>
          <cell r="CQ204">
            <v>0</v>
          </cell>
          <cell r="CR204" t="str">
            <v>N/A</v>
          </cell>
          <cell r="CS204" t="str">
            <v>N/A</v>
          </cell>
          <cell r="CT204">
            <v>6051</v>
          </cell>
          <cell r="CU204">
            <v>0</v>
          </cell>
          <cell r="CV204">
            <v>0</v>
          </cell>
          <cell r="CW204">
            <v>0</v>
          </cell>
          <cell r="CX204">
            <v>0</v>
          </cell>
          <cell r="CY204">
            <v>0</v>
          </cell>
          <cell r="CZ204">
            <v>0</v>
          </cell>
          <cell r="DA204">
            <v>0</v>
          </cell>
          <cell r="DB204">
            <v>0</v>
          </cell>
          <cell r="DC204">
            <v>0</v>
          </cell>
          <cell r="DD204">
            <v>0</v>
          </cell>
          <cell r="DE204">
            <v>0</v>
          </cell>
          <cell r="DF204">
            <v>0</v>
          </cell>
          <cell r="DG204">
            <v>0</v>
          </cell>
          <cell r="DH204">
            <v>0</v>
          </cell>
          <cell r="DI204">
            <v>0</v>
          </cell>
          <cell r="DJ204">
            <v>0</v>
          </cell>
          <cell r="DK204">
            <v>0</v>
          </cell>
          <cell r="DL204">
            <v>0</v>
          </cell>
          <cell r="DM204">
            <v>0</v>
          </cell>
          <cell r="DN204">
            <v>0</v>
          </cell>
          <cell r="DO204">
            <v>0</v>
          </cell>
          <cell r="DP204">
            <v>0</v>
          </cell>
          <cell r="DQ204">
            <v>0</v>
          </cell>
          <cell r="DR204">
            <v>0</v>
          </cell>
        </row>
        <row r="205">
          <cell r="AC205">
            <v>6060</v>
          </cell>
          <cell r="AD205">
            <v>5225</v>
          </cell>
          <cell r="AE205">
            <v>0</v>
          </cell>
          <cell r="AF205" t="str">
            <v>N/A</v>
          </cell>
          <cell r="AG205">
            <v>0</v>
          </cell>
          <cell r="AH205">
            <v>0</v>
          </cell>
          <cell r="AI205">
            <v>0</v>
          </cell>
          <cell r="AJ205" t="str">
            <v>N/A</v>
          </cell>
          <cell r="AK205">
            <v>0</v>
          </cell>
          <cell r="AL205">
            <v>0</v>
          </cell>
          <cell r="AM205">
            <v>0</v>
          </cell>
          <cell r="AN205" t="str">
            <v>N/A</v>
          </cell>
          <cell r="AO205">
            <v>0</v>
          </cell>
          <cell r="AP205">
            <v>5225</v>
          </cell>
          <cell r="AQ205">
            <v>0</v>
          </cell>
          <cell r="AR205" t="str">
            <v>N/A</v>
          </cell>
          <cell r="AS205" t="str">
            <v>N/A</v>
          </cell>
          <cell r="AT205">
            <v>0</v>
          </cell>
          <cell r="AU205">
            <v>0</v>
          </cell>
          <cell r="AV205" t="str">
            <v>N/A</v>
          </cell>
          <cell r="AW205">
            <v>0</v>
          </cell>
          <cell r="AX205">
            <v>0</v>
          </cell>
          <cell r="AY205">
            <v>0</v>
          </cell>
          <cell r="AZ205" t="str">
            <v>N/A</v>
          </cell>
          <cell r="BA205">
            <v>0</v>
          </cell>
          <cell r="BB205">
            <v>0</v>
          </cell>
          <cell r="BC205">
            <v>0</v>
          </cell>
          <cell r="BD205" t="str">
            <v>N/A</v>
          </cell>
          <cell r="BE205">
            <v>0</v>
          </cell>
          <cell r="BF205">
            <v>0</v>
          </cell>
          <cell r="BG205">
            <v>0</v>
          </cell>
          <cell r="BH205" t="str">
            <v>N/A</v>
          </cell>
          <cell r="BI205" t="str">
            <v>N/A</v>
          </cell>
          <cell r="BJ205">
            <v>0</v>
          </cell>
          <cell r="BK205">
            <v>0</v>
          </cell>
          <cell r="BL205" t="str">
            <v>N/A</v>
          </cell>
          <cell r="BM205">
            <v>0</v>
          </cell>
          <cell r="BN205">
            <v>0</v>
          </cell>
          <cell r="BO205">
            <v>0</v>
          </cell>
          <cell r="BP205" t="str">
            <v>N/A</v>
          </cell>
          <cell r="BQ205">
            <v>0</v>
          </cell>
          <cell r="BR205">
            <v>0</v>
          </cell>
          <cell r="BS205">
            <v>0</v>
          </cell>
          <cell r="BT205" t="str">
            <v>N/A</v>
          </cell>
          <cell r="BU205">
            <v>0</v>
          </cell>
          <cell r="BV205">
            <v>0</v>
          </cell>
          <cell r="BW205">
            <v>0</v>
          </cell>
          <cell r="BX205" t="str">
            <v>N/A</v>
          </cell>
          <cell r="BY205" t="str">
            <v>N/A</v>
          </cell>
          <cell r="BZ205">
            <v>0</v>
          </cell>
          <cell r="CA205">
            <v>0</v>
          </cell>
          <cell r="CB205" t="str">
            <v>N/A</v>
          </cell>
          <cell r="CC205">
            <v>0</v>
          </cell>
          <cell r="CD205">
            <v>0</v>
          </cell>
          <cell r="CE205">
            <v>0</v>
          </cell>
          <cell r="CF205" t="str">
            <v>N/A</v>
          </cell>
          <cell r="CG205">
            <v>0</v>
          </cell>
          <cell r="CH205">
            <v>0</v>
          </cell>
          <cell r="CI205">
            <v>0</v>
          </cell>
          <cell r="CJ205" t="str">
            <v>N/A</v>
          </cell>
          <cell r="CK205">
            <v>0</v>
          </cell>
          <cell r="CL205">
            <v>0</v>
          </cell>
          <cell r="CM205">
            <v>0</v>
          </cell>
          <cell r="CN205" t="str">
            <v>N/A</v>
          </cell>
          <cell r="CO205" t="str">
            <v>N/A</v>
          </cell>
          <cell r="CP205">
            <v>5225</v>
          </cell>
          <cell r="CQ205">
            <v>0</v>
          </cell>
          <cell r="CR205" t="str">
            <v>N/A</v>
          </cell>
          <cell r="CS205" t="str">
            <v>N/A</v>
          </cell>
          <cell r="CT205">
            <v>6060</v>
          </cell>
          <cell r="CU205">
            <v>5225</v>
          </cell>
          <cell r="CV205">
            <v>0</v>
          </cell>
          <cell r="CW205">
            <v>5225</v>
          </cell>
          <cell r="CX205">
            <v>0</v>
          </cell>
          <cell r="CY205">
            <v>5225</v>
          </cell>
          <cell r="CZ205">
            <v>0</v>
          </cell>
          <cell r="DA205">
            <v>5225</v>
          </cell>
          <cell r="DB205">
            <v>0</v>
          </cell>
          <cell r="DC205">
            <v>5225</v>
          </cell>
          <cell r="DD205">
            <v>0</v>
          </cell>
          <cell r="DE205">
            <v>5225</v>
          </cell>
          <cell r="DF205">
            <v>0</v>
          </cell>
          <cell r="DG205">
            <v>5225</v>
          </cell>
          <cell r="DH205">
            <v>0</v>
          </cell>
          <cell r="DI205">
            <v>5225</v>
          </cell>
          <cell r="DJ205">
            <v>0</v>
          </cell>
          <cell r="DK205">
            <v>5225</v>
          </cell>
          <cell r="DL205">
            <v>0</v>
          </cell>
          <cell r="DM205">
            <v>5225</v>
          </cell>
          <cell r="DN205">
            <v>0</v>
          </cell>
          <cell r="DO205">
            <v>5225</v>
          </cell>
          <cell r="DP205">
            <v>0</v>
          </cell>
          <cell r="DQ205">
            <v>5225</v>
          </cell>
          <cell r="DR205">
            <v>0</v>
          </cell>
        </row>
        <row r="206">
          <cell r="AC206">
            <v>6065</v>
          </cell>
          <cell r="AD206">
            <v>124433.75</v>
          </cell>
          <cell r="AE206">
            <v>141240</v>
          </cell>
          <cell r="AF206">
            <v>-0.11899072500708019</v>
          </cell>
          <cell r="AG206">
            <v>141240</v>
          </cell>
          <cell r="AH206">
            <v>131240</v>
          </cell>
          <cell r="AI206">
            <v>131240</v>
          </cell>
          <cell r="AJ206">
            <v>0</v>
          </cell>
          <cell r="AK206">
            <v>0</v>
          </cell>
          <cell r="AL206">
            <v>97280</v>
          </cell>
          <cell r="AM206">
            <v>97280</v>
          </cell>
          <cell r="AN206">
            <v>0</v>
          </cell>
          <cell r="AO206">
            <v>0</v>
          </cell>
          <cell r="AP206">
            <v>352953.75</v>
          </cell>
          <cell r="AQ206">
            <v>369760</v>
          </cell>
          <cell r="AR206">
            <v>-4.5451779532669878E-2</v>
          </cell>
          <cell r="AS206" t="str">
            <v>N/A</v>
          </cell>
          <cell r="AT206">
            <v>0</v>
          </cell>
          <cell r="AU206">
            <v>72720</v>
          </cell>
          <cell r="AV206" t="str">
            <v>N/A</v>
          </cell>
          <cell r="AW206">
            <v>0</v>
          </cell>
          <cell r="AX206">
            <v>0</v>
          </cell>
          <cell r="AY206">
            <v>74240</v>
          </cell>
          <cell r="AZ206" t="str">
            <v>N/A</v>
          </cell>
          <cell r="BA206">
            <v>0</v>
          </cell>
          <cell r="BB206">
            <v>0</v>
          </cell>
          <cell r="BC206">
            <v>70448</v>
          </cell>
          <cell r="BD206" t="str">
            <v>N/A</v>
          </cell>
          <cell r="BE206">
            <v>0</v>
          </cell>
          <cell r="BF206">
            <v>0</v>
          </cell>
          <cell r="BG206">
            <v>217408</v>
          </cell>
          <cell r="BH206" t="str">
            <v>N/A</v>
          </cell>
          <cell r="BI206" t="str">
            <v>N/A</v>
          </cell>
          <cell r="BJ206">
            <v>121538</v>
          </cell>
          <cell r="BK206">
            <v>71280</v>
          </cell>
          <cell r="BL206">
            <v>0.70507856341189679</v>
          </cell>
          <cell r="BM206">
            <v>0</v>
          </cell>
          <cell r="BN206">
            <v>132201.33333333334</v>
          </cell>
          <cell r="BO206">
            <v>65600</v>
          </cell>
          <cell r="BP206">
            <v>1.0152642276422768</v>
          </cell>
          <cell r="BQ206">
            <v>0</v>
          </cell>
          <cell r="BR206">
            <v>135688</v>
          </cell>
          <cell r="BS206">
            <v>59920</v>
          </cell>
          <cell r="BT206">
            <v>1.2644859813084111</v>
          </cell>
          <cell r="BU206">
            <v>0</v>
          </cell>
          <cell r="BV206">
            <v>389427.33333333337</v>
          </cell>
          <cell r="BW206">
            <v>196800</v>
          </cell>
          <cell r="BX206">
            <v>0.97879742547425486</v>
          </cell>
          <cell r="BY206" t="str">
            <v>N/A</v>
          </cell>
          <cell r="BZ206">
            <v>118414.66666666666</v>
          </cell>
          <cell r="CA206">
            <v>45280</v>
          </cell>
          <cell r="CB206">
            <v>1.6151648998822141</v>
          </cell>
          <cell r="CC206">
            <v>0</v>
          </cell>
          <cell r="CD206">
            <v>146748</v>
          </cell>
          <cell r="CE206">
            <v>45280</v>
          </cell>
          <cell r="CF206">
            <v>2.2409010600706716</v>
          </cell>
          <cell r="CG206">
            <v>0</v>
          </cell>
          <cell r="CH206">
            <v>160914.66666666669</v>
          </cell>
          <cell r="CI206">
            <v>45280</v>
          </cell>
          <cell r="CJ206">
            <v>2.5537691401649005</v>
          </cell>
          <cell r="CK206">
            <v>0</v>
          </cell>
          <cell r="CL206">
            <v>426077.33333333331</v>
          </cell>
          <cell r="CM206">
            <v>135840</v>
          </cell>
          <cell r="CN206">
            <v>2.1366117000392619</v>
          </cell>
          <cell r="CO206" t="str">
            <v>N/A</v>
          </cell>
          <cell r="CP206">
            <v>1168458.4166666667</v>
          </cell>
          <cell r="CQ206">
            <v>919808</v>
          </cell>
          <cell r="CR206">
            <v>0.27032860843422402</v>
          </cell>
          <cell r="CS206" t="str">
            <v>N/A</v>
          </cell>
          <cell r="CT206">
            <v>6065</v>
          </cell>
          <cell r="CU206">
            <v>124433.75</v>
          </cell>
          <cell r="CV206">
            <v>141240</v>
          </cell>
          <cell r="CW206">
            <v>255673.75</v>
          </cell>
          <cell r="CX206">
            <v>272480</v>
          </cell>
          <cell r="CY206">
            <v>352953.75</v>
          </cell>
          <cell r="CZ206">
            <v>369760</v>
          </cell>
          <cell r="DA206">
            <v>352953.75</v>
          </cell>
          <cell r="DB206">
            <v>442480</v>
          </cell>
          <cell r="DC206">
            <v>352953.75</v>
          </cell>
          <cell r="DD206">
            <v>516720</v>
          </cell>
          <cell r="DE206">
            <v>352953.75</v>
          </cell>
          <cell r="DF206">
            <v>587168</v>
          </cell>
          <cell r="DG206">
            <v>474491.75</v>
          </cell>
          <cell r="DH206">
            <v>658448</v>
          </cell>
          <cell r="DI206">
            <v>606693.08333333337</v>
          </cell>
          <cell r="DJ206">
            <v>724048</v>
          </cell>
          <cell r="DK206">
            <v>742381.08333333337</v>
          </cell>
          <cell r="DL206">
            <v>783968</v>
          </cell>
          <cell r="DM206">
            <v>860795.75</v>
          </cell>
          <cell r="DN206">
            <v>829248</v>
          </cell>
          <cell r="DO206">
            <v>1007543.75</v>
          </cell>
          <cell r="DP206">
            <v>874528</v>
          </cell>
          <cell r="DQ206">
            <v>1168458.4166666667</v>
          </cell>
          <cell r="DR206">
            <v>919808</v>
          </cell>
        </row>
        <row r="207">
          <cell r="AC207">
            <v>6070</v>
          </cell>
          <cell r="AD207">
            <v>27725.43</v>
          </cell>
          <cell r="AE207">
            <v>0</v>
          </cell>
          <cell r="AF207" t="str">
            <v>N/A</v>
          </cell>
          <cell r="AG207">
            <v>0</v>
          </cell>
          <cell r="AH207">
            <v>15184.02406504065</v>
          </cell>
          <cell r="AI207">
            <v>15184.02406504065</v>
          </cell>
          <cell r="AJ207">
            <v>0</v>
          </cell>
          <cell r="AK207">
            <v>0</v>
          </cell>
          <cell r="AL207">
            <v>15184.02406504065</v>
          </cell>
          <cell r="AM207">
            <v>15184.02406504065</v>
          </cell>
          <cell r="AN207">
            <v>0</v>
          </cell>
          <cell r="AO207">
            <v>0</v>
          </cell>
          <cell r="AP207">
            <v>58093.478130081297</v>
          </cell>
          <cell r="AQ207">
            <v>30368.048130081301</v>
          </cell>
          <cell r="AR207">
            <v>0.91298031013512393</v>
          </cell>
          <cell r="AS207" t="str">
            <v>N/A</v>
          </cell>
          <cell r="AT207">
            <v>0</v>
          </cell>
          <cell r="AU207">
            <v>0</v>
          </cell>
          <cell r="AV207" t="str">
            <v>N/A</v>
          </cell>
          <cell r="AW207">
            <v>0</v>
          </cell>
          <cell r="AX207">
            <v>0</v>
          </cell>
          <cell r="AY207">
            <v>0</v>
          </cell>
          <cell r="AZ207" t="str">
            <v>N/A</v>
          </cell>
          <cell r="BA207">
            <v>0</v>
          </cell>
          <cell r="BB207">
            <v>0</v>
          </cell>
          <cell r="BC207">
            <v>0</v>
          </cell>
          <cell r="BD207" t="str">
            <v>N/A</v>
          </cell>
          <cell r="BE207">
            <v>0</v>
          </cell>
          <cell r="BF207">
            <v>0</v>
          </cell>
          <cell r="BG207">
            <v>0</v>
          </cell>
          <cell r="BH207" t="str">
            <v>N/A</v>
          </cell>
          <cell r="BI207" t="str">
            <v>N/A</v>
          </cell>
          <cell r="BJ207">
            <v>0</v>
          </cell>
          <cell r="BK207">
            <v>0</v>
          </cell>
          <cell r="BL207" t="str">
            <v>N/A</v>
          </cell>
          <cell r="BM207">
            <v>0</v>
          </cell>
          <cell r="BN207">
            <v>9000</v>
          </cell>
          <cell r="BO207">
            <v>0</v>
          </cell>
          <cell r="BP207" t="str">
            <v>N/A</v>
          </cell>
          <cell r="BQ207">
            <v>0</v>
          </cell>
          <cell r="BR207">
            <v>0</v>
          </cell>
          <cell r="BS207">
            <v>0</v>
          </cell>
          <cell r="BT207" t="str">
            <v>N/A</v>
          </cell>
          <cell r="BU207">
            <v>0</v>
          </cell>
          <cell r="BV207">
            <v>9000</v>
          </cell>
          <cell r="BW207">
            <v>0</v>
          </cell>
          <cell r="BX207" t="str">
            <v>N/A</v>
          </cell>
          <cell r="BY207" t="str">
            <v>N/A</v>
          </cell>
          <cell r="BZ207">
            <v>0</v>
          </cell>
          <cell r="CA207">
            <v>0</v>
          </cell>
          <cell r="CB207" t="str">
            <v>N/A</v>
          </cell>
          <cell r="CC207">
            <v>0</v>
          </cell>
          <cell r="CD207">
            <v>0</v>
          </cell>
          <cell r="CE207">
            <v>0</v>
          </cell>
          <cell r="CF207" t="str">
            <v>N/A</v>
          </cell>
          <cell r="CG207">
            <v>0</v>
          </cell>
          <cell r="CH207">
            <v>0</v>
          </cell>
          <cell r="CI207">
            <v>0</v>
          </cell>
          <cell r="CJ207" t="str">
            <v>N/A</v>
          </cell>
          <cell r="CK207">
            <v>0</v>
          </cell>
          <cell r="CL207">
            <v>0</v>
          </cell>
          <cell r="CM207">
            <v>0</v>
          </cell>
          <cell r="CN207" t="str">
            <v>N/A</v>
          </cell>
          <cell r="CO207" t="str">
            <v>N/A</v>
          </cell>
          <cell r="CP207">
            <v>67093.47813008129</v>
          </cell>
          <cell r="CQ207">
            <v>30368.048130081301</v>
          </cell>
          <cell r="CR207">
            <v>1.2093444347390023</v>
          </cell>
          <cell r="CS207" t="str">
            <v>N/A</v>
          </cell>
          <cell r="CT207">
            <v>6070</v>
          </cell>
          <cell r="CU207">
            <v>27725.43</v>
          </cell>
          <cell r="CV207">
            <v>0</v>
          </cell>
          <cell r="CW207">
            <v>42909.454065040649</v>
          </cell>
          <cell r="CX207">
            <v>15184.02406504065</v>
          </cell>
          <cell r="CY207">
            <v>58093.478130081297</v>
          </cell>
          <cell r="CZ207">
            <v>30368.048130081301</v>
          </cell>
          <cell r="DA207">
            <v>58093.478130081297</v>
          </cell>
          <cell r="DB207">
            <v>30368.048130081301</v>
          </cell>
          <cell r="DC207">
            <v>58093.478130081297</v>
          </cell>
          <cell r="DD207">
            <v>30368.048130081301</v>
          </cell>
          <cell r="DE207">
            <v>58093.478130081297</v>
          </cell>
          <cell r="DF207">
            <v>30368.048130081301</v>
          </cell>
          <cell r="DG207">
            <v>58093.478130081297</v>
          </cell>
          <cell r="DH207">
            <v>30368.048130081301</v>
          </cell>
          <cell r="DI207">
            <v>67093.47813008129</v>
          </cell>
          <cell r="DJ207">
            <v>30368.048130081301</v>
          </cell>
          <cell r="DK207">
            <v>67093.47813008129</v>
          </cell>
          <cell r="DL207">
            <v>30368.048130081301</v>
          </cell>
          <cell r="DM207">
            <v>67093.47813008129</v>
          </cell>
          <cell r="DN207">
            <v>30368.048130081301</v>
          </cell>
          <cell r="DO207">
            <v>67093.47813008129</v>
          </cell>
          <cell r="DP207">
            <v>30368.048130081301</v>
          </cell>
          <cell r="DQ207">
            <v>67093.47813008129</v>
          </cell>
          <cell r="DR207">
            <v>30368.048130081301</v>
          </cell>
        </row>
        <row r="208">
          <cell r="AC208">
            <v>6072</v>
          </cell>
          <cell r="AD208">
            <v>0</v>
          </cell>
          <cell r="AE208">
            <v>0</v>
          </cell>
          <cell r="AF208" t="str">
            <v>N/A</v>
          </cell>
          <cell r="AG208">
            <v>0</v>
          </cell>
          <cell r="AH208">
            <v>0</v>
          </cell>
          <cell r="AI208">
            <v>0</v>
          </cell>
          <cell r="AJ208" t="str">
            <v>N/A</v>
          </cell>
          <cell r="AK208">
            <v>0</v>
          </cell>
          <cell r="AL208">
            <v>0</v>
          </cell>
          <cell r="AM208">
            <v>0</v>
          </cell>
          <cell r="AN208" t="str">
            <v>N/A</v>
          </cell>
          <cell r="AO208">
            <v>0</v>
          </cell>
          <cell r="AP208">
            <v>0</v>
          </cell>
          <cell r="AQ208">
            <v>0</v>
          </cell>
          <cell r="AR208" t="str">
            <v>N/A</v>
          </cell>
          <cell r="AS208" t="str">
            <v>N/A</v>
          </cell>
          <cell r="AT208">
            <v>0</v>
          </cell>
          <cell r="AU208">
            <v>0</v>
          </cell>
          <cell r="AV208" t="str">
            <v>N/A</v>
          </cell>
          <cell r="AW208">
            <v>0</v>
          </cell>
          <cell r="AX208">
            <v>0</v>
          </cell>
          <cell r="AY208">
            <v>0</v>
          </cell>
          <cell r="AZ208" t="str">
            <v>N/A</v>
          </cell>
          <cell r="BA208">
            <v>0</v>
          </cell>
          <cell r="BB208">
            <v>0</v>
          </cell>
          <cell r="BC208">
            <v>0</v>
          </cell>
          <cell r="BD208" t="str">
            <v>N/A</v>
          </cell>
          <cell r="BE208">
            <v>0</v>
          </cell>
          <cell r="BF208">
            <v>0</v>
          </cell>
          <cell r="BG208">
            <v>0</v>
          </cell>
          <cell r="BH208" t="str">
            <v>N/A</v>
          </cell>
          <cell r="BI208" t="str">
            <v>N/A</v>
          </cell>
          <cell r="BJ208">
            <v>0</v>
          </cell>
          <cell r="BK208">
            <v>0</v>
          </cell>
          <cell r="BL208" t="str">
            <v>N/A</v>
          </cell>
          <cell r="BM208">
            <v>0</v>
          </cell>
          <cell r="BN208">
            <v>0</v>
          </cell>
          <cell r="BO208">
            <v>0</v>
          </cell>
          <cell r="BP208" t="str">
            <v>N/A</v>
          </cell>
          <cell r="BQ208">
            <v>0</v>
          </cell>
          <cell r="BR208">
            <v>0</v>
          </cell>
          <cell r="BS208">
            <v>0</v>
          </cell>
          <cell r="BT208" t="str">
            <v>N/A</v>
          </cell>
          <cell r="BU208">
            <v>0</v>
          </cell>
          <cell r="BV208">
            <v>0</v>
          </cell>
          <cell r="BW208">
            <v>0</v>
          </cell>
          <cell r="BX208" t="str">
            <v>N/A</v>
          </cell>
          <cell r="BY208" t="str">
            <v>N/A</v>
          </cell>
          <cell r="BZ208">
            <v>0</v>
          </cell>
          <cell r="CA208">
            <v>0</v>
          </cell>
          <cell r="CB208" t="str">
            <v>N/A</v>
          </cell>
          <cell r="CC208">
            <v>0</v>
          </cell>
          <cell r="CD208">
            <v>0</v>
          </cell>
          <cell r="CE208">
            <v>0</v>
          </cell>
          <cell r="CF208" t="str">
            <v>N/A</v>
          </cell>
          <cell r="CG208">
            <v>0</v>
          </cell>
          <cell r="CH208">
            <v>0</v>
          </cell>
          <cell r="CI208">
            <v>0</v>
          </cell>
          <cell r="CJ208" t="str">
            <v>N/A</v>
          </cell>
          <cell r="CK208">
            <v>0</v>
          </cell>
          <cell r="CL208">
            <v>0</v>
          </cell>
          <cell r="CM208">
            <v>0</v>
          </cell>
          <cell r="CN208" t="str">
            <v>N/A</v>
          </cell>
          <cell r="CO208" t="str">
            <v>N/A</v>
          </cell>
          <cell r="CP208">
            <v>0</v>
          </cell>
          <cell r="CQ208">
            <v>0</v>
          </cell>
          <cell r="CR208" t="str">
            <v>N/A</v>
          </cell>
          <cell r="CS208" t="str">
            <v>N/A</v>
          </cell>
          <cell r="CT208">
            <v>6072</v>
          </cell>
          <cell r="CU208">
            <v>0</v>
          </cell>
          <cell r="CV208">
            <v>0</v>
          </cell>
          <cell r="CW208">
            <v>0</v>
          </cell>
          <cell r="CX208">
            <v>0</v>
          </cell>
          <cell r="CY208">
            <v>0</v>
          </cell>
          <cell r="CZ208">
            <v>0</v>
          </cell>
          <cell r="DA208">
            <v>0</v>
          </cell>
          <cell r="DB208">
            <v>0</v>
          </cell>
          <cell r="DC208">
            <v>0</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Q208">
            <v>0</v>
          </cell>
          <cell r="DR208">
            <v>0</v>
          </cell>
        </row>
        <row r="209">
          <cell r="AC209">
            <v>6074</v>
          </cell>
          <cell r="AD209">
            <v>0</v>
          </cell>
          <cell r="AE209">
            <v>0</v>
          </cell>
          <cell r="AF209" t="str">
            <v>N/A</v>
          </cell>
          <cell r="AG209">
            <v>0</v>
          </cell>
          <cell r="AH209">
            <v>0</v>
          </cell>
          <cell r="AI209">
            <v>0</v>
          </cell>
          <cell r="AJ209" t="str">
            <v>N/A</v>
          </cell>
          <cell r="AK209">
            <v>0</v>
          </cell>
          <cell r="AL209">
            <v>0</v>
          </cell>
          <cell r="AM209">
            <v>0</v>
          </cell>
          <cell r="AN209" t="str">
            <v>N/A</v>
          </cell>
          <cell r="AO209">
            <v>0</v>
          </cell>
          <cell r="AP209">
            <v>0</v>
          </cell>
          <cell r="AQ209">
            <v>0</v>
          </cell>
          <cell r="AR209" t="str">
            <v>N/A</v>
          </cell>
          <cell r="AS209" t="str">
            <v>N/A</v>
          </cell>
          <cell r="AT209">
            <v>0</v>
          </cell>
          <cell r="AU209">
            <v>0</v>
          </cell>
          <cell r="AV209" t="str">
            <v>N/A</v>
          </cell>
          <cell r="AW209">
            <v>0</v>
          </cell>
          <cell r="AX209">
            <v>0</v>
          </cell>
          <cell r="AY209">
            <v>0</v>
          </cell>
          <cell r="AZ209" t="str">
            <v>N/A</v>
          </cell>
          <cell r="BA209">
            <v>0</v>
          </cell>
          <cell r="BB209">
            <v>0</v>
          </cell>
          <cell r="BC209">
            <v>0</v>
          </cell>
          <cell r="BD209" t="str">
            <v>N/A</v>
          </cell>
          <cell r="BE209">
            <v>0</v>
          </cell>
          <cell r="BF209">
            <v>0</v>
          </cell>
          <cell r="BG209">
            <v>0</v>
          </cell>
          <cell r="BH209" t="str">
            <v>N/A</v>
          </cell>
          <cell r="BI209" t="str">
            <v>N/A</v>
          </cell>
          <cell r="BJ209">
            <v>0</v>
          </cell>
          <cell r="BK209">
            <v>0</v>
          </cell>
          <cell r="BL209" t="str">
            <v>N/A</v>
          </cell>
          <cell r="BM209">
            <v>0</v>
          </cell>
          <cell r="BN209">
            <v>0</v>
          </cell>
          <cell r="BO209">
            <v>0</v>
          </cell>
          <cell r="BP209" t="str">
            <v>N/A</v>
          </cell>
          <cell r="BQ209">
            <v>0</v>
          </cell>
          <cell r="BR209">
            <v>0</v>
          </cell>
          <cell r="BS209">
            <v>0</v>
          </cell>
          <cell r="BT209" t="str">
            <v>N/A</v>
          </cell>
          <cell r="BU209">
            <v>0</v>
          </cell>
          <cell r="BV209">
            <v>0</v>
          </cell>
          <cell r="BW209">
            <v>0</v>
          </cell>
          <cell r="BX209" t="str">
            <v>N/A</v>
          </cell>
          <cell r="BY209" t="str">
            <v>N/A</v>
          </cell>
          <cell r="BZ209">
            <v>0</v>
          </cell>
          <cell r="CA209">
            <v>0</v>
          </cell>
          <cell r="CB209" t="str">
            <v>N/A</v>
          </cell>
          <cell r="CC209">
            <v>0</v>
          </cell>
          <cell r="CD209">
            <v>0</v>
          </cell>
          <cell r="CE209">
            <v>0</v>
          </cell>
          <cell r="CF209" t="str">
            <v>N/A</v>
          </cell>
          <cell r="CG209">
            <v>0</v>
          </cell>
          <cell r="CH209">
            <v>0</v>
          </cell>
          <cell r="CI209">
            <v>0</v>
          </cell>
          <cell r="CJ209" t="str">
            <v>N/A</v>
          </cell>
          <cell r="CK209">
            <v>0</v>
          </cell>
          <cell r="CL209">
            <v>0</v>
          </cell>
          <cell r="CM209">
            <v>0</v>
          </cell>
          <cell r="CN209" t="str">
            <v>N/A</v>
          </cell>
          <cell r="CO209" t="str">
            <v>N/A</v>
          </cell>
          <cell r="CP209">
            <v>0</v>
          </cell>
          <cell r="CQ209">
            <v>0</v>
          </cell>
          <cell r="CR209" t="str">
            <v>N/A</v>
          </cell>
          <cell r="CS209" t="str">
            <v>N/A</v>
          </cell>
          <cell r="CT209">
            <v>6074</v>
          </cell>
          <cell r="CU209">
            <v>0</v>
          </cell>
          <cell r="CV209">
            <v>0</v>
          </cell>
          <cell r="CW209">
            <v>0</v>
          </cell>
          <cell r="CX209">
            <v>0</v>
          </cell>
          <cell r="CY209">
            <v>0</v>
          </cell>
          <cell r="CZ209">
            <v>0</v>
          </cell>
          <cell r="DA209">
            <v>0</v>
          </cell>
          <cell r="DB209">
            <v>0</v>
          </cell>
          <cell r="DC209">
            <v>0</v>
          </cell>
          <cell r="DD209">
            <v>0</v>
          </cell>
          <cell r="DE209">
            <v>0</v>
          </cell>
          <cell r="DF209">
            <v>0</v>
          </cell>
          <cell r="DG209">
            <v>0</v>
          </cell>
          <cell r="DH209">
            <v>0</v>
          </cell>
          <cell r="DI209">
            <v>0</v>
          </cell>
          <cell r="DJ209">
            <v>0</v>
          </cell>
          <cell r="DK209">
            <v>0</v>
          </cell>
          <cell r="DL209">
            <v>0</v>
          </cell>
          <cell r="DM209">
            <v>0</v>
          </cell>
          <cell r="DN209">
            <v>0</v>
          </cell>
          <cell r="DO209">
            <v>0</v>
          </cell>
          <cell r="DP209">
            <v>0</v>
          </cell>
          <cell r="DQ209">
            <v>0</v>
          </cell>
          <cell r="DR209">
            <v>0</v>
          </cell>
        </row>
        <row r="210">
          <cell r="AC210">
            <v>6076</v>
          </cell>
          <cell r="AD210">
            <v>0</v>
          </cell>
          <cell r="AE210">
            <v>0</v>
          </cell>
          <cell r="AF210" t="str">
            <v>N/A</v>
          </cell>
          <cell r="AG210">
            <v>0</v>
          </cell>
          <cell r="AH210">
            <v>45000</v>
          </cell>
          <cell r="AI210">
            <v>45000</v>
          </cell>
          <cell r="AJ210">
            <v>0</v>
          </cell>
          <cell r="AK210">
            <v>0</v>
          </cell>
          <cell r="AL210">
            <v>0</v>
          </cell>
          <cell r="AM210">
            <v>0</v>
          </cell>
          <cell r="AN210" t="str">
            <v>N/A</v>
          </cell>
          <cell r="AO210">
            <v>0</v>
          </cell>
          <cell r="AP210">
            <v>45000</v>
          </cell>
          <cell r="AQ210">
            <v>45000</v>
          </cell>
          <cell r="AR210">
            <v>0</v>
          </cell>
          <cell r="AS210" t="str">
            <v>N/A</v>
          </cell>
          <cell r="AT210">
            <v>0</v>
          </cell>
          <cell r="AU210">
            <v>0</v>
          </cell>
          <cell r="AV210" t="str">
            <v>N/A</v>
          </cell>
          <cell r="AW210">
            <v>0</v>
          </cell>
          <cell r="AX210">
            <v>0</v>
          </cell>
          <cell r="AY210">
            <v>0</v>
          </cell>
          <cell r="AZ210" t="str">
            <v>N/A</v>
          </cell>
          <cell r="BA210">
            <v>0</v>
          </cell>
          <cell r="BB210">
            <v>0</v>
          </cell>
          <cell r="BC210">
            <v>0</v>
          </cell>
          <cell r="BD210" t="str">
            <v>N/A</v>
          </cell>
          <cell r="BE210">
            <v>0</v>
          </cell>
          <cell r="BF210">
            <v>0</v>
          </cell>
          <cell r="BG210">
            <v>0</v>
          </cell>
          <cell r="BH210" t="str">
            <v>N/A</v>
          </cell>
          <cell r="BI210" t="str">
            <v>N/A</v>
          </cell>
          <cell r="BJ210">
            <v>0</v>
          </cell>
          <cell r="BK210">
            <v>0</v>
          </cell>
          <cell r="BL210" t="str">
            <v>N/A</v>
          </cell>
          <cell r="BM210">
            <v>0</v>
          </cell>
          <cell r="BN210">
            <v>0</v>
          </cell>
          <cell r="BO210">
            <v>0</v>
          </cell>
          <cell r="BP210" t="str">
            <v>N/A</v>
          </cell>
          <cell r="BQ210">
            <v>0</v>
          </cell>
          <cell r="BR210">
            <v>0</v>
          </cell>
          <cell r="BS210">
            <v>0</v>
          </cell>
          <cell r="BT210" t="str">
            <v>N/A</v>
          </cell>
          <cell r="BU210">
            <v>0</v>
          </cell>
          <cell r="BV210">
            <v>0</v>
          </cell>
          <cell r="BW210">
            <v>0</v>
          </cell>
          <cell r="BX210" t="str">
            <v>N/A</v>
          </cell>
          <cell r="BY210" t="str">
            <v>N/A</v>
          </cell>
          <cell r="BZ210">
            <v>0</v>
          </cell>
          <cell r="CA210">
            <v>0</v>
          </cell>
          <cell r="CB210" t="str">
            <v>N/A</v>
          </cell>
          <cell r="CC210">
            <v>0</v>
          </cell>
          <cell r="CD210">
            <v>0</v>
          </cell>
          <cell r="CE210">
            <v>0</v>
          </cell>
          <cell r="CF210" t="str">
            <v>N/A</v>
          </cell>
          <cell r="CG210">
            <v>0</v>
          </cell>
          <cell r="CH210">
            <v>0</v>
          </cell>
          <cell r="CI210">
            <v>0</v>
          </cell>
          <cell r="CJ210" t="str">
            <v>N/A</v>
          </cell>
          <cell r="CK210">
            <v>0</v>
          </cell>
          <cell r="CL210">
            <v>0</v>
          </cell>
          <cell r="CM210">
            <v>0</v>
          </cell>
          <cell r="CN210" t="str">
            <v>N/A</v>
          </cell>
          <cell r="CO210" t="str">
            <v>N/A</v>
          </cell>
          <cell r="CP210">
            <v>45000</v>
          </cell>
          <cell r="CQ210">
            <v>45000</v>
          </cell>
          <cell r="CR210">
            <v>0</v>
          </cell>
          <cell r="CS210" t="str">
            <v>N/A</v>
          </cell>
          <cell r="CT210">
            <v>6076</v>
          </cell>
          <cell r="CU210">
            <v>0</v>
          </cell>
          <cell r="CV210">
            <v>0</v>
          </cell>
          <cell r="CW210">
            <v>45000</v>
          </cell>
          <cell r="CX210">
            <v>45000</v>
          </cell>
          <cell r="CY210">
            <v>45000</v>
          </cell>
          <cell r="CZ210">
            <v>45000</v>
          </cell>
          <cell r="DA210">
            <v>45000</v>
          </cell>
          <cell r="DB210">
            <v>45000</v>
          </cell>
          <cell r="DC210">
            <v>45000</v>
          </cell>
          <cell r="DD210">
            <v>45000</v>
          </cell>
          <cell r="DE210">
            <v>45000</v>
          </cell>
          <cell r="DF210">
            <v>45000</v>
          </cell>
          <cell r="DG210">
            <v>45000</v>
          </cell>
          <cell r="DH210">
            <v>45000</v>
          </cell>
          <cell r="DI210">
            <v>45000</v>
          </cell>
          <cell r="DJ210">
            <v>45000</v>
          </cell>
          <cell r="DK210">
            <v>45000</v>
          </cell>
          <cell r="DL210">
            <v>45000</v>
          </cell>
          <cell r="DM210">
            <v>45000</v>
          </cell>
          <cell r="DN210">
            <v>45000</v>
          </cell>
          <cell r="DO210">
            <v>45000</v>
          </cell>
          <cell r="DP210">
            <v>45000</v>
          </cell>
          <cell r="DQ210">
            <v>45000</v>
          </cell>
          <cell r="DR210">
            <v>45000</v>
          </cell>
        </row>
        <row r="211">
          <cell r="AC211">
            <v>6078</v>
          </cell>
          <cell r="AD211">
            <v>227.72000000000003</v>
          </cell>
          <cell r="AE211">
            <v>162.5</v>
          </cell>
          <cell r="AF211">
            <v>0.40135384615384639</v>
          </cell>
          <cell r="AG211">
            <v>162.5</v>
          </cell>
          <cell r="AH211">
            <v>170.83333333333334</v>
          </cell>
          <cell r="AI211">
            <v>170.83333333333334</v>
          </cell>
          <cell r="AJ211">
            <v>0</v>
          </cell>
          <cell r="AK211">
            <v>0</v>
          </cell>
          <cell r="AL211">
            <v>175</v>
          </cell>
          <cell r="AM211">
            <v>175</v>
          </cell>
          <cell r="AN211">
            <v>0</v>
          </cell>
          <cell r="AO211">
            <v>0</v>
          </cell>
          <cell r="AP211">
            <v>573.5533333333334</v>
          </cell>
          <cell r="AQ211">
            <v>508.33333333333337</v>
          </cell>
          <cell r="AR211">
            <v>0.12830163934426242</v>
          </cell>
          <cell r="AS211" t="str">
            <v>N/A</v>
          </cell>
          <cell r="AT211">
            <v>175</v>
          </cell>
          <cell r="AU211">
            <v>175</v>
          </cell>
          <cell r="AV211">
            <v>0</v>
          </cell>
          <cell r="AW211">
            <v>0</v>
          </cell>
          <cell r="AX211">
            <v>175</v>
          </cell>
          <cell r="AY211">
            <v>175</v>
          </cell>
          <cell r="AZ211">
            <v>0</v>
          </cell>
          <cell r="BA211">
            <v>0</v>
          </cell>
          <cell r="BB211">
            <v>175</v>
          </cell>
          <cell r="BC211">
            <v>175</v>
          </cell>
          <cell r="BD211">
            <v>0</v>
          </cell>
          <cell r="BE211">
            <v>0</v>
          </cell>
          <cell r="BF211">
            <v>525</v>
          </cell>
          <cell r="BG211">
            <v>525</v>
          </cell>
          <cell r="BH211">
            <v>0</v>
          </cell>
          <cell r="BI211" t="str">
            <v>N/A</v>
          </cell>
          <cell r="BJ211">
            <v>175</v>
          </cell>
          <cell r="BK211">
            <v>175</v>
          </cell>
          <cell r="BL211">
            <v>0</v>
          </cell>
          <cell r="BM211">
            <v>0</v>
          </cell>
          <cell r="BN211">
            <v>175</v>
          </cell>
          <cell r="BO211">
            <v>175</v>
          </cell>
          <cell r="BP211">
            <v>0</v>
          </cell>
          <cell r="BQ211">
            <v>0</v>
          </cell>
          <cell r="BR211">
            <v>175</v>
          </cell>
          <cell r="BS211">
            <v>175</v>
          </cell>
          <cell r="BT211">
            <v>0</v>
          </cell>
          <cell r="BU211">
            <v>0</v>
          </cell>
          <cell r="BV211">
            <v>525</v>
          </cell>
          <cell r="BW211">
            <v>525</v>
          </cell>
          <cell r="BX211">
            <v>0</v>
          </cell>
          <cell r="BY211" t="str">
            <v>N/A</v>
          </cell>
          <cell r="BZ211">
            <v>175</v>
          </cell>
          <cell r="CA211">
            <v>175</v>
          </cell>
          <cell r="CB211">
            <v>0</v>
          </cell>
          <cell r="CC211">
            <v>0</v>
          </cell>
          <cell r="CD211">
            <v>175</v>
          </cell>
          <cell r="CE211">
            <v>175</v>
          </cell>
          <cell r="CF211">
            <v>0</v>
          </cell>
          <cell r="CG211">
            <v>0</v>
          </cell>
          <cell r="CH211">
            <v>175</v>
          </cell>
          <cell r="CI211">
            <v>175</v>
          </cell>
          <cell r="CJ211">
            <v>0</v>
          </cell>
          <cell r="CK211">
            <v>0</v>
          </cell>
          <cell r="CL211">
            <v>525</v>
          </cell>
          <cell r="CM211">
            <v>525</v>
          </cell>
          <cell r="CN211">
            <v>0</v>
          </cell>
          <cell r="CO211" t="str">
            <v>N/A</v>
          </cell>
          <cell r="CP211">
            <v>2148.5533333333333</v>
          </cell>
          <cell r="CQ211">
            <v>2083.3333333333335</v>
          </cell>
          <cell r="CR211">
            <v>3.1305599999999822E-2</v>
          </cell>
          <cell r="CS211" t="str">
            <v>N/A</v>
          </cell>
          <cell r="CT211">
            <v>6078</v>
          </cell>
          <cell r="CU211">
            <v>227.72000000000003</v>
          </cell>
          <cell r="CV211">
            <v>162.5</v>
          </cell>
          <cell r="CW211">
            <v>398.5533333333334</v>
          </cell>
          <cell r="CX211">
            <v>333.33333333333337</v>
          </cell>
          <cell r="CY211">
            <v>573.5533333333334</v>
          </cell>
          <cell r="CZ211">
            <v>508.33333333333337</v>
          </cell>
          <cell r="DA211">
            <v>748.5533333333334</v>
          </cell>
          <cell r="DB211">
            <v>683.33333333333337</v>
          </cell>
          <cell r="DC211">
            <v>923.5533333333334</v>
          </cell>
          <cell r="DD211">
            <v>858.33333333333337</v>
          </cell>
          <cell r="DE211">
            <v>1098.5533333333333</v>
          </cell>
          <cell r="DF211">
            <v>1033.3333333333335</v>
          </cell>
          <cell r="DG211">
            <v>1273.5533333333333</v>
          </cell>
          <cell r="DH211">
            <v>1208.3333333333335</v>
          </cell>
          <cell r="DI211">
            <v>1448.5533333333333</v>
          </cell>
          <cell r="DJ211">
            <v>1383.3333333333335</v>
          </cell>
          <cell r="DK211">
            <v>1623.5533333333333</v>
          </cell>
          <cell r="DL211">
            <v>1558.3333333333335</v>
          </cell>
          <cell r="DM211">
            <v>1798.5533333333333</v>
          </cell>
          <cell r="DN211">
            <v>1733.3333333333335</v>
          </cell>
          <cell r="DO211">
            <v>1973.5533333333333</v>
          </cell>
          <cell r="DP211">
            <v>1908.3333333333335</v>
          </cell>
          <cell r="DQ211">
            <v>2148.5533333333333</v>
          </cell>
          <cell r="DR211">
            <v>2083.3333333333335</v>
          </cell>
        </row>
        <row r="212">
          <cell r="AC212">
            <v>6080</v>
          </cell>
          <cell r="AD212">
            <v>310.62000000000006</v>
          </cell>
          <cell r="AE212">
            <v>650</v>
          </cell>
          <cell r="AF212">
            <v>-0.5221230769230768</v>
          </cell>
          <cell r="AG212">
            <v>650</v>
          </cell>
          <cell r="AH212">
            <v>683.33333333333337</v>
          </cell>
          <cell r="AI212">
            <v>683.33333333333337</v>
          </cell>
          <cell r="AJ212">
            <v>0</v>
          </cell>
          <cell r="AK212">
            <v>0</v>
          </cell>
          <cell r="AL212">
            <v>700</v>
          </cell>
          <cell r="AM212">
            <v>700</v>
          </cell>
          <cell r="AN212">
            <v>0</v>
          </cell>
          <cell r="AO212">
            <v>0</v>
          </cell>
          <cell r="AP212">
            <v>1693.9533333333334</v>
          </cell>
          <cell r="AQ212">
            <v>2033.3333333333335</v>
          </cell>
          <cell r="AR212">
            <v>-0.16690819672131152</v>
          </cell>
          <cell r="AS212" t="str">
            <v>N/A</v>
          </cell>
          <cell r="AT212">
            <v>700</v>
          </cell>
          <cell r="AU212">
            <v>700</v>
          </cell>
          <cell r="AV212">
            <v>0</v>
          </cell>
          <cell r="AW212">
            <v>0</v>
          </cell>
          <cell r="AX212">
            <v>700</v>
          </cell>
          <cell r="AY212">
            <v>700</v>
          </cell>
          <cell r="AZ212">
            <v>0</v>
          </cell>
          <cell r="BA212">
            <v>0</v>
          </cell>
          <cell r="BB212">
            <v>700</v>
          </cell>
          <cell r="BC212">
            <v>700</v>
          </cell>
          <cell r="BD212">
            <v>0</v>
          </cell>
          <cell r="BE212">
            <v>0</v>
          </cell>
          <cell r="BF212">
            <v>2100</v>
          </cell>
          <cell r="BG212">
            <v>2100</v>
          </cell>
          <cell r="BH212">
            <v>0</v>
          </cell>
          <cell r="BI212" t="str">
            <v>N/A</v>
          </cell>
          <cell r="BJ212">
            <v>700</v>
          </cell>
          <cell r="BK212">
            <v>700</v>
          </cell>
          <cell r="BL212">
            <v>0</v>
          </cell>
          <cell r="BM212">
            <v>0</v>
          </cell>
          <cell r="BN212">
            <v>700</v>
          </cell>
          <cell r="BO212">
            <v>700</v>
          </cell>
          <cell r="BP212">
            <v>0</v>
          </cell>
          <cell r="BQ212">
            <v>0</v>
          </cell>
          <cell r="BR212">
            <v>700</v>
          </cell>
          <cell r="BS212">
            <v>700</v>
          </cell>
          <cell r="BT212">
            <v>0</v>
          </cell>
          <cell r="BU212">
            <v>0</v>
          </cell>
          <cell r="BV212">
            <v>2100</v>
          </cell>
          <cell r="BW212">
            <v>2100</v>
          </cell>
          <cell r="BX212">
            <v>0</v>
          </cell>
          <cell r="BY212" t="str">
            <v>N/A</v>
          </cell>
          <cell r="BZ212">
            <v>700</v>
          </cell>
          <cell r="CA212">
            <v>700</v>
          </cell>
          <cell r="CB212">
            <v>0</v>
          </cell>
          <cell r="CC212">
            <v>0</v>
          </cell>
          <cell r="CD212">
            <v>700</v>
          </cell>
          <cell r="CE212">
            <v>700</v>
          </cell>
          <cell r="CF212">
            <v>0</v>
          </cell>
          <cell r="CG212">
            <v>0</v>
          </cell>
          <cell r="CH212">
            <v>700</v>
          </cell>
          <cell r="CI212">
            <v>700</v>
          </cell>
          <cell r="CJ212">
            <v>0</v>
          </cell>
          <cell r="CK212">
            <v>0</v>
          </cell>
          <cell r="CL212">
            <v>2100</v>
          </cell>
          <cell r="CM212">
            <v>2100</v>
          </cell>
          <cell r="CN212">
            <v>0</v>
          </cell>
          <cell r="CO212" t="str">
            <v>N/A</v>
          </cell>
          <cell r="CP212">
            <v>7993.9533333333329</v>
          </cell>
          <cell r="CQ212">
            <v>8333.3333333333339</v>
          </cell>
          <cell r="CR212">
            <v>-4.0725600000000139E-2</v>
          </cell>
          <cell r="CS212" t="str">
            <v>N/A</v>
          </cell>
          <cell r="CT212">
            <v>6080</v>
          </cell>
          <cell r="CU212">
            <v>310.62000000000006</v>
          </cell>
          <cell r="CV212">
            <v>650</v>
          </cell>
          <cell r="CW212">
            <v>993.95333333333338</v>
          </cell>
          <cell r="CX212">
            <v>1333.3333333333335</v>
          </cell>
          <cell r="CY212">
            <v>1693.9533333333334</v>
          </cell>
          <cell r="CZ212">
            <v>2033.3333333333335</v>
          </cell>
          <cell r="DA212">
            <v>2393.9533333333334</v>
          </cell>
          <cell r="DB212">
            <v>2733.3333333333335</v>
          </cell>
          <cell r="DC212">
            <v>3093.9533333333334</v>
          </cell>
          <cell r="DD212">
            <v>3433.3333333333335</v>
          </cell>
          <cell r="DE212">
            <v>3793.9533333333334</v>
          </cell>
          <cell r="DF212">
            <v>4133.3333333333339</v>
          </cell>
          <cell r="DG212">
            <v>4493.9533333333329</v>
          </cell>
          <cell r="DH212">
            <v>4833.3333333333339</v>
          </cell>
          <cell r="DI212">
            <v>5193.9533333333329</v>
          </cell>
          <cell r="DJ212">
            <v>5533.3333333333339</v>
          </cell>
          <cell r="DK212">
            <v>5893.9533333333329</v>
          </cell>
          <cell r="DL212">
            <v>6233.3333333333339</v>
          </cell>
          <cell r="DM212">
            <v>6593.9533333333329</v>
          </cell>
          <cell r="DN212">
            <v>6933.3333333333339</v>
          </cell>
          <cell r="DO212">
            <v>7293.9533333333329</v>
          </cell>
          <cell r="DP212">
            <v>7633.3333333333339</v>
          </cell>
          <cell r="DQ212">
            <v>7993.9533333333329</v>
          </cell>
          <cell r="DR212">
            <v>8333.3333333333339</v>
          </cell>
        </row>
        <row r="213">
          <cell r="AC213">
            <v>6082</v>
          </cell>
          <cell r="AD213">
            <v>0</v>
          </cell>
          <cell r="AE213">
            <v>0</v>
          </cell>
          <cell r="AF213" t="str">
            <v>N/A</v>
          </cell>
          <cell r="AG213">
            <v>0</v>
          </cell>
          <cell r="AH213">
            <v>0</v>
          </cell>
          <cell r="AI213">
            <v>0</v>
          </cell>
          <cell r="AJ213" t="str">
            <v>N/A</v>
          </cell>
          <cell r="AK213">
            <v>0</v>
          </cell>
          <cell r="AL213">
            <v>0</v>
          </cell>
          <cell r="AM213">
            <v>0</v>
          </cell>
          <cell r="AN213" t="str">
            <v>N/A</v>
          </cell>
          <cell r="AO213">
            <v>0</v>
          </cell>
          <cell r="AP213">
            <v>0</v>
          </cell>
          <cell r="AQ213">
            <v>0</v>
          </cell>
          <cell r="AR213" t="str">
            <v>N/A</v>
          </cell>
          <cell r="AS213" t="str">
            <v>N/A</v>
          </cell>
          <cell r="AT213">
            <v>0</v>
          </cell>
          <cell r="AU213">
            <v>0</v>
          </cell>
          <cell r="AV213" t="str">
            <v>N/A</v>
          </cell>
          <cell r="AW213">
            <v>0</v>
          </cell>
          <cell r="AX213">
            <v>0</v>
          </cell>
          <cell r="AY213">
            <v>0</v>
          </cell>
          <cell r="AZ213" t="str">
            <v>N/A</v>
          </cell>
          <cell r="BA213">
            <v>0</v>
          </cell>
          <cell r="BB213">
            <v>0</v>
          </cell>
          <cell r="BC213">
            <v>0</v>
          </cell>
          <cell r="BD213" t="str">
            <v>N/A</v>
          </cell>
          <cell r="BE213">
            <v>0</v>
          </cell>
          <cell r="BF213">
            <v>0</v>
          </cell>
          <cell r="BG213">
            <v>0</v>
          </cell>
          <cell r="BH213" t="str">
            <v>N/A</v>
          </cell>
          <cell r="BI213" t="str">
            <v>N/A</v>
          </cell>
          <cell r="BJ213">
            <v>0</v>
          </cell>
          <cell r="BK213">
            <v>0</v>
          </cell>
          <cell r="BL213" t="str">
            <v>N/A</v>
          </cell>
          <cell r="BM213">
            <v>0</v>
          </cell>
          <cell r="BN213">
            <v>0</v>
          </cell>
          <cell r="BO213">
            <v>0</v>
          </cell>
          <cell r="BP213" t="str">
            <v>N/A</v>
          </cell>
          <cell r="BQ213">
            <v>0</v>
          </cell>
          <cell r="BR213">
            <v>0</v>
          </cell>
          <cell r="BS213">
            <v>0</v>
          </cell>
          <cell r="BT213" t="str">
            <v>N/A</v>
          </cell>
          <cell r="BU213">
            <v>0</v>
          </cell>
          <cell r="BV213">
            <v>0</v>
          </cell>
          <cell r="BW213">
            <v>0</v>
          </cell>
          <cell r="BX213" t="str">
            <v>N/A</v>
          </cell>
          <cell r="BY213" t="str">
            <v>N/A</v>
          </cell>
          <cell r="BZ213">
            <v>0</v>
          </cell>
          <cell r="CA213">
            <v>0</v>
          </cell>
          <cell r="CB213" t="str">
            <v>N/A</v>
          </cell>
          <cell r="CC213">
            <v>0</v>
          </cell>
          <cell r="CD213">
            <v>0</v>
          </cell>
          <cell r="CE213">
            <v>0</v>
          </cell>
          <cell r="CF213" t="str">
            <v>N/A</v>
          </cell>
          <cell r="CG213">
            <v>0</v>
          </cell>
          <cell r="CH213">
            <v>0</v>
          </cell>
          <cell r="CI213">
            <v>0</v>
          </cell>
          <cell r="CJ213" t="str">
            <v>N/A</v>
          </cell>
          <cell r="CK213">
            <v>0</v>
          </cell>
          <cell r="CL213">
            <v>0</v>
          </cell>
          <cell r="CM213">
            <v>0</v>
          </cell>
          <cell r="CN213" t="str">
            <v>N/A</v>
          </cell>
          <cell r="CO213" t="str">
            <v>N/A</v>
          </cell>
          <cell r="CP213">
            <v>0</v>
          </cell>
          <cell r="CQ213">
            <v>0</v>
          </cell>
          <cell r="CR213" t="str">
            <v>N/A</v>
          </cell>
          <cell r="CS213" t="str">
            <v>N/A</v>
          </cell>
          <cell r="CT213">
            <v>6082</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row>
        <row r="214">
          <cell r="AC214">
            <v>6084</v>
          </cell>
          <cell r="AD214">
            <v>207.02000000000004</v>
          </cell>
          <cell r="AE214">
            <v>2000</v>
          </cell>
          <cell r="AF214">
            <v>-0.89649000000000001</v>
          </cell>
          <cell r="AG214">
            <v>2000</v>
          </cell>
          <cell r="AH214">
            <v>2000</v>
          </cell>
          <cell r="AI214">
            <v>2000</v>
          </cell>
          <cell r="AJ214">
            <v>0</v>
          </cell>
          <cell r="AK214">
            <v>0</v>
          </cell>
          <cell r="AL214">
            <v>2000</v>
          </cell>
          <cell r="AM214">
            <v>2000</v>
          </cell>
          <cell r="AN214">
            <v>0</v>
          </cell>
          <cell r="AO214">
            <v>0</v>
          </cell>
          <cell r="AP214">
            <v>4207.0200000000004</v>
          </cell>
          <cell r="AQ214">
            <v>6000</v>
          </cell>
          <cell r="AR214">
            <v>-0.29882999999999993</v>
          </cell>
          <cell r="AS214" t="str">
            <v>N/A</v>
          </cell>
          <cell r="AT214">
            <v>2000</v>
          </cell>
          <cell r="AU214">
            <v>2000</v>
          </cell>
          <cell r="AV214">
            <v>0</v>
          </cell>
          <cell r="AW214">
            <v>0</v>
          </cell>
          <cell r="AX214">
            <v>2000</v>
          </cell>
          <cell r="AY214">
            <v>2000</v>
          </cell>
          <cell r="AZ214">
            <v>0</v>
          </cell>
          <cell r="BA214">
            <v>0</v>
          </cell>
          <cell r="BB214">
            <v>2000</v>
          </cell>
          <cell r="BC214">
            <v>2000</v>
          </cell>
          <cell r="BD214">
            <v>0</v>
          </cell>
          <cell r="BE214">
            <v>0</v>
          </cell>
          <cell r="BF214">
            <v>6000</v>
          </cell>
          <cell r="BG214">
            <v>6000</v>
          </cell>
          <cell r="BH214">
            <v>0</v>
          </cell>
          <cell r="BI214" t="str">
            <v>N/A</v>
          </cell>
          <cell r="BJ214">
            <v>2000</v>
          </cell>
          <cell r="BK214">
            <v>2000</v>
          </cell>
          <cell r="BL214">
            <v>0</v>
          </cell>
          <cell r="BM214">
            <v>0</v>
          </cell>
          <cell r="BN214">
            <v>2000</v>
          </cell>
          <cell r="BO214">
            <v>2000</v>
          </cell>
          <cell r="BP214">
            <v>0</v>
          </cell>
          <cell r="BQ214">
            <v>0</v>
          </cell>
          <cell r="BR214">
            <v>2000</v>
          </cell>
          <cell r="BS214">
            <v>2000</v>
          </cell>
          <cell r="BT214">
            <v>0</v>
          </cell>
          <cell r="BU214">
            <v>0</v>
          </cell>
          <cell r="BV214">
            <v>6000</v>
          </cell>
          <cell r="BW214">
            <v>6000</v>
          </cell>
          <cell r="BX214">
            <v>0</v>
          </cell>
          <cell r="BY214" t="str">
            <v>N/A</v>
          </cell>
          <cell r="BZ214">
            <v>2000</v>
          </cell>
          <cell r="CA214">
            <v>2000</v>
          </cell>
          <cell r="CB214">
            <v>0</v>
          </cell>
          <cell r="CC214">
            <v>0</v>
          </cell>
          <cell r="CD214">
            <v>2000</v>
          </cell>
          <cell r="CE214">
            <v>2000</v>
          </cell>
          <cell r="CF214">
            <v>0</v>
          </cell>
          <cell r="CG214">
            <v>0</v>
          </cell>
          <cell r="CH214">
            <v>2000</v>
          </cell>
          <cell r="CI214">
            <v>2000</v>
          </cell>
          <cell r="CJ214">
            <v>0</v>
          </cell>
          <cell r="CK214">
            <v>0</v>
          </cell>
          <cell r="CL214">
            <v>6000</v>
          </cell>
          <cell r="CM214">
            <v>6000</v>
          </cell>
          <cell r="CN214">
            <v>0</v>
          </cell>
          <cell r="CO214" t="str">
            <v>N/A</v>
          </cell>
          <cell r="CP214">
            <v>22207.02</v>
          </cell>
          <cell r="CQ214">
            <v>24000</v>
          </cell>
          <cell r="CR214">
            <v>-7.4707499999999927E-2</v>
          </cell>
          <cell r="CS214" t="str">
            <v>N/A</v>
          </cell>
          <cell r="CT214">
            <v>6084</v>
          </cell>
          <cell r="CU214">
            <v>207.02000000000004</v>
          </cell>
          <cell r="CV214">
            <v>2000</v>
          </cell>
          <cell r="CW214">
            <v>2207.02</v>
          </cell>
          <cell r="CX214">
            <v>4000</v>
          </cell>
          <cell r="CY214">
            <v>4207.0200000000004</v>
          </cell>
          <cell r="CZ214">
            <v>6000</v>
          </cell>
          <cell r="DA214">
            <v>6207.02</v>
          </cell>
          <cell r="DB214">
            <v>8000</v>
          </cell>
          <cell r="DC214">
            <v>8207.02</v>
          </cell>
          <cell r="DD214">
            <v>10000</v>
          </cell>
          <cell r="DE214">
            <v>10207.02</v>
          </cell>
          <cell r="DF214">
            <v>12000</v>
          </cell>
          <cell r="DG214">
            <v>12207.02</v>
          </cell>
          <cell r="DH214">
            <v>14000</v>
          </cell>
          <cell r="DI214">
            <v>14207.02</v>
          </cell>
          <cell r="DJ214">
            <v>16000</v>
          </cell>
          <cell r="DK214">
            <v>16207.02</v>
          </cell>
          <cell r="DL214">
            <v>18000</v>
          </cell>
          <cell r="DM214">
            <v>18207.02</v>
          </cell>
          <cell r="DN214">
            <v>20000</v>
          </cell>
          <cell r="DO214">
            <v>20207.02</v>
          </cell>
          <cell r="DP214">
            <v>22000</v>
          </cell>
          <cell r="DQ214">
            <v>22207.02</v>
          </cell>
          <cell r="DR214">
            <v>24000</v>
          </cell>
        </row>
        <row r="215">
          <cell r="AC215">
            <v>6086</v>
          </cell>
          <cell r="AD215">
            <v>212.60000000000002</v>
          </cell>
          <cell r="AE215">
            <v>300</v>
          </cell>
          <cell r="AF215">
            <v>-0.29133333333333322</v>
          </cell>
          <cell r="AG215">
            <v>300</v>
          </cell>
          <cell r="AH215">
            <v>300</v>
          </cell>
          <cell r="AI215">
            <v>300</v>
          </cell>
          <cell r="AJ215">
            <v>0</v>
          </cell>
          <cell r="AK215">
            <v>0</v>
          </cell>
          <cell r="AL215">
            <v>300</v>
          </cell>
          <cell r="AM215">
            <v>300</v>
          </cell>
          <cell r="AN215">
            <v>0</v>
          </cell>
          <cell r="AO215">
            <v>0</v>
          </cell>
          <cell r="AP215">
            <v>812.6</v>
          </cell>
          <cell r="AQ215">
            <v>900</v>
          </cell>
          <cell r="AR215">
            <v>-9.7111111111111037E-2</v>
          </cell>
          <cell r="AS215" t="str">
            <v>N/A</v>
          </cell>
          <cell r="AT215">
            <v>300</v>
          </cell>
          <cell r="AU215">
            <v>300</v>
          </cell>
          <cell r="AV215">
            <v>0</v>
          </cell>
          <cell r="AW215">
            <v>0</v>
          </cell>
          <cell r="AX215">
            <v>300</v>
          </cell>
          <cell r="AY215">
            <v>300</v>
          </cell>
          <cell r="AZ215">
            <v>0</v>
          </cell>
          <cell r="BA215">
            <v>0</v>
          </cell>
          <cell r="BB215">
            <v>300</v>
          </cell>
          <cell r="BC215">
            <v>300</v>
          </cell>
          <cell r="BD215">
            <v>0</v>
          </cell>
          <cell r="BE215">
            <v>0</v>
          </cell>
          <cell r="BF215">
            <v>900</v>
          </cell>
          <cell r="BG215">
            <v>900</v>
          </cell>
          <cell r="BH215">
            <v>0</v>
          </cell>
          <cell r="BI215" t="str">
            <v>N/A</v>
          </cell>
          <cell r="BJ215">
            <v>300</v>
          </cell>
          <cell r="BK215">
            <v>300</v>
          </cell>
          <cell r="BL215">
            <v>0</v>
          </cell>
          <cell r="BM215">
            <v>0</v>
          </cell>
          <cell r="BN215">
            <v>300</v>
          </cell>
          <cell r="BO215">
            <v>300</v>
          </cell>
          <cell r="BP215">
            <v>0</v>
          </cell>
          <cell r="BQ215">
            <v>0</v>
          </cell>
          <cell r="BR215">
            <v>300</v>
          </cell>
          <cell r="BS215">
            <v>300</v>
          </cell>
          <cell r="BT215">
            <v>0</v>
          </cell>
          <cell r="BU215">
            <v>0</v>
          </cell>
          <cell r="BV215">
            <v>900</v>
          </cell>
          <cell r="BW215">
            <v>900</v>
          </cell>
          <cell r="BX215">
            <v>0</v>
          </cell>
          <cell r="BY215" t="str">
            <v>N/A</v>
          </cell>
          <cell r="BZ215">
            <v>300</v>
          </cell>
          <cell r="CA215">
            <v>300</v>
          </cell>
          <cell r="CB215">
            <v>0</v>
          </cell>
          <cell r="CC215">
            <v>0</v>
          </cell>
          <cell r="CD215">
            <v>300</v>
          </cell>
          <cell r="CE215">
            <v>300</v>
          </cell>
          <cell r="CF215">
            <v>0</v>
          </cell>
          <cell r="CG215">
            <v>0</v>
          </cell>
          <cell r="CH215">
            <v>300</v>
          </cell>
          <cell r="CI215">
            <v>300</v>
          </cell>
          <cell r="CJ215">
            <v>0</v>
          </cell>
          <cell r="CK215">
            <v>0</v>
          </cell>
          <cell r="CL215">
            <v>900</v>
          </cell>
          <cell r="CM215">
            <v>900</v>
          </cell>
          <cell r="CN215">
            <v>0</v>
          </cell>
          <cell r="CO215" t="str">
            <v>N/A</v>
          </cell>
          <cell r="CP215">
            <v>3512.6</v>
          </cell>
          <cell r="CQ215">
            <v>3600</v>
          </cell>
          <cell r="CR215">
            <v>-2.4277777777777843E-2</v>
          </cell>
          <cell r="CS215" t="str">
            <v>N/A</v>
          </cell>
          <cell r="CT215">
            <v>6086</v>
          </cell>
          <cell r="CU215">
            <v>212.60000000000002</v>
          </cell>
          <cell r="CV215">
            <v>300</v>
          </cell>
          <cell r="CW215">
            <v>512.6</v>
          </cell>
          <cell r="CX215">
            <v>600</v>
          </cell>
          <cell r="CY215">
            <v>812.6</v>
          </cell>
          <cell r="CZ215">
            <v>900</v>
          </cell>
          <cell r="DA215">
            <v>1112.5999999999999</v>
          </cell>
          <cell r="DB215">
            <v>1200</v>
          </cell>
          <cell r="DC215">
            <v>1412.6</v>
          </cell>
          <cell r="DD215">
            <v>1500</v>
          </cell>
          <cell r="DE215">
            <v>1712.6</v>
          </cell>
          <cell r="DF215">
            <v>1800</v>
          </cell>
          <cell r="DG215">
            <v>2012.6</v>
          </cell>
          <cell r="DH215">
            <v>2100</v>
          </cell>
          <cell r="DI215">
            <v>2312.6</v>
          </cell>
          <cell r="DJ215">
            <v>2400</v>
          </cell>
          <cell r="DK215">
            <v>2612.6</v>
          </cell>
          <cell r="DL215">
            <v>2700</v>
          </cell>
          <cell r="DM215">
            <v>2912.6</v>
          </cell>
          <cell r="DN215">
            <v>3000</v>
          </cell>
          <cell r="DO215">
            <v>3212.6</v>
          </cell>
          <cell r="DP215">
            <v>3300</v>
          </cell>
          <cell r="DQ215">
            <v>3512.6</v>
          </cell>
          <cell r="DR215">
            <v>3600</v>
          </cell>
        </row>
        <row r="216">
          <cell r="AC216">
            <v>6088</v>
          </cell>
          <cell r="AD216">
            <v>1755.9</v>
          </cell>
          <cell r="AE216">
            <v>150</v>
          </cell>
          <cell r="AF216">
            <v>10.706000000000001</v>
          </cell>
          <cell r="AG216">
            <v>150</v>
          </cell>
          <cell r="AH216">
            <v>150</v>
          </cell>
          <cell r="AI216">
            <v>150</v>
          </cell>
          <cell r="AJ216">
            <v>0</v>
          </cell>
          <cell r="AK216">
            <v>0</v>
          </cell>
          <cell r="AL216">
            <v>150</v>
          </cell>
          <cell r="AM216">
            <v>150</v>
          </cell>
          <cell r="AN216">
            <v>0</v>
          </cell>
          <cell r="AO216">
            <v>0</v>
          </cell>
          <cell r="AP216">
            <v>2055.9</v>
          </cell>
          <cell r="AQ216">
            <v>450</v>
          </cell>
          <cell r="AR216">
            <v>3.5686666666666671</v>
          </cell>
          <cell r="AS216" t="str">
            <v>N/A</v>
          </cell>
          <cell r="AT216">
            <v>150</v>
          </cell>
          <cell r="AU216">
            <v>150</v>
          </cell>
          <cell r="AV216">
            <v>0</v>
          </cell>
          <cell r="AW216">
            <v>0</v>
          </cell>
          <cell r="AX216">
            <v>150</v>
          </cell>
          <cell r="AY216">
            <v>150</v>
          </cell>
          <cell r="AZ216">
            <v>0</v>
          </cell>
          <cell r="BA216">
            <v>0</v>
          </cell>
          <cell r="BB216">
            <v>150</v>
          </cell>
          <cell r="BC216">
            <v>150</v>
          </cell>
          <cell r="BD216">
            <v>0</v>
          </cell>
          <cell r="BE216">
            <v>0</v>
          </cell>
          <cell r="BF216">
            <v>450</v>
          </cell>
          <cell r="BG216">
            <v>450</v>
          </cell>
          <cell r="BH216">
            <v>0</v>
          </cell>
          <cell r="BI216" t="str">
            <v>N/A</v>
          </cell>
          <cell r="BJ216">
            <v>150</v>
          </cell>
          <cell r="BK216">
            <v>150</v>
          </cell>
          <cell r="BL216">
            <v>0</v>
          </cell>
          <cell r="BM216">
            <v>0</v>
          </cell>
          <cell r="BN216">
            <v>150</v>
          </cell>
          <cell r="BO216">
            <v>150</v>
          </cell>
          <cell r="BP216">
            <v>0</v>
          </cell>
          <cell r="BQ216">
            <v>0</v>
          </cell>
          <cell r="BR216">
            <v>150</v>
          </cell>
          <cell r="BS216">
            <v>150</v>
          </cell>
          <cell r="BT216">
            <v>0</v>
          </cell>
          <cell r="BU216">
            <v>0</v>
          </cell>
          <cell r="BV216">
            <v>450</v>
          </cell>
          <cell r="BW216">
            <v>450</v>
          </cell>
          <cell r="BX216">
            <v>0</v>
          </cell>
          <cell r="BY216" t="str">
            <v>N/A</v>
          </cell>
          <cell r="BZ216">
            <v>150</v>
          </cell>
          <cell r="CA216">
            <v>150</v>
          </cell>
          <cell r="CB216">
            <v>0</v>
          </cell>
          <cell r="CC216">
            <v>0</v>
          </cell>
          <cell r="CD216">
            <v>150</v>
          </cell>
          <cell r="CE216">
            <v>150</v>
          </cell>
          <cell r="CF216">
            <v>0</v>
          </cell>
          <cell r="CG216">
            <v>0</v>
          </cell>
          <cell r="CH216">
            <v>150</v>
          </cell>
          <cell r="CI216">
            <v>150</v>
          </cell>
          <cell r="CJ216">
            <v>0</v>
          </cell>
          <cell r="CK216">
            <v>0</v>
          </cell>
          <cell r="CL216">
            <v>450</v>
          </cell>
          <cell r="CM216">
            <v>450</v>
          </cell>
          <cell r="CN216">
            <v>0</v>
          </cell>
          <cell r="CO216" t="str">
            <v>N/A</v>
          </cell>
          <cell r="CP216">
            <v>3405.9</v>
          </cell>
          <cell r="CQ216">
            <v>1800</v>
          </cell>
          <cell r="CR216">
            <v>0.89216666666666677</v>
          </cell>
          <cell r="CS216" t="str">
            <v>N/A</v>
          </cell>
          <cell r="CT216">
            <v>6088</v>
          </cell>
          <cell r="CU216">
            <v>1755.9</v>
          </cell>
          <cell r="CV216">
            <v>150</v>
          </cell>
          <cell r="CW216">
            <v>1905.9</v>
          </cell>
          <cell r="CX216">
            <v>300</v>
          </cell>
          <cell r="CY216">
            <v>2055.9</v>
          </cell>
          <cell r="CZ216">
            <v>450</v>
          </cell>
          <cell r="DA216">
            <v>2205.9</v>
          </cell>
          <cell r="DB216">
            <v>600</v>
          </cell>
          <cell r="DC216">
            <v>2355.9</v>
          </cell>
          <cell r="DD216">
            <v>750</v>
          </cell>
          <cell r="DE216">
            <v>2505.9</v>
          </cell>
          <cell r="DF216">
            <v>900</v>
          </cell>
          <cell r="DG216">
            <v>2655.9</v>
          </cell>
          <cell r="DH216">
            <v>1050</v>
          </cell>
          <cell r="DI216">
            <v>2805.9</v>
          </cell>
          <cell r="DJ216">
            <v>1200</v>
          </cell>
          <cell r="DK216">
            <v>2955.9</v>
          </cell>
          <cell r="DL216">
            <v>1350</v>
          </cell>
          <cell r="DM216">
            <v>3105.9</v>
          </cell>
          <cell r="DN216">
            <v>1500</v>
          </cell>
          <cell r="DO216">
            <v>3255.9</v>
          </cell>
          <cell r="DP216">
            <v>1650</v>
          </cell>
          <cell r="DQ216">
            <v>3405.9</v>
          </cell>
          <cell r="DR216">
            <v>1800</v>
          </cell>
        </row>
        <row r="217">
          <cell r="AC217">
            <v>6090</v>
          </cell>
          <cell r="AD217">
            <v>0</v>
          </cell>
          <cell r="AE217">
            <v>200</v>
          </cell>
          <cell r="AF217" t="str">
            <v>N/A</v>
          </cell>
          <cell r="AG217">
            <v>200</v>
          </cell>
          <cell r="AH217">
            <v>200</v>
          </cell>
          <cell r="AI217">
            <v>200</v>
          </cell>
          <cell r="AJ217">
            <v>0</v>
          </cell>
          <cell r="AK217">
            <v>0</v>
          </cell>
          <cell r="AL217">
            <v>200</v>
          </cell>
          <cell r="AM217">
            <v>200</v>
          </cell>
          <cell r="AN217">
            <v>0</v>
          </cell>
          <cell r="AO217">
            <v>0</v>
          </cell>
          <cell r="AP217">
            <v>400</v>
          </cell>
          <cell r="AQ217">
            <v>600</v>
          </cell>
          <cell r="AR217">
            <v>-0.33333333333333337</v>
          </cell>
          <cell r="AS217" t="str">
            <v>N/A</v>
          </cell>
          <cell r="AT217">
            <v>200</v>
          </cell>
          <cell r="AU217">
            <v>200</v>
          </cell>
          <cell r="AV217">
            <v>0</v>
          </cell>
          <cell r="AW217">
            <v>0</v>
          </cell>
          <cell r="AX217">
            <v>200</v>
          </cell>
          <cell r="AY217">
            <v>200</v>
          </cell>
          <cell r="AZ217">
            <v>0</v>
          </cell>
          <cell r="BA217">
            <v>0</v>
          </cell>
          <cell r="BB217">
            <v>200</v>
          </cell>
          <cell r="BC217">
            <v>200</v>
          </cell>
          <cell r="BD217">
            <v>0</v>
          </cell>
          <cell r="BE217">
            <v>0</v>
          </cell>
          <cell r="BF217">
            <v>600</v>
          </cell>
          <cell r="BG217">
            <v>600</v>
          </cell>
          <cell r="BH217">
            <v>0</v>
          </cell>
          <cell r="BI217" t="str">
            <v>N/A</v>
          </cell>
          <cell r="BJ217">
            <v>200</v>
          </cell>
          <cell r="BK217">
            <v>200</v>
          </cell>
          <cell r="BL217">
            <v>0</v>
          </cell>
          <cell r="BM217">
            <v>0</v>
          </cell>
          <cell r="BN217">
            <v>200</v>
          </cell>
          <cell r="BO217">
            <v>200</v>
          </cell>
          <cell r="BP217">
            <v>0</v>
          </cell>
          <cell r="BQ217">
            <v>0</v>
          </cell>
          <cell r="BR217">
            <v>200</v>
          </cell>
          <cell r="BS217">
            <v>200</v>
          </cell>
          <cell r="BT217">
            <v>0</v>
          </cell>
          <cell r="BU217">
            <v>0</v>
          </cell>
          <cell r="BV217">
            <v>600</v>
          </cell>
          <cell r="BW217">
            <v>600</v>
          </cell>
          <cell r="BX217">
            <v>0</v>
          </cell>
          <cell r="BY217" t="str">
            <v>N/A</v>
          </cell>
          <cell r="BZ217">
            <v>200</v>
          </cell>
          <cell r="CA217">
            <v>200</v>
          </cell>
          <cell r="CB217">
            <v>0</v>
          </cell>
          <cell r="CC217">
            <v>0</v>
          </cell>
          <cell r="CD217">
            <v>200</v>
          </cell>
          <cell r="CE217">
            <v>200</v>
          </cell>
          <cell r="CF217">
            <v>0</v>
          </cell>
          <cell r="CG217">
            <v>0</v>
          </cell>
          <cell r="CH217">
            <v>200</v>
          </cell>
          <cell r="CI217">
            <v>200</v>
          </cell>
          <cell r="CJ217">
            <v>0</v>
          </cell>
          <cell r="CK217">
            <v>0</v>
          </cell>
          <cell r="CL217">
            <v>600</v>
          </cell>
          <cell r="CM217">
            <v>600</v>
          </cell>
          <cell r="CN217">
            <v>0</v>
          </cell>
          <cell r="CO217" t="str">
            <v>N/A</v>
          </cell>
          <cell r="CP217">
            <v>2200</v>
          </cell>
          <cell r="CQ217">
            <v>2400</v>
          </cell>
          <cell r="CR217">
            <v>-8.333333333333337E-2</v>
          </cell>
          <cell r="CS217" t="str">
            <v>N/A</v>
          </cell>
          <cell r="CT217">
            <v>6090</v>
          </cell>
          <cell r="CU217">
            <v>0</v>
          </cell>
          <cell r="CV217">
            <v>200</v>
          </cell>
          <cell r="CW217">
            <v>200</v>
          </cell>
          <cell r="CX217">
            <v>400</v>
          </cell>
          <cell r="CY217">
            <v>400</v>
          </cell>
          <cell r="CZ217">
            <v>600</v>
          </cell>
          <cell r="DA217">
            <v>600</v>
          </cell>
          <cell r="DB217">
            <v>800</v>
          </cell>
          <cell r="DC217">
            <v>800</v>
          </cell>
          <cell r="DD217">
            <v>1000</v>
          </cell>
          <cell r="DE217">
            <v>1000</v>
          </cell>
          <cell r="DF217">
            <v>1200</v>
          </cell>
          <cell r="DG217">
            <v>1200</v>
          </cell>
          <cell r="DH217">
            <v>1400</v>
          </cell>
          <cell r="DI217">
            <v>1400</v>
          </cell>
          <cell r="DJ217">
            <v>1600</v>
          </cell>
          <cell r="DK217">
            <v>1600</v>
          </cell>
          <cell r="DL217">
            <v>1800</v>
          </cell>
          <cell r="DM217">
            <v>1800</v>
          </cell>
          <cell r="DN217">
            <v>2000</v>
          </cell>
          <cell r="DO217">
            <v>2000</v>
          </cell>
          <cell r="DP217">
            <v>2200</v>
          </cell>
          <cell r="DQ217">
            <v>2200</v>
          </cell>
          <cell r="DR217">
            <v>2400</v>
          </cell>
        </row>
        <row r="218">
          <cell r="AC218">
            <v>6098</v>
          </cell>
          <cell r="AD218">
            <v>160098.04</v>
          </cell>
          <cell r="AE218">
            <v>144702.5</v>
          </cell>
          <cell r="AF218">
            <v>0.10639442995110659</v>
          </cell>
          <cell r="AG218">
            <v>144702.5</v>
          </cell>
          <cell r="AH218">
            <v>194928.19073170735</v>
          </cell>
          <cell r="AI218">
            <v>194928.19073170735</v>
          </cell>
          <cell r="AJ218">
            <v>0</v>
          </cell>
          <cell r="AK218">
            <v>0</v>
          </cell>
          <cell r="AL218">
            <v>115989.02406504065</v>
          </cell>
          <cell r="AM218">
            <v>115989.02406504065</v>
          </cell>
          <cell r="AN218">
            <v>0</v>
          </cell>
          <cell r="AO218">
            <v>0</v>
          </cell>
          <cell r="AP218">
            <v>471015.25479674799</v>
          </cell>
          <cell r="AQ218">
            <v>455619.71479674801</v>
          </cell>
          <cell r="AR218">
            <v>3.3790328864210739E-2</v>
          </cell>
          <cell r="AS218" t="str">
            <v>N/A</v>
          </cell>
          <cell r="AT218">
            <v>3525</v>
          </cell>
          <cell r="AU218">
            <v>76245</v>
          </cell>
          <cell r="AV218">
            <v>-0.95376746016132208</v>
          </cell>
          <cell r="AW218">
            <v>0</v>
          </cell>
          <cell r="AX218">
            <v>3525</v>
          </cell>
          <cell r="AY218">
            <v>77765</v>
          </cell>
          <cell r="AZ218">
            <v>-0.95467112454188907</v>
          </cell>
          <cell r="BA218">
            <v>0</v>
          </cell>
          <cell r="BB218">
            <v>3525</v>
          </cell>
          <cell r="BC218">
            <v>73973</v>
          </cell>
          <cell r="BD218">
            <v>-0.95234747813391374</v>
          </cell>
          <cell r="BE218">
            <v>0</v>
          </cell>
          <cell r="BF218">
            <v>10575</v>
          </cell>
          <cell r="BG218">
            <v>227983</v>
          </cell>
          <cell r="BH218">
            <v>-0.95361496251913525</v>
          </cell>
          <cell r="BI218" t="str">
            <v>N/A</v>
          </cell>
          <cell r="BJ218">
            <v>125063</v>
          </cell>
          <cell r="BK218">
            <v>74805</v>
          </cell>
          <cell r="BL218">
            <v>0.67185348572956349</v>
          </cell>
          <cell r="BM218">
            <v>0</v>
          </cell>
          <cell r="BN218">
            <v>144726.33333333334</v>
          </cell>
          <cell r="BO218">
            <v>69125</v>
          </cell>
          <cell r="BP218">
            <v>1.0936901748040988</v>
          </cell>
          <cell r="BQ218">
            <v>0</v>
          </cell>
          <cell r="BR218">
            <v>139213</v>
          </cell>
          <cell r="BS218">
            <v>63445</v>
          </cell>
          <cell r="BT218">
            <v>1.1942312238947119</v>
          </cell>
          <cell r="BU218">
            <v>0</v>
          </cell>
          <cell r="BV218">
            <v>409002.33333333337</v>
          </cell>
          <cell r="BW218">
            <v>207375</v>
          </cell>
          <cell r="BX218">
            <v>0.97228370504319894</v>
          </cell>
          <cell r="BY218" t="str">
            <v>N/A</v>
          </cell>
          <cell r="BZ218">
            <v>121939.66666666666</v>
          </cell>
          <cell r="CA218">
            <v>48805</v>
          </cell>
          <cell r="CB218">
            <v>1.4985076665642181</v>
          </cell>
          <cell r="CC218">
            <v>0</v>
          </cell>
          <cell r="CD218">
            <v>150273</v>
          </cell>
          <cell r="CE218">
            <v>48805</v>
          </cell>
          <cell r="CF218">
            <v>2.0790492777379366</v>
          </cell>
          <cell r="CG218">
            <v>0</v>
          </cell>
          <cell r="CH218">
            <v>164439.66666666669</v>
          </cell>
          <cell r="CI218">
            <v>48805</v>
          </cell>
          <cell r="CJ218">
            <v>2.3693200833247965</v>
          </cell>
          <cell r="CK218">
            <v>0</v>
          </cell>
          <cell r="CL218">
            <v>436652.33333333331</v>
          </cell>
          <cell r="CM218">
            <v>146415</v>
          </cell>
          <cell r="CN218">
            <v>1.9822923425423169</v>
          </cell>
          <cell r="CO218" t="str">
            <v>N/A</v>
          </cell>
          <cell r="CP218">
            <v>1327244.9214634148</v>
          </cell>
          <cell r="CQ218">
            <v>1037392.714796748</v>
          </cell>
          <cell r="CR218">
            <v>0.2794045133847467</v>
          </cell>
          <cell r="CS218" t="str">
            <v>N/A</v>
          </cell>
          <cell r="CT218">
            <v>6098</v>
          </cell>
          <cell r="CU218">
            <v>160098.04</v>
          </cell>
          <cell r="CV218">
            <v>144702.5</v>
          </cell>
          <cell r="CW218">
            <v>355026.23073170736</v>
          </cell>
          <cell r="CX218">
            <v>339630.69073170738</v>
          </cell>
          <cell r="CY218">
            <v>471015.25479674799</v>
          </cell>
          <cell r="CZ218">
            <v>455619.71479674801</v>
          </cell>
          <cell r="DA218">
            <v>474540.25479674799</v>
          </cell>
          <cell r="DB218">
            <v>531864.71479674801</v>
          </cell>
          <cell r="DC218">
            <v>478065.25479674799</v>
          </cell>
          <cell r="DD218">
            <v>609629.71479674801</v>
          </cell>
          <cell r="DE218">
            <v>481590.25479674799</v>
          </cell>
          <cell r="DF218">
            <v>683602.71479674801</v>
          </cell>
          <cell r="DG218">
            <v>606653.25479674805</v>
          </cell>
          <cell r="DH218">
            <v>758407.71479674801</v>
          </cell>
          <cell r="DI218">
            <v>751379.58813008142</v>
          </cell>
          <cell r="DJ218">
            <v>827532.71479674801</v>
          </cell>
          <cell r="DK218">
            <v>890592.58813008142</v>
          </cell>
          <cell r="DL218">
            <v>890977.71479674801</v>
          </cell>
          <cell r="DM218">
            <v>1012532.254796748</v>
          </cell>
          <cell r="DN218">
            <v>939782.71479674801</v>
          </cell>
          <cell r="DO218">
            <v>1162805.254796748</v>
          </cell>
          <cell r="DP218">
            <v>988587.71479674801</v>
          </cell>
          <cell r="DQ218">
            <v>1327244.9214634148</v>
          </cell>
          <cell r="DR218">
            <v>1037392.714796748</v>
          </cell>
        </row>
        <row r="219">
          <cell r="AC219">
            <v>6099</v>
          </cell>
          <cell r="AD219">
            <v>514458.18</v>
          </cell>
          <cell r="AE219">
            <v>485873.10105208331</v>
          </cell>
          <cell r="AF219">
            <v>5.8832396537326526E-2</v>
          </cell>
          <cell r="AG219">
            <v>485873.10105208331</v>
          </cell>
          <cell r="AH219">
            <v>561064.66678379069</v>
          </cell>
          <cell r="AI219">
            <v>561064.66678379069</v>
          </cell>
          <cell r="AJ219">
            <v>0</v>
          </cell>
          <cell r="AK219">
            <v>0</v>
          </cell>
          <cell r="AL219">
            <v>492979.500117124</v>
          </cell>
          <cell r="AM219">
            <v>492979.500117124</v>
          </cell>
          <cell r="AN219">
            <v>0</v>
          </cell>
          <cell r="AO219">
            <v>0</v>
          </cell>
          <cell r="AP219">
            <v>1568502.3469009148</v>
          </cell>
          <cell r="AQ219">
            <v>1539917.2679529979</v>
          </cell>
          <cell r="AR219">
            <v>1.8562736805929125E-2</v>
          </cell>
          <cell r="AS219" t="str">
            <v>N/A</v>
          </cell>
          <cell r="AT219">
            <v>380515.47605208337</v>
          </cell>
          <cell r="AU219">
            <v>453235.47605208337</v>
          </cell>
          <cell r="AV219">
            <v>-0.16044639893026247</v>
          </cell>
          <cell r="AW219">
            <v>0</v>
          </cell>
          <cell r="AX219">
            <v>381015.47605208337</v>
          </cell>
          <cell r="AY219">
            <v>454755.47605208337</v>
          </cell>
          <cell r="AZ219">
            <v>-0.16215307760594078</v>
          </cell>
          <cell r="BA219">
            <v>0</v>
          </cell>
          <cell r="BB219">
            <v>337901.98461458337</v>
          </cell>
          <cell r="BC219">
            <v>402849.98461458337</v>
          </cell>
          <cell r="BD219">
            <v>-0.16122130440724081</v>
          </cell>
          <cell r="BE219">
            <v>0</v>
          </cell>
          <cell r="BF219">
            <v>1099432.93671875</v>
          </cell>
          <cell r="BG219">
            <v>1310840.93671875</v>
          </cell>
          <cell r="BH219">
            <v>-0.16127662333249138</v>
          </cell>
          <cell r="BI219" t="str">
            <v>N/A</v>
          </cell>
          <cell r="BJ219">
            <v>474954.20336458331</v>
          </cell>
          <cell r="BK219">
            <v>405105.73461458337</v>
          </cell>
          <cell r="BL219">
            <v>0.17242034062157519</v>
          </cell>
          <cell r="BM219">
            <v>0</v>
          </cell>
          <cell r="BN219">
            <v>521285.56169791671</v>
          </cell>
          <cell r="BO219">
            <v>399425.73461458337</v>
          </cell>
          <cell r="BP219">
            <v>0.30508757078689275</v>
          </cell>
          <cell r="BQ219">
            <v>0</v>
          </cell>
          <cell r="BR219">
            <v>549831.59480208333</v>
          </cell>
          <cell r="BS219">
            <v>441973.12605208345</v>
          </cell>
          <cell r="BT219">
            <v>0.24403852268902315</v>
          </cell>
          <cell r="BU219">
            <v>0</v>
          </cell>
          <cell r="BV219">
            <v>1546071.3598645832</v>
          </cell>
          <cell r="BW219">
            <v>1246504.5952812503</v>
          </cell>
          <cell r="BX219">
            <v>0.24032543940661633</v>
          </cell>
          <cell r="BY219" t="str">
            <v>N/A</v>
          </cell>
          <cell r="BZ219">
            <v>538415.56169791671</v>
          </cell>
          <cell r="CA219">
            <v>379105.73461458337</v>
          </cell>
          <cell r="CB219">
            <v>0.42022531588791501</v>
          </cell>
          <cell r="CC219">
            <v>0</v>
          </cell>
          <cell r="CD219">
            <v>573308.26146875008</v>
          </cell>
          <cell r="CE219">
            <v>427333.12605208345</v>
          </cell>
          <cell r="CF219">
            <v>0.34159564638776718</v>
          </cell>
          <cell r="CG219">
            <v>0</v>
          </cell>
          <cell r="CH219">
            <v>587474.9281354167</v>
          </cell>
          <cell r="CI219">
            <v>427333.12605208345</v>
          </cell>
          <cell r="CJ219">
            <v>0.37474698852111721</v>
          </cell>
          <cell r="CK219">
            <v>0</v>
          </cell>
          <cell r="CL219">
            <v>1699198.7513020835</v>
          </cell>
          <cell r="CM219">
            <v>1233771.9867187503</v>
          </cell>
          <cell r="CN219">
            <v>0.37723888173304054</v>
          </cell>
          <cell r="CO219" t="str">
            <v>N/A</v>
          </cell>
          <cell r="CP219">
            <v>5913205.3947863318</v>
          </cell>
          <cell r="CQ219">
            <v>5331034.7866717484</v>
          </cell>
          <cell r="CR219">
            <v>0.10920405351135254</v>
          </cell>
          <cell r="CS219" t="str">
            <v>N/A</v>
          </cell>
          <cell r="CT219">
            <v>6099</v>
          </cell>
          <cell r="CU219">
            <v>514458.18</v>
          </cell>
          <cell r="CV219">
            <v>485873.10105208331</v>
          </cell>
          <cell r="CW219">
            <v>1075522.8467837907</v>
          </cell>
          <cell r="CX219">
            <v>1046937.767835874</v>
          </cell>
          <cell r="CY219">
            <v>1568502.3469009148</v>
          </cell>
          <cell r="CZ219">
            <v>1539917.2679529979</v>
          </cell>
          <cell r="DA219">
            <v>1949017.8229529981</v>
          </cell>
          <cell r="DB219">
            <v>1993152.7440050812</v>
          </cell>
          <cell r="DC219">
            <v>2330033.2990050814</v>
          </cell>
          <cell r="DD219">
            <v>2447908.2200571648</v>
          </cell>
          <cell r="DE219">
            <v>2667935.2836196646</v>
          </cell>
          <cell r="DF219">
            <v>2850758.204671748</v>
          </cell>
          <cell r="DG219">
            <v>3142889.4869842478</v>
          </cell>
          <cell r="DH219">
            <v>3255863.9392863312</v>
          </cell>
          <cell r="DI219">
            <v>3664175.0486821644</v>
          </cell>
          <cell r="DJ219">
            <v>3655289.6739009144</v>
          </cell>
          <cell r="DK219">
            <v>4214006.6434842478</v>
          </cell>
          <cell r="DL219">
            <v>4097262.7999529978</v>
          </cell>
          <cell r="DM219">
            <v>4752422.2051821649</v>
          </cell>
          <cell r="DN219">
            <v>4476368.5345675815</v>
          </cell>
          <cell r="DO219">
            <v>5325730.4666509153</v>
          </cell>
          <cell r="DP219">
            <v>4903701.6606196649</v>
          </cell>
          <cell r="DQ219">
            <v>5913205.3947863318</v>
          </cell>
          <cell r="DR219">
            <v>5331034.7866717484</v>
          </cell>
        </row>
        <row r="220">
          <cell r="AC220">
            <v>6100</v>
          </cell>
          <cell r="AD220">
            <v>0</v>
          </cell>
          <cell r="AE220">
            <v>0</v>
          </cell>
          <cell r="AF220" t="str">
            <v>N/A</v>
          </cell>
          <cell r="AG220">
            <v>0</v>
          </cell>
          <cell r="AH220">
            <v>0</v>
          </cell>
          <cell r="AI220">
            <v>0</v>
          </cell>
          <cell r="AJ220" t="str">
            <v>N/A</v>
          </cell>
          <cell r="AK220">
            <v>0</v>
          </cell>
          <cell r="AL220">
            <v>0</v>
          </cell>
          <cell r="AM220">
            <v>0</v>
          </cell>
          <cell r="AN220" t="str">
            <v>N/A</v>
          </cell>
          <cell r="AO220">
            <v>0</v>
          </cell>
          <cell r="AP220">
            <v>0</v>
          </cell>
          <cell r="AQ220">
            <v>0</v>
          </cell>
          <cell r="AR220" t="str">
            <v>N/A</v>
          </cell>
          <cell r="AS220" t="str">
            <v>N/A</v>
          </cell>
          <cell r="AT220">
            <v>0</v>
          </cell>
          <cell r="AU220">
            <v>0</v>
          </cell>
          <cell r="AV220" t="str">
            <v>N/A</v>
          </cell>
          <cell r="AW220">
            <v>0</v>
          </cell>
          <cell r="AX220">
            <v>0</v>
          </cell>
          <cell r="AY220">
            <v>0</v>
          </cell>
          <cell r="AZ220" t="str">
            <v>N/A</v>
          </cell>
          <cell r="BA220">
            <v>0</v>
          </cell>
          <cell r="BB220">
            <v>0</v>
          </cell>
          <cell r="BC220">
            <v>0</v>
          </cell>
          <cell r="BD220" t="str">
            <v>N/A</v>
          </cell>
          <cell r="BE220">
            <v>0</v>
          </cell>
          <cell r="BF220">
            <v>0</v>
          </cell>
          <cell r="BG220">
            <v>0</v>
          </cell>
          <cell r="BH220" t="str">
            <v>N/A</v>
          </cell>
          <cell r="BI220" t="str">
            <v>N/A</v>
          </cell>
          <cell r="BJ220">
            <v>0</v>
          </cell>
          <cell r="BK220">
            <v>0</v>
          </cell>
          <cell r="BL220" t="str">
            <v>N/A</v>
          </cell>
          <cell r="BM220">
            <v>0</v>
          </cell>
          <cell r="BN220">
            <v>0</v>
          </cell>
          <cell r="BO220">
            <v>0</v>
          </cell>
          <cell r="BP220" t="str">
            <v>N/A</v>
          </cell>
          <cell r="BQ220">
            <v>0</v>
          </cell>
          <cell r="BR220">
            <v>0</v>
          </cell>
          <cell r="BS220">
            <v>0</v>
          </cell>
          <cell r="BT220" t="str">
            <v>N/A</v>
          </cell>
          <cell r="BU220">
            <v>0</v>
          </cell>
          <cell r="BV220">
            <v>0</v>
          </cell>
          <cell r="BW220">
            <v>0</v>
          </cell>
          <cell r="BX220" t="str">
            <v>N/A</v>
          </cell>
          <cell r="BY220" t="str">
            <v>N/A</v>
          </cell>
          <cell r="BZ220">
            <v>0</v>
          </cell>
          <cell r="CA220">
            <v>0</v>
          </cell>
          <cell r="CB220" t="str">
            <v>N/A</v>
          </cell>
          <cell r="CC220">
            <v>0</v>
          </cell>
          <cell r="CD220">
            <v>0</v>
          </cell>
          <cell r="CE220">
            <v>0</v>
          </cell>
          <cell r="CF220" t="str">
            <v>N/A</v>
          </cell>
          <cell r="CG220">
            <v>0</v>
          </cell>
          <cell r="CH220">
            <v>0</v>
          </cell>
          <cell r="CI220">
            <v>0</v>
          </cell>
          <cell r="CJ220" t="str">
            <v>N/A</v>
          </cell>
          <cell r="CK220">
            <v>0</v>
          </cell>
          <cell r="CL220">
            <v>0</v>
          </cell>
          <cell r="CM220">
            <v>0</v>
          </cell>
          <cell r="CN220" t="str">
            <v>N/A</v>
          </cell>
          <cell r="CO220" t="str">
            <v>N/A</v>
          </cell>
          <cell r="CP220">
            <v>0</v>
          </cell>
          <cell r="CQ220">
            <v>0</v>
          </cell>
          <cell r="CR220" t="str">
            <v>N/A</v>
          </cell>
          <cell r="CS220" t="str">
            <v>N/A</v>
          </cell>
          <cell r="CT220">
            <v>6100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row>
        <row r="221">
          <cell r="AC221">
            <v>6101</v>
          </cell>
          <cell r="AD221">
            <v>0</v>
          </cell>
          <cell r="AE221">
            <v>0</v>
          </cell>
          <cell r="AF221" t="str">
            <v>N/A</v>
          </cell>
          <cell r="AG221">
            <v>0</v>
          </cell>
          <cell r="AH221">
            <v>0</v>
          </cell>
          <cell r="AI221">
            <v>0</v>
          </cell>
          <cell r="AJ221" t="str">
            <v>N/A</v>
          </cell>
          <cell r="AK221">
            <v>0</v>
          </cell>
          <cell r="AL221">
            <v>0</v>
          </cell>
          <cell r="AM221">
            <v>0</v>
          </cell>
          <cell r="AN221" t="str">
            <v>N/A</v>
          </cell>
          <cell r="AO221">
            <v>0</v>
          </cell>
          <cell r="AP221">
            <v>0</v>
          </cell>
          <cell r="AQ221">
            <v>0</v>
          </cell>
          <cell r="AR221" t="str">
            <v>N/A</v>
          </cell>
          <cell r="AS221" t="str">
            <v>N/A</v>
          </cell>
          <cell r="AT221">
            <v>0</v>
          </cell>
          <cell r="AU221">
            <v>0</v>
          </cell>
          <cell r="AV221" t="str">
            <v>N/A</v>
          </cell>
          <cell r="AW221">
            <v>0</v>
          </cell>
          <cell r="AX221">
            <v>0</v>
          </cell>
          <cell r="AY221">
            <v>0</v>
          </cell>
          <cell r="AZ221" t="str">
            <v>N/A</v>
          </cell>
          <cell r="BA221">
            <v>0</v>
          </cell>
          <cell r="BB221">
            <v>0</v>
          </cell>
          <cell r="BC221">
            <v>0</v>
          </cell>
          <cell r="BD221" t="str">
            <v>N/A</v>
          </cell>
          <cell r="BE221">
            <v>0</v>
          </cell>
          <cell r="BF221">
            <v>0</v>
          </cell>
          <cell r="BG221">
            <v>0</v>
          </cell>
          <cell r="BH221" t="str">
            <v>N/A</v>
          </cell>
          <cell r="BI221" t="str">
            <v>N/A</v>
          </cell>
          <cell r="BJ221">
            <v>0</v>
          </cell>
          <cell r="BK221">
            <v>0</v>
          </cell>
          <cell r="BL221" t="str">
            <v>N/A</v>
          </cell>
          <cell r="BM221">
            <v>0</v>
          </cell>
          <cell r="BN221">
            <v>0</v>
          </cell>
          <cell r="BO221">
            <v>0</v>
          </cell>
          <cell r="BP221" t="str">
            <v>N/A</v>
          </cell>
          <cell r="BQ221">
            <v>0</v>
          </cell>
          <cell r="BR221">
            <v>0</v>
          </cell>
          <cell r="BS221">
            <v>0</v>
          </cell>
          <cell r="BT221" t="str">
            <v>N/A</v>
          </cell>
          <cell r="BU221">
            <v>0</v>
          </cell>
          <cell r="BV221">
            <v>0</v>
          </cell>
          <cell r="BW221">
            <v>0</v>
          </cell>
          <cell r="BX221" t="str">
            <v>N/A</v>
          </cell>
          <cell r="BY221" t="str">
            <v>N/A</v>
          </cell>
          <cell r="BZ221">
            <v>0</v>
          </cell>
          <cell r="CA221">
            <v>0</v>
          </cell>
          <cell r="CB221" t="str">
            <v>N/A</v>
          </cell>
          <cell r="CC221">
            <v>0</v>
          </cell>
          <cell r="CD221">
            <v>0</v>
          </cell>
          <cell r="CE221">
            <v>0</v>
          </cell>
          <cell r="CF221" t="str">
            <v>N/A</v>
          </cell>
          <cell r="CG221">
            <v>0</v>
          </cell>
          <cell r="CH221">
            <v>0</v>
          </cell>
          <cell r="CI221">
            <v>0</v>
          </cell>
          <cell r="CJ221" t="str">
            <v>N/A</v>
          </cell>
          <cell r="CK221">
            <v>0</v>
          </cell>
          <cell r="CL221">
            <v>0</v>
          </cell>
          <cell r="CM221">
            <v>0</v>
          </cell>
          <cell r="CN221" t="str">
            <v>N/A</v>
          </cell>
          <cell r="CO221" t="str">
            <v>N/A</v>
          </cell>
          <cell r="CP221">
            <v>0</v>
          </cell>
          <cell r="CQ221">
            <v>0</v>
          </cell>
          <cell r="CR221" t="str">
            <v>N/A</v>
          </cell>
          <cell r="CS221" t="str">
            <v>N/A</v>
          </cell>
          <cell r="CT221">
            <v>6101</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row>
        <row r="222">
          <cell r="AC222">
            <v>6110</v>
          </cell>
          <cell r="AD222">
            <v>22955.980000000003</v>
          </cell>
          <cell r="AE222">
            <v>18800</v>
          </cell>
          <cell r="AF222">
            <v>0.22106276595744689</v>
          </cell>
          <cell r="AG222">
            <v>18800</v>
          </cell>
          <cell r="AH222">
            <v>10275</v>
          </cell>
          <cell r="AI222">
            <v>10275</v>
          </cell>
          <cell r="AJ222">
            <v>0</v>
          </cell>
          <cell r="AK222">
            <v>0</v>
          </cell>
          <cell r="AL222">
            <v>13525</v>
          </cell>
          <cell r="AM222">
            <v>13525</v>
          </cell>
          <cell r="AN222">
            <v>0</v>
          </cell>
          <cell r="AO222">
            <v>0</v>
          </cell>
          <cell r="AP222">
            <v>46755.98</v>
          </cell>
          <cell r="AQ222">
            <v>42600</v>
          </cell>
          <cell r="AR222">
            <v>9.7558215962441297E-2</v>
          </cell>
          <cell r="AS222" t="str">
            <v>N/A</v>
          </cell>
          <cell r="AT222">
            <v>10125</v>
          </cell>
          <cell r="AU222">
            <v>10125</v>
          </cell>
          <cell r="AV222">
            <v>0</v>
          </cell>
          <cell r="AW222">
            <v>0</v>
          </cell>
          <cell r="AX222">
            <v>9950</v>
          </cell>
          <cell r="AY222">
            <v>9950</v>
          </cell>
          <cell r="AZ222">
            <v>0</v>
          </cell>
          <cell r="BA222">
            <v>0</v>
          </cell>
          <cell r="BB222">
            <v>4725</v>
          </cell>
          <cell r="BC222">
            <v>4725</v>
          </cell>
          <cell r="BD222">
            <v>0</v>
          </cell>
          <cell r="BE222">
            <v>0</v>
          </cell>
          <cell r="BF222">
            <v>24800</v>
          </cell>
          <cell r="BG222">
            <v>24800</v>
          </cell>
          <cell r="BH222">
            <v>0</v>
          </cell>
          <cell r="BI222" t="str">
            <v>N/A</v>
          </cell>
          <cell r="BJ222">
            <v>7675</v>
          </cell>
          <cell r="BK222">
            <v>7675</v>
          </cell>
          <cell r="BL222">
            <v>0</v>
          </cell>
          <cell r="BM222">
            <v>0</v>
          </cell>
          <cell r="BN222">
            <v>13275</v>
          </cell>
          <cell r="BO222">
            <v>13275</v>
          </cell>
          <cell r="BP222">
            <v>0</v>
          </cell>
          <cell r="BQ222">
            <v>0</v>
          </cell>
          <cell r="BR222">
            <v>8900</v>
          </cell>
          <cell r="BS222">
            <v>8900</v>
          </cell>
          <cell r="BT222">
            <v>0</v>
          </cell>
          <cell r="BU222">
            <v>0</v>
          </cell>
          <cell r="BV222">
            <v>29850</v>
          </cell>
          <cell r="BW222">
            <v>29850</v>
          </cell>
          <cell r="BX222">
            <v>0</v>
          </cell>
          <cell r="BY222" t="str">
            <v>N/A</v>
          </cell>
          <cell r="BZ222">
            <v>10125</v>
          </cell>
          <cell r="CA222">
            <v>10125</v>
          </cell>
          <cell r="CB222">
            <v>0</v>
          </cell>
          <cell r="CC222">
            <v>0</v>
          </cell>
          <cell r="CD222">
            <v>10825</v>
          </cell>
          <cell r="CE222">
            <v>10825</v>
          </cell>
          <cell r="CF222">
            <v>0</v>
          </cell>
          <cell r="CG222">
            <v>0</v>
          </cell>
          <cell r="CH222">
            <v>3975</v>
          </cell>
          <cell r="CI222">
            <v>3975</v>
          </cell>
          <cell r="CJ222">
            <v>0</v>
          </cell>
          <cell r="CK222">
            <v>0</v>
          </cell>
          <cell r="CL222">
            <v>24925</v>
          </cell>
          <cell r="CM222">
            <v>24925</v>
          </cell>
          <cell r="CN222">
            <v>0</v>
          </cell>
          <cell r="CO222" t="str">
            <v>N/A</v>
          </cell>
          <cell r="CP222">
            <v>126330.98000000001</v>
          </cell>
          <cell r="CQ222">
            <v>122175</v>
          </cell>
          <cell r="CR222">
            <v>3.401661551053814E-2</v>
          </cell>
          <cell r="CS222" t="str">
            <v>N/A</v>
          </cell>
          <cell r="CT222">
            <v>6110</v>
          </cell>
          <cell r="CU222">
            <v>22955.980000000003</v>
          </cell>
          <cell r="CV222">
            <v>18800</v>
          </cell>
          <cell r="CW222">
            <v>33230.980000000003</v>
          </cell>
          <cell r="CX222">
            <v>29075</v>
          </cell>
          <cell r="CY222">
            <v>46755.98</v>
          </cell>
          <cell r="CZ222">
            <v>42600</v>
          </cell>
          <cell r="DA222">
            <v>56880.98</v>
          </cell>
          <cell r="DB222">
            <v>52725</v>
          </cell>
          <cell r="DC222">
            <v>66830.98000000001</v>
          </cell>
          <cell r="DD222">
            <v>62675</v>
          </cell>
          <cell r="DE222">
            <v>71555.98000000001</v>
          </cell>
          <cell r="DF222">
            <v>67400</v>
          </cell>
          <cell r="DG222">
            <v>79230.98000000001</v>
          </cell>
          <cell r="DH222">
            <v>75075</v>
          </cell>
          <cell r="DI222">
            <v>92505.98000000001</v>
          </cell>
          <cell r="DJ222">
            <v>88350</v>
          </cell>
          <cell r="DK222">
            <v>101405.98000000001</v>
          </cell>
          <cell r="DL222">
            <v>97250</v>
          </cell>
          <cell r="DM222">
            <v>111530.98000000001</v>
          </cell>
          <cell r="DN222">
            <v>107375</v>
          </cell>
          <cell r="DO222">
            <v>122355.98000000001</v>
          </cell>
          <cell r="DP222">
            <v>118200</v>
          </cell>
          <cell r="DQ222">
            <v>126330.98000000001</v>
          </cell>
          <cell r="DR222">
            <v>122175</v>
          </cell>
        </row>
        <row r="223">
          <cell r="AC223">
            <v>6120</v>
          </cell>
          <cell r="AD223">
            <v>3403.36</v>
          </cell>
          <cell r="AE223">
            <v>16400</v>
          </cell>
          <cell r="AF223">
            <v>-0.79247804878048778</v>
          </cell>
          <cell r="AG223">
            <v>16400</v>
          </cell>
          <cell r="AH223">
            <v>6975</v>
          </cell>
          <cell r="AI223">
            <v>6975</v>
          </cell>
          <cell r="AJ223">
            <v>0</v>
          </cell>
          <cell r="AK223">
            <v>0</v>
          </cell>
          <cell r="AL223">
            <v>9212.5</v>
          </cell>
          <cell r="AM223">
            <v>9212.5</v>
          </cell>
          <cell r="AN223">
            <v>0</v>
          </cell>
          <cell r="AO223">
            <v>0</v>
          </cell>
          <cell r="AP223">
            <v>19590.86</v>
          </cell>
          <cell r="AQ223">
            <v>32587.5</v>
          </cell>
          <cell r="AR223">
            <v>-0.39882286152665902</v>
          </cell>
          <cell r="AS223" t="str">
            <v>N/A</v>
          </cell>
          <cell r="AT223">
            <v>9975</v>
          </cell>
          <cell r="AU223">
            <v>9975</v>
          </cell>
          <cell r="AV223">
            <v>0</v>
          </cell>
          <cell r="AW223">
            <v>0</v>
          </cell>
          <cell r="AX223">
            <v>7400</v>
          </cell>
          <cell r="AY223">
            <v>7400</v>
          </cell>
          <cell r="AZ223">
            <v>0</v>
          </cell>
          <cell r="BA223">
            <v>0</v>
          </cell>
          <cell r="BB223">
            <v>2175</v>
          </cell>
          <cell r="BC223">
            <v>2175</v>
          </cell>
          <cell r="BD223">
            <v>0</v>
          </cell>
          <cell r="BE223">
            <v>0</v>
          </cell>
          <cell r="BF223">
            <v>19550</v>
          </cell>
          <cell r="BG223">
            <v>19550</v>
          </cell>
          <cell r="BH223">
            <v>0</v>
          </cell>
          <cell r="BI223" t="str">
            <v>N/A</v>
          </cell>
          <cell r="BJ223">
            <v>8012.5</v>
          </cell>
          <cell r="BK223">
            <v>8012.5</v>
          </cell>
          <cell r="BL223">
            <v>0</v>
          </cell>
          <cell r="BM223">
            <v>0</v>
          </cell>
          <cell r="BN223">
            <v>9975</v>
          </cell>
          <cell r="BO223">
            <v>9975</v>
          </cell>
          <cell r="BP223">
            <v>0</v>
          </cell>
          <cell r="BQ223">
            <v>0</v>
          </cell>
          <cell r="BR223">
            <v>5600</v>
          </cell>
          <cell r="BS223">
            <v>5600</v>
          </cell>
          <cell r="BT223">
            <v>0</v>
          </cell>
          <cell r="BU223">
            <v>0</v>
          </cell>
          <cell r="BV223">
            <v>23587.5</v>
          </cell>
          <cell r="BW223">
            <v>23587.5</v>
          </cell>
          <cell r="BX223">
            <v>0</v>
          </cell>
          <cell r="BY223" t="str">
            <v>N/A</v>
          </cell>
          <cell r="BZ223">
            <v>9975</v>
          </cell>
          <cell r="CA223">
            <v>9975</v>
          </cell>
          <cell r="CB223">
            <v>0</v>
          </cell>
          <cell r="CC223">
            <v>0</v>
          </cell>
          <cell r="CD223">
            <v>8012.5</v>
          </cell>
          <cell r="CE223">
            <v>8012.5</v>
          </cell>
          <cell r="CF223">
            <v>0</v>
          </cell>
          <cell r="CG223">
            <v>0</v>
          </cell>
          <cell r="CH223">
            <v>2175</v>
          </cell>
          <cell r="CI223">
            <v>2175</v>
          </cell>
          <cell r="CJ223">
            <v>0</v>
          </cell>
          <cell r="CK223">
            <v>0</v>
          </cell>
          <cell r="CL223">
            <v>20162.5</v>
          </cell>
          <cell r="CM223">
            <v>20162.5</v>
          </cell>
          <cell r="CN223">
            <v>0</v>
          </cell>
          <cell r="CO223" t="str">
            <v>N/A</v>
          </cell>
          <cell r="CP223">
            <v>82890.86</v>
          </cell>
          <cell r="CQ223">
            <v>95887.5</v>
          </cell>
          <cell r="CR223">
            <v>-0.13554050319384692</v>
          </cell>
          <cell r="CS223" t="str">
            <v>N/A</v>
          </cell>
          <cell r="CT223">
            <v>6120</v>
          </cell>
          <cell r="CU223">
            <v>3403.36</v>
          </cell>
          <cell r="CV223">
            <v>16400</v>
          </cell>
          <cell r="CW223">
            <v>10378.36</v>
          </cell>
          <cell r="CX223">
            <v>23375</v>
          </cell>
          <cell r="CY223">
            <v>19590.86</v>
          </cell>
          <cell r="CZ223">
            <v>32587.5</v>
          </cell>
          <cell r="DA223">
            <v>29565.86</v>
          </cell>
          <cell r="DB223">
            <v>42562.5</v>
          </cell>
          <cell r="DC223">
            <v>36965.86</v>
          </cell>
          <cell r="DD223">
            <v>49962.5</v>
          </cell>
          <cell r="DE223">
            <v>39140.86</v>
          </cell>
          <cell r="DF223">
            <v>52137.5</v>
          </cell>
          <cell r="DG223">
            <v>47153.36</v>
          </cell>
          <cell r="DH223">
            <v>60150</v>
          </cell>
          <cell r="DI223">
            <v>57128.36</v>
          </cell>
          <cell r="DJ223">
            <v>70125</v>
          </cell>
          <cell r="DK223">
            <v>62728.36</v>
          </cell>
          <cell r="DL223">
            <v>75725</v>
          </cell>
          <cell r="DM223">
            <v>72703.360000000001</v>
          </cell>
          <cell r="DN223">
            <v>85700</v>
          </cell>
          <cell r="DO223">
            <v>80715.86</v>
          </cell>
          <cell r="DP223">
            <v>93712.5</v>
          </cell>
          <cell r="DQ223">
            <v>82890.86</v>
          </cell>
          <cell r="DR223">
            <v>95887.5</v>
          </cell>
        </row>
        <row r="224">
          <cell r="AC224">
            <v>6130</v>
          </cell>
          <cell r="AD224">
            <v>1177.53</v>
          </cell>
          <cell r="AE224">
            <v>4200</v>
          </cell>
          <cell r="AF224">
            <v>-0.71963571428571427</v>
          </cell>
          <cell r="AG224">
            <v>4200</v>
          </cell>
          <cell r="AH224">
            <v>2150</v>
          </cell>
          <cell r="AI224">
            <v>2150</v>
          </cell>
          <cell r="AJ224">
            <v>0</v>
          </cell>
          <cell r="AK224">
            <v>0</v>
          </cell>
          <cell r="AL224">
            <v>2912.5</v>
          </cell>
          <cell r="AM224">
            <v>2912.5</v>
          </cell>
          <cell r="AN224">
            <v>0</v>
          </cell>
          <cell r="AO224">
            <v>0</v>
          </cell>
          <cell r="AP224">
            <v>6240.03</v>
          </cell>
          <cell r="AQ224">
            <v>9262.5</v>
          </cell>
          <cell r="AR224">
            <v>-0.32631255060728748</v>
          </cell>
          <cell r="AS224" t="str">
            <v>N/A</v>
          </cell>
          <cell r="AT224">
            <v>2400</v>
          </cell>
          <cell r="AU224">
            <v>2400</v>
          </cell>
          <cell r="AV224">
            <v>0</v>
          </cell>
          <cell r="AW224">
            <v>0</v>
          </cell>
          <cell r="AX224">
            <v>2150</v>
          </cell>
          <cell r="AY224">
            <v>2150</v>
          </cell>
          <cell r="AZ224">
            <v>0</v>
          </cell>
          <cell r="BA224">
            <v>0</v>
          </cell>
          <cell r="BB224">
            <v>1000</v>
          </cell>
          <cell r="BC224">
            <v>1000</v>
          </cell>
          <cell r="BD224">
            <v>0</v>
          </cell>
          <cell r="BE224">
            <v>0</v>
          </cell>
          <cell r="BF224">
            <v>5550</v>
          </cell>
          <cell r="BG224">
            <v>5550</v>
          </cell>
          <cell r="BH224">
            <v>0</v>
          </cell>
          <cell r="BI224" t="str">
            <v>N/A</v>
          </cell>
          <cell r="BJ224">
            <v>2062.5</v>
          </cell>
          <cell r="BK224">
            <v>2062.5</v>
          </cell>
          <cell r="BL224">
            <v>0</v>
          </cell>
          <cell r="BM224">
            <v>0</v>
          </cell>
          <cell r="BN224">
            <v>2750</v>
          </cell>
          <cell r="BO224">
            <v>2750</v>
          </cell>
          <cell r="BP224">
            <v>0</v>
          </cell>
          <cell r="BQ224">
            <v>0</v>
          </cell>
          <cell r="BR224">
            <v>1900</v>
          </cell>
          <cell r="BS224">
            <v>1900</v>
          </cell>
          <cell r="BT224">
            <v>0</v>
          </cell>
          <cell r="BU224">
            <v>0</v>
          </cell>
          <cell r="BV224">
            <v>6712.5</v>
          </cell>
          <cell r="BW224">
            <v>6712.5</v>
          </cell>
          <cell r="BX224">
            <v>0</v>
          </cell>
          <cell r="BY224" t="str">
            <v>N/A</v>
          </cell>
          <cell r="BZ224">
            <v>2400</v>
          </cell>
          <cell r="CA224">
            <v>2400</v>
          </cell>
          <cell r="CB224">
            <v>0</v>
          </cell>
          <cell r="CC224">
            <v>0</v>
          </cell>
          <cell r="CD224">
            <v>2412.5</v>
          </cell>
          <cell r="CE224">
            <v>2412.5</v>
          </cell>
          <cell r="CF224">
            <v>0</v>
          </cell>
          <cell r="CG224">
            <v>0</v>
          </cell>
          <cell r="CH224">
            <v>850</v>
          </cell>
          <cell r="CI224">
            <v>850</v>
          </cell>
          <cell r="CJ224">
            <v>0</v>
          </cell>
          <cell r="CK224">
            <v>0</v>
          </cell>
          <cell r="CL224">
            <v>5662.5</v>
          </cell>
          <cell r="CM224">
            <v>5662.5</v>
          </cell>
          <cell r="CN224">
            <v>0</v>
          </cell>
          <cell r="CO224" t="str">
            <v>N/A</v>
          </cell>
          <cell r="CP224">
            <v>24165.03</v>
          </cell>
          <cell r="CQ224">
            <v>27187.5</v>
          </cell>
          <cell r="CR224">
            <v>-0.11117131034482763</v>
          </cell>
          <cell r="CS224" t="str">
            <v>N/A</v>
          </cell>
          <cell r="CT224">
            <v>6130</v>
          </cell>
          <cell r="CU224">
            <v>1177.53</v>
          </cell>
          <cell r="CV224">
            <v>4200</v>
          </cell>
          <cell r="CW224">
            <v>3327.5299999999997</v>
          </cell>
          <cell r="CX224">
            <v>6350</v>
          </cell>
          <cell r="CY224">
            <v>6240.03</v>
          </cell>
          <cell r="CZ224">
            <v>9262.5</v>
          </cell>
          <cell r="DA224">
            <v>8640.0299999999988</v>
          </cell>
          <cell r="DB224">
            <v>11662.5</v>
          </cell>
          <cell r="DC224">
            <v>10790.029999999999</v>
          </cell>
          <cell r="DD224">
            <v>13812.5</v>
          </cell>
          <cell r="DE224">
            <v>11790.029999999999</v>
          </cell>
          <cell r="DF224">
            <v>14812.5</v>
          </cell>
          <cell r="DG224">
            <v>13852.529999999999</v>
          </cell>
          <cell r="DH224">
            <v>16875</v>
          </cell>
          <cell r="DI224">
            <v>16602.53</v>
          </cell>
          <cell r="DJ224">
            <v>19625</v>
          </cell>
          <cell r="DK224">
            <v>18502.53</v>
          </cell>
          <cell r="DL224">
            <v>21525</v>
          </cell>
          <cell r="DM224">
            <v>20902.53</v>
          </cell>
          <cell r="DN224">
            <v>23925</v>
          </cell>
          <cell r="DO224">
            <v>23315.03</v>
          </cell>
          <cell r="DP224">
            <v>26337.5</v>
          </cell>
          <cell r="DQ224">
            <v>24165.03</v>
          </cell>
          <cell r="DR224">
            <v>27187.5</v>
          </cell>
        </row>
        <row r="225">
          <cell r="AC225">
            <v>6140</v>
          </cell>
          <cell r="AD225">
            <v>0</v>
          </cell>
          <cell r="AE225">
            <v>0</v>
          </cell>
          <cell r="AF225" t="str">
            <v>N/A</v>
          </cell>
          <cell r="AG225">
            <v>0</v>
          </cell>
          <cell r="AH225">
            <v>0</v>
          </cell>
          <cell r="AI225">
            <v>0</v>
          </cell>
          <cell r="AJ225" t="str">
            <v>N/A</v>
          </cell>
          <cell r="AK225">
            <v>0</v>
          </cell>
          <cell r="AL225">
            <v>0</v>
          </cell>
          <cell r="AM225">
            <v>0</v>
          </cell>
          <cell r="AN225" t="str">
            <v>N/A</v>
          </cell>
          <cell r="AO225">
            <v>0</v>
          </cell>
          <cell r="AP225">
            <v>0</v>
          </cell>
          <cell r="AQ225">
            <v>0</v>
          </cell>
          <cell r="AR225" t="str">
            <v>N/A</v>
          </cell>
          <cell r="AS225" t="str">
            <v>N/A</v>
          </cell>
          <cell r="AT225">
            <v>0</v>
          </cell>
          <cell r="AU225">
            <v>0</v>
          </cell>
          <cell r="AV225" t="str">
            <v>N/A</v>
          </cell>
          <cell r="AW225">
            <v>0</v>
          </cell>
          <cell r="AX225">
            <v>0</v>
          </cell>
          <cell r="AY225">
            <v>0</v>
          </cell>
          <cell r="AZ225" t="str">
            <v>N/A</v>
          </cell>
          <cell r="BA225">
            <v>0</v>
          </cell>
          <cell r="BB225">
            <v>0</v>
          </cell>
          <cell r="BC225">
            <v>0</v>
          </cell>
          <cell r="BD225" t="str">
            <v>N/A</v>
          </cell>
          <cell r="BE225">
            <v>0</v>
          </cell>
          <cell r="BF225">
            <v>0</v>
          </cell>
          <cell r="BG225">
            <v>0</v>
          </cell>
          <cell r="BH225" t="str">
            <v>N/A</v>
          </cell>
          <cell r="BI225" t="str">
            <v>N/A</v>
          </cell>
          <cell r="BJ225">
            <v>0</v>
          </cell>
          <cell r="BK225">
            <v>0</v>
          </cell>
          <cell r="BL225" t="str">
            <v>N/A</v>
          </cell>
          <cell r="BM225">
            <v>0</v>
          </cell>
          <cell r="BN225">
            <v>0</v>
          </cell>
          <cell r="BO225">
            <v>0</v>
          </cell>
          <cell r="BP225" t="str">
            <v>N/A</v>
          </cell>
          <cell r="BQ225">
            <v>0</v>
          </cell>
          <cell r="BR225">
            <v>0</v>
          </cell>
          <cell r="BS225">
            <v>0</v>
          </cell>
          <cell r="BT225" t="str">
            <v>N/A</v>
          </cell>
          <cell r="BU225">
            <v>0</v>
          </cell>
          <cell r="BV225">
            <v>0</v>
          </cell>
          <cell r="BW225">
            <v>0</v>
          </cell>
          <cell r="BX225" t="str">
            <v>N/A</v>
          </cell>
          <cell r="BY225" t="str">
            <v>N/A</v>
          </cell>
          <cell r="BZ225">
            <v>0</v>
          </cell>
          <cell r="CA225">
            <v>0</v>
          </cell>
          <cell r="CB225" t="str">
            <v>N/A</v>
          </cell>
          <cell r="CC225">
            <v>0</v>
          </cell>
          <cell r="CD225">
            <v>0</v>
          </cell>
          <cell r="CE225">
            <v>0</v>
          </cell>
          <cell r="CF225" t="str">
            <v>N/A</v>
          </cell>
          <cell r="CG225">
            <v>0</v>
          </cell>
          <cell r="CH225">
            <v>0</v>
          </cell>
          <cell r="CI225">
            <v>0</v>
          </cell>
          <cell r="CJ225" t="str">
            <v>N/A</v>
          </cell>
          <cell r="CK225">
            <v>0</v>
          </cell>
          <cell r="CL225">
            <v>0</v>
          </cell>
          <cell r="CM225">
            <v>0</v>
          </cell>
          <cell r="CN225" t="str">
            <v>N/A</v>
          </cell>
          <cell r="CO225" t="str">
            <v>N/A</v>
          </cell>
          <cell r="CP225">
            <v>0</v>
          </cell>
          <cell r="CQ225">
            <v>0</v>
          </cell>
          <cell r="CR225" t="str">
            <v>N/A</v>
          </cell>
          <cell r="CS225" t="str">
            <v>N/A</v>
          </cell>
          <cell r="CT225">
            <v>6140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row>
        <row r="226">
          <cell r="AC226">
            <v>6148</v>
          </cell>
          <cell r="AD226">
            <v>27536.870000000003</v>
          </cell>
          <cell r="AE226">
            <v>39400</v>
          </cell>
          <cell r="AF226">
            <v>-0.3010946700507614</v>
          </cell>
          <cell r="AG226">
            <v>39400</v>
          </cell>
          <cell r="AH226">
            <v>19400</v>
          </cell>
          <cell r="AI226">
            <v>19400</v>
          </cell>
          <cell r="AJ226">
            <v>0</v>
          </cell>
          <cell r="AK226">
            <v>0</v>
          </cell>
          <cell r="AL226">
            <v>25650</v>
          </cell>
          <cell r="AM226">
            <v>25650</v>
          </cell>
          <cell r="AN226">
            <v>0</v>
          </cell>
          <cell r="AO226">
            <v>0</v>
          </cell>
          <cell r="AP226">
            <v>72586.87</v>
          </cell>
          <cell r="AQ226">
            <v>84450</v>
          </cell>
          <cell r="AR226">
            <v>-0.14047519242155126</v>
          </cell>
          <cell r="AS226" t="str">
            <v>N/A</v>
          </cell>
          <cell r="AT226">
            <v>22500</v>
          </cell>
          <cell r="AU226">
            <v>22500</v>
          </cell>
          <cell r="AV226">
            <v>0</v>
          </cell>
          <cell r="AW226">
            <v>0</v>
          </cell>
          <cell r="AX226">
            <v>19500</v>
          </cell>
          <cell r="AY226">
            <v>19500</v>
          </cell>
          <cell r="AZ226">
            <v>0</v>
          </cell>
          <cell r="BA226">
            <v>0</v>
          </cell>
          <cell r="BB226">
            <v>7900</v>
          </cell>
          <cell r="BC226">
            <v>7900</v>
          </cell>
          <cell r="BD226">
            <v>0</v>
          </cell>
          <cell r="BE226">
            <v>0</v>
          </cell>
          <cell r="BF226">
            <v>49900</v>
          </cell>
          <cell r="BG226">
            <v>49900</v>
          </cell>
          <cell r="BH226">
            <v>0</v>
          </cell>
          <cell r="BI226" t="str">
            <v>N/A</v>
          </cell>
          <cell r="BJ226">
            <v>17750</v>
          </cell>
          <cell r="BK226">
            <v>17750</v>
          </cell>
          <cell r="BL226">
            <v>0</v>
          </cell>
          <cell r="BM226">
            <v>0</v>
          </cell>
          <cell r="BN226">
            <v>26000</v>
          </cell>
          <cell r="BO226">
            <v>26000</v>
          </cell>
          <cell r="BP226">
            <v>0</v>
          </cell>
          <cell r="BQ226">
            <v>0</v>
          </cell>
          <cell r="BR226">
            <v>16400</v>
          </cell>
          <cell r="BS226">
            <v>16400</v>
          </cell>
          <cell r="BT226">
            <v>0</v>
          </cell>
          <cell r="BU226">
            <v>0</v>
          </cell>
          <cell r="BV226">
            <v>60150</v>
          </cell>
          <cell r="BW226">
            <v>60150</v>
          </cell>
          <cell r="BX226">
            <v>0</v>
          </cell>
          <cell r="BY226" t="str">
            <v>N/A</v>
          </cell>
          <cell r="BZ226">
            <v>22500</v>
          </cell>
          <cell r="CA226">
            <v>22500</v>
          </cell>
          <cell r="CB226">
            <v>0</v>
          </cell>
          <cell r="CC226">
            <v>0</v>
          </cell>
          <cell r="CD226">
            <v>21250</v>
          </cell>
          <cell r="CE226">
            <v>21250</v>
          </cell>
          <cell r="CF226">
            <v>0</v>
          </cell>
          <cell r="CG226">
            <v>0</v>
          </cell>
          <cell r="CH226">
            <v>7000</v>
          </cell>
          <cell r="CI226">
            <v>7000</v>
          </cell>
          <cell r="CJ226">
            <v>0</v>
          </cell>
          <cell r="CK226">
            <v>0</v>
          </cell>
          <cell r="CL226">
            <v>50750</v>
          </cell>
          <cell r="CM226">
            <v>50750</v>
          </cell>
          <cell r="CN226">
            <v>0</v>
          </cell>
          <cell r="CO226" t="str">
            <v>N/A</v>
          </cell>
          <cell r="CP226">
            <v>233386.87</v>
          </cell>
          <cell r="CQ226">
            <v>245250</v>
          </cell>
          <cell r="CR226">
            <v>-4.8371580020387328E-2</v>
          </cell>
          <cell r="CS226" t="str">
            <v>N/A</v>
          </cell>
          <cell r="CT226">
            <v>6148</v>
          </cell>
          <cell r="CU226">
            <v>27536.870000000003</v>
          </cell>
          <cell r="CV226">
            <v>39400</v>
          </cell>
          <cell r="CW226">
            <v>46936.87</v>
          </cell>
          <cell r="CX226">
            <v>58800</v>
          </cell>
          <cell r="CY226">
            <v>72586.87</v>
          </cell>
          <cell r="CZ226">
            <v>84450</v>
          </cell>
          <cell r="DA226">
            <v>95086.87</v>
          </cell>
          <cell r="DB226">
            <v>106950</v>
          </cell>
          <cell r="DC226">
            <v>114586.87</v>
          </cell>
          <cell r="DD226">
            <v>126450</v>
          </cell>
          <cell r="DE226">
            <v>122486.87</v>
          </cell>
          <cell r="DF226">
            <v>134350</v>
          </cell>
          <cell r="DG226">
            <v>140236.87</v>
          </cell>
          <cell r="DH226">
            <v>152100</v>
          </cell>
          <cell r="DI226">
            <v>166236.87</v>
          </cell>
          <cell r="DJ226">
            <v>178100</v>
          </cell>
          <cell r="DK226">
            <v>182636.87</v>
          </cell>
          <cell r="DL226">
            <v>194500</v>
          </cell>
          <cell r="DM226">
            <v>205136.87</v>
          </cell>
          <cell r="DN226">
            <v>217000</v>
          </cell>
          <cell r="DO226">
            <v>226386.87</v>
          </cell>
          <cell r="DP226">
            <v>238250</v>
          </cell>
          <cell r="DQ226">
            <v>233386.87</v>
          </cell>
          <cell r="DR226">
            <v>245250</v>
          </cell>
        </row>
        <row r="227">
          <cell r="AC227">
            <v>6151</v>
          </cell>
          <cell r="AD227">
            <v>0</v>
          </cell>
          <cell r="AE227">
            <v>0</v>
          </cell>
          <cell r="AF227" t="str">
            <v>N/A</v>
          </cell>
          <cell r="AG227">
            <v>0</v>
          </cell>
          <cell r="AH227">
            <v>0</v>
          </cell>
          <cell r="AI227">
            <v>0</v>
          </cell>
          <cell r="AJ227" t="str">
            <v>N/A</v>
          </cell>
          <cell r="AK227">
            <v>0</v>
          </cell>
          <cell r="AL227">
            <v>0</v>
          </cell>
          <cell r="AM227">
            <v>0</v>
          </cell>
          <cell r="AN227" t="str">
            <v>N/A</v>
          </cell>
          <cell r="AO227">
            <v>0</v>
          </cell>
          <cell r="AP227">
            <v>0</v>
          </cell>
          <cell r="AQ227">
            <v>0</v>
          </cell>
          <cell r="AR227" t="str">
            <v>N/A</v>
          </cell>
          <cell r="AS227" t="str">
            <v>N/A</v>
          </cell>
          <cell r="AT227">
            <v>0</v>
          </cell>
          <cell r="AU227">
            <v>0</v>
          </cell>
          <cell r="AV227" t="str">
            <v>N/A</v>
          </cell>
          <cell r="AW227">
            <v>0</v>
          </cell>
          <cell r="AX227">
            <v>0</v>
          </cell>
          <cell r="AY227">
            <v>0</v>
          </cell>
          <cell r="AZ227" t="str">
            <v>N/A</v>
          </cell>
          <cell r="BA227">
            <v>0</v>
          </cell>
          <cell r="BB227">
            <v>0</v>
          </cell>
          <cell r="BC227">
            <v>0</v>
          </cell>
          <cell r="BD227" t="str">
            <v>N/A</v>
          </cell>
          <cell r="BE227">
            <v>0</v>
          </cell>
          <cell r="BF227">
            <v>0</v>
          </cell>
          <cell r="BG227">
            <v>0</v>
          </cell>
          <cell r="BH227" t="str">
            <v>N/A</v>
          </cell>
          <cell r="BI227" t="str">
            <v>N/A</v>
          </cell>
          <cell r="BJ227">
            <v>0</v>
          </cell>
          <cell r="BK227">
            <v>0</v>
          </cell>
          <cell r="BL227" t="str">
            <v>N/A</v>
          </cell>
          <cell r="BM227">
            <v>0</v>
          </cell>
          <cell r="BN227">
            <v>0</v>
          </cell>
          <cell r="BO227">
            <v>0</v>
          </cell>
          <cell r="BP227" t="str">
            <v>N/A</v>
          </cell>
          <cell r="BQ227">
            <v>0</v>
          </cell>
          <cell r="BR227">
            <v>0</v>
          </cell>
          <cell r="BS227">
            <v>0</v>
          </cell>
          <cell r="BT227" t="str">
            <v>N/A</v>
          </cell>
          <cell r="BU227">
            <v>0</v>
          </cell>
          <cell r="BV227">
            <v>0</v>
          </cell>
          <cell r="BW227">
            <v>0</v>
          </cell>
          <cell r="BX227" t="str">
            <v>N/A</v>
          </cell>
          <cell r="BY227" t="str">
            <v>N/A</v>
          </cell>
          <cell r="BZ227">
            <v>0</v>
          </cell>
          <cell r="CA227">
            <v>0</v>
          </cell>
          <cell r="CB227" t="str">
            <v>N/A</v>
          </cell>
          <cell r="CC227">
            <v>0</v>
          </cell>
          <cell r="CD227">
            <v>0</v>
          </cell>
          <cell r="CE227">
            <v>0</v>
          </cell>
          <cell r="CF227" t="str">
            <v>N/A</v>
          </cell>
          <cell r="CG227">
            <v>0</v>
          </cell>
          <cell r="CH227">
            <v>0</v>
          </cell>
          <cell r="CI227">
            <v>0</v>
          </cell>
          <cell r="CJ227" t="str">
            <v>N/A</v>
          </cell>
          <cell r="CK227">
            <v>0</v>
          </cell>
          <cell r="CL227">
            <v>0</v>
          </cell>
          <cell r="CM227">
            <v>0</v>
          </cell>
          <cell r="CN227" t="str">
            <v>N/A</v>
          </cell>
          <cell r="CO227" t="str">
            <v>N/A</v>
          </cell>
          <cell r="CP227">
            <v>0</v>
          </cell>
          <cell r="CQ227">
            <v>0</v>
          </cell>
          <cell r="CR227" t="str">
            <v>N/A</v>
          </cell>
          <cell r="CS227" t="str">
            <v>N/A</v>
          </cell>
          <cell r="CT227">
            <v>6151</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row>
        <row r="228">
          <cell r="AC228">
            <v>6160</v>
          </cell>
          <cell r="AD228">
            <v>0</v>
          </cell>
          <cell r="AE228">
            <v>1000</v>
          </cell>
          <cell r="AF228" t="str">
            <v>N/A</v>
          </cell>
          <cell r="AG228">
            <v>1000</v>
          </cell>
          <cell r="AH228">
            <v>1000</v>
          </cell>
          <cell r="AI228">
            <v>1000</v>
          </cell>
          <cell r="AJ228">
            <v>0</v>
          </cell>
          <cell r="AK228">
            <v>0</v>
          </cell>
          <cell r="AL228">
            <v>1000</v>
          </cell>
          <cell r="AM228">
            <v>1000</v>
          </cell>
          <cell r="AN228">
            <v>0</v>
          </cell>
          <cell r="AO228">
            <v>0</v>
          </cell>
          <cell r="AP228">
            <v>2000</v>
          </cell>
          <cell r="AQ228">
            <v>3000</v>
          </cell>
          <cell r="AR228">
            <v>-0.33333333333333337</v>
          </cell>
          <cell r="AS228" t="str">
            <v>N/A</v>
          </cell>
          <cell r="AT228">
            <v>1000</v>
          </cell>
          <cell r="AU228">
            <v>1000</v>
          </cell>
          <cell r="AV228">
            <v>0</v>
          </cell>
          <cell r="AW228">
            <v>0</v>
          </cell>
          <cell r="AX228">
            <v>1000</v>
          </cell>
          <cell r="AY228">
            <v>1000</v>
          </cell>
          <cell r="AZ228">
            <v>0</v>
          </cell>
          <cell r="BA228">
            <v>0</v>
          </cell>
          <cell r="BB228">
            <v>1000</v>
          </cell>
          <cell r="BC228">
            <v>1000</v>
          </cell>
          <cell r="BD228">
            <v>0</v>
          </cell>
          <cell r="BE228">
            <v>0</v>
          </cell>
          <cell r="BF228">
            <v>3000</v>
          </cell>
          <cell r="BG228">
            <v>3000</v>
          </cell>
          <cell r="BH228">
            <v>0</v>
          </cell>
          <cell r="BI228" t="str">
            <v>N/A</v>
          </cell>
          <cell r="BJ228">
            <v>1000</v>
          </cell>
          <cell r="BK228">
            <v>1000</v>
          </cell>
          <cell r="BL228">
            <v>0</v>
          </cell>
          <cell r="BM228">
            <v>0</v>
          </cell>
          <cell r="BN228">
            <v>1000</v>
          </cell>
          <cell r="BO228">
            <v>1000</v>
          </cell>
          <cell r="BP228">
            <v>0</v>
          </cell>
          <cell r="BQ228">
            <v>0</v>
          </cell>
          <cell r="BR228">
            <v>1000</v>
          </cell>
          <cell r="BS228">
            <v>1000</v>
          </cell>
          <cell r="BT228">
            <v>0</v>
          </cell>
          <cell r="BU228">
            <v>0</v>
          </cell>
          <cell r="BV228">
            <v>3000</v>
          </cell>
          <cell r="BW228">
            <v>3000</v>
          </cell>
          <cell r="BX228">
            <v>0</v>
          </cell>
          <cell r="BY228" t="str">
            <v>N/A</v>
          </cell>
          <cell r="BZ228">
            <v>1000</v>
          </cell>
          <cell r="CA228">
            <v>1000</v>
          </cell>
          <cell r="CB228">
            <v>0</v>
          </cell>
          <cell r="CC228">
            <v>0</v>
          </cell>
          <cell r="CD228">
            <v>1000</v>
          </cell>
          <cell r="CE228">
            <v>1000</v>
          </cell>
          <cell r="CF228">
            <v>0</v>
          </cell>
          <cell r="CG228">
            <v>0</v>
          </cell>
          <cell r="CH228">
            <v>1000</v>
          </cell>
          <cell r="CI228">
            <v>1000</v>
          </cell>
          <cell r="CJ228">
            <v>0</v>
          </cell>
          <cell r="CK228">
            <v>0</v>
          </cell>
          <cell r="CL228">
            <v>3000</v>
          </cell>
          <cell r="CM228">
            <v>3000</v>
          </cell>
          <cell r="CN228">
            <v>0</v>
          </cell>
          <cell r="CO228" t="str">
            <v>N/A</v>
          </cell>
          <cell r="CP228">
            <v>11000</v>
          </cell>
          <cell r="CQ228">
            <v>12000</v>
          </cell>
          <cell r="CR228">
            <v>-8.333333333333337E-2</v>
          </cell>
          <cell r="CS228" t="str">
            <v>N/A</v>
          </cell>
          <cell r="CT228">
            <v>6160</v>
          </cell>
          <cell r="CU228">
            <v>0</v>
          </cell>
          <cell r="CV228">
            <v>1000</v>
          </cell>
          <cell r="CW228">
            <v>1000</v>
          </cell>
          <cell r="CX228">
            <v>2000</v>
          </cell>
          <cell r="CY228">
            <v>2000</v>
          </cell>
          <cell r="CZ228">
            <v>3000</v>
          </cell>
          <cell r="DA228">
            <v>3000</v>
          </cell>
          <cell r="DB228">
            <v>4000</v>
          </cell>
          <cell r="DC228">
            <v>4000</v>
          </cell>
          <cell r="DD228">
            <v>5000</v>
          </cell>
          <cell r="DE228">
            <v>5000</v>
          </cell>
          <cell r="DF228">
            <v>6000</v>
          </cell>
          <cell r="DG228">
            <v>6000</v>
          </cell>
          <cell r="DH228">
            <v>7000</v>
          </cell>
          <cell r="DI228">
            <v>7000</v>
          </cell>
          <cell r="DJ228">
            <v>8000</v>
          </cell>
          <cell r="DK228">
            <v>8000</v>
          </cell>
          <cell r="DL228">
            <v>9000</v>
          </cell>
          <cell r="DM228">
            <v>9000</v>
          </cell>
          <cell r="DN228">
            <v>10000</v>
          </cell>
          <cell r="DO228">
            <v>10000</v>
          </cell>
          <cell r="DP228">
            <v>11000</v>
          </cell>
          <cell r="DQ228">
            <v>11000</v>
          </cell>
          <cell r="DR228">
            <v>12000</v>
          </cell>
        </row>
        <row r="229">
          <cell r="AC229">
            <v>6165</v>
          </cell>
          <cell r="AD229">
            <v>1345.63</v>
          </cell>
          <cell r="AE229">
            <v>0</v>
          </cell>
          <cell r="AF229" t="str">
            <v>N/A</v>
          </cell>
          <cell r="AG229">
            <v>0</v>
          </cell>
          <cell r="AH229">
            <v>0</v>
          </cell>
          <cell r="AI229">
            <v>0</v>
          </cell>
          <cell r="AJ229" t="str">
            <v>N/A</v>
          </cell>
          <cell r="AK229">
            <v>0</v>
          </cell>
          <cell r="AL229">
            <v>0</v>
          </cell>
          <cell r="AM229">
            <v>0</v>
          </cell>
          <cell r="AN229" t="str">
            <v>N/A</v>
          </cell>
          <cell r="AO229">
            <v>0</v>
          </cell>
          <cell r="AP229">
            <v>1345.63</v>
          </cell>
          <cell r="AQ229">
            <v>0</v>
          </cell>
          <cell r="AR229" t="str">
            <v>N/A</v>
          </cell>
          <cell r="AS229" t="str">
            <v>N/A</v>
          </cell>
          <cell r="AT229">
            <v>0</v>
          </cell>
          <cell r="AU229">
            <v>0</v>
          </cell>
          <cell r="AV229" t="str">
            <v>N/A</v>
          </cell>
          <cell r="AW229">
            <v>0</v>
          </cell>
          <cell r="AX229">
            <v>0</v>
          </cell>
          <cell r="AY229">
            <v>0</v>
          </cell>
          <cell r="AZ229" t="str">
            <v>N/A</v>
          </cell>
          <cell r="BA229">
            <v>0</v>
          </cell>
          <cell r="BB229">
            <v>0</v>
          </cell>
          <cell r="BC229">
            <v>0</v>
          </cell>
          <cell r="BD229" t="str">
            <v>N/A</v>
          </cell>
          <cell r="BE229">
            <v>0</v>
          </cell>
          <cell r="BF229">
            <v>0</v>
          </cell>
          <cell r="BG229">
            <v>0</v>
          </cell>
          <cell r="BH229" t="str">
            <v>N/A</v>
          </cell>
          <cell r="BI229" t="str">
            <v>N/A</v>
          </cell>
          <cell r="BJ229">
            <v>0</v>
          </cell>
          <cell r="BK229">
            <v>0</v>
          </cell>
          <cell r="BL229" t="str">
            <v>N/A</v>
          </cell>
          <cell r="BM229">
            <v>0</v>
          </cell>
          <cell r="BN229">
            <v>0</v>
          </cell>
          <cell r="BO229">
            <v>0</v>
          </cell>
          <cell r="BP229" t="str">
            <v>N/A</v>
          </cell>
          <cell r="BQ229">
            <v>0</v>
          </cell>
          <cell r="BR229">
            <v>0</v>
          </cell>
          <cell r="BS229">
            <v>0</v>
          </cell>
          <cell r="BT229" t="str">
            <v>N/A</v>
          </cell>
          <cell r="BU229">
            <v>0</v>
          </cell>
          <cell r="BV229">
            <v>0</v>
          </cell>
          <cell r="BW229">
            <v>0</v>
          </cell>
          <cell r="BX229" t="str">
            <v>N/A</v>
          </cell>
          <cell r="BY229" t="str">
            <v>N/A</v>
          </cell>
          <cell r="BZ229">
            <v>0</v>
          </cell>
          <cell r="CA229">
            <v>0</v>
          </cell>
          <cell r="CB229" t="str">
            <v>N/A</v>
          </cell>
          <cell r="CC229">
            <v>0</v>
          </cell>
          <cell r="CD229">
            <v>0</v>
          </cell>
          <cell r="CE229">
            <v>0</v>
          </cell>
          <cell r="CF229" t="str">
            <v>N/A</v>
          </cell>
          <cell r="CG229">
            <v>0</v>
          </cell>
          <cell r="CH229">
            <v>0</v>
          </cell>
          <cell r="CI229">
            <v>0</v>
          </cell>
          <cell r="CJ229" t="str">
            <v>N/A</v>
          </cell>
          <cell r="CK229">
            <v>0</v>
          </cell>
          <cell r="CL229">
            <v>0</v>
          </cell>
          <cell r="CM229">
            <v>0</v>
          </cell>
          <cell r="CN229" t="str">
            <v>N/A</v>
          </cell>
          <cell r="CO229" t="str">
            <v>N/A</v>
          </cell>
          <cell r="CP229">
            <v>1345.63</v>
          </cell>
          <cell r="CQ229">
            <v>0</v>
          </cell>
          <cell r="CR229" t="str">
            <v>N/A</v>
          </cell>
          <cell r="CS229" t="str">
            <v>N/A</v>
          </cell>
          <cell r="CT229">
            <v>6165</v>
          </cell>
          <cell r="CU229">
            <v>1345.63</v>
          </cell>
          <cell r="CV229">
            <v>0</v>
          </cell>
          <cell r="CW229">
            <v>1345.63</v>
          </cell>
          <cell r="CX229">
            <v>0</v>
          </cell>
          <cell r="CY229">
            <v>1345.63</v>
          </cell>
          <cell r="CZ229">
            <v>0</v>
          </cell>
          <cell r="DA229">
            <v>1345.63</v>
          </cell>
          <cell r="DB229">
            <v>0</v>
          </cell>
          <cell r="DC229">
            <v>1345.63</v>
          </cell>
          <cell r="DD229">
            <v>0</v>
          </cell>
          <cell r="DE229">
            <v>1345.63</v>
          </cell>
          <cell r="DF229">
            <v>0</v>
          </cell>
          <cell r="DG229">
            <v>1345.63</v>
          </cell>
          <cell r="DH229">
            <v>0</v>
          </cell>
          <cell r="DI229">
            <v>1345.63</v>
          </cell>
          <cell r="DJ229">
            <v>0</v>
          </cell>
          <cell r="DK229">
            <v>1345.63</v>
          </cell>
          <cell r="DL229">
            <v>0</v>
          </cell>
          <cell r="DM229">
            <v>1345.63</v>
          </cell>
          <cell r="DN229">
            <v>0</v>
          </cell>
          <cell r="DO229">
            <v>1345.63</v>
          </cell>
          <cell r="DP229">
            <v>0</v>
          </cell>
          <cell r="DQ229">
            <v>1345.63</v>
          </cell>
          <cell r="DR229">
            <v>0</v>
          </cell>
        </row>
        <row r="230">
          <cell r="AC230">
            <v>6170</v>
          </cell>
          <cell r="AD230">
            <v>63.870000000000005</v>
          </cell>
          <cell r="AE230">
            <v>0</v>
          </cell>
          <cell r="AF230" t="str">
            <v>N/A</v>
          </cell>
          <cell r="AG230">
            <v>0</v>
          </cell>
          <cell r="AH230">
            <v>0</v>
          </cell>
          <cell r="AI230">
            <v>0</v>
          </cell>
          <cell r="AJ230" t="str">
            <v>N/A</v>
          </cell>
          <cell r="AK230">
            <v>0</v>
          </cell>
          <cell r="AL230">
            <v>0</v>
          </cell>
          <cell r="AM230">
            <v>0</v>
          </cell>
          <cell r="AN230" t="str">
            <v>N/A</v>
          </cell>
          <cell r="AO230">
            <v>0</v>
          </cell>
          <cell r="AP230">
            <v>63.870000000000005</v>
          </cell>
          <cell r="AQ230">
            <v>0</v>
          </cell>
          <cell r="AR230" t="str">
            <v>N/A</v>
          </cell>
          <cell r="AS230" t="str">
            <v>N/A</v>
          </cell>
          <cell r="AT230">
            <v>0</v>
          </cell>
          <cell r="AU230">
            <v>0</v>
          </cell>
          <cell r="AV230" t="str">
            <v>N/A</v>
          </cell>
          <cell r="AW230">
            <v>0</v>
          </cell>
          <cell r="AX230">
            <v>0</v>
          </cell>
          <cell r="AY230">
            <v>0</v>
          </cell>
          <cell r="AZ230" t="str">
            <v>N/A</v>
          </cell>
          <cell r="BA230">
            <v>0</v>
          </cell>
          <cell r="BB230">
            <v>0</v>
          </cell>
          <cell r="BC230">
            <v>0</v>
          </cell>
          <cell r="BD230" t="str">
            <v>N/A</v>
          </cell>
          <cell r="BE230">
            <v>0</v>
          </cell>
          <cell r="BF230">
            <v>0</v>
          </cell>
          <cell r="BG230">
            <v>0</v>
          </cell>
          <cell r="BH230" t="str">
            <v>N/A</v>
          </cell>
          <cell r="BI230" t="str">
            <v>N/A</v>
          </cell>
          <cell r="BJ230">
            <v>0</v>
          </cell>
          <cell r="BK230">
            <v>0</v>
          </cell>
          <cell r="BL230" t="str">
            <v>N/A</v>
          </cell>
          <cell r="BM230">
            <v>0</v>
          </cell>
          <cell r="BN230">
            <v>0</v>
          </cell>
          <cell r="BO230">
            <v>0</v>
          </cell>
          <cell r="BP230" t="str">
            <v>N/A</v>
          </cell>
          <cell r="BQ230">
            <v>0</v>
          </cell>
          <cell r="BR230">
            <v>0</v>
          </cell>
          <cell r="BS230">
            <v>0</v>
          </cell>
          <cell r="BT230" t="str">
            <v>N/A</v>
          </cell>
          <cell r="BU230">
            <v>0</v>
          </cell>
          <cell r="BV230">
            <v>0</v>
          </cell>
          <cell r="BW230">
            <v>0</v>
          </cell>
          <cell r="BX230" t="str">
            <v>N/A</v>
          </cell>
          <cell r="BY230" t="str">
            <v>N/A</v>
          </cell>
          <cell r="BZ230">
            <v>0</v>
          </cell>
          <cell r="CA230">
            <v>0</v>
          </cell>
          <cell r="CB230" t="str">
            <v>N/A</v>
          </cell>
          <cell r="CC230">
            <v>0</v>
          </cell>
          <cell r="CD230">
            <v>0</v>
          </cell>
          <cell r="CE230">
            <v>0</v>
          </cell>
          <cell r="CF230" t="str">
            <v>N/A</v>
          </cell>
          <cell r="CG230">
            <v>0</v>
          </cell>
          <cell r="CH230">
            <v>0</v>
          </cell>
          <cell r="CI230">
            <v>0</v>
          </cell>
          <cell r="CJ230" t="str">
            <v>N/A</v>
          </cell>
          <cell r="CK230">
            <v>0</v>
          </cell>
          <cell r="CL230">
            <v>0</v>
          </cell>
          <cell r="CM230">
            <v>0</v>
          </cell>
          <cell r="CN230" t="str">
            <v>N/A</v>
          </cell>
          <cell r="CO230" t="str">
            <v>N/A</v>
          </cell>
          <cell r="CP230">
            <v>63.870000000000005</v>
          </cell>
          <cell r="CQ230">
            <v>0</v>
          </cell>
          <cell r="CR230" t="str">
            <v>N/A</v>
          </cell>
          <cell r="CS230" t="str">
            <v>N/A</v>
          </cell>
          <cell r="CT230">
            <v>6170</v>
          </cell>
          <cell r="CU230">
            <v>63.870000000000005</v>
          </cell>
          <cell r="CV230">
            <v>0</v>
          </cell>
          <cell r="CW230">
            <v>63.870000000000005</v>
          </cell>
          <cell r="CX230">
            <v>0</v>
          </cell>
          <cell r="CY230">
            <v>63.870000000000005</v>
          </cell>
          <cell r="CZ230">
            <v>0</v>
          </cell>
          <cell r="DA230">
            <v>63.870000000000005</v>
          </cell>
          <cell r="DB230">
            <v>0</v>
          </cell>
          <cell r="DC230">
            <v>63.870000000000005</v>
          </cell>
          <cell r="DD230">
            <v>0</v>
          </cell>
          <cell r="DE230">
            <v>63.870000000000005</v>
          </cell>
          <cell r="DF230">
            <v>0</v>
          </cell>
          <cell r="DG230">
            <v>63.870000000000005</v>
          </cell>
          <cell r="DH230">
            <v>0</v>
          </cell>
          <cell r="DI230">
            <v>63.870000000000005</v>
          </cell>
          <cell r="DJ230">
            <v>0</v>
          </cell>
          <cell r="DK230">
            <v>63.870000000000005</v>
          </cell>
          <cell r="DL230">
            <v>0</v>
          </cell>
          <cell r="DM230">
            <v>63.870000000000005</v>
          </cell>
          <cell r="DN230">
            <v>0</v>
          </cell>
          <cell r="DO230">
            <v>63.870000000000005</v>
          </cell>
          <cell r="DP230">
            <v>0</v>
          </cell>
          <cell r="DQ230">
            <v>63.870000000000005</v>
          </cell>
          <cell r="DR230">
            <v>0</v>
          </cell>
        </row>
        <row r="231">
          <cell r="AC231">
            <v>6175</v>
          </cell>
          <cell r="AD231">
            <v>1157.3200000000002</v>
          </cell>
          <cell r="AE231">
            <v>975</v>
          </cell>
          <cell r="AF231">
            <v>0.18699487179487195</v>
          </cell>
          <cell r="AG231">
            <v>975</v>
          </cell>
          <cell r="AH231">
            <v>1025</v>
          </cell>
          <cell r="AI231">
            <v>1025</v>
          </cell>
          <cell r="AJ231">
            <v>0</v>
          </cell>
          <cell r="AK231">
            <v>0</v>
          </cell>
          <cell r="AL231">
            <v>1050</v>
          </cell>
          <cell r="AM231">
            <v>1050</v>
          </cell>
          <cell r="AN231">
            <v>0</v>
          </cell>
          <cell r="AO231">
            <v>0</v>
          </cell>
          <cell r="AP231">
            <v>3232.32</v>
          </cell>
          <cell r="AQ231">
            <v>3050</v>
          </cell>
          <cell r="AR231">
            <v>5.9777049180328001E-2</v>
          </cell>
          <cell r="AS231" t="str">
            <v>N/A</v>
          </cell>
          <cell r="AT231">
            <v>1050</v>
          </cell>
          <cell r="AU231">
            <v>1050</v>
          </cell>
          <cell r="AV231">
            <v>0</v>
          </cell>
          <cell r="AW231">
            <v>0</v>
          </cell>
          <cell r="AX231">
            <v>1050</v>
          </cell>
          <cell r="AY231">
            <v>1050</v>
          </cell>
          <cell r="AZ231">
            <v>0</v>
          </cell>
          <cell r="BA231">
            <v>0</v>
          </cell>
          <cell r="BB231">
            <v>7550</v>
          </cell>
          <cell r="BC231">
            <v>1050</v>
          </cell>
          <cell r="BD231">
            <v>6.1904761904761907</v>
          </cell>
          <cell r="BE231">
            <v>0</v>
          </cell>
          <cell r="BF231">
            <v>9650</v>
          </cell>
          <cell r="BG231">
            <v>3150</v>
          </cell>
          <cell r="BH231">
            <v>2.0634920634920637</v>
          </cell>
          <cell r="BI231" t="str">
            <v>N/A</v>
          </cell>
          <cell r="BJ231">
            <v>1050</v>
          </cell>
          <cell r="BK231">
            <v>1050</v>
          </cell>
          <cell r="BL231">
            <v>0</v>
          </cell>
          <cell r="BM231">
            <v>0</v>
          </cell>
          <cell r="BN231">
            <v>1050</v>
          </cell>
          <cell r="BO231">
            <v>1050</v>
          </cell>
          <cell r="BP231">
            <v>0</v>
          </cell>
          <cell r="BQ231">
            <v>0</v>
          </cell>
          <cell r="BR231">
            <v>1050</v>
          </cell>
          <cell r="BS231">
            <v>1050</v>
          </cell>
          <cell r="BT231">
            <v>0</v>
          </cell>
          <cell r="BU231">
            <v>0</v>
          </cell>
          <cell r="BV231">
            <v>3150</v>
          </cell>
          <cell r="BW231">
            <v>3150</v>
          </cell>
          <cell r="BX231">
            <v>0</v>
          </cell>
          <cell r="BY231" t="str">
            <v>N/A</v>
          </cell>
          <cell r="BZ231">
            <v>1050</v>
          </cell>
          <cell r="CA231">
            <v>1050</v>
          </cell>
          <cell r="CB231">
            <v>0</v>
          </cell>
          <cell r="CC231">
            <v>0</v>
          </cell>
          <cell r="CD231">
            <v>1050</v>
          </cell>
          <cell r="CE231">
            <v>1050</v>
          </cell>
          <cell r="CF231">
            <v>0</v>
          </cell>
          <cell r="CG231">
            <v>0</v>
          </cell>
          <cell r="CH231">
            <v>1050</v>
          </cell>
          <cell r="CI231">
            <v>1050</v>
          </cell>
          <cell r="CJ231">
            <v>0</v>
          </cell>
          <cell r="CK231">
            <v>0</v>
          </cell>
          <cell r="CL231">
            <v>3150</v>
          </cell>
          <cell r="CM231">
            <v>3150</v>
          </cell>
          <cell r="CN231">
            <v>0</v>
          </cell>
          <cell r="CO231" t="str">
            <v>N/A</v>
          </cell>
          <cell r="CP231">
            <v>19182.32</v>
          </cell>
          <cell r="CQ231">
            <v>12500</v>
          </cell>
          <cell r="CR231">
            <v>0.53458559999999999</v>
          </cell>
          <cell r="CS231" t="str">
            <v>N/A</v>
          </cell>
          <cell r="CT231">
            <v>6175</v>
          </cell>
          <cell r="CU231">
            <v>1157.3200000000002</v>
          </cell>
          <cell r="CV231">
            <v>975</v>
          </cell>
          <cell r="CW231">
            <v>2182.3200000000002</v>
          </cell>
          <cell r="CX231">
            <v>2000</v>
          </cell>
          <cell r="CY231">
            <v>3232.32</v>
          </cell>
          <cell r="CZ231">
            <v>3050</v>
          </cell>
          <cell r="DA231">
            <v>4282.32</v>
          </cell>
          <cell r="DB231">
            <v>4100</v>
          </cell>
          <cell r="DC231">
            <v>5332.32</v>
          </cell>
          <cell r="DD231">
            <v>5150</v>
          </cell>
          <cell r="DE231">
            <v>12882.32</v>
          </cell>
          <cell r="DF231">
            <v>6200</v>
          </cell>
          <cell r="DG231">
            <v>13932.32</v>
          </cell>
          <cell r="DH231">
            <v>7250</v>
          </cell>
          <cell r="DI231">
            <v>14982.32</v>
          </cell>
          <cell r="DJ231">
            <v>8300</v>
          </cell>
          <cell r="DK231">
            <v>16032.32</v>
          </cell>
          <cell r="DL231">
            <v>9350</v>
          </cell>
          <cell r="DM231">
            <v>17082.32</v>
          </cell>
          <cell r="DN231">
            <v>10400</v>
          </cell>
          <cell r="DO231">
            <v>18132.32</v>
          </cell>
          <cell r="DP231">
            <v>11450</v>
          </cell>
          <cell r="DQ231">
            <v>19182.32</v>
          </cell>
          <cell r="DR231">
            <v>12500</v>
          </cell>
        </row>
        <row r="232">
          <cell r="AC232">
            <v>6198</v>
          </cell>
          <cell r="AD232">
            <v>2566.8200000000002</v>
          </cell>
          <cell r="AE232">
            <v>1975</v>
          </cell>
          <cell r="AF232">
            <v>0.29965569620253163</v>
          </cell>
          <cell r="AG232">
            <v>1975</v>
          </cell>
          <cell r="AH232">
            <v>2025</v>
          </cell>
          <cell r="AI232">
            <v>2025</v>
          </cell>
          <cell r="AJ232">
            <v>0</v>
          </cell>
          <cell r="AK232">
            <v>0</v>
          </cell>
          <cell r="AL232">
            <v>2050</v>
          </cell>
          <cell r="AM232">
            <v>2050</v>
          </cell>
          <cell r="AN232">
            <v>0</v>
          </cell>
          <cell r="AO232">
            <v>0</v>
          </cell>
          <cell r="AP232">
            <v>6641.82</v>
          </cell>
          <cell r="AQ232">
            <v>6050</v>
          </cell>
          <cell r="AR232">
            <v>9.7821487603305668E-2</v>
          </cell>
          <cell r="AS232" t="str">
            <v>N/A</v>
          </cell>
          <cell r="AT232">
            <v>2050</v>
          </cell>
          <cell r="AU232">
            <v>2050</v>
          </cell>
          <cell r="AV232">
            <v>0</v>
          </cell>
          <cell r="AW232">
            <v>0</v>
          </cell>
          <cell r="AX232">
            <v>2050</v>
          </cell>
          <cell r="AY232">
            <v>2050</v>
          </cell>
          <cell r="AZ232">
            <v>0</v>
          </cell>
          <cell r="BA232">
            <v>0</v>
          </cell>
          <cell r="BB232">
            <v>8550</v>
          </cell>
          <cell r="BC232">
            <v>2050</v>
          </cell>
          <cell r="BD232">
            <v>3.1707317073170733</v>
          </cell>
          <cell r="BE232">
            <v>0</v>
          </cell>
          <cell r="BF232">
            <v>12650</v>
          </cell>
          <cell r="BG232">
            <v>6150</v>
          </cell>
          <cell r="BH232">
            <v>1.0569105691056913</v>
          </cell>
          <cell r="BI232" t="str">
            <v>N/A</v>
          </cell>
          <cell r="BJ232">
            <v>2050</v>
          </cell>
          <cell r="BK232">
            <v>2050</v>
          </cell>
          <cell r="BL232">
            <v>0</v>
          </cell>
          <cell r="BM232">
            <v>0</v>
          </cell>
          <cell r="BN232">
            <v>2050</v>
          </cell>
          <cell r="BO232">
            <v>2050</v>
          </cell>
          <cell r="BP232">
            <v>0</v>
          </cell>
          <cell r="BQ232">
            <v>0</v>
          </cell>
          <cell r="BR232">
            <v>2050</v>
          </cell>
          <cell r="BS232">
            <v>2050</v>
          </cell>
          <cell r="BT232">
            <v>0</v>
          </cell>
          <cell r="BU232">
            <v>0</v>
          </cell>
          <cell r="BV232">
            <v>6150</v>
          </cell>
          <cell r="BW232">
            <v>6150</v>
          </cell>
          <cell r="BX232">
            <v>0</v>
          </cell>
          <cell r="BY232" t="str">
            <v>N/A</v>
          </cell>
          <cell r="BZ232">
            <v>2050</v>
          </cell>
          <cell r="CA232">
            <v>2050</v>
          </cell>
          <cell r="CB232">
            <v>0</v>
          </cell>
          <cell r="CC232">
            <v>0</v>
          </cell>
          <cell r="CD232">
            <v>2050</v>
          </cell>
          <cell r="CE232">
            <v>2050</v>
          </cell>
          <cell r="CF232">
            <v>0</v>
          </cell>
          <cell r="CG232">
            <v>0</v>
          </cell>
          <cell r="CH232">
            <v>2050</v>
          </cell>
          <cell r="CI232">
            <v>2050</v>
          </cell>
          <cell r="CJ232">
            <v>0</v>
          </cell>
          <cell r="CK232">
            <v>0</v>
          </cell>
          <cell r="CL232">
            <v>6150</v>
          </cell>
          <cell r="CM232">
            <v>6150</v>
          </cell>
          <cell r="CN232">
            <v>0</v>
          </cell>
          <cell r="CO232" t="str">
            <v>N/A</v>
          </cell>
          <cell r="CP232">
            <v>31591.82</v>
          </cell>
          <cell r="CQ232">
            <v>24500</v>
          </cell>
          <cell r="CR232">
            <v>0.28946204081632643</v>
          </cell>
          <cell r="CS232" t="str">
            <v>N/A</v>
          </cell>
          <cell r="CT232">
            <v>6198</v>
          </cell>
          <cell r="CU232">
            <v>2566.8200000000002</v>
          </cell>
          <cell r="CV232">
            <v>1975</v>
          </cell>
          <cell r="CW232">
            <v>4591.82</v>
          </cell>
          <cell r="CX232">
            <v>4000</v>
          </cell>
          <cell r="CY232">
            <v>6641.82</v>
          </cell>
          <cell r="CZ232">
            <v>6050</v>
          </cell>
          <cell r="DA232">
            <v>8691.82</v>
          </cell>
          <cell r="DB232">
            <v>8100</v>
          </cell>
          <cell r="DC232">
            <v>10741.82</v>
          </cell>
          <cell r="DD232">
            <v>10150</v>
          </cell>
          <cell r="DE232">
            <v>19291.82</v>
          </cell>
          <cell r="DF232">
            <v>12200</v>
          </cell>
          <cell r="DG232">
            <v>21341.82</v>
          </cell>
          <cell r="DH232">
            <v>14250</v>
          </cell>
          <cell r="DI232">
            <v>23391.82</v>
          </cell>
          <cell r="DJ232">
            <v>16300</v>
          </cell>
          <cell r="DK232">
            <v>25441.82</v>
          </cell>
          <cell r="DL232">
            <v>18350</v>
          </cell>
          <cell r="DM232">
            <v>27491.82</v>
          </cell>
          <cell r="DN232">
            <v>20400</v>
          </cell>
          <cell r="DO232">
            <v>29541.82</v>
          </cell>
          <cell r="DP232">
            <v>22450</v>
          </cell>
          <cell r="DQ232">
            <v>31591.82</v>
          </cell>
          <cell r="DR232">
            <v>24500</v>
          </cell>
        </row>
        <row r="233">
          <cell r="AC233">
            <v>6199</v>
          </cell>
          <cell r="AD233">
            <v>30103.690000000002</v>
          </cell>
          <cell r="AE233">
            <v>41375</v>
          </cell>
          <cell r="AF233">
            <v>-0.27241836858006041</v>
          </cell>
          <cell r="AG233">
            <v>41375</v>
          </cell>
          <cell r="AH233">
            <v>21425</v>
          </cell>
          <cell r="AI233">
            <v>21425</v>
          </cell>
          <cell r="AJ233">
            <v>0</v>
          </cell>
          <cell r="AK233">
            <v>0</v>
          </cell>
          <cell r="AL233">
            <v>27700</v>
          </cell>
          <cell r="AM233">
            <v>27700</v>
          </cell>
          <cell r="AN233">
            <v>0</v>
          </cell>
          <cell r="AO233">
            <v>0</v>
          </cell>
          <cell r="AP233">
            <v>79228.69</v>
          </cell>
          <cell r="AQ233">
            <v>90500</v>
          </cell>
          <cell r="AR233">
            <v>-0.12454486187845304</v>
          </cell>
          <cell r="AS233" t="str">
            <v>N/A</v>
          </cell>
          <cell r="AT233">
            <v>24550</v>
          </cell>
          <cell r="AU233">
            <v>24550</v>
          </cell>
          <cell r="AV233">
            <v>0</v>
          </cell>
          <cell r="AW233">
            <v>0</v>
          </cell>
          <cell r="AX233">
            <v>21550</v>
          </cell>
          <cell r="AY233">
            <v>21550</v>
          </cell>
          <cell r="AZ233">
            <v>0</v>
          </cell>
          <cell r="BA233">
            <v>0</v>
          </cell>
          <cell r="BB233">
            <v>16450</v>
          </cell>
          <cell r="BC233">
            <v>9950</v>
          </cell>
          <cell r="BD233">
            <v>0.6532663316582914</v>
          </cell>
          <cell r="BE233">
            <v>0</v>
          </cell>
          <cell r="BF233">
            <v>62550</v>
          </cell>
          <cell r="BG233">
            <v>56050</v>
          </cell>
          <cell r="BH233">
            <v>0.11596788581623541</v>
          </cell>
          <cell r="BI233" t="str">
            <v>N/A</v>
          </cell>
          <cell r="BJ233">
            <v>19800</v>
          </cell>
          <cell r="BK233">
            <v>19800</v>
          </cell>
          <cell r="BL233">
            <v>0</v>
          </cell>
          <cell r="BM233">
            <v>0</v>
          </cell>
          <cell r="BN233">
            <v>28050</v>
          </cell>
          <cell r="BO233">
            <v>28050</v>
          </cell>
          <cell r="BP233">
            <v>0</v>
          </cell>
          <cell r="BQ233">
            <v>0</v>
          </cell>
          <cell r="BR233">
            <v>18450</v>
          </cell>
          <cell r="BS233">
            <v>18450</v>
          </cell>
          <cell r="BT233">
            <v>0</v>
          </cell>
          <cell r="BU233">
            <v>0</v>
          </cell>
          <cell r="BV233">
            <v>66300</v>
          </cell>
          <cell r="BW233">
            <v>66300</v>
          </cell>
          <cell r="BX233">
            <v>0</v>
          </cell>
          <cell r="BY233" t="str">
            <v>N/A</v>
          </cell>
          <cell r="BZ233">
            <v>24550</v>
          </cell>
          <cell r="CA233">
            <v>24550</v>
          </cell>
          <cell r="CB233">
            <v>0</v>
          </cell>
          <cell r="CC233">
            <v>0</v>
          </cell>
          <cell r="CD233">
            <v>23300</v>
          </cell>
          <cell r="CE233">
            <v>23300</v>
          </cell>
          <cell r="CF233">
            <v>0</v>
          </cell>
          <cell r="CG233">
            <v>0</v>
          </cell>
          <cell r="CH233">
            <v>9050</v>
          </cell>
          <cell r="CI233">
            <v>9050</v>
          </cell>
          <cell r="CJ233">
            <v>0</v>
          </cell>
          <cell r="CK233">
            <v>0</v>
          </cell>
          <cell r="CL233">
            <v>56900</v>
          </cell>
          <cell r="CM233">
            <v>56900</v>
          </cell>
          <cell r="CN233">
            <v>0</v>
          </cell>
          <cell r="CO233" t="str">
            <v>N/A</v>
          </cell>
          <cell r="CP233">
            <v>264978.69</v>
          </cell>
          <cell r="CQ233">
            <v>269750</v>
          </cell>
          <cell r="CR233">
            <v>-1.7687896200185294E-2</v>
          </cell>
          <cell r="CS233" t="str">
            <v>N/A</v>
          </cell>
          <cell r="CT233">
            <v>6199</v>
          </cell>
          <cell r="CU233">
            <v>30103.690000000002</v>
          </cell>
          <cell r="CV233">
            <v>41375</v>
          </cell>
          <cell r="CW233">
            <v>51528.69</v>
          </cell>
          <cell r="CX233">
            <v>62800</v>
          </cell>
          <cell r="CY233">
            <v>79228.69</v>
          </cell>
          <cell r="CZ233">
            <v>90500</v>
          </cell>
          <cell r="DA233">
            <v>103778.69</v>
          </cell>
          <cell r="DB233">
            <v>115050</v>
          </cell>
          <cell r="DC233">
            <v>125328.69</v>
          </cell>
          <cell r="DD233">
            <v>136600</v>
          </cell>
          <cell r="DE233">
            <v>141778.69</v>
          </cell>
          <cell r="DF233">
            <v>146550</v>
          </cell>
          <cell r="DG233">
            <v>161578.69</v>
          </cell>
          <cell r="DH233">
            <v>166350</v>
          </cell>
          <cell r="DI233">
            <v>189628.69</v>
          </cell>
          <cell r="DJ233">
            <v>194400</v>
          </cell>
          <cell r="DK233">
            <v>208078.69</v>
          </cell>
          <cell r="DL233">
            <v>212850</v>
          </cell>
          <cell r="DM233">
            <v>232628.69</v>
          </cell>
          <cell r="DN233">
            <v>237400</v>
          </cell>
          <cell r="DO233">
            <v>255928.69</v>
          </cell>
          <cell r="DP233">
            <v>260700</v>
          </cell>
          <cell r="DQ233">
            <v>264978.69</v>
          </cell>
          <cell r="DR233">
            <v>269750</v>
          </cell>
        </row>
        <row r="234">
          <cell r="AC234">
            <v>6200</v>
          </cell>
          <cell r="AD234">
            <v>0</v>
          </cell>
          <cell r="AE234">
            <v>0</v>
          </cell>
          <cell r="AF234" t="str">
            <v>N/A</v>
          </cell>
          <cell r="AG234">
            <v>0</v>
          </cell>
          <cell r="AH234">
            <v>0</v>
          </cell>
          <cell r="AI234">
            <v>0</v>
          </cell>
          <cell r="AJ234" t="str">
            <v>N/A</v>
          </cell>
          <cell r="AK234">
            <v>0</v>
          </cell>
          <cell r="AL234">
            <v>0</v>
          </cell>
          <cell r="AM234">
            <v>0</v>
          </cell>
          <cell r="AN234" t="str">
            <v>N/A</v>
          </cell>
          <cell r="AO234">
            <v>0</v>
          </cell>
          <cell r="AP234">
            <v>0</v>
          </cell>
          <cell r="AQ234">
            <v>0</v>
          </cell>
          <cell r="AR234" t="str">
            <v>N/A</v>
          </cell>
          <cell r="AS234" t="str">
            <v>N/A</v>
          </cell>
          <cell r="AT234">
            <v>0</v>
          </cell>
          <cell r="AU234">
            <v>0</v>
          </cell>
          <cell r="AV234" t="str">
            <v>N/A</v>
          </cell>
          <cell r="AW234">
            <v>0</v>
          </cell>
          <cell r="AX234">
            <v>0</v>
          </cell>
          <cell r="AY234">
            <v>0</v>
          </cell>
          <cell r="AZ234" t="str">
            <v>N/A</v>
          </cell>
          <cell r="BA234">
            <v>0</v>
          </cell>
          <cell r="BB234">
            <v>0</v>
          </cell>
          <cell r="BC234">
            <v>0</v>
          </cell>
          <cell r="BD234" t="str">
            <v>N/A</v>
          </cell>
          <cell r="BE234">
            <v>0</v>
          </cell>
          <cell r="BF234">
            <v>0</v>
          </cell>
          <cell r="BG234">
            <v>0</v>
          </cell>
          <cell r="BH234" t="str">
            <v>N/A</v>
          </cell>
          <cell r="BI234" t="str">
            <v>N/A</v>
          </cell>
          <cell r="BJ234">
            <v>0</v>
          </cell>
          <cell r="BK234">
            <v>0</v>
          </cell>
          <cell r="BL234" t="str">
            <v>N/A</v>
          </cell>
          <cell r="BM234">
            <v>0</v>
          </cell>
          <cell r="BN234">
            <v>0</v>
          </cell>
          <cell r="BO234">
            <v>0</v>
          </cell>
          <cell r="BP234" t="str">
            <v>N/A</v>
          </cell>
          <cell r="BQ234">
            <v>0</v>
          </cell>
          <cell r="BR234">
            <v>0</v>
          </cell>
          <cell r="BS234">
            <v>0</v>
          </cell>
          <cell r="BT234" t="str">
            <v>N/A</v>
          </cell>
          <cell r="BU234">
            <v>0</v>
          </cell>
          <cell r="BV234">
            <v>0</v>
          </cell>
          <cell r="BW234">
            <v>0</v>
          </cell>
          <cell r="BX234" t="str">
            <v>N/A</v>
          </cell>
          <cell r="BY234" t="str">
            <v>N/A</v>
          </cell>
          <cell r="BZ234">
            <v>0</v>
          </cell>
          <cell r="CA234">
            <v>0</v>
          </cell>
          <cell r="CB234" t="str">
            <v>N/A</v>
          </cell>
          <cell r="CC234">
            <v>0</v>
          </cell>
          <cell r="CD234">
            <v>0</v>
          </cell>
          <cell r="CE234">
            <v>0</v>
          </cell>
          <cell r="CF234" t="str">
            <v>N/A</v>
          </cell>
          <cell r="CG234">
            <v>0</v>
          </cell>
          <cell r="CH234">
            <v>0</v>
          </cell>
          <cell r="CI234">
            <v>0</v>
          </cell>
          <cell r="CJ234" t="str">
            <v>N/A</v>
          </cell>
          <cell r="CK234">
            <v>0</v>
          </cell>
          <cell r="CL234">
            <v>0</v>
          </cell>
          <cell r="CM234">
            <v>0</v>
          </cell>
          <cell r="CN234" t="str">
            <v>N/A</v>
          </cell>
          <cell r="CO234" t="str">
            <v>N/A</v>
          </cell>
          <cell r="CP234">
            <v>0</v>
          </cell>
          <cell r="CQ234">
            <v>0</v>
          </cell>
          <cell r="CR234" t="str">
            <v>N/A</v>
          </cell>
          <cell r="CS234" t="str">
            <v>N/A</v>
          </cell>
          <cell r="CT234">
            <v>6200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row>
        <row r="235">
          <cell r="AC235">
            <v>6210</v>
          </cell>
          <cell r="AD235">
            <v>16419.760000000002</v>
          </cell>
          <cell r="AE235">
            <v>16319.163333333334</v>
          </cell>
          <cell r="AF235">
            <v>6.1643274604152865E-3</v>
          </cell>
          <cell r="AG235">
            <v>16319.163333333334</v>
          </cell>
          <cell r="AH235">
            <v>18519.163333333334</v>
          </cell>
          <cell r="AI235">
            <v>18519.163333333334</v>
          </cell>
          <cell r="AJ235">
            <v>0</v>
          </cell>
          <cell r="AK235">
            <v>0</v>
          </cell>
          <cell r="AL235">
            <v>18519.163333333334</v>
          </cell>
          <cell r="AM235">
            <v>18519.163333333334</v>
          </cell>
          <cell r="AN235">
            <v>0</v>
          </cell>
          <cell r="AO235">
            <v>0</v>
          </cell>
          <cell r="AP235">
            <v>53458.08666666667</v>
          </cell>
          <cell r="AQ235">
            <v>53357.490000000005</v>
          </cell>
          <cell r="AR235">
            <v>1.8853335617299294E-3</v>
          </cell>
          <cell r="AS235" t="str">
            <v>N/A</v>
          </cell>
          <cell r="AT235">
            <v>18519.163333333334</v>
          </cell>
          <cell r="AU235">
            <v>18519.163333333334</v>
          </cell>
          <cell r="AV235">
            <v>0</v>
          </cell>
          <cell r="AW235">
            <v>0</v>
          </cell>
          <cell r="AX235">
            <v>18519.163333333334</v>
          </cell>
          <cell r="AY235">
            <v>18519.163333333334</v>
          </cell>
          <cell r="AZ235">
            <v>0</v>
          </cell>
          <cell r="BA235">
            <v>0</v>
          </cell>
          <cell r="BB235">
            <v>18519.163333333334</v>
          </cell>
          <cell r="BC235">
            <v>18519.163333333334</v>
          </cell>
          <cell r="BD235">
            <v>0</v>
          </cell>
          <cell r="BE235">
            <v>0</v>
          </cell>
          <cell r="BF235">
            <v>55557.490000000005</v>
          </cell>
          <cell r="BG235">
            <v>55557.490000000005</v>
          </cell>
          <cell r="BH235">
            <v>0</v>
          </cell>
          <cell r="BI235" t="str">
            <v>N/A</v>
          </cell>
          <cell r="BJ235">
            <v>18519.163333333334</v>
          </cell>
          <cell r="BK235">
            <v>18519.163333333334</v>
          </cell>
          <cell r="BL235">
            <v>0</v>
          </cell>
          <cell r="BM235">
            <v>0</v>
          </cell>
          <cell r="BN235">
            <v>18519.163333333334</v>
          </cell>
          <cell r="BO235">
            <v>18519.163333333334</v>
          </cell>
          <cell r="BP235">
            <v>0</v>
          </cell>
          <cell r="BQ235">
            <v>0</v>
          </cell>
          <cell r="BR235">
            <v>18519.163333333334</v>
          </cell>
          <cell r="BS235">
            <v>18519.163333333334</v>
          </cell>
          <cell r="BT235">
            <v>0</v>
          </cell>
          <cell r="BU235">
            <v>0</v>
          </cell>
          <cell r="BV235">
            <v>55557.490000000005</v>
          </cell>
          <cell r="BW235">
            <v>55557.490000000005</v>
          </cell>
          <cell r="BX235">
            <v>0</v>
          </cell>
          <cell r="BY235" t="str">
            <v>N/A</v>
          </cell>
          <cell r="BZ235">
            <v>18519.163333333334</v>
          </cell>
          <cell r="CA235">
            <v>18519.163333333334</v>
          </cell>
          <cell r="CB235">
            <v>0</v>
          </cell>
          <cell r="CC235">
            <v>0</v>
          </cell>
          <cell r="CD235">
            <v>20519.163333333334</v>
          </cell>
          <cell r="CE235">
            <v>18519.163333333334</v>
          </cell>
          <cell r="CF235">
            <v>0.10799623957093818</v>
          </cell>
          <cell r="CG235">
            <v>0</v>
          </cell>
          <cell r="CH235">
            <v>20519.163333333334</v>
          </cell>
          <cell r="CI235">
            <v>18519.163333333334</v>
          </cell>
          <cell r="CJ235">
            <v>0.10799623957093818</v>
          </cell>
          <cell r="CK235">
            <v>0</v>
          </cell>
          <cell r="CL235">
            <v>59557.490000000005</v>
          </cell>
          <cell r="CM235">
            <v>55557.490000000005</v>
          </cell>
          <cell r="CN235">
            <v>7.1997493047292194E-2</v>
          </cell>
          <cell r="CO235" t="str">
            <v>N/A</v>
          </cell>
          <cell r="CP235">
            <v>224130.5566666667</v>
          </cell>
          <cell r="CQ235">
            <v>220029.96000000002</v>
          </cell>
          <cell r="CR235">
            <v>1.863653779997354E-2</v>
          </cell>
          <cell r="CS235" t="str">
            <v>N/A</v>
          </cell>
          <cell r="CT235">
            <v>6210</v>
          </cell>
          <cell r="CU235">
            <v>16419.760000000002</v>
          </cell>
          <cell r="CV235">
            <v>16319.163333333334</v>
          </cell>
          <cell r="CW235">
            <v>34938.92333333334</v>
          </cell>
          <cell r="CX235">
            <v>34838.326666666668</v>
          </cell>
          <cell r="CY235">
            <v>53458.08666666667</v>
          </cell>
          <cell r="CZ235">
            <v>53357.490000000005</v>
          </cell>
          <cell r="DA235">
            <v>71977.25</v>
          </cell>
          <cell r="DB235">
            <v>71876.653333333335</v>
          </cell>
          <cell r="DC235">
            <v>90496.41333333333</v>
          </cell>
          <cell r="DD235">
            <v>90395.816666666666</v>
          </cell>
          <cell r="DE235">
            <v>109015.57666666666</v>
          </cell>
          <cell r="DF235">
            <v>108914.98</v>
          </cell>
          <cell r="DG235">
            <v>127534.73999999999</v>
          </cell>
          <cell r="DH235">
            <v>127434.14333333333</v>
          </cell>
          <cell r="DI235">
            <v>146053.90333333332</v>
          </cell>
          <cell r="DJ235">
            <v>145953.30666666667</v>
          </cell>
          <cell r="DK235">
            <v>164573.06666666665</v>
          </cell>
          <cell r="DL235">
            <v>164472.47</v>
          </cell>
          <cell r="DM235">
            <v>183092.22999999998</v>
          </cell>
          <cell r="DN235">
            <v>182991.63333333333</v>
          </cell>
          <cell r="DO235">
            <v>203611.39333333331</v>
          </cell>
          <cell r="DP235">
            <v>201510.79666666666</v>
          </cell>
          <cell r="DQ235">
            <v>224130.55666666664</v>
          </cell>
          <cell r="DR235">
            <v>220029.96</v>
          </cell>
        </row>
        <row r="236">
          <cell r="AC236">
            <v>6215</v>
          </cell>
          <cell r="AD236">
            <v>260</v>
          </cell>
          <cell r="AE236">
            <v>0</v>
          </cell>
          <cell r="AF236" t="str">
            <v>N/A</v>
          </cell>
          <cell r="AG236">
            <v>0</v>
          </cell>
          <cell r="AH236">
            <v>0</v>
          </cell>
          <cell r="AI236">
            <v>0</v>
          </cell>
          <cell r="AJ236" t="str">
            <v>N/A</v>
          </cell>
          <cell r="AK236">
            <v>0</v>
          </cell>
          <cell r="AL236">
            <v>0</v>
          </cell>
          <cell r="AM236">
            <v>0</v>
          </cell>
          <cell r="AN236" t="str">
            <v>N/A</v>
          </cell>
          <cell r="AO236">
            <v>0</v>
          </cell>
          <cell r="AP236">
            <v>260</v>
          </cell>
          <cell r="AQ236">
            <v>0</v>
          </cell>
          <cell r="AR236" t="str">
            <v>N/A</v>
          </cell>
          <cell r="AS236" t="str">
            <v>N/A</v>
          </cell>
          <cell r="AT236">
            <v>0</v>
          </cell>
          <cell r="AU236">
            <v>0</v>
          </cell>
          <cell r="AV236" t="str">
            <v>N/A</v>
          </cell>
          <cell r="AW236">
            <v>0</v>
          </cell>
          <cell r="AX236">
            <v>0</v>
          </cell>
          <cell r="AY236">
            <v>0</v>
          </cell>
          <cell r="AZ236" t="str">
            <v>N/A</v>
          </cell>
          <cell r="BA236">
            <v>0</v>
          </cell>
          <cell r="BB236">
            <v>0</v>
          </cell>
          <cell r="BC236">
            <v>0</v>
          </cell>
          <cell r="BD236" t="str">
            <v>N/A</v>
          </cell>
          <cell r="BE236">
            <v>0</v>
          </cell>
          <cell r="BF236">
            <v>0</v>
          </cell>
          <cell r="BG236">
            <v>0</v>
          </cell>
          <cell r="BH236" t="str">
            <v>N/A</v>
          </cell>
          <cell r="BI236" t="str">
            <v>N/A</v>
          </cell>
          <cell r="BJ236">
            <v>0</v>
          </cell>
          <cell r="BK236">
            <v>0</v>
          </cell>
          <cell r="BL236" t="str">
            <v>N/A</v>
          </cell>
          <cell r="BM236">
            <v>0</v>
          </cell>
          <cell r="BN236">
            <v>0</v>
          </cell>
          <cell r="BO236">
            <v>0</v>
          </cell>
          <cell r="BP236" t="str">
            <v>N/A</v>
          </cell>
          <cell r="BQ236">
            <v>0</v>
          </cell>
          <cell r="BR236">
            <v>0</v>
          </cell>
          <cell r="BS236">
            <v>0</v>
          </cell>
          <cell r="BT236" t="str">
            <v>N/A</v>
          </cell>
          <cell r="BU236">
            <v>0</v>
          </cell>
          <cell r="BV236">
            <v>0</v>
          </cell>
          <cell r="BW236">
            <v>0</v>
          </cell>
          <cell r="BX236" t="str">
            <v>N/A</v>
          </cell>
          <cell r="BY236" t="str">
            <v>N/A</v>
          </cell>
          <cell r="BZ236">
            <v>0</v>
          </cell>
          <cell r="CA236">
            <v>0</v>
          </cell>
          <cell r="CB236" t="str">
            <v>N/A</v>
          </cell>
          <cell r="CC236">
            <v>0</v>
          </cell>
          <cell r="CD236">
            <v>0</v>
          </cell>
          <cell r="CE236">
            <v>0</v>
          </cell>
          <cell r="CF236" t="str">
            <v>N/A</v>
          </cell>
          <cell r="CG236">
            <v>0</v>
          </cell>
          <cell r="CH236">
            <v>0</v>
          </cell>
          <cell r="CI236">
            <v>0</v>
          </cell>
          <cell r="CJ236" t="str">
            <v>N/A</v>
          </cell>
          <cell r="CK236">
            <v>0</v>
          </cell>
          <cell r="CL236">
            <v>0</v>
          </cell>
          <cell r="CM236">
            <v>0</v>
          </cell>
          <cell r="CN236" t="str">
            <v>N/A</v>
          </cell>
          <cell r="CO236" t="str">
            <v>N/A</v>
          </cell>
          <cell r="CP236">
            <v>260</v>
          </cell>
          <cell r="CQ236">
            <v>0</v>
          </cell>
          <cell r="CR236" t="str">
            <v>N/A</v>
          </cell>
          <cell r="CS236" t="str">
            <v>N/A</v>
          </cell>
          <cell r="CT236">
            <v>6215</v>
          </cell>
          <cell r="CU236">
            <v>260</v>
          </cell>
          <cell r="CV236">
            <v>0</v>
          </cell>
          <cell r="CW236">
            <v>260</v>
          </cell>
          <cell r="CX236">
            <v>0</v>
          </cell>
          <cell r="CY236">
            <v>260</v>
          </cell>
          <cell r="CZ236">
            <v>0</v>
          </cell>
          <cell r="DA236">
            <v>260</v>
          </cell>
          <cell r="DB236">
            <v>0</v>
          </cell>
          <cell r="DC236">
            <v>260</v>
          </cell>
          <cell r="DD236">
            <v>0</v>
          </cell>
          <cell r="DE236">
            <v>260</v>
          </cell>
          <cell r="DF236">
            <v>0</v>
          </cell>
          <cell r="DG236">
            <v>260</v>
          </cell>
          <cell r="DH236">
            <v>0</v>
          </cell>
          <cell r="DI236">
            <v>260</v>
          </cell>
          <cell r="DJ236">
            <v>0</v>
          </cell>
          <cell r="DK236">
            <v>260</v>
          </cell>
          <cell r="DL236">
            <v>0</v>
          </cell>
          <cell r="DM236">
            <v>260</v>
          </cell>
          <cell r="DN236">
            <v>0</v>
          </cell>
          <cell r="DO236">
            <v>260</v>
          </cell>
          <cell r="DP236">
            <v>0</v>
          </cell>
          <cell r="DQ236">
            <v>260</v>
          </cell>
          <cell r="DR236">
            <v>0</v>
          </cell>
        </row>
        <row r="237">
          <cell r="AC237">
            <v>6220</v>
          </cell>
          <cell r="AD237">
            <v>0</v>
          </cell>
          <cell r="AE237">
            <v>0</v>
          </cell>
          <cell r="AF237" t="str">
            <v>N/A</v>
          </cell>
          <cell r="AG237">
            <v>0</v>
          </cell>
          <cell r="AH237">
            <v>0</v>
          </cell>
          <cell r="AI237">
            <v>0</v>
          </cell>
          <cell r="AJ237" t="str">
            <v>N/A</v>
          </cell>
          <cell r="AK237">
            <v>0</v>
          </cell>
          <cell r="AL237">
            <v>0</v>
          </cell>
          <cell r="AM237">
            <v>0</v>
          </cell>
          <cell r="AN237" t="str">
            <v>N/A</v>
          </cell>
          <cell r="AO237">
            <v>0</v>
          </cell>
          <cell r="AP237">
            <v>0</v>
          </cell>
          <cell r="AQ237">
            <v>0</v>
          </cell>
          <cell r="AR237" t="str">
            <v>N/A</v>
          </cell>
          <cell r="AS237" t="str">
            <v>N/A</v>
          </cell>
          <cell r="AT237">
            <v>0</v>
          </cell>
          <cell r="AU237">
            <v>0</v>
          </cell>
          <cell r="AV237" t="str">
            <v>N/A</v>
          </cell>
          <cell r="AW237">
            <v>0</v>
          </cell>
          <cell r="AX237">
            <v>0</v>
          </cell>
          <cell r="AY237">
            <v>0</v>
          </cell>
          <cell r="AZ237" t="str">
            <v>N/A</v>
          </cell>
          <cell r="BA237">
            <v>0</v>
          </cell>
          <cell r="BB237">
            <v>0</v>
          </cell>
          <cell r="BC237">
            <v>0</v>
          </cell>
          <cell r="BD237" t="str">
            <v>N/A</v>
          </cell>
          <cell r="BE237">
            <v>0</v>
          </cell>
          <cell r="BF237">
            <v>0</v>
          </cell>
          <cell r="BG237">
            <v>0</v>
          </cell>
          <cell r="BH237" t="str">
            <v>N/A</v>
          </cell>
          <cell r="BI237" t="str">
            <v>N/A</v>
          </cell>
          <cell r="BJ237">
            <v>0</v>
          </cell>
          <cell r="BK237">
            <v>0</v>
          </cell>
          <cell r="BL237" t="str">
            <v>N/A</v>
          </cell>
          <cell r="BM237">
            <v>0</v>
          </cell>
          <cell r="BN237">
            <v>0</v>
          </cell>
          <cell r="BO237">
            <v>0</v>
          </cell>
          <cell r="BP237" t="str">
            <v>N/A</v>
          </cell>
          <cell r="BQ237">
            <v>0</v>
          </cell>
          <cell r="BR237">
            <v>0</v>
          </cell>
          <cell r="BS237">
            <v>0</v>
          </cell>
          <cell r="BT237" t="str">
            <v>N/A</v>
          </cell>
          <cell r="BU237">
            <v>0</v>
          </cell>
          <cell r="BV237">
            <v>0</v>
          </cell>
          <cell r="BW237">
            <v>0</v>
          </cell>
          <cell r="BX237" t="str">
            <v>N/A</v>
          </cell>
          <cell r="BY237" t="str">
            <v>N/A</v>
          </cell>
          <cell r="BZ237">
            <v>0</v>
          </cell>
          <cell r="CA237">
            <v>0</v>
          </cell>
          <cell r="CB237" t="str">
            <v>N/A</v>
          </cell>
          <cell r="CC237">
            <v>0</v>
          </cell>
          <cell r="CD237">
            <v>0</v>
          </cell>
          <cell r="CE237">
            <v>0</v>
          </cell>
          <cell r="CF237" t="str">
            <v>N/A</v>
          </cell>
          <cell r="CG237">
            <v>0</v>
          </cell>
          <cell r="CH237">
            <v>0</v>
          </cell>
          <cell r="CI237">
            <v>0</v>
          </cell>
          <cell r="CJ237" t="str">
            <v>N/A</v>
          </cell>
          <cell r="CK237">
            <v>0</v>
          </cell>
          <cell r="CL237">
            <v>0</v>
          </cell>
          <cell r="CM237">
            <v>0</v>
          </cell>
          <cell r="CN237" t="str">
            <v>N/A</v>
          </cell>
          <cell r="CO237" t="str">
            <v>N/A</v>
          </cell>
          <cell r="CP237">
            <v>0</v>
          </cell>
          <cell r="CQ237">
            <v>0</v>
          </cell>
          <cell r="CR237" t="str">
            <v>N/A</v>
          </cell>
          <cell r="CS237" t="str">
            <v>N/A</v>
          </cell>
          <cell r="CT237">
            <v>6220</v>
          </cell>
          <cell r="CU237">
            <v>0</v>
          </cell>
          <cell r="CV237">
            <v>0</v>
          </cell>
          <cell r="CW237">
            <v>0</v>
          </cell>
          <cell r="CX237">
            <v>0</v>
          </cell>
          <cell r="CY237">
            <v>0</v>
          </cell>
          <cell r="CZ237">
            <v>0</v>
          </cell>
          <cell r="DA237">
            <v>0</v>
          </cell>
          <cell r="DB237">
            <v>0</v>
          </cell>
          <cell r="DC237">
            <v>0</v>
          </cell>
          <cell r="DD237">
            <v>0</v>
          </cell>
          <cell r="DE237">
            <v>0</v>
          </cell>
          <cell r="DF237">
            <v>0</v>
          </cell>
          <cell r="DG237">
            <v>0</v>
          </cell>
          <cell r="DH237">
            <v>0</v>
          </cell>
          <cell r="DI237">
            <v>0</v>
          </cell>
          <cell r="DJ237">
            <v>0</v>
          </cell>
          <cell r="DK237">
            <v>0</v>
          </cell>
          <cell r="DL237">
            <v>0</v>
          </cell>
          <cell r="DM237">
            <v>0</v>
          </cell>
          <cell r="DN237">
            <v>0</v>
          </cell>
          <cell r="DO237">
            <v>0</v>
          </cell>
          <cell r="DP237">
            <v>0</v>
          </cell>
          <cell r="DQ237">
            <v>0</v>
          </cell>
          <cell r="DR237">
            <v>0</v>
          </cell>
        </row>
        <row r="238">
          <cell r="AC238">
            <v>6230</v>
          </cell>
          <cell r="AD238">
            <v>2493.6600000000003</v>
          </cell>
          <cell r="AE238">
            <v>2900</v>
          </cell>
          <cell r="AF238">
            <v>-0.14011724137931025</v>
          </cell>
          <cell r="AG238">
            <v>2900</v>
          </cell>
          <cell r="AH238">
            <v>2900</v>
          </cell>
          <cell r="AI238">
            <v>2900</v>
          </cell>
          <cell r="AJ238">
            <v>0</v>
          </cell>
          <cell r="AK238">
            <v>0</v>
          </cell>
          <cell r="AL238">
            <v>2900</v>
          </cell>
          <cell r="AM238">
            <v>2900</v>
          </cell>
          <cell r="AN238">
            <v>0</v>
          </cell>
          <cell r="AO238">
            <v>0</v>
          </cell>
          <cell r="AP238">
            <v>8293.66</v>
          </cell>
          <cell r="AQ238">
            <v>8700</v>
          </cell>
          <cell r="AR238">
            <v>-4.6705747126436825E-2</v>
          </cell>
          <cell r="AS238" t="str">
            <v>N/A</v>
          </cell>
          <cell r="AT238">
            <v>2900</v>
          </cell>
          <cell r="AU238">
            <v>2900</v>
          </cell>
          <cell r="AV238">
            <v>0</v>
          </cell>
          <cell r="AW238">
            <v>0</v>
          </cell>
          <cell r="AX238">
            <v>2900</v>
          </cell>
          <cell r="AY238">
            <v>2900</v>
          </cell>
          <cell r="AZ238">
            <v>0</v>
          </cell>
          <cell r="BA238">
            <v>0</v>
          </cell>
          <cell r="BB238">
            <v>2900</v>
          </cell>
          <cell r="BC238">
            <v>2900</v>
          </cell>
          <cell r="BD238">
            <v>0</v>
          </cell>
          <cell r="BE238">
            <v>0</v>
          </cell>
          <cell r="BF238">
            <v>8700</v>
          </cell>
          <cell r="BG238">
            <v>8700</v>
          </cell>
          <cell r="BH238">
            <v>0</v>
          </cell>
          <cell r="BI238" t="str">
            <v>N/A</v>
          </cell>
          <cell r="BJ238">
            <v>2900</v>
          </cell>
          <cell r="BK238">
            <v>2900</v>
          </cell>
          <cell r="BL238">
            <v>0</v>
          </cell>
          <cell r="BM238">
            <v>0</v>
          </cell>
          <cell r="BN238">
            <v>2900</v>
          </cell>
          <cell r="BO238">
            <v>2900</v>
          </cell>
          <cell r="BP238">
            <v>0</v>
          </cell>
          <cell r="BQ238">
            <v>0</v>
          </cell>
          <cell r="BR238">
            <v>2900</v>
          </cell>
          <cell r="BS238">
            <v>2900</v>
          </cell>
          <cell r="BT238">
            <v>0</v>
          </cell>
          <cell r="BU238">
            <v>0</v>
          </cell>
          <cell r="BV238">
            <v>8700</v>
          </cell>
          <cell r="BW238">
            <v>8700</v>
          </cell>
          <cell r="BX238">
            <v>0</v>
          </cell>
          <cell r="BY238" t="str">
            <v>N/A</v>
          </cell>
          <cell r="BZ238">
            <v>2900</v>
          </cell>
          <cell r="CA238">
            <v>2900</v>
          </cell>
          <cell r="CB238">
            <v>0</v>
          </cell>
          <cell r="CC238">
            <v>0</v>
          </cell>
          <cell r="CD238">
            <v>2900</v>
          </cell>
          <cell r="CE238">
            <v>2900</v>
          </cell>
          <cell r="CF238">
            <v>0</v>
          </cell>
          <cell r="CG238">
            <v>0</v>
          </cell>
          <cell r="CH238">
            <v>2900</v>
          </cell>
          <cell r="CI238">
            <v>2900</v>
          </cell>
          <cell r="CJ238">
            <v>0</v>
          </cell>
          <cell r="CK238">
            <v>0</v>
          </cell>
          <cell r="CL238">
            <v>8700</v>
          </cell>
          <cell r="CM238">
            <v>8700</v>
          </cell>
          <cell r="CN238">
            <v>0</v>
          </cell>
          <cell r="CO238" t="str">
            <v>N/A</v>
          </cell>
          <cell r="CP238">
            <v>34393.660000000003</v>
          </cell>
          <cell r="CQ238">
            <v>34800</v>
          </cell>
          <cell r="CR238">
            <v>-1.1676436781609123E-2</v>
          </cell>
          <cell r="CS238" t="str">
            <v>N/A</v>
          </cell>
          <cell r="CT238">
            <v>6230</v>
          </cell>
          <cell r="CU238">
            <v>2493.6600000000003</v>
          </cell>
          <cell r="CV238">
            <v>2900</v>
          </cell>
          <cell r="CW238">
            <v>5393.66</v>
          </cell>
          <cell r="CX238">
            <v>5800</v>
          </cell>
          <cell r="CY238">
            <v>8293.66</v>
          </cell>
          <cell r="CZ238">
            <v>8700</v>
          </cell>
          <cell r="DA238">
            <v>11193.66</v>
          </cell>
          <cell r="DB238">
            <v>11600</v>
          </cell>
          <cell r="DC238">
            <v>14093.66</v>
          </cell>
          <cell r="DD238">
            <v>14500</v>
          </cell>
          <cell r="DE238">
            <v>16993.66</v>
          </cell>
          <cell r="DF238">
            <v>17400</v>
          </cell>
          <cell r="DG238">
            <v>19893.66</v>
          </cell>
          <cell r="DH238">
            <v>20300</v>
          </cell>
          <cell r="DI238">
            <v>22793.66</v>
          </cell>
          <cell r="DJ238">
            <v>23200</v>
          </cell>
          <cell r="DK238">
            <v>25693.66</v>
          </cell>
          <cell r="DL238">
            <v>26100</v>
          </cell>
          <cell r="DM238">
            <v>28593.66</v>
          </cell>
          <cell r="DN238">
            <v>29000</v>
          </cell>
          <cell r="DO238">
            <v>31493.66</v>
          </cell>
          <cell r="DP238">
            <v>31900</v>
          </cell>
          <cell r="DQ238">
            <v>34393.660000000003</v>
          </cell>
          <cell r="DR238">
            <v>34800</v>
          </cell>
        </row>
        <row r="239">
          <cell r="AC239">
            <v>6250</v>
          </cell>
          <cell r="AD239">
            <v>1505.51</v>
          </cell>
          <cell r="AE239">
            <v>1525</v>
          </cell>
          <cell r="AF239">
            <v>-1.2780327868852415E-2</v>
          </cell>
          <cell r="AG239">
            <v>1525</v>
          </cell>
          <cell r="AH239">
            <v>1525</v>
          </cell>
          <cell r="AI239">
            <v>1525</v>
          </cell>
          <cell r="AJ239">
            <v>0</v>
          </cell>
          <cell r="AK239">
            <v>0</v>
          </cell>
          <cell r="AL239">
            <v>1525</v>
          </cell>
          <cell r="AM239">
            <v>1525</v>
          </cell>
          <cell r="AN239">
            <v>0</v>
          </cell>
          <cell r="AO239">
            <v>0</v>
          </cell>
          <cell r="AP239">
            <v>4555.51</v>
          </cell>
          <cell r="AQ239">
            <v>4575</v>
          </cell>
          <cell r="AR239">
            <v>-4.2601092896173975E-3</v>
          </cell>
          <cell r="AS239" t="str">
            <v>N/A</v>
          </cell>
          <cell r="AT239">
            <v>1525</v>
          </cell>
          <cell r="AU239">
            <v>1525</v>
          </cell>
          <cell r="AV239">
            <v>0</v>
          </cell>
          <cell r="AW239">
            <v>0</v>
          </cell>
          <cell r="AX239">
            <v>1525</v>
          </cell>
          <cell r="AY239">
            <v>1525</v>
          </cell>
          <cell r="AZ239">
            <v>0</v>
          </cell>
          <cell r="BA239">
            <v>0</v>
          </cell>
          <cell r="BB239">
            <v>1525</v>
          </cell>
          <cell r="BC239">
            <v>1525</v>
          </cell>
          <cell r="BD239">
            <v>0</v>
          </cell>
          <cell r="BE239">
            <v>0</v>
          </cell>
          <cell r="BF239">
            <v>4575</v>
          </cell>
          <cell r="BG239">
            <v>4575</v>
          </cell>
          <cell r="BH239">
            <v>0</v>
          </cell>
          <cell r="BI239" t="str">
            <v>N/A</v>
          </cell>
          <cell r="BJ239">
            <v>1525</v>
          </cell>
          <cell r="BK239">
            <v>1525</v>
          </cell>
          <cell r="BL239">
            <v>0</v>
          </cell>
          <cell r="BM239">
            <v>0</v>
          </cell>
          <cell r="BN239">
            <v>1525</v>
          </cell>
          <cell r="BO239">
            <v>1525</v>
          </cell>
          <cell r="BP239">
            <v>0</v>
          </cell>
          <cell r="BQ239">
            <v>0</v>
          </cell>
          <cell r="BR239">
            <v>1525</v>
          </cell>
          <cell r="BS239">
            <v>1525</v>
          </cell>
          <cell r="BT239">
            <v>0</v>
          </cell>
          <cell r="BU239">
            <v>0</v>
          </cell>
          <cell r="BV239">
            <v>4575</v>
          </cell>
          <cell r="BW239">
            <v>4575</v>
          </cell>
          <cell r="BX239">
            <v>0</v>
          </cell>
          <cell r="BY239" t="str">
            <v>N/A</v>
          </cell>
          <cell r="BZ239">
            <v>1525</v>
          </cell>
          <cell r="CA239">
            <v>1525</v>
          </cell>
          <cell r="CB239">
            <v>0</v>
          </cell>
          <cell r="CC239">
            <v>0</v>
          </cell>
          <cell r="CD239">
            <v>1525</v>
          </cell>
          <cell r="CE239">
            <v>1525</v>
          </cell>
          <cell r="CF239">
            <v>0</v>
          </cell>
          <cell r="CG239">
            <v>0</v>
          </cell>
          <cell r="CH239">
            <v>1525</v>
          </cell>
          <cell r="CI239">
            <v>1525</v>
          </cell>
          <cell r="CJ239">
            <v>0</v>
          </cell>
          <cell r="CK239">
            <v>0</v>
          </cell>
          <cell r="CL239">
            <v>4575</v>
          </cell>
          <cell r="CM239">
            <v>4575</v>
          </cell>
          <cell r="CN239">
            <v>0</v>
          </cell>
          <cell r="CO239" t="str">
            <v>N/A</v>
          </cell>
          <cell r="CP239">
            <v>18280.510000000002</v>
          </cell>
          <cell r="CQ239">
            <v>18300</v>
          </cell>
          <cell r="CR239">
            <v>-1.0650273224042106E-3</v>
          </cell>
          <cell r="CS239" t="str">
            <v>N/A</v>
          </cell>
          <cell r="CT239">
            <v>6250</v>
          </cell>
          <cell r="CU239">
            <v>1505.51</v>
          </cell>
          <cell r="CV239">
            <v>1525</v>
          </cell>
          <cell r="CW239">
            <v>3030.51</v>
          </cell>
          <cell r="CX239">
            <v>3050</v>
          </cell>
          <cell r="CY239">
            <v>4555.51</v>
          </cell>
          <cell r="CZ239">
            <v>4575</v>
          </cell>
          <cell r="DA239">
            <v>6080.51</v>
          </cell>
          <cell r="DB239">
            <v>6100</v>
          </cell>
          <cell r="DC239">
            <v>7605.51</v>
          </cell>
          <cell r="DD239">
            <v>7625</v>
          </cell>
          <cell r="DE239">
            <v>9130.51</v>
          </cell>
          <cell r="DF239">
            <v>9150</v>
          </cell>
          <cell r="DG239">
            <v>10655.51</v>
          </cell>
          <cell r="DH239">
            <v>10675</v>
          </cell>
          <cell r="DI239">
            <v>12180.51</v>
          </cell>
          <cell r="DJ239">
            <v>12200</v>
          </cell>
          <cell r="DK239">
            <v>13705.51</v>
          </cell>
          <cell r="DL239">
            <v>13725</v>
          </cell>
          <cell r="DM239">
            <v>15230.51</v>
          </cell>
          <cell r="DN239">
            <v>15250</v>
          </cell>
          <cell r="DO239">
            <v>16755.510000000002</v>
          </cell>
          <cell r="DP239">
            <v>16775</v>
          </cell>
          <cell r="DQ239">
            <v>18280.510000000002</v>
          </cell>
          <cell r="DR239">
            <v>18300</v>
          </cell>
        </row>
        <row r="240">
          <cell r="AC240">
            <v>6260</v>
          </cell>
          <cell r="AD240">
            <v>23.11</v>
          </cell>
          <cell r="AE240">
            <v>350</v>
          </cell>
          <cell r="AF240">
            <v>-0.93397142857142856</v>
          </cell>
          <cell r="AG240">
            <v>350</v>
          </cell>
          <cell r="AH240">
            <v>350</v>
          </cell>
          <cell r="AI240">
            <v>350</v>
          </cell>
          <cell r="AJ240">
            <v>0</v>
          </cell>
          <cell r="AK240">
            <v>0</v>
          </cell>
          <cell r="AL240">
            <v>350</v>
          </cell>
          <cell r="AM240">
            <v>350</v>
          </cell>
          <cell r="AN240">
            <v>0</v>
          </cell>
          <cell r="AO240">
            <v>0</v>
          </cell>
          <cell r="AP240">
            <v>723.11</v>
          </cell>
          <cell r="AQ240">
            <v>1050</v>
          </cell>
          <cell r="AR240">
            <v>-0.31132380952380956</v>
          </cell>
          <cell r="AS240" t="str">
            <v>N/A</v>
          </cell>
          <cell r="AT240">
            <v>350</v>
          </cell>
          <cell r="AU240">
            <v>350</v>
          </cell>
          <cell r="AV240">
            <v>0</v>
          </cell>
          <cell r="AW240">
            <v>0</v>
          </cell>
          <cell r="AX240">
            <v>350</v>
          </cell>
          <cell r="AY240">
            <v>350</v>
          </cell>
          <cell r="AZ240">
            <v>0</v>
          </cell>
          <cell r="BA240">
            <v>0</v>
          </cell>
          <cell r="BB240">
            <v>350</v>
          </cell>
          <cell r="BC240">
            <v>350</v>
          </cell>
          <cell r="BD240">
            <v>0</v>
          </cell>
          <cell r="BE240">
            <v>0</v>
          </cell>
          <cell r="BF240">
            <v>1050</v>
          </cell>
          <cell r="BG240">
            <v>1050</v>
          </cell>
          <cell r="BH240">
            <v>0</v>
          </cell>
          <cell r="BI240" t="str">
            <v>N/A</v>
          </cell>
          <cell r="BJ240">
            <v>350</v>
          </cell>
          <cell r="BK240">
            <v>350</v>
          </cell>
          <cell r="BL240">
            <v>0</v>
          </cell>
          <cell r="BM240">
            <v>0</v>
          </cell>
          <cell r="BN240">
            <v>350</v>
          </cell>
          <cell r="BO240">
            <v>350</v>
          </cell>
          <cell r="BP240">
            <v>0</v>
          </cell>
          <cell r="BQ240">
            <v>0</v>
          </cell>
          <cell r="BR240">
            <v>350</v>
          </cell>
          <cell r="BS240">
            <v>350</v>
          </cell>
          <cell r="BT240">
            <v>0</v>
          </cell>
          <cell r="BU240">
            <v>0</v>
          </cell>
          <cell r="BV240">
            <v>1050</v>
          </cell>
          <cell r="BW240">
            <v>1050</v>
          </cell>
          <cell r="BX240">
            <v>0</v>
          </cell>
          <cell r="BY240" t="str">
            <v>N/A</v>
          </cell>
          <cell r="BZ240">
            <v>350</v>
          </cell>
          <cell r="CA240">
            <v>350</v>
          </cell>
          <cell r="CB240">
            <v>0</v>
          </cell>
          <cell r="CC240">
            <v>0</v>
          </cell>
          <cell r="CD240">
            <v>350</v>
          </cell>
          <cell r="CE240">
            <v>350</v>
          </cell>
          <cell r="CF240">
            <v>0</v>
          </cell>
          <cell r="CG240">
            <v>0</v>
          </cell>
          <cell r="CH240">
            <v>350</v>
          </cell>
          <cell r="CI240">
            <v>350</v>
          </cell>
          <cell r="CJ240">
            <v>0</v>
          </cell>
          <cell r="CK240">
            <v>0</v>
          </cell>
          <cell r="CL240">
            <v>1050</v>
          </cell>
          <cell r="CM240">
            <v>1050</v>
          </cell>
          <cell r="CN240">
            <v>0</v>
          </cell>
          <cell r="CO240" t="str">
            <v>N/A</v>
          </cell>
          <cell r="CP240">
            <v>3873.11</v>
          </cell>
          <cell r="CQ240">
            <v>4200</v>
          </cell>
          <cell r="CR240">
            <v>-7.783095238095239E-2</v>
          </cell>
          <cell r="CS240" t="str">
            <v>N/A</v>
          </cell>
          <cell r="CT240">
            <v>6260</v>
          </cell>
          <cell r="CU240">
            <v>23.11</v>
          </cell>
          <cell r="CV240">
            <v>350</v>
          </cell>
          <cell r="CW240">
            <v>373.11</v>
          </cell>
          <cell r="CX240">
            <v>700</v>
          </cell>
          <cell r="CY240">
            <v>723.11</v>
          </cell>
          <cell r="CZ240">
            <v>1050</v>
          </cell>
          <cell r="DA240">
            <v>1073.1100000000001</v>
          </cell>
          <cell r="DB240">
            <v>1400</v>
          </cell>
          <cell r="DC240">
            <v>1423.1100000000001</v>
          </cell>
          <cell r="DD240">
            <v>1750</v>
          </cell>
          <cell r="DE240">
            <v>1773.1100000000001</v>
          </cell>
          <cell r="DF240">
            <v>2100</v>
          </cell>
          <cell r="DG240">
            <v>2123.11</v>
          </cell>
          <cell r="DH240">
            <v>2450</v>
          </cell>
          <cell r="DI240">
            <v>2473.11</v>
          </cell>
          <cell r="DJ240">
            <v>2800</v>
          </cell>
          <cell r="DK240">
            <v>2823.11</v>
          </cell>
          <cell r="DL240">
            <v>3150</v>
          </cell>
          <cell r="DM240">
            <v>3173.11</v>
          </cell>
          <cell r="DN240">
            <v>3500</v>
          </cell>
          <cell r="DO240">
            <v>3523.11</v>
          </cell>
          <cell r="DP240">
            <v>3850</v>
          </cell>
          <cell r="DQ240">
            <v>3873.11</v>
          </cell>
          <cell r="DR240">
            <v>4200</v>
          </cell>
        </row>
        <row r="241">
          <cell r="AC241">
            <v>6270</v>
          </cell>
          <cell r="AD241">
            <v>175</v>
          </cell>
          <cell r="AE241">
            <v>0</v>
          </cell>
          <cell r="AF241" t="str">
            <v>N/A</v>
          </cell>
          <cell r="AG241">
            <v>0</v>
          </cell>
          <cell r="AH241">
            <v>0</v>
          </cell>
          <cell r="AI241">
            <v>0</v>
          </cell>
          <cell r="AJ241" t="str">
            <v>N/A</v>
          </cell>
          <cell r="AK241">
            <v>0</v>
          </cell>
          <cell r="AL241">
            <v>0</v>
          </cell>
          <cell r="AM241">
            <v>0</v>
          </cell>
          <cell r="AN241" t="str">
            <v>N/A</v>
          </cell>
          <cell r="AO241">
            <v>0</v>
          </cell>
          <cell r="AP241">
            <v>175</v>
          </cell>
          <cell r="AQ241">
            <v>0</v>
          </cell>
          <cell r="AR241" t="str">
            <v>N/A</v>
          </cell>
          <cell r="AS241" t="str">
            <v>N/A</v>
          </cell>
          <cell r="AT241">
            <v>0</v>
          </cell>
          <cell r="AU241">
            <v>0</v>
          </cell>
          <cell r="AV241" t="str">
            <v>N/A</v>
          </cell>
          <cell r="AW241">
            <v>0</v>
          </cell>
          <cell r="AX241">
            <v>0</v>
          </cell>
          <cell r="AY241">
            <v>0</v>
          </cell>
          <cell r="AZ241" t="str">
            <v>N/A</v>
          </cell>
          <cell r="BA241">
            <v>0</v>
          </cell>
          <cell r="BB241">
            <v>0</v>
          </cell>
          <cell r="BC241">
            <v>0</v>
          </cell>
          <cell r="BD241" t="str">
            <v>N/A</v>
          </cell>
          <cell r="BE241">
            <v>0</v>
          </cell>
          <cell r="BF241">
            <v>0</v>
          </cell>
          <cell r="BG241">
            <v>0</v>
          </cell>
          <cell r="BH241" t="str">
            <v>N/A</v>
          </cell>
          <cell r="BI241" t="str">
            <v>N/A</v>
          </cell>
          <cell r="BJ241">
            <v>0</v>
          </cell>
          <cell r="BK241">
            <v>0</v>
          </cell>
          <cell r="BL241" t="str">
            <v>N/A</v>
          </cell>
          <cell r="BM241">
            <v>0</v>
          </cell>
          <cell r="BN241">
            <v>0</v>
          </cell>
          <cell r="BO241">
            <v>0</v>
          </cell>
          <cell r="BP241" t="str">
            <v>N/A</v>
          </cell>
          <cell r="BQ241">
            <v>0</v>
          </cell>
          <cell r="BR241">
            <v>0</v>
          </cell>
          <cell r="BS241">
            <v>0</v>
          </cell>
          <cell r="BT241" t="str">
            <v>N/A</v>
          </cell>
          <cell r="BU241">
            <v>0</v>
          </cell>
          <cell r="BV241">
            <v>0</v>
          </cell>
          <cell r="BW241">
            <v>0</v>
          </cell>
          <cell r="BX241" t="str">
            <v>N/A</v>
          </cell>
          <cell r="BY241" t="str">
            <v>N/A</v>
          </cell>
          <cell r="BZ241">
            <v>0</v>
          </cell>
          <cell r="CA241">
            <v>0</v>
          </cell>
          <cell r="CB241" t="str">
            <v>N/A</v>
          </cell>
          <cell r="CC241">
            <v>0</v>
          </cell>
          <cell r="CD241">
            <v>0</v>
          </cell>
          <cell r="CE241">
            <v>0</v>
          </cell>
          <cell r="CF241" t="str">
            <v>N/A</v>
          </cell>
          <cell r="CG241">
            <v>0</v>
          </cell>
          <cell r="CH241">
            <v>0</v>
          </cell>
          <cell r="CI241">
            <v>0</v>
          </cell>
          <cell r="CJ241" t="str">
            <v>N/A</v>
          </cell>
          <cell r="CK241">
            <v>0</v>
          </cell>
          <cell r="CL241">
            <v>0</v>
          </cell>
          <cell r="CM241">
            <v>0</v>
          </cell>
          <cell r="CN241" t="str">
            <v>N/A</v>
          </cell>
          <cell r="CO241" t="str">
            <v>N/A</v>
          </cell>
          <cell r="CP241">
            <v>175</v>
          </cell>
          <cell r="CQ241">
            <v>0</v>
          </cell>
          <cell r="CR241" t="str">
            <v>N/A</v>
          </cell>
          <cell r="CS241" t="str">
            <v>N/A</v>
          </cell>
          <cell r="CT241">
            <v>6270</v>
          </cell>
          <cell r="CU241">
            <v>175</v>
          </cell>
          <cell r="CV241">
            <v>0</v>
          </cell>
          <cell r="CW241">
            <v>175</v>
          </cell>
          <cell r="CX241">
            <v>0</v>
          </cell>
          <cell r="CY241">
            <v>175</v>
          </cell>
          <cell r="CZ241">
            <v>0</v>
          </cell>
          <cell r="DA241">
            <v>175</v>
          </cell>
          <cell r="DB241">
            <v>0</v>
          </cell>
          <cell r="DC241">
            <v>175</v>
          </cell>
          <cell r="DD241">
            <v>0</v>
          </cell>
          <cell r="DE241">
            <v>175</v>
          </cell>
          <cell r="DF241">
            <v>0</v>
          </cell>
          <cell r="DG241">
            <v>175</v>
          </cell>
          <cell r="DH241">
            <v>0</v>
          </cell>
          <cell r="DI241">
            <v>175</v>
          </cell>
          <cell r="DJ241">
            <v>0</v>
          </cell>
          <cell r="DK241">
            <v>175</v>
          </cell>
          <cell r="DL241">
            <v>0</v>
          </cell>
          <cell r="DM241">
            <v>175</v>
          </cell>
          <cell r="DN241">
            <v>0</v>
          </cell>
          <cell r="DO241">
            <v>175</v>
          </cell>
          <cell r="DP241">
            <v>0</v>
          </cell>
          <cell r="DQ241">
            <v>175</v>
          </cell>
          <cell r="DR241">
            <v>0</v>
          </cell>
        </row>
        <row r="242">
          <cell r="AC242">
            <v>6275</v>
          </cell>
          <cell r="AD242">
            <v>248.89000000000001</v>
          </cell>
          <cell r="AE242">
            <v>650</v>
          </cell>
          <cell r="AF242">
            <v>-0.61709230769230761</v>
          </cell>
          <cell r="AG242">
            <v>650</v>
          </cell>
          <cell r="AH242">
            <v>650</v>
          </cell>
          <cell r="AI242">
            <v>650</v>
          </cell>
          <cell r="AJ242">
            <v>0</v>
          </cell>
          <cell r="AK242">
            <v>0</v>
          </cell>
          <cell r="AL242">
            <v>650</v>
          </cell>
          <cell r="AM242">
            <v>650</v>
          </cell>
          <cell r="AN242">
            <v>0</v>
          </cell>
          <cell r="AO242">
            <v>0</v>
          </cell>
          <cell r="AP242">
            <v>1548.8899999999999</v>
          </cell>
          <cell r="AQ242">
            <v>1950</v>
          </cell>
          <cell r="AR242">
            <v>-0.20569743589743594</v>
          </cell>
          <cell r="AS242" t="str">
            <v>N/A</v>
          </cell>
          <cell r="AT242">
            <v>650</v>
          </cell>
          <cell r="AU242">
            <v>650</v>
          </cell>
          <cell r="AV242">
            <v>0</v>
          </cell>
          <cell r="AW242">
            <v>0</v>
          </cell>
          <cell r="AX242">
            <v>650</v>
          </cell>
          <cell r="AY242">
            <v>650</v>
          </cell>
          <cell r="AZ242">
            <v>0</v>
          </cell>
          <cell r="BA242">
            <v>0</v>
          </cell>
          <cell r="BB242">
            <v>650</v>
          </cell>
          <cell r="BC242">
            <v>650</v>
          </cell>
          <cell r="BD242">
            <v>0</v>
          </cell>
          <cell r="BE242">
            <v>0</v>
          </cell>
          <cell r="BF242">
            <v>1950</v>
          </cell>
          <cell r="BG242">
            <v>1950</v>
          </cell>
          <cell r="BH242">
            <v>0</v>
          </cell>
          <cell r="BI242" t="str">
            <v>N/A</v>
          </cell>
          <cell r="BJ242">
            <v>450</v>
          </cell>
          <cell r="BK242">
            <v>450</v>
          </cell>
          <cell r="BL242">
            <v>0</v>
          </cell>
          <cell r="BM242">
            <v>0</v>
          </cell>
          <cell r="BN242">
            <v>450</v>
          </cell>
          <cell r="BO242">
            <v>450</v>
          </cell>
          <cell r="BP242">
            <v>0</v>
          </cell>
          <cell r="BQ242">
            <v>0</v>
          </cell>
          <cell r="BR242">
            <v>450</v>
          </cell>
          <cell r="BS242">
            <v>450</v>
          </cell>
          <cell r="BT242">
            <v>0</v>
          </cell>
          <cell r="BU242">
            <v>0</v>
          </cell>
          <cell r="BV242">
            <v>1350</v>
          </cell>
          <cell r="BW242">
            <v>1350</v>
          </cell>
          <cell r="BX242">
            <v>0</v>
          </cell>
          <cell r="BY242" t="str">
            <v>N/A</v>
          </cell>
          <cell r="BZ242">
            <v>450</v>
          </cell>
          <cell r="CA242">
            <v>450</v>
          </cell>
          <cell r="CB242">
            <v>0</v>
          </cell>
          <cell r="CC242">
            <v>0</v>
          </cell>
          <cell r="CD242">
            <v>450</v>
          </cell>
          <cell r="CE242">
            <v>450</v>
          </cell>
          <cell r="CF242">
            <v>0</v>
          </cell>
          <cell r="CG242">
            <v>0</v>
          </cell>
          <cell r="CH242">
            <v>450</v>
          </cell>
          <cell r="CI242">
            <v>450</v>
          </cell>
          <cell r="CJ242">
            <v>0</v>
          </cell>
          <cell r="CK242">
            <v>0</v>
          </cell>
          <cell r="CL242">
            <v>1350</v>
          </cell>
          <cell r="CM242">
            <v>1350</v>
          </cell>
          <cell r="CN242">
            <v>0</v>
          </cell>
          <cell r="CO242" t="str">
            <v>N/A</v>
          </cell>
          <cell r="CP242">
            <v>6198.8899999999994</v>
          </cell>
          <cell r="CQ242">
            <v>6600</v>
          </cell>
          <cell r="CR242">
            <v>-6.0774242424242564E-2</v>
          </cell>
          <cell r="CS242" t="str">
            <v>N/A</v>
          </cell>
          <cell r="CT242">
            <v>6275</v>
          </cell>
          <cell r="CU242">
            <v>248.89000000000001</v>
          </cell>
          <cell r="CV242">
            <v>650</v>
          </cell>
          <cell r="CW242">
            <v>898.89</v>
          </cell>
          <cell r="CX242">
            <v>1300</v>
          </cell>
          <cell r="CY242">
            <v>1548.8899999999999</v>
          </cell>
          <cell r="CZ242">
            <v>1950</v>
          </cell>
          <cell r="DA242">
            <v>2198.89</v>
          </cell>
          <cell r="DB242">
            <v>2600</v>
          </cell>
          <cell r="DC242">
            <v>2848.89</v>
          </cell>
          <cell r="DD242">
            <v>3250</v>
          </cell>
          <cell r="DE242">
            <v>3498.89</v>
          </cell>
          <cell r="DF242">
            <v>3900</v>
          </cell>
          <cell r="DG242">
            <v>3948.89</v>
          </cell>
          <cell r="DH242">
            <v>4350</v>
          </cell>
          <cell r="DI242">
            <v>4398.8899999999994</v>
          </cell>
          <cell r="DJ242">
            <v>4800</v>
          </cell>
          <cell r="DK242">
            <v>4848.8899999999994</v>
          </cell>
          <cell r="DL242">
            <v>5250</v>
          </cell>
          <cell r="DM242">
            <v>5298.8899999999994</v>
          </cell>
          <cell r="DN242">
            <v>5700</v>
          </cell>
          <cell r="DO242">
            <v>5748.8899999999994</v>
          </cell>
          <cell r="DP242">
            <v>6150</v>
          </cell>
          <cell r="DQ242">
            <v>6198.8899999999994</v>
          </cell>
          <cell r="DR242">
            <v>6600</v>
          </cell>
        </row>
        <row r="243">
          <cell r="AC243">
            <v>6280</v>
          </cell>
          <cell r="AD243">
            <v>0</v>
          </cell>
          <cell r="AE243">
            <v>0</v>
          </cell>
          <cell r="AF243" t="str">
            <v>N/A</v>
          </cell>
          <cell r="AG243">
            <v>0</v>
          </cell>
          <cell r="AH243">
            <v>0</v>
          </cell>
          <cell r="AI243">
            <v>0</v>
          </cell>
          <cell r="AJ243" t="str">
            <v>N/A</v>
          </cell>
          <cell r="AK243">
            <v>0</v>
          </cell>
          <cell r="AL243">
            <v>0</v>
          </cell>
          <cell r="AM243">
            <v>0</v>
          </cell>
          <cell r="AN243" t="str">
            <v>N/A</v>
          </cell>
          <cell r="AO243">
            <v>0</v>
          </cell>
          <cell r="AP243">
            <v>0</v>
          </cell>
          <cell r="AQ243">
            <v>0</v>
          </cell>
          <cell r="AR243" t="str">
            <v>N/A</v>
          </cell>
          <cell r="AS243" t="str">
            <v>N/A</v>
          </cell>
          <cell r="AT243">
            <v>0</v>
          </cell>
          <cell r="AU243">
            <v>0</v>
          </cell>
          <cell r="AV243" t="str">
            <v>N/A</v>
          </cell>
          <cell r="AW243">
            <v>0</v>
          </cell>
          <cell r="AX243">
            <v>0</v>
          </cell>
          <cell r="AY243">
            <v>0</v>
          </cell>
          <cell r="AZ243" t="str">
            <v>N/A</v>
          </cell>
          <cell r="BA243">
            <v>0</v>
          </cell>
          <cell r="BB243">
            <v>0</v>
          </cell>
          <cell r="BC243">
            <v>0</v>
          </cell>
          <cell r="BD243" t="str">
            <v>N/A</v>
          </cell>
          <cell r="BE243">
            <v>0</v>
          </cell>
          <cell r="BF243">
            <v>0</v>
          </cell>
          <cell r="BG243">
            <v>0</v>
          </cell>
          <cell r="BH243" t="str">
            <v>N/A</v>
          </cell>
          <cell r="BI243" t="str">
            <v>N/A</v>
          </cell>
          <cell r="BJ243">
            <v>0</v>
          </cell>
          <cell r="BK243">
            <v>0</v>
          </cell>
          <cell r="BL243" t="str">
            <v>N/A</v>
          </cell>
          <cell r="BM243">
            <v>0</v>
          </cell>
          <cell r="BN243">
            <v>0</v>
          </cell>
          <cell r="BO243">
            <v>0</v>
          </cell>
          <cell r="BP243" t="str">
            <v>N/A</v>
          </cell>
          <cell r="BQ243">
            <v>0</v>
          </cell>
          <cell r="BR243">
            <v>0</v>
          </cell>
          <cell r="BS243">
            <v>0</v>
          </cell>
          <cell r="BT243" t="str">
            <v>N/A</v>
          </cell>
          <cell r="BU243">
            <v>0</v>
          </cell>
          <cell r="BV243">
            <v>0</v>
          </cell>
          <cell r="BW243">
            <v>0</v>
          </cell>
          <cell r="BX243" t="str">
            <v>N/A</v>
          </cell>
          <cell r="BY243" t="str">
            <v>N/A</v>
          </cell>
          <cell r="BZ243">
            <v>0</v>
          </cell>
          <cell r="CA243">
            <v>0</v>
          </cell>
          <cell r="CB243" t="str">
            <v>N/A</v>
          </cell>
          <cell r="CC243">
            <v>0</v>
          </cell>
          <cell r="CD243">
            <v>0</v>
          </cell>
          <cell r="CE243">
            <v>0</v>
          </cell>
          <cell r="CF243" t="str">
            <v>N/A</v>
          </cell>
          <cell r="CG243">
            <v>0</v>
          </cell>
          <cell r="CH243">
            <v>0</v>
          </cell>
          <cell r="CI243">
            <v>0</v>
          </cell>
          <cell r="CJ243" t="str">
            <v>N/A</v>
          </cell>
          <cell r="CK243">
            <v>0</v>
          </cell>
          <cell r="CL243">
            <v>0</v>
          </cell>
          <cell r="CM243">
            <v>0</v>
          </cell>
          <cell r="CN243" t="str">
            <v>N/A</v>
          </cell>
          <cell r="CO243" t="str">
            <v>N/A</v>
          </cell>
          <cell r="CP243">
            <v>0</v>
          </cell>
          <cell r="CQ243">
            <v>0</v>
          </cell>
          <cell r="CR243" t="str">
            <v>N/A</v>
          </cell>
          <cell r="CS243" t="str">
            <v>N/A</v>
          </cell>
          <cell r="CT243">
            <v>6280</v>
          </cell>
          <cell r="CU243">
            <v>0</v>
          </cell>
          <cell r="CV243">
            <v>0</v>
          </cell>
          <cell r="CW243">
            <v>0</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row>
        <row r="244">
          <cell r="AC244">
            <v>6285</v>
          </cell>
          <cell r="AD244">
            <v>0</v>
          </cell>
          <cell r="AE244">
            <v>1500</v>
          </cell>
          <cell r="AF244" t="str">
            <v>N/A</v>
          </cell>
          <cell r="AG244">
            <v>1500</v>
          </cell>
          <cell r="AH244">
            <v>1500</v>
          </cell>
          <cell r="AI244">
            <v>1500</v>
          </cell>
          <cell r="AJ244">
            <v>0</v>
          </cell>
          <cell r="AK244">
            <v>0</v>
          </cell>
          <cell r="AL244">
            <v>1500</v>
          </cell>
          <cell r="AM244">
            <v>1500</v>
          </cell>
          <cell r="AN244">
            <v>0</v>
          </cell>
          <cell r="AO244">
            <v>0</v>
          </cell>
          <cell r="AP244">
            <v>3000</v>
          </cell>
          <cell r="AQ244">
            <v>4500</v>
          </cell>
          <cell r="AR244">
            <v>-0.33333333333333337</v>
          </cell>
          <cell r="AS244" t="str">
            <v>N/A</v>
          </cell>
          <cell r="AT244">
            <v>1500</v>
          </cell>
          <cell r="AU244">
            <v>1500</v>
          </cell>
          <cell r="AV244">
            <v>0</v>
          </cell>
          <cell r="AW244">
            <v>0</v>
          </cell>
          <cell r="AX244">
            <v>1500</v>
          </cell>
          <cell r="AY244">
            <v>1500</v>
          </cell>
          <cell r="AZ244">
            <v>0</v>
          </cell>
          <cell r="BA244">
            <v>0</v>
          </cell>
          <cell r="BB244">
            <v>1500</v>
          </cell>
          <cell r="BC244">
            <v>1500</v>
          </cell>
          <cell r="BD244">
            <v>0</v>
          </cell>
          <cell r="BE244">
            <v>0</v>
          </cell>
          <cell r="BF244">
            <v>4500</v>
          </cell>
          <cell r="BG244">
            <v>4500</v>
          </cell>
          <cell r="BH244">
            <v>0</v>
          </cell>
          <cell r="BI244" t="str">
            <v>N/A</v>
          </cell>
          <cell r="BJ244">
            <v>1500</v>
          </cell>
          <cell r="BK244">
            <v>1500</v>
          </cell>
          <cell r="BL244">
            <v>0</v>
          </cell>
          <cell r="BM244">
            <v>0</v>
          </cell>
          <cell r="BN244">
            <v>1500</v>
          </cell>
          <cell r="BO244">
            <v>1500</v>
          </cell>
          <cell r="BP244">
            <v>0</v>
          </cell>
          <cell r="BQ244">
            <v>0</v>
          </cell>
          <cell r="BR244">
            <v>1500</v>
          </cell>
          <cell r="BS244">
            <v>1500</v>
          </cell>
          <cell r="BT244">
            <v>0</v>
          </cell>
          <cell r="BU244">
            <v>0</v>
          </cell>
          <cell r="BV244">
            <v>4500</v>
          </cell>
          <cell r="BW244">
            <v>4500</v>
          </cell>
          <cell r="BX244">
            <v>0</v>
          </cell>
          <cell r="BY244" t="str">
            <v>N/A</v>
          </cell>
          <cell r="BZ244">
            <v>1500</v>
          </cell>
          <cell r="CA244">
            <v>1500</v>
          </cell>
          <cell r="CB244">
            <v>0</v>
          </cell>
          <cell r="CC244">
            <v>0</v>
          </cell>
          <cell r="CD244">
            <v>1500</v>
          </cell>
          <cell r="CE244">
            <v>1500</v>
          </cell>
          <cell r="CF244">
            <v>0</v>
          </cell>
          <cell r="CG244">
            <v>0</v>
          </cell>
          <cell r="CH244">
            <v>1500</v>
          </cell>
          <cell r="CI244">
            <v>1500</v>
          </cell>
          <cell r="CJ244">
            <v>0</v>
          </cell>
          <cell r="CK244">
            <v>0</v>
          </cell>
          <cell r="CL244">
            <v>4500</v>
          </cell>
          <cell r="CM244">
            <v>4500</v>
          </cell>
          <cell r="CN244">
            <v>0</v>
          </cell>
          <cell r="CO244" t="str">
            <v>N/A</v>
          </cell>
          <cell r="CP244">
            <v>16500</v>
          </cell>
          <cell r="CQ244">
            <v>18000</v>
          </cell>
          <cell r="CR244">
            <v>-8.333333333333337E-2</v>
          </cell>
          <cell r="CS244" t="str">
            <v>N/A</v>
          </cell>
          <cell r="CT244">
            <v>6285</v>
          </cell>
          <cell r="CU244">
            <v>0</v>
          </cell>
          <cell r="CV244">
            <v>1500</v>
          </cell>
          <cell r="CW244">
            <v>1500</v>
          </cell>
          <cell r="CX244">
            <v>3000</v>
          </cell>
          <cell r="CY244">
            <v>3000</v>
          </cell>
          <cell r="CZ244">
            <v>4500</v>
          </cell>
          <cell r="DA244">
            <v>4500</v>
          </cell>
          <cell r="DB244">
            <v>6000</v>
          </cell>
          <cell r="DC244">
            <v>6000</v>
          </cell>
          <cell r="DD244">
            <v>7500</v>
          </cell>
          <cell r="DE244">
            <v>7500</v>
          </cell>
          <cell r="DF244">
            <v>9000</v>
          </cell>
          <cell r="DG244">
            <v>9000</v>
          </cell>
          <cell r="DH244">
            <v>10500</v>
          </cell>
          <cell r="DI244">
            <v>10500</v>
          </cell>
          <cell r="DJ244">
            <v>12000</v>
          </cell>
          <cell r="DK244">
            <v>12000</v>
          </cell>
          <cell r="DL244">
            <v>13500</v>
          </cell>
          <cell r="DM244">
            <v>13500</v>
          </cell>
          <cell r="DN244">
            <v>15000</v>
          </cell>
          <cell r="DO244">
            <v>15000</v>
          </cell>
          <cell r="DP244">
            <v>16500</v>
          </cell>
          <cell r="DQ244">
            <v>16500</v>
          </cell>
          <cell r="DR244">
            <v>18000</v>
          </cell>
        </row>
        <row r="245">
          <cell r="AC245">
            <v>6290</v>
          </cell>
          <cell r="AD245">
            <v>0</v>
          </cell>
          <cell r="AE245">
            <v>250</v>
          </cell>
          <cell r="AF245" t="str">
            <v>N/A</v>
          </cell>
          <cell r="AG245">
            <v>250</v>
          </cell>
          <cell r="AH245">
            <v>250</v>
          </cell>
          <cell r="AI245">
            <v>250</v>
          </cell>
          <cell r="AJ245">
            <v>0</v>
          </cell>
          <cell r="AK245">
            <v>0</v>
          </cell>
          <cell r="AL245">
            <v>250</v>
          </cell>
          <cell r="AM245">
            <v>250</v>
          </cell>
          <cell r="AN245">
            <v>0</v>
          </cell>
          <cell r="AO245">
            <v>0</v>
          </cell>
          <cell r="AP245">
            <v>500</v>
          </cell>
          <cell r="AQ245">
            <v>750</v>
          </cell>
          <cell r="AR245">
            <v>-0.33333333333333337</v>
          </cell>
          <cell r="AS245" t="str">
            <v>N/A</v>
          </cell>
          <cell r="AT245">
            <v>250</v>
          </cell>
          <cell r="AU245">
            <v>250</v>
          </cell>
          <cell r="AV245">
            <v>0</v>
          </cell>
          <cell r="AW245">
            <v>0</v>
          </cell>
          <cell r="AX245">
            <v>250</v>
          </cell>
          <cell r="AY245">
            <v>250</v>
          </cell>
          <cell r="AZ245">
            <v>0</v>
          </cell>
          <cell r="BA245">
            <v>0</v>
          </cell>
          <cell r="BB245">
            <v>250</v>
          </cell>
          <cell r="BC245">
            <v>250</v>
          </cell>
          <cell r="BD245">
            <v>0</v>
          </cell>
          <cell r="BE245">
            <v>0</v>
          </cell>
          <cell r="BF245">
            <v>750</v>
          </cell>
          <cell r="BG245">
            <v>750</v>
          </cell>
          <cell r="BH245">
            <v>0</v>
          </cell>
          <cell r="BI245" t="str">
            <v>N/A</v>
          </cell>
          <cell r="BJ245">
            <v>250</v>
          </cell>
          <cell r="BK245">
            <v>250</v>
          </cell>
          <cell r="BL245">
            <v>0</v>
          </cell>
          <cell r="BM245">
            <v>0</v>
          </cell>
          <cell r="BN245">
            <v>250</v>
          </cell>
          <cell r="BO245">
            <v>250</v>
          </cell>
          <cell r="BP245">
            <v>0</v>
          </cell>
          <cell r="BQ245">
            <v>0</v>
          </cell>
          <cell r="BR245">
            <v>250</v>
          </cell>
          <cell r="BS245">
            <v>250</v>
          </cell>
          <cell r="BT245">
            <v>0</v>
          </cell>
          <cell r="BU245">
            <v>0</v>
          </cell>
          <cell r="BV245">
            <v>750</v>
          </cell>
          <cell r="BW245">
            <v>750</v>
          </cell>
          <cell r="BX245">
            <v>0</v>
          </cell>
          <cell r="BY245" t="str">
            <v>N/A</v>
          </cell>
          <cell r="BZ245">
            <v>250</v>
          </cell>
          <cell r="CA245">
            <v>250</v>
          </cell>
          <cell r="CB245">
            <v>0</v>
          </cell>
          <cell r="CC245">
            <v>0</v>
          </cell>
          <cell r="CD245">
            <v>250</v>
          </cell>
          <cell r="CE245">
            <v>250</v>
          </cell>
          <cell r="CF245">
            <v>0</v>
          </cell>
          <cell r="CG245">
            <v>0</v>
          </cell>
          <cell r="CH245">
            <v>250</v>
          </cell>
          <cell r="CI245">
            <v>250</v>
          </cell>
          <cell r="CJ245">
            <v>0</v>
          </cell>
          <cell r="CK245">
            <v>0</v>
          </cell>
          <cell r="CL245">
            <v>750</v>
          </cell>
          <cell r="CM245">
            <v>750</v>
          </cell>
          <cell r="CN245">
            <v>0</v>
          </cell>
          <cell r="CO245" t="str">
            <v>N/A</v>
          </cell>
          <cell r="CP245">
            <v>2750</v>
          </cell>
          <cell r="CQ245">
            <v>3000</v>
          </cell>
          <cell r="CR245">
            <v>-8.333333333333337E-2</v>
          </cell>
          <cell r="CS245" t="str">
            <v>N/A</v>
          </cell>
          <cell r="CT245">
            <v>6290</v>
          </cell>
          <cell r="CU245">
            <v>0</v>
          </cell>
          <cell r="CV245">
            <v>250</v>
          </cell>
          <cell r="CW245">
            <v>250</v>
          </cell>
          <cell r="CX245">
            <v>500</v>
          </cell>
          <cell r="CY245">
            <v>500</v>
          </cell>
          <cell r="CZ245">
            <v>750</v>
          </cell>
          <cell r="DA245">
            <v>750</v>
          </cell>
          <cell r="DB245">
            <v>1000</v>
          </cell>
          <cell r="DC245">
            <v>1000</v>
          </cell>
          <cell r="DD245">
            <v>1250</v>
          </cell>
          <cell r="DE245">
            <v>1250</v>
          </cell>
          <cell r="DF245">
            <v>1500</v>
          </cell>
          <cell r="DG245">
            <v>1500</v>
          </cell>
          <cell r="DH245">
            <v>1750</v>
          </cell>
          <cell r="DI245">
            <v>1750</v>
          </cell>
          <cell r="DJ245">
            <v>2000</v>
          </cell>
          <cell r="DK245">
            <v>2000</v>
          </cell>
          <cell r="DL245">
            <v>2250</v>
          </cell>
          <cell r="DM245">
            <v>2250</v>
          </cell>
          <cell r="DN245">
            <v>2500</v>
          </cell>
          <cell r="DO245">
            <v>2500</v>
          </cell>
          <cell r="DP245">
            <v>2750</v>
          </cell>
          <cell r="DQ245">
            <v>2750</v>
          </cell>
          <cell r="DR245">
            <v>3000</v>
          </cell>
        </row>
        <row r="246">
          <cell r="AC246">
            <v>6299</v>
          </cell>
          <cell r="AD246">
            <v>21125.930000000004</v>
          </cell>
          <cell r="AE246">
            <v>23494.163333333334</v>
          </cell>
          <cell r="AF246">
            <v>-0.10080092232836824</v>
          </cell>
          <cell r="AG246">
            <v>23494.163333333334</v>
          </cell>
          <cell r="AH246">
            <v>25694.163333333334</v>
          </cell>
          <cell r="AI246">
            <v>25694.163333333334</v>
          </cell>
          <cell r="AJ246">
            <v>0</v>
          </cell>
          <cell r="AK246">
            <v>0</v>
          </cell>
          <cell r="AL246">
            <v>25694.163333333334</v>
          </cell>
          <cell r="AM246">
            <v>25694.163333333334</v>
          </cell>
          <cell r="AN246">
            <v>0</v>
          </cell>
          <cell r="AO246">
            <v>0</v>
          </cell>
          <cell r="AP246">
            <v>72514.256666666668</v>
          </cell>
          <cell r="AQ246">
            <v>74882.490000000005</v>
          </cell>
          <cell r="AR246">
            <v>-3.1625996055063554E-2</v>
          </cell>
          <cell r="AS246" t="str">
            <v>N/A</v>
          </cell>
          <cell r="AT246">
            <v>25694.163333333334</v>
          </cell>
          <cell r="AU246">
            <v>25694.163333333334</v>
          </cell>
          <cell r="AV246">
            <v>0</v>
          </cell>
          <cell r="AW246">
            <v>0</v>
          </cell>
          <cell r="AX246">
            <v>25694.163333333334</v>
          </cell>
          <cell r="AY246">
            <v>25694.163333333334</v>
          </cell>
          <cell r="AZ246">
            <v>0</v>
          </cell>
          <cell r="BA246">
            <v>0</v>
          </cell>
          <cell r="BB246">
            <v>25694.163333333334</v>
          </cell>
          <cell r="BC246">
            <v>25694.163333333334</v>
          </cell>
          <cell r="BD246">
            <v>0</v>
          </cell>
          <cell r="BE246">
            <v>0</v>
          </cell>
          <cell r="BF246">
            <v>77082.490000000005</v>
          </cell>
          <cell r="BG246">
            <v>77082.490000000005</v>
          </cell>
          <cell r="BH246">
            <v>0</v>
          </cell>
          <cell r="BI246" t="str">
            <v>N/A</v>
          </cell>
          <cell r="BJ246">
            <v>25494.163333333334</v>
          </cell>
          <cell r="BK246">
            <v>25494.163333333334</v>
          </cell>
          <cell r="BL246">
            <v>0</v>
          </cell>
          <cell r="BM246">
            <v>0</v>
          </cell>
          <cell r="BN246">
            <v>25494.163333333334</v>
          </cell>
          <cell r="BO246">
            <v>25494.163333333334</v>
          </cell>
          <cell r="BP246">
            <v>0</v>
          </cell>
          <cell r="BQ246">
            <v>0</v>
          </cell>
          <cell r="BR246">
            <v>25494.163333333334</v>
          </cell>
          <cell r="BS246">
            <v>25494.163333333334</v>
          </cell>
          <cell r="BT246">
            <v>0</v>
          </cell>
          <cell r="BU246">
            <v>0</v>
          </cell>
          <cell r="BV246">
            <v>76482.490000000005</v>
          </cell>
          <cell r="BW246">
            <v>76482.490000000005</v>
          </cell>
          <cell r="BX246">
            <v>0</v>
          </cell>
          <cell r="BY246" t="str">
            <v>N/A</v>
          </cell>
          <cell r="BZ246">
            <v>25494.163333333334</v>
          </cell>
          <cell r="CA246">
            <v>25494.163333333334</v>
          </cell>
          <cell r="CB246">
            <v>0</v>
          </cell>
          <cell r="CC246">
            <v>0</v>
          </cell>
          <cell r="CD246">
            <v>27494.163333333334</v>
          </cell>
          <cell r="CE246">
            <v>25494.163333333334</v>
          </cell>
          <cell r="CF246">
            <v>7.8449328728706469E-2</v>
          </cell>
          <cell r="CG246">
            <v>0</v>
          </cell>
          <cell r="CH246">
            <v>27494.163333333334</v>
          </cell>
          <cell r="CI246">
            <v>25494.163333333334</v>
          </cell>
          <cell r="CJ246">
            <v>7.8449328728706469E-2</v>
          </cell>
          <cell r="CK246">
            <v>0</v>
          </cell>
          <cell r="CL246">
            <v>80482.490000000005</v>
          </cell>
          <cell r="CM246">
            <v>76482.490000000005</v>
          </cell>
          <cell r="CN246">
            <v>5.2299552485804313E-2</v>
          </cell>
          <cell r="CO246" t="str">
            <v>N/A</v>
          </cell>
          <cell r="CP246">
            <v>306561.72666666668</v>
          </cell>
          <cell r="CQ246">
            <v>304929.96000000002</v>
          </cell>
          <cell r="CR246">
            <v>5.3512835100448797E-3</v>
          </cell>
          <cell r="CS246" t="str">
            <v>N/A</v>
          </cell>
          <cell r="CT246">
            <v>6299</v>
          </cell>
          <cell r="CU246">
            <v>21125.930000000004</v>
          </cell>
          <cell r="CV246">
            <v>23494.163333333334</v>
          </cell>
          <cell r="CW246">
            <v>46820.093333333338</v>
          </cell>
          <cell r="CX246">
            <v>49188.326666666668</v>
          </cell>
          <cell r="CY246">
            <v>72514.256666666668</v>
          </cell>
          <cell r="CZ246">
            <v>74882.490000000005</v>
          </cell>
          <cell r="DA246">
            <v>98208.42</v>
          </cell>
          <cell r="DB246">
            <v>100576.65333333334</v>
          </cell>
          <cell r="DC246">
            <v>123902.58333333333</v>
          </cell>
          <cell r="DD246">
            <v>126270.81666666667</v>
          </cell>
          <cell r="DE246">
            <v>149596.74666666667</v>
          </cell>
          <cell r="DF246">
            <v>151964.98000000001</v>
          </cell>
          <cell r="DG246">
            <v>175090.91</v>
          </cell>
          <cell r="DH246">
            <v>177459.14333333334</v>
          </cell>
          <cell r="DI246">
            <v>200585.07333333333</v>
          </cell>
          <cell r="DJ246">
            <v>202953.30666666667</v>
          </cell>
          <cell r="DK246">
            <v>226079.23666666666</v>
          </cell>
          <cell r="DL246">
            <v>228447.47</v>
          </cell>
          <cell r="DM246">
            <v>251573.4</v>
          </cell>
          <cell r="DN246">
            <v>253941.63333333333</v>
          </cell>
          <cell r="DO246">
            <v>279067.56333333335</v>
          </cell>
          <cell r="DP246">
            <v>279435.79666666669</v>
          </cell>
          <cell r="DQ246">
            <v>306561.72666666668</v>
          </cell>
          <cell r="DR246">
            <v>304929.96000000002</v>
          </cell>
        </row>
        <row r="247">
          <cell r="AC247">
            <v>6300</v>
          </cell>
          <cell r="AD247">
            <v>0</v>
          </cell>
          <cell r="AE247">
            <v>0</v>
          </cell>
          <cell r="AF247" t="str">
            <v>N/A</v>
          </cell>
          <cell r="AG247">
            <v>0</v>
          </cell>
          <cell r="AH247">
            <v>0</v>
          </cell>
          <cell r="AI247">
            <v>0</v>
          </cell>
          <cell r="AJ247" t="str">
            <v>N/A</v>
          </cell>
          <cell r="AK247">
            <v>0</v>
          </cell>
          <cell r="AL247">
            <v>0</v>
          </cell>
          <cell r="AM247">
            <v>0</v>
          </cell>
          <cell r="AN247" t="str">
            <v>N/A</v>
          </cell>
          <cell r="AO247">
            <v>0</v>
          </cell>
          <cell r="AP247">
            <v>0</v>
          </cell>
          <cell r="AQ247">
            <v>0</v>
          </cell>
          <cell r="AR247" t="str">
            <v>N/A</v>
          </cell>
          <cell r="AS247" t="str">
            <v>N/A</v>
          </cell>
          <cell r="AT247">
            <v>0</v>
          </cell>
          <cell r="AU247">
            <v>0</v>
          </cell>
          <cell r="AV247" t="str">
            <v>N/A</v>
          </cell>
          <cell r="AW247">
            <v>0</v>
          </cell>
          <cell r="AX247">
            <v>0</v>
          </cell>
          <cell r="AY247">
            <v>0</v>
          </cell>
          <cell r="AZ247" t="str">
            <v>N/A</v>
          </cell>
          <cell r="BA247">
            <v>0</v>
          </cell>
          <cell r="BB247">
            <v>0</v>
          </cell>
          <cell r="BC247">
            <v>0</v>
          </cell>
          <cell r="BD247" t="str">
            <v>N/A</v>
          </cell>
          <cell r="BE247">
            <v>0</v>
          </cell>
          <cell r="BF247">
            <v>0</v>
          </cell>
          <cell r="BG247">
            <v>0</v>
          </cell>
          <cell r="BH247" t="str">
            <v>N/A</v>
          </cell>
          <cell r="BI247" t="str">
            <v>N/A</v>
          </cell>
          <cell r="BJ247">
            <v>0</v>
          </cell>
          <cell r="BK247">
            <v>0</v>
          </cell>
          <cell r="BL247" t="str">
            <v>N/A</v>
          </cell>
          <cell r="BM247">
            <v>0</v>
          </cell>
          <cell r="BN247">
            <v>0</v>
          </cell>
          <cell r="BO247">
            <v>0</v>
          </cell>
          <cell r="BP247" t="str">
            <v>N/A</v>
          </cell>
          <cell r="BQ247">
            <v>0</v>
          </cell>
          <cell r="BR247">
            <v>0</v>
          </cell>
          <cell r="BS247">
            <v>0</v>
          </cell>
          <cell r="BT247" t="str">
            <v>N/A</v>
          </cell>
          <cell r="BU247">
            <v>0</v>
          </cell>
          <cell r="BV247">
            <v>0</v>
          </cell>
          <cell r="BW247">
            <v>0</v>
          </cell>
          <cell r="BX247" t="str">
            <v>N/A</v>
          </cell>
          <cell r="BY247" t="str">
            <v>N/A</v>
          </cell>
          <cell r="BZ247">
            <v>0</v>
          </cell>
          <cell r="CA247">
            <v>0</v>
          </cell>
          <cell r="CB247" t="str">
            <v>N/A</v>
          </cell>
          <cell r="CC247">
            <v>0</v>
          </cell>
          <cell r="CD247">
            <v>0</v>
          </cell>
          <cell r="CE247">
            <v>0</v>
          </cell>
          <cell r="CF247" t="str">
            <v>N/A</v>
          </cell>
          <cell r="CG247">
            <v>0</v>
          </cell>
          <cell r="CH247">
            <v>0</v>
          </cell>
          <cell r="CI247">
            <v>0</v>
          </cell>
          <cell r="CJ247" t="str">
            <v>N/A</v>
          </cell>
          <cell r="CK247">
            <v>0</v>
          </cell>
          <cell r="CL247">
            <v>0</v>
          </cell>
          <cell r="CM247">
            <v>0</v>
          </cell>
          <cell r="CN247" t="str">
            <v>N/A</v>
          </cell>
          <cell r="CO247" t="str">
            <v>N/A</v>
          </cell>
          <cell r="CP247">
            <v>0</v>
          </cell>
          <cell r="CQ247">
            <v>0</v>
          </cell>
          <cell r="CR247" t="str">
            <v>N/A</v>
          </cell>
          <cell r="CS247" t="str">
            <v>N/A</v>
          </cell>
          <cell r="CT247">
            <v>6300</v>
          </cell>
          <cell r="CU247">
            <v>0</v>
          </cell>
          <cell r="CV247">
            <v>0</v>
          </cell>
          <cell r="CW247">
            <v>0</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row>
        <row r="248">
          <cell r="AC248">
            <v>6310</v>
          </cell>
          <cell r="AD248">
            <v>3449.2400000000002</v>
          </cell>
          <cell r="AE248">
            <v>2750</v>
          </cell>
          <cell r="AF248">
            <v>0.254269090909091</v>
          </cell>
          <cell r="AG248">
            <v>2750</v>
          </cell>
          <cell r="AH248">
            <v>2750</v>
          </cell>
          <cell r="AI248">
            <v>2750</v>
          </cell>
          <cell r="AJ248">
            <v>0</v>
          </cell>
          <cell r="AK248">
            <v>0</v>
          </cell>
          <cell r="AL248">
            <v>2750</v>
          </cell>
          <cell r="AM248">
            <v>2750</v>
          </cell>
          <cell r="AN248">
            <v>0</v>
          </cell>
          <cell r="AO248">
            <v>0</v>
          </cell>
          <cell r="AP248">
            <v>8949.24</v>
          </cell>
          <cell r="AQ248">
            <v>8250</v>
          </cell>
          <cell r="AR248">
            <v>8.4756363636363519E-2</v>
          </cell>
          <cell r="AS248" t="str">
            <v>N/A</v>
          </cell>
          <cell r="AT248">
            <v>2750</v>
          </cell>
          <cell r="AU248">
            <v>2750</v>
          </cell>
          <cell r="AV248">
            <v>0</v>
          </cell>
          <cell r="AW248">
            <v>0</v>
          </cell>
          <cell r="AX248">
            <v>2750</v>
          </cell>
          <cell r="AY248">
            <v>2750</v>
          </cell>
          <cell r="AZ248">
            <v>0</v>
          </cell>
          <cell r="BA248">
            <v>0</v>
          </cell>
          <cell r="BB248">
            <v>2750</v>
          </cell>
          <cell r="BC248">
            <v>2750</v>
          </cell>
          <cell r="BD248">
            <v>0</v>
          </cell>
          <cell r="BE248">
            <v>0</v>
          </cell>
          <cell r="BF248">
            <v>8250</v>
          </cell>
          <cell r="BG248">
            <v>8250</v>
          </cell>
          <cell r="BH248">
            <v>0</v>
          </cell>
          <cell r="BI248" t="str">
            <v>N/A</v>
          </cell>
          <cell r="BJ248">
            <v>2750</v>
          </cell>
          <cell r="BK248">
            <v>2750</v>
          </cell>
          <cell r="BL248">
            <v>0</v>
          </cell>
          <cell r="BM248">
            <v>0</v>
          </cell>
          <cell r="BN248">
            <v>2750</v>
          </cell>
          <cell r="BO248">
            <v>2750</v>
          </cell>
          <cell r="BP248">
            <v>0</v>
          </cell>
          <cell r="BQ248">
            <v>0</v>
          </cell>
          <cell r="BR248">
            <v>2750</v>
          </cell>
          <cell r="BS248">
            <v>2750</v>
          </cell>
          <cell r="BT248">
            <v>0</v>
          </cell>
          <cell r="BU248">
            <v>0</v>
          </cell>
          <cell r="BV248">
            <v>8250</v>
          </cell>
          <cell r="BW248">
            <v>8250</v>
          </cell>
          <cell r="BX248">
            <v>0</v>
          </cell>
          <cell r="BY248" t="str">
            <v>N/A</v>
          </cell>
          <cell r="BZ248">
            <v>2750</v>
          </cell>
          <cell r="CA248">
            <v>2750</v>
          </cell>
          <cell r="CB248">
            <v>0</v>
          </cell>
          <cell r="CC248">
            <v>0</v>
          </cell>
          <cell r="CD248">
            <v>2750</v>
          </cell>
          <cell r="CE248">
            <v>2750</v>
          </cell>
          <cell r="CF248">
            <v>0</v>
          </cell>
          <cell r="CG248">
            <v>0</v>
          </cell>
          <cell r="CH248">
            <v>2750</v>
          </cell>
          <cell r="CI248">
            <v>2750</v>
          </cell>
          <cell r="CJ248">
            <v>0</v>
          </cell>
          <cell r="CK248">
            <v>0</v>
          </cell>
          <cell r="CL248">
            <v>8250</v>
          </cell>
          <cell r="CM248">
            <v>8250</v>
          </cell>
          <cell r="CN248">
            <v>0</v>
          </cell>
          <cell r="CO248" t="str">
            <v>N/A</v>
          </cell>
          <cell r="CP248">
            <v>33699.24</v>
          </cell>
          <cell r="CQ248">
            <v>33000</v>
          </cell>
          <cell r="CR248">
            <v>2.1189090909090824E-2</v>
          </cell>
          <cell r="CS248" t="str">
            <v>N/A</v>
          </cell>
          <cell r="CT248">
            <v>6310</v>
          </cell>
          <cell r="CU248">
            <v>3449.2400000000002</v>
          </cell>
          <cell r="CV248">
            <v>2750</v>
          </cell>
          <cell r="CW248">
            <v>6199.24</v>
          </cell>
          <cell r="CX248">
            <v>5500</v>
          </cell>
          <cell r="CY248">
            <v>8949.24</v>
          </cell>
          <cell r="CZ248">
            <v>8250</v>
          </cell>
          <cell r="DA248">
            <v>11699.24</v>
          </cell>
          <cell r="DB248">
            <v>11000</v>
          </cell>
          <cell r="DC248">
            <v>14449.24</v>
          </cell>
          <cell r="DD248">
            <v>13750</v>
          </cell>
          <cell r="DE248">
            <v>17199.239999999998</v>
          </cell>
          <cell r="DF248">
            <v>16500</v>
          </cell>
          <cell r="DG248">
            <v>19949.239999999998</v>
          </cell>
          <cell r="DH248">
            <v>19250</v>
          </cell>
          <cell r="DI248">
            <v>22699.239999999998</v>
          </cell>
          <cell r="DJ248">
            <v>22000</v>
          </cell>
          <cell r="DK248">
            <v>25449.239999999998</v>
          </cell>
          <cell r="DL248">
            <v>24750</v>
          </cell>
          <cell r="DM248">
            <v>28199.239999999998</v>
          </cell>
          <cell r="DN248">
            <v>27500</v>
          </cell>
          <cell r="DO248">
            <v>30949.239999999998</v>
          </cell>
          <cell r="DP248">
            <v>30250</v>
          </cell>
          <cell r="DQ248">
            <v>33699.24</v>
          </cell>
          <cell r="DR248">
            <v>33000</v>
          </cell>
        </row>
        <row r="249">
          <cell r="AC249">
            <v>6320</v>
          </cell>
          <cell r="AD249">
            <v>2223.11</v>
          </cell>
          <cell r="AE249">
            <v>2000</v>
          </cell>
          <cell r="AF249">
            <v>0.11155500000000007</v>
          </cell>
          <cell r="AG249">
            <v>2000</v>
          </cell>
          <cell r="AH249">
            <v>2000</v>
          </cell>
          <cell r="AI249">
            <v>2000</v>
          </cell>
          <cell r="AJ249">
            <v>0</v>
          </cell>
          <cell r="AK249">
            <v>0</v>
          </cell>
          <cell r="AL249">
            <v>2000</v>
          </cell>
          <cell r="AM249">
            <v>2000</v>
          </cell>
          <cell r="AN249">
            <v>0</v>
          </cell>
          <cell r="AO249">
            <v>0</v>
          </cell>
          <cell r="AP249">
            <v>6223.1100000000006</v>
          </cell>
          <cell r="AQ249">
            <v>6000</v>
          </cell>
          <cell r="AR249">
            <v>3.7185000000000024E-2</v>
          </cell>
          <cell r="AS249" t="str">
            <v>N/A</v>
          </cell>
          <cell r="AT249">
            <v>2000</v>
          </cell>
          <cell r="AU249">
            <v>2000</v>
          </cell>
          <cell r="AV249">
            <v>0</v>
          </cell>
          <cell r="AW249">
            <v>0</v>
          </cell>
          <cell r="AX249">
            <v>2000</v>
          </cell>
          <cell r="AY249">
            <v>2000</v>
          </cell>
          <cell r="AZ249">
            <v>0</v>
          </cell>
          <cell r="BA249">
            <v>0</v>
          </cell>
          <cell r="BB249">
            <v>2000</v>
          </cell>
          <cell r="BC249">
            <v>2000</v>
          </cell>
          <cell r="BD249">
            <v>0</v>
          </cell>
          <cell r="BE249">
            <v>0</v>
          </cell>
          <cell r="BF249">
            <v>6000</v>
          </cell>
          <cell r="BG249">
            <v>6000</v>
          </cell>
          <cell r="BH249">
            <v>0</v>
          </cell>
          <cell r="BI249" t="str">
            <v>N/A</v>
          </cell>
          <cell r="BJ249">
            <v>2000</v>
          </cell>
          <cell r="BK249">
            <v>2000</v>
          </cell>
          <cell r="BL249">
            <v>0</v>
          </cell>
          <cell r="BM249">
            <v>0</v>
          </cell>
          <cell r="BN249">
            <v>2000</v>
          </cell>
          <cell r="BO249">
            <v>2000</v>
          </cell>
          <cell r="BP249">
            <v>0</v>
          </cell>
          <cell r="BQ249">
            <v>0</v>
          </cell>
          <cell r="BR249">
            <v>2000</v>
          </cell>
          <cell r="BS249">
            <v>2000</v>
          </cell>
          <cell r="BT249">
            <v>0</v>
          </cell>
          <cell r="BU249">
            <v>0</v>
          </cell>
          <cell r="BV249">
            <v>6000</v>
          </cell>
          <cell r="BW249">
            <v>6000</v>
          </cell>
          <cell r="BX249">
            <v>0</v>
          </cell>
          <cell r="BY249" t="str">
            <v>N/A</v>
          </cell>
          <cell r="BZ249">
            <v>2000</v>
          </cell>
          <cell r="CA249">
            <v>2000</v>
          </cell>
          <cell r="CB249">
            <v>0</v>
          </cell>
          <cell r="CC249">
            <v>0</v>
          </cell>
          <cell r="CD249">
            <v>2000</v>
          </cell>
          <cell r="CE249">
            <v>2000</v>
          </cell>
          <cell r="CF249">
            <v>0</v>
          </cell>
          <cell r="CG249">
            <v>0</v>
          </cell>
          <cell r="CH249">
            <v>2000</v>
          </cell>
          <cell r="CI249">
            <v>2000</v>
          </cell>
          <cell r="CJ249">
            <v>0</v>
          </cell>
          <cell r="CK249">
            <v>0</v>
          </cell>
          <cell r="CL249">
            <v>6000</v>
          </cell>
          <cell r="CM249">
            <v>6000</v>
          </cell>
          <cell r="CN249">
            <v>0</v>
          </cell>
          <cell r="CO249" t="str">
            <v>N/A</v>
          </cell>
          <cell r="CP249">
            <v>24223.11</v>
          </cell>
          <cell r="CQ249">
            <v>24000</v>
          </cell>
          <cell r="CR249">
            <v>9.2962500000000059E-3</v>
          </cell>
          <cell r="CS249" t="str">
            <v>N/A</v>
          </cell>
          <cell r="CT249">
            <v>6320</v>
          </cell>
          <cell r="CU249">
            <v>2223.11</v>
          </cell>
          <cell r="CV249">
            <v>2000</v>
          </cell>
          <cell r="CW249">
            <v>4223.1100000000006</v>
          </cell>
          <cell r="CX249">
            <v>4000</v>
          </cell>
          <cell r="CY249">
            <v>6223.1100000000006</v>
          </cell>
          <cell r="CZ249">
            <v>6000</v>
          </cell>
          <cell r="DA249">
            <v>8223.11</v>
          </cell>
          <cell r="DB249">
            <v>8000</v>
          </cell>
          <cell r="DC249">
            <v>10223.11</v>
          </cell>
          <cell r="DD249">
            <v>10000</v>
          </cell>
          <cell r="DE249">
            <v>12223.11</v>
          </cell>
          <cell r="DF249">
            <v>12000</v>
          </cell>
          <cell r="DG249">
            <v>14223.11</v>
          </cell>
          <cell r="DH249">
            <v>14000</v>
          </cell>
          <cell r="DI249">
            <v>16223.11</v>
          </cell>
          <cell r="DJ249">
            <v>16000</v>
          </cell>
          <cell r="DK249">
            <v>18223.11</v>
          </cell>
          <cell r="DL249">
            <v>18000</v>
          </cell>
          <cell r="DM249">
            <v>20223.11</v>
          </cell>
          <cell r="DN249">
            <v>20000</v>
          </cell>
          <cell r="DO249">
            <v>22223.11</v>
          </cell>
          <cell r="DP249">
            <v>22000</v>
          </cell>
          <cell r="DQ249">
            <v>24223.11</v>
          </cell>
          <cell r="DR249">
            <v>24000</v>
          </cell>
        </row>
        <row r="250">
          <cell r="AC250">
            <v>6330</v>
          </cell>
          <cell r="AD250">
            <v>1698.22</v>
          </cell>
          <cell r="AE250">
            <v>750</v>
          </cell>
          <cell r="AF250">
            <v>1.2642933333333333</v>
          </cell>
          <cell r="AG250">
            <v>750</v>
          </cell>
          <cell r="AH250">
            <v>750</v>
          </cell>
          <cell r="AI250">
            <v>750</v>
          </cell>
          <cell r="AJ250">
            <v>0</v>
          </cell>
          <cell r="AK250">
            <v>0</v>
          </cell>
          <cell r="AL250">
            <v>750</v>
          </cell>
          <cell r="AM250">
            <v>750</v>
          </cell>
          <cell r="AN250">
            <v>0</v>
          </cell>
          <cell r="AO250">
            <v>0</v>
          </cell>
          <cell r="AP250">
            <v>3198.2200000000003</v>
          </cell>
          <cell r="AQ250">
            <v>2250</v>
          </cell>
          <cell r="AR250">
            <v>0.42143111111111131</v>
          </cell>
          <cell r="AS250" t="str">
            <v>N/A</v>
          </cell>
          <cell r="AT250">
            <v>750</v>
          </cell>
          <cell r="AU250">
            <v>750</v>
          </cell>
          <cell r="AV250">
            <v>0</v>
          </cell>
          <cell r="AW250">
            <v>0</v>
          </cell>
          <cell r="AX250">
            <v>750</v>
          </cell>
          <cell r="AY250">
            <v>750</v>
          </cell>
          <cell r="AZ250">
            <v>0</v>
          </cell>
          <cell r="BA250">
            <v>0</v>
          </cell>
          <cell r="BB250">
            <v>750</v>
          </cell>
          <cell r="BC250">
            <v>750</v>
          </cell>
          <cell r="BD250">
            <v>0</v>
          </cell>
          <cell r="BE250">
            <v>0</v>
          </cell>
          <cell r="BF250">
            <v>2250</v>
          </cell>
          <cell r="BG250">
            <v>2250</v>
          </cell>
          <cell r="BH250">
            <v>0</v>
          </cell>
          <cell r="BI250" t="str">
            <v>N/A</v>
          </cell>
          <cell r="BJ250">
            <v>1000</v>
          </cell>
          <cell r="BK250">
            <v>750</v>
          </cell>
          <cell r="BL250">
            <v>0.33333333333333326</v>
          </cell>
          <cell r="BM250">
            <v>0</v>
          </cell>
          <cell r="BN250">
            <v>1000</v>
          </cell>
          <cell r="BO250">
            <v>750</v>
          </cell>
          <cell r="BP250">
            <v>0.33333333333333326</v>
          </cell>
          <cell r="BQ250">
            <v>0</v>
          </cell>
          <cell r="BR250">
            <v>1000</v>
          </cell>
          <cell r="BS250">
            <v>750</v>
          </cell>
          <cell r="BT250">
            <v>0.33333333333333326</v>
          </cell>
          <cell r="BU250">
            <v>0</v>
          </cell>
          <cell r="BV250">
            <v>3000</v>
          </cell>
          <cell r="BW250">
            <v>2250</v>
          </cell>
          <cell r="BX250">
            <v>0.33333333333333326</v>
          </cell>
          <cell r="BY250" t="str">
            <v>N/A</v>
          </cell>
          <cell r="BZ250">
            <v>1000</v>
          </cell>
          <cell r="CA250">
            <v>750</v>
          </cell>
          <cell r="CB250">
            <v>0.33333333333333326</v>
          </cell>
          <cell r="CC250">
            <v>0</v>
          </cell>
          <cell r="CD250">
            <v>1000</v>
          </cell>
          <cell r="CE250">
            <v>750</v>
          </cell>
          <cell r="CF250">
            <v>0.33333333333333326</v>
          </cell>
          <cell r="CG250">
            <v>0</v>
          </cell>
          <cell r="CH250">
            <v>1000</v>
          </cell>
          <cell r="CI250">
            <v>750</v>
          </cell>
          <cell r="CJ250">
            <v>0.33333333333333326</v>
          </cell>
          <cell r="CK250">
            <v>0</v>
          </cell>
          <cell r="CL250">
            <v>3000</v>
          </cell>
          <cell r="CM250">
            <v>2250</v>
          </cell>
          <cell r="CN250">
            <v>0.33333333333333326</v>
          </cell>
          <cell r="CO250" t="str">
            <v>N/A</v>
          </cell>
          <cell r="CP250">
            <v>11448.220000000001</v>
          </cell>
          <cell r="CQ250">
            <v>9000</v>
          </cell>
          <cell r="CR250">
            <v>0.27202444444444462</v>
          </cell>
          <cell r="CS250" t="str">
            <v>N/A</v>
          </cell>
          <cell r="CT250">
            <v>6330</v>
          </cell>
          <cell r="CU250">
            <v>1698.22</v>
          </cell>
          <cell r="CV250">
            <v>750</v>
          </cell>
          <cell r="CW250">
            <v>2448.2200000000003</v>
          </cell>
          <cell r="CX250">
            <v>1500</v>
          </cell>
          <cell r="CY250">
            <v>3198.2200000000003</v>
          </cell>
          <cell r="CZ250">
            <v>2250</v>
          </cell>
          <cell r="DA250">
            <v>3948.2200000000003</v>
          </cell>
          <cell r="DB250">
            <v>3000</v>
          </cell>
          <cell r="DC250">
            <v>4698.22</v>
          </cell>
          <cell r="DD250">
            <v>3750</v>
          </cell>
          <cell r="DE250">
            <v>5448.22</v>
          </cell>
          <cell r="DF250">
            <v>4500</v>
          </cell>
          <cell r="DG250">
            <v>6448.22</v>
          </cell>
          <cell r="DH250">
            <v>5250</v>
          </cell>
          <cell r="DI250">
            <v>7448.22</v>
          </cell>
          <cell r="DJ250">
            <v>6000</v>
          </cell>
          <cell r="DK250">
            <v>8448.2200000000012</v>
          </cell>
          <cell r="DL250">
            <v>6750</v>
          </cell>
          <cell r="DM250">
            <v>9448.2200000000012</v>
          </cell>
          <cell r="DN250">
            <v>7500</v>
          </cell>
          <cell r="DO250">
            <v>10448.220000000001</v>
          </cell>
          <cell r="DP250">
            <v>8250</v>
          </cell>
          <cell r="DQ250">
            <v>11448.220000000001</v>
          </cell>
          <cell r="DR250">
            <v>9000</v>
          </cell>
        </row>
        <row r="251">
          <cell r="AC251">
            <v>6340</v>
          </cell>
          <cell r="AD251">
            <v>3789.36</v>
          </cell>
          <cell r="AE251">
            <v>3250</v>
          </cell>
          <cell r="AF251">
            <v>0.16595692307692311</v>
          </cell>
          <cell r="AG251">
            <v>3250</v>
          </cell>
          <cell r="AH251">
            <v>3250</v>
          </cell>
          <cell r="AI251">
            <v>3250</v>
          </cell>
          <cell r="AJ251">
            <v>0</v>
          </cell>
          <cell r="AK251">
            <v>0</v>
          </cell>
          <cell r="AL251">
            <v>3250</v>
          </cell>
          <cell r="AM251">
            <v>3250</v>
          </cell>
          <cell r="AN251">
            <v>0</v>
          </cell>
          <cell r="AO251">
            <v>0</v>
          </cell>
          <cell r="AP251">
            <v>10289.36</v>
          </cell>
          <cell r="AQ251">
            <v>9750</v>
          </cell>
          <cell r="AR251">
            <v>5.5318974358974371E-2</v>
          </cell>
          <cell r="AS251" t="str">
            <v>N/A</v>
          </cell>
          <cell r="AT251">
            <v>3250</v>
          </cell>
          <cell r="AU251">
            <v>3250</v>
          </cell>
          <cell r="AV251">
            <v>0</v>
          </cell>
          <cell r="AW251">
            <v>0</v>
          </cell>
          <cell r="AX251">
            <v>3250</v>
          </cell>
          <cell r="AY251">
            <v>3250</v>
          </cell>
          <cell r="AZ251">
            <v>0</v>
          </cell>
          <cell r="BA251">
            <v>0</v>
          </cell>
          <cell r="BB251">
            <v>3250</v>
          </cell>
          <cell r="BC251">
            <v>3250</v>
          </cell>
          <cell r="BD251">
            <v>0</v>
          </cell>
          <cell r="BE251">
            <v>0</v>
          </cell>
          <cell r="BF251">
            <v>9750</v>
          </cell>
          <cell r="BG251">
            <v>9750</v>
          </cell>
          <cell r="BH251">
            <v>0</v>
          </cell>
          <cell r="BI251" t="str">
            <v>N/A</v>
          </cell>
          <cell r="BJ251">
            <v>3250</v>
          </cell>
          <cell r="BK251">
            <v>3250</v>
          </cell>
          <cell r="BL251">
            <v>0</v>
          </cell>
          <cell r="BM251">
            <v>0</v>
          </cell>
          <cell r="BN251">
            <v>3250</v>
          </cell>
          <cell r="BO251">
            <v>3250</v>
          </cell>
          <cell r="BP251">
            <v>0</v>
          </cell>
          <cell r="BQ251">
            <v>0</v>
          </cell>
          <cell r="BR251">
            <v>3250</v>
          </cell>
          <cell r="BS251">
            <v>3250</v>
          </cell>
          <cell r="BT251">
            <v>0</v>
          </cell>
          <cell r="BU251">
            <v>0</v>
          </cell>
          <cell r="BV251">
            <v>9750</v>
          </cell>
          <cell r="BW251">
            <v>9750</v>
          </cell>
          <cell r="BX251">
            <v>0</v>
          </cell>
          <cell r="BY251" t="str">
            <v>N/A</v>
          </cell>
          <cell r="BZ251">
            <v>3250</v>
          </cell>
          <cell r="CA251">
            <v>3250</v>
          </cell>
          <cell r="CB251">
            <v>0</v>
          </cell>
          <cell r="CC251">
            <v>0</v>
          </cell>
          <cell r="CD251">
            <v>3250</v>
          </cell>
          <cell r="CE251">
            <v>3250</v>
          </cell>
          <cell r="CF251">
            <v>0</v>
          </cell>
          <cell r="CG251">
            <v>0</v>
          </cell>
          <cell r="CH251">
            <v>3250</v>
          </cell>
          <cell r="CI251">
            <v>3250</v>
          </cell>
          <cell r="CJ251">
            <v>0</v>
          </cell>
          <cell r="CK251">
            <v>0</v>
          </cell>
          <cell r="CL251">
            <v>9750</v>
          </cell>
          <cell r="CM251">
            <v>9750</v>
          </cell>
          <cell r="CN251">
            <v>0</v>
          </cell>
          <cell r="CO251" t="str">
            <v>N/A</v>
          </cell>
          <cell r="CP251">
            <v>39539.360000000001</v>
          </cell>
          <cell r="CQ251">
            <v>39000</v>
          </cell>
          <cell r="CR251">
            <v>1.3829743589743648E-2</v>
          </cell>
          <cell r="CS251" t="str">
            <v>N/A</v>
          </cell>
          <cell r="CT251">
            <v>6340</v>
          </cell>
          <cell r="CU251">
            <v>3789.36</v>
          </cell>
          <cell r="CV251">
            <v>3250</v>
          </cell>
          <cell r="CW251">
            <v>7039.3600000000006</v>
          </cell>
          <cell r="CX251">
            <v>6500</v>
          </cell>
          <cell r="CY251">
            <v>10289.36</v>
          </cell>
          <cell r="CZ251">
            <v>9750</v>
          </cell>
          <cell r="DA251">
            <v>13539.36</v>
          </cell>
          <cell r="DB251">
            <v>13000</v>
          </cell>
          <cell r="DC251">
            <v>16789.36</v>
          </cell>
          <cell r="DD251">
            <v>16250</v>
          </cell>
          <cell r="DE251">
            <v>20039.36</v>
          </cell>
          <cell r="DF251">
            <v>19500</v>
          </cell>
          <cell r="DG251">
            <v>23289.360000000001</v>
          </cell>
          <cell r="DH251">
            <v>22750</v>
          </cell>
          <cell r="DI251">
            <v>26539.360000000001</v>
          </cell>
          <cell r="DJ251">
            <v>26000</v>
          </cell>
          <cell r="DK251">
            <v>29789.360000000001</v>
          </cell>
          <cell r="DL251">
            <v>29250</v>
          </cell>
          <cell r="DM251">
            <v>33039.360000000001</v>
          </cell>
          <cell r="DN251">
            <v>32500</v>
          </cell>
          <cell r="DO251">
            <v>36289.360000000001</v>
          </cell>
          <cell r="DP251">
            <v>35750</v>
          </cell>
          <cell r="DQ251">
            <v>39539.360000000001</v>
          </cell>
          <cell r="DR251">
            <v>39000</v>
          </cell>
        </row>
        <row r="252">
          <cell r="AC252">
            <v>6350</v>
          </cell>
          <cell r="AD252">
            <v>0</v>
          </cell>
          <cell r="AE252">
            <v>0</v>
          </cell>
          <cell r="AF252" t="str">
            <v>N/A</v>
          </cell>
          <cell r="AG252">
            <v>0</v>
          </cell>
          <cell r="AH252">
            <v>0</v>
          </cell>
          <cell r="AI252">
            <v>0</v>
          </cell>
          <cell r="AJ252" t="str">
            <v>N/A</v>
          </cell>
          <cell r="AK252">
            <v>0</v>
          </cell>
          <cell r="AL252">
            <v>0</v>
          </cell>
          <cell r="AM252">
            <v>0</v>
          </cell>
          <cell r="AN252" t="str">
            <v>N/A</v>
          </cell>
          <cell r="AO252">
            <v>0</v>
          </cell>
          <cell r="AP252">
            <v>0</v>
          </cell>
          <cell r="AQ252">
            <v>0</v>
          </cell>
          <cell r="AR252" t="str">
            <v>N/A</v>
          </cell>
          <cell r="AS252" t="str">
            <v>N/A</v>
          </cell>
          <cell r="AT252">
            <v>0</v>
          </cell>
          <cell r="AU252">
            <v>0</v>
          </cell>
          <cell r="AV252" t="str">
            <v>N/A</v>
          </cell>
          <cell r="AW252">
            <v>0</v>
          </cell>
          <cell r="AX252">
            <v>0</v>
          </cell>
          <cell r="AY252">
            <v>0</v>
          </cell>
          <cell r="AZ252" t="str">
            <v>N/A</v>
          </cell>
          <cell r="BA252">
            <v>0</v>
          </cell>
          <cell r="BB252">
            <v>0</v>
          </cell>
          <cell r="BC252">
            <v>0</v>
          </cell>
          <cell r="BD252" t="str">
            <v>N/A</v>
          </cell>
          <cell r="BE252">
            <v>0</v>
          </cell>
          <cell r="BF252">
            <v>0</v>
          </cell>
          <cell r="BG252">
            <v>0</v>
          </cell>
          <cell r="BH252" t="str">
            <v>N/A</v>
          </cell>
          <cell r="BI252" t="str">
            <v>N/A</v>
          </cell>
          <cell r="BJ252">
            <v>0</v>
          </cell>
          <cell r="BK252">
            <v>0</v>
          </cell>
          <cell r="BL252" t="str">
            <v>N/A</v>
          </cell>
          <cell r="BM252">
            <v>0</v>
          </cell>
          <cell r="BN252">
            <v>0</v>
          </cell>
          <cell r="BO252">
            <v>0</v>
          </cell>
          <cell r="BP252" t="str">
            <v>N/A</v>
          </cell>
          <cell r="BQ252">
            <v>0</v>
          </cell>
          <cell r="BR252">
            <v>0</v>
          </cell>
          <cell r="BS252">
            <v>0</v>
          </cell>
          <cell r="BT252" t="str">
            <v>N/A</v>
          </cell>
          <cell r="BU252">
            <v>0</v>
          </cell>
          <cell r="BV252">
            <v>0</v>
          </cell>
          <cell r="BW252">
            <v>0</v>
          </cell>
          <cell r="BX252" t="str">
            <v>N/A</v>
          </cell>
          <cell r="BY252" t="str">
            <v>N/A</v>
          </cell>
          <cell r="BZ252">
            <v>0</v>
          </cell>
          <cell r="CA252">
            <v>0</v>
          </cell>
          <cell r="CB252" t="str">
            <v>N/A</v>
          </cell>
          <cell r="CC252">
            <v>0</v>
          </cell>
          <cell r="CD252">
            <v>0</v>
          </cell>
          <cell r="CE252">
            <v>0</v>
          </cell>
          <cell r="CF252" t="str">
            <v>N/A</v>
          </cell>
          <cell r="CG252">
            <v>0</v>
          </cell>
          <cell r="CH252">
            <v>0</v>
          </cell>
          <cell r="CI252">
            <v>0</v>
          </cell>
          <cell r="CJ252" t="str">
            <v>N/A</v>
          </cell>
          <cell r="CK252">
            <v>0</v>
          </cell>
          <cell r="CL252">
            <v>0</v>
          </cell>
          <cell r="CM252">
            <v>0</v>
          </cell>
          <cell r="CN252" t="str">
            <v>N/A</v>
          </cell>
          <cell r="CO252" t="str">
            <v>N/A</v>
          </cell>
          <cell r="CP252">
            <v>0</v>
          </cell>
          <cell r="CQ252">
            <v>0</v>
          </cell>
          <cell r="CR252" t="str">
            <v>N/A</v>
          </cell>
          <cell r="CS252" t="str">
            <v>N/A</v>
          </cell>
          <cell r="CT252">
            <v>6350</v>
          </cell>
          <cell r="CU252">
            <v>0</v>
          </cell>
          <cell r="CV252">
            <v>0</v>
          </cell>
          <cell r="CW252">
            <v>0</v>
          </cell>
          <cell r="CX252">
            <v>0</v>
          </cell>
          <cell r="CY252">
            <v>0</v>
          </cell>
          <cell r="CZ252">
            <v>0</v>
          </cell>
          <cell r="DA252">
            <v>0</v>
          </cell>
          <cell r="DB252">
            <v>0</v>
          </cell>
          <cell r="DC252">
            <v>0</v>
          </cell>
          <cell r="DD252">
            <v>0</v>
          </cell>
          <cell r="DE252">
            <v>0</v>
          </cell>
          <cell r="DF252">
            <v>0</v>
          </cell>
          <cell r="DG252">
            <v>0</v>
          </cell>
          <cell r="DH252">
            <v>0</v>
          </cell>
          <cell r="DI252">
            <v>0</v>
          </cell>
          <cell r="DJ252">
            <v>0</v>
          </cell>
          <cell r="DK252">
            <v>0</v>
          </cell>
          <cell r="DL252">
            <v>0</v>
          </cell>
          <cell r="DM252">
            <v>0</v>
          </cell>
          <cell r="DN252">
            <v>0</v>
          </cell>
          <cell r="DO252">
            <v>0</v>
          </cell>
          <cell r="DP252">
            <v>0</v>
          </cell>
          <cell r="DQ252">
            <v>0</v>
          </cell>
          <cell r="DR252">
            <v>0</v>
          </cell>
        </row>
        <row r="253">
          <cell r="AC253">
            <v>6399</v>
          </cell>
          <cell r="AD253">
            <v>11159.93</v>
          </cell>
          <cell r="AE253">
            <v>8750</v>
          </cell>
          <cell r="AF253">
            <v>0.27542057142857157</v>
          </cell>
          <cell r="AG253">
            <v>8750</v>
          </cell>
          <cell r="AH253">
            <v>8750</v>
          </cell>
          <cell r="AI253">
            <v>8750</v>
          </cell>
          <cell r="AJ253">
            <v>0</v>
          </cell>
          <cell r="AK253">
            <v>0</v>
          </cell>
          <cell r="AL253">
            <v>8750</v>
          </cell>
          <cell r="AM253">
            <v>8750</v>
          </cell>
          <cell r="AN253">
            <v>0</v>
          </cell>
          <cell r="AO253">
            <v>0</v>
          </cell>
          <cell r="AP253">
            <v>28659.93</v>
          </cell>
          <cell r="AQ253">
            <v>26250</v>
          </cell>
          <cell r="AR253">
            <v>9.180685714285719E-2</v>
          </cell>
          <cell r="AS253" t="str">
            <v>N/A</v>
          </cell>
          <cell r="AT253">
            <v>8750</v>
          </cell>
          <cell r="AU253">
            <v>8750</v>
          </cell>
          <cell r="AV253">
            <v>0</v>
          </cell>
          <cell r="AW253">
            <v>0</v>
          </cell>
          <cell r="AX253">
            <v>8750</v>
          </cell>
          <cell r="AY253">
            <v>8750</v>
          </cell>
          <cell r="AZ253">
            <v>0</v>
          </cell>
          <cell r="BA253">
            <v>0</v>
          </cell>
          <cell r="BB253">
            <v>8750</v>
          </cell>
          <cell r="BC253">
            <v>8750</v>
          </cell>
          <cell r="BD253">
            <v>0</v>
          </cell>
          <cell r="BE253">
            <v>0</v>
          </cell>
          <cell r="BF253">
            <v>26250</v>
          </cell>
          <cell r="BG253">
            <v>26250</v>
          </cell>
          <cell r="BH253">
            <v>0</v>
          </cell>
          <cell r="BI253" t="str">
            <v>N/A</v>
          </cell>
          <cell r="BJ253">
            <v>9000</v>
          </cell>
          <cell r="BK253">
            <v>8750</v>
          </cell>
          <cell r="BL253">
            <v>2.857142857142847E-2</v>
          </cell>
          <cell r="BM253">
            <v>0</v>
          </cell>
          <cell r="BN253">
            <v>9000</v>
          </cell>
          <cell r="BO253">
            <v>8750</v>
          </cell>
          <cell r="BP253">
            <v>2.857142857142847E-2</v>
          </cell>
          <cell r="BQ253">
            <v>0</v>
          </cell>
          <cell r="BR253">
            <v>9000</v>
          </cell>
          <cell r="BS253">
            <v>8750</v>
          </cell>
          <cell r="BT253">
            <v>2.857142857142847E-2</v>
          </cell>
          <cell r="BU253">
            <v>0</v>
          </cell>
          <cell r="BV253">
            <v>27000</v>
          </cell>
          <cell r="BW253">
            <v>26250</v>
          </cell>
          <cell r="BX253">
            <v>2.857142857142847E-2</v>
          </cell>
          <cell r="BY253" t="str">
            <v>N/A</v>
          </cell>
          <cell r="BZ253">
            <v>9000</v>
          </cell>
          <cell r="CA253">
            <v>8750</v>
          </cell>
          <cell r="CB253">
            <v>2.857142857142847E-2</v>
          </cell>
          <cell r="CC253">
            <v>0</v>
          </cell>
          <cell r="CD253">
            <v>9000</v>
          </cell>
          <cell r="CE253">
            <v>8750</v>
          </cell>
          <cell r="CF253">
            <v>2.857142857142847E-2</v>
          </cell>
          <cell r="CG253">
            <v>0</v>
          </cell>
          <cell r="CH253">
            <v>9000</v>
          </cell>
          <cell r="CI253">
            <v>8750</v>
          </cell>
          <cell r="CJ253">
            <v>2.857142857142847E-2</v>
          </cell>
          <cell r="CK253">
            <v>0</v>
          </cell>
          <cell r="CL253">
            <v>27000</v>
          </cell>
          <cell r="CM253">
            <v>26250</v>
          </cell>
          <cell r="CN253">
            <v>2.857142857142847E-2</v>
          </cell>
          <cell r="CO253" t="str">
            <v>N/A</v>
          </cell>
          <cell r="CP253">
            <v>108909.93</v>
          </cell>
          <cell r="CQ253">
            <v>105000</v>
          </cell>
          <cell r="CR253">
            <v>3.7237428571428532E-2</v>
          </cell>
          <cell r="CS253" t="str">
            <v>N/A</v>
          </cell>
          <cell r="CT253">
            <v>6399</v>
          </cell>
          <cell r="CU253">
            <v>11159.93</v>
          </cell>
          <cell r="CV253">
            <v>8750</v>
          </cell>
          <cell r="CW253">
            <v>19909.93</v>
          </cell>
          <cell r="CX253">
            <v>17500</v>
          </cell>
          <cell r="CY253">
            <v>28659.93</v>
          </cell>
          <cell r="CZ253">
            <v>26250</v>
          </cell>
          <cell r="DA253">
            <v>37409.93</v>
          </cell>
          <cell r="DB253">
            <v>35000</v>
          </cell>
          <cell r="DC253">
            <v>46159.93</v>
          </cell>
          <cell r="DD253">
            <v>43750</v>
          </cell>
          <cell r="DE253">
            <v>54909.93</v>
          </cell>
          <cell r="DF253">
            <v>52500</v>
          </cell>
          <cell r="DG253">
            <v>63909.93</v>
          </cell>
          <cell r="DH253">
            <v>61250</v>
          </cell>
          <cell r="DI253">
            <v>72909.929999999993</v>
          </cell>
          <cell r="DJ253">
            <v>70000</v>
          </cell>
          <cell r="DK253">
            <v>81909.929999999993</v>
          </cell>
          <cell r="DL253">
            <v>78750</v>
          </cell>
          <cell r="DM253">
            <v>90909.93</v>
          </cell>
          <cell r="DN253">
            <v>87500</v>
          </cell>
          <cell r="DO253">
            <v>99909.93</v>
          </cell>
          <cell r="DP253">
            <v>96250</v>
          </cell>
          <cell r="DQ253">
            <v>108909.93</v>
          </cell>
          <cell r="DR253">
            <v>105000</v>
          </cell>
        </row>
        <row r="254">
          <cell r="AC254">
            <v>6400</v>
          </cell>
          <cell r="AD254">
            <v>0</v>
          </cell>
          <cell r="AE254">
            <v>0</v>
          </cell>
          <cell r="AF254" t="str">
            <v>N/A</v>
          </cell>
          <cell r="AG254">
            <v>0</v>
          </cell>
          <cell r="AH254">
            <v>0</v>
          </cell>
          <cell r="AI254">
            <v>0</v>
          </cell>
          <cell r="AJ254" t="str">
            <v>N/A</v>
          </cell>
          <cell r="AK254">
            <v>0</v>
          </cell>
          <cell r="AL254">
            <v>0</v>
          </cell>
          <cell r="AM254">
            <v>0</v>
          </cell>
          <cell r="AN254" t="str">
            <v>N/A</v>
          </cell>
          <cell r="AO254">
            <v>0</v>
          </cell>
          <cell r="AP254">
            <v>0</v>
          </cell>
          <cell r="AQ254">
            <v>0</v>
          </cell>
          <cell r="AR254" t="str">
            <v>N/A</v>
          </cell>
          <cell r="AS254" t="str">
            <v>N/A</v>
          </cell>
          <cell r="AT254">
            <v>0</v>
          </cell>
          <cell r="AU254">
            <v>0</v>
          </cell>
          <cell r="AV254" t="str">
            <v>N/A</v>
          </cell>
          <cell r="AW254">
            <v>0</v>
          </cell>
          <cell r="AX254">
            <v>0</v>
          </cell>
          <cell r="AY254">
            <v>0</v>
          </cell>
          <cell r="AZ254" t="str">
            <v>N/A</v>
          </cell>
          <cell r="BA254">
            <v>0</v>
          </cell>
          <cell r="BB254">
            <v>0</v>
          </cell>
          <cell r="BC254">
            <v>0</v>
          </cell>
          <cell r="BD254" t="str">
            <v>N/A</v>
          </cell>
          <cell r="BE254">
            <v>0</v>
          </cell>
          <cell r="BF254">
            <v>0</v>
          </cell>
          <cell r="BG254">
            <v>0</v>
          </cell>
          <cell r="BH254" t="str">
            <v>N/A</v>
          </cell>
          <cell r="BI254" t="str">
            <v>N/A</v>
          </cell>
          <cell r="BJ254">
            <v>0</v>
          </cell>
          <cell r="BK254">
            <v>0</v>
          </cell>
          <cell r="BL254" t="str">
            <v>N/A</v>
          </cell>
          <cell r="BM254">
            <v>0</v>
          </cell>
          <cell r="BN254">
            <v>0</v>
          </cell>
          <cell r="BO254">
            <v>0</v>
          </cell>
          <cell r="BP254" t="str">
            <v>N/A</v>
          </cell>
          <cell r="BQ254">
            <v>0</v>
          </cell>
          <cell r="BR254">
            <v>0</v>
          </cell>
          <cell r="BS254">
            <v>0</v>
          </cell>
          <cell r="BT254" t="str">
            <v>N/A</v>
          </cell>
          <cell r="BU254">
            <v>0</v>
          </cell>
          <cell r="BV254">
            <v>0</v>
          </cell>
          <cell r="BW254">
            <v>0</v>
          </cell>
          <cell r="BX254" t="str">
            <v>N/A</v>
          </cell>
          <cell r="BY254" t="str">
            <v>N/A</v>
          </cell>
          <cell r="BZ254">
            <v>0</v>
          </cell>
          <cell r="CA254">
            <v>0</v>
          </cell>
          <cell r="CB254" t="str">
            <v>N/A</v>
          </cell>
          <cell r="CC254">
            <v>0</v>
          </cell>
          <cell r="CD254">
            <v>0</v>
          </cell>
          <cell r="CE254">
            <v>0</v>
          </cell>
          <cell r="CF254" t="str">
            <v>N/A</v>
          </cell>
          <cell r="CG254">
            <v>0</v>
          </cell>
          <cell r="CH254">
            <v>0</v>
          </cell>
          <cell r="CI254">
            <v>0</v>
          </cell>
          <cell r="CJ254" t="str">
            <v>N/A</v>
          </cell>
          <cell r="CK254">
            <v>0</v>
          </cell>
          <cell r="CL254">
            <v>0</v>
          </cell>
          <cell r="CM254">
            <v>0</v>
          </cell>
          <cell r="CN254" t="str">
            <v>N/A</v>
          </cell>
          <cell r="CO254" t="str">
            <v>N/A</v>
          </cell>
          <cell r="CP254">
            <v>0</v>
          </cell>
          <cell r="CQ254">
            <v>0</v>
          </cell>
          <cell r="CR254" t="str">
            <v>N/A</v>
          </cell>
          <cell r="CS254" t="str">
            <v>N/A</v>
          </cell>
          <cell r="CT254">
            <v>6400</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row>
        <row r="255">
          <cell r="AC255">
            <v>6410</v>
          </cell>
          <cell r="AD255">
            <v>0</v>
          </cell>
          <cell r="AE255">
            <v>0</v>
          </cell>
          <cell r="AF255" t="str">
            <v>N/A</v>
          </cell>
          <cell r="AG255">
            <v>0</v>
          </cell>
          <cell r="AH255">
            <v>0</v>
          </cell>
          <cell r="AI255">
            <v>0</v>
          </cell>
          <cell r="AJ255" t="str">
            <v>N/A</v>
          </cell>
          <cell r="AK255">
            <v>0</v>
          </cell>
          <cell r="AL255">
            <v>0</v>
          </cell>
          <cell r="AM255">
            <v>0</v>
          </cell>
          <cell r="AN255" t="str">
            <v>N/A</v>
          </cell>
          <cell r="AO255">
            <v>0</v>
          </cell>
          <cell r="AP255">
            <v>0</v>
          </cell>
          <cell r="AQ255">
            <v>0</v>
          </cell>
          <cell r="AR255" t="str">
            <v>N/A</v>
          </cell>
          <cell r="AS255" t="str">
            <v>N/A</v>
          </cell>
          <cell r="AT255">
            <v>0</v>
          </cell>
          <cell r="AU255">
            <v>0</v>
          </cell>
          <cell r="AV255" t="str">
            <v>N/A</v>
          </cell>
          <cell r="AW255">
            <v>0</v>
          </cell>
          <cell r="AX255">
            <v>0</v>
          </cell>
          <cell r="AY255">
            <v>0</v>
          </cell>
          <cell r="AZ255" t="str">
            <v>N/A</v>
          </cell>
          <cell r="BA255">
            <v>0</v>
          </cell>
          <cell r="BB255">
            <v>0</v>
          </cell>
          <cell r="BC255">
            <v>0</v>
          </cell>
          <cell r="BD255" t="str">
            <v>N/A</v>
          </cell>
          <cell r="BE255">
            <v>0</v>
          </cell>
          <cell r="BF255">
            <v>0</v>
          </cell>
          <cell r="BG255">
            <v>0</v>
          </cell>
          <cell r="BH255" t="str">
            <v>N/A</v>
          </cell>
          <cell r="BI255" t="str">
            <v>N/A</v>
          </cell>
          <cell r="BJ255">
            <v>0</v>
          </cell>
          <cell r="BK255">
            <v>0</v>
          </cell>
          <cell r="BL255" t="str">
            <v>N/A</v>
          </cell>
          <cell r="BM255">
            <v>0</v>
          </cell>
          <cell r="BN255">
            <v>0</v>
          </cell>
          <cell r="BO255">
            <v>0</v>
          </cell>
          <cell r="BP255" t="str">
            <v>N/A</v>
          </cell>
          <cell r="BQ255">
            <v>0</v>
          </cell>
          <cell r="BR255">
            <v>0</v>
          </cell>
          <cell r="BS255">
            <v>0</v>
          </cell>
          <cell r="BT255" t="str">
            <v>N/A</v>
          </cell>
          <cell r="BU255">
            <v>0</v>
          </cell>
          <cell r="BV255">
            <v>0</v>
          </cell>
          <cell r="BW255">
            <v>0</v>
          </cell>
          <cell r="BX255" t="str">
            <v>N/A</v>
          </cell>
          <cell r="BY255" t="str">
            <v>N/A</v>
          </cell>
          <cell r="BZ255">
            <v>0</v>
          </cell>
          <cell r="CA255">
            <v>0</v>
          </cell>
          <cell r="CB255" t="str">
            <v>N/A</v>
          </cell>
          <cell r="CC255">
            <v>0</v>
          </cell>
          <cell r="CD255">
            <v>0</v>
          </cell>
          <cell r="CE255">
            <v>0</v>
          </cell>
          <cell r="CF255" t="str">
            <v>N/A</v>
          </cell>
          <cell r="CG255">
            <v>0</v>
          </cell>
          <cell r="CH255">
            <v>0</v>
          </cell>
          <cell r="CI255">
            <v>0</v>
          </cell>
          <cell r="CJ255" t="str">
            <v>N/A</v>
          </cell>
          <cell r="CK255">
            <v>0</v>
          </cell>
          <cell r="CL255">
            <v>0</v>
          </cell>
          <cell r="CM255">
            <v>0</v>
          </cell>
          <cell r="CN255" t="str">
            <v>N/A</v>
          </cell>
          <cell r="CO255" t="str">
            <v>N/A</v>
          </cell>
          <cell r="CP255">
            <v>0</v>
          </cell>
          <cell r="CQ255">
            <v>0</v>
          </cell>
          <cell r="CR255" t="str">
            <v>N/A</v>
          </cell>
          <cell r="CS255" t="str">
            <v>N/A</v>
          </cell>
          <cell r="CT255">
            <v>6410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row>
        <row r="256">
          <cell r="AC256">
            <v>6420</v>
          </cell>
          <cell r="AD256">
            <v>0</v>
          </cell>
          <cell r="AE256">
            <v>162.5</v>
          </cell>
          <cell r="AF256" t="str">
            <v>N/A</v>
          </cell>
          <cell r="AG256">
            <v>162.5</v>
          </cell>
          <cell r="AH256">
            <v>170.83333333333334</v>
          </cell>
          <cell r="AI256">
            <v>170.83333333333334</v>
          </cell>
          <cell r="AJ256">
            <v>0</v>
          </cell>
          <cell r="AK256">
            <v>0</v>
          </cell>
          <cell r="AL256">
            <v>175</v>
          </cell>
          <cell r="AM256">
            <v>175</v>
          </cell>
          <cell r="AN256">
            <v>0</v>
          </cell>
          <cell r="AO256">
            <v>0</v>
          </cell>
          <cell r="AP256">
            <v>345.83333333333337</v>
          </cell>
          <cell r="AQ256">
            <v>508.33333333333337</v>
          </cell>
          <cell r="AR256">
            <v>-0.31967213114754101</v>
          </cell>
          <cell r="AS256" t="str">
            <v>N/A</v>
          </cell>
          <cell r="AT256">
            <v>175</v>
          </cell>
          <cell r="AU256">
            <v>175</v>
          </cell>
          <cell r="AV256">
            <v>0</v>
          </cell>
          <cell r="AW256">
            <v>0</v>
          </cell>
          <cell r="AX256">
            <v>175</v>
          </cell>
          <cell r="AY256">
            <v>175</v>
          </cell>
          <cell r="AZ256">
            <v>0</v>
          </cell>
          <cell r="BA256">
            <v>0</v>
          </cell>
          <cell r="BB256">
            <v>175</v>
          </cell>
          <cell r="BC256">
            <v>175</v>
          </cell>
          <cell r="BD256">
            <v>0</v>
          </cell>
          <cell r="BE256">
            <v>0</v>
          </cell>
          <cell r="BF256">
            <v>525</v>
          </cell>
          <cell r="BG256">
            <v>525</v>
          </cell>
          <cell r="BH256">
            <v>0</v>
          </cell>
          <cell r="BI256" t="str">
            <v>N/A</v>
          </cell>
          <cell r="BJ256">
            <v>175</v>
          </cell>
          <cell r="BK256">
            <v>175</v>
          </cell>
          <cell r="BL256">
            <v>0</v>
          </cell>
          <cell r="BM256">
            <v>0</v>
          </cell>
          <cell r="BN256">
            <v>175</v>
          </cell>
          <cell r="BO256">
            <v>175</v>
          </cell>
          <cell r="BP256">
            <v>0</v>
          </cell>
          <cell r="BQ256">
            <v>0</v>
          </cell>
          <cell r="BR256">
            <v>175</v>
          </cell>
          <cell r="BS256">
            <v>175</v>
          </cell>
          <cell r="BT256">
            <v>0</v>
          </cell>
          <cell r="BU256">
            <v>0</v>
          </cell>
          <cell r="BV256">
            <v>525</v>
          </cell>
          <cell r="BW256">
            <v>525</v>
          </cell>
          <cell r="BX256">
            <v>0</v>
          </cell>
          <cell r="BY256" t="str">
            <v>N/A</v>
          </cell>
          <cell r="BZ256">
            <v>175</v>
          </cell>
          <cell r="CA256">
            <v>175</v>
          </cell>
          <cell r="CB256">
            <v>0</v>
          </cell>
          <cell r="CC256">
            <v>0</v>
          </cell>
          <cell r="CD256">
            <v>175</v>
          </cell>
          <cell r="CE256">
            <v>175</v>
          </cell>
          <cell r="CF256">
            <v>0</v>
          </cell>
          <cell r="CG256">
            <v>0</v>
          </cell>
          <cell r="CH256">
            <v>175</v>
          </cell>
          <cell r="CI256">
            <v>175</v>
          </cell>
          <cell r="CJ256">
            <v>0</v>
          </cell>
          <cell r="CK256">
            <v>0</v>
          </cell>
          <cell r="CL256">
            <v>525</v>
          </cell>
          <cell r="CM256">
            <v>525</v>
          </cell>
          <cell r="CN256">
            <v>0</v>
          </cell>
          <cell r="CO256" t="str">
            <v>N/A</v>
          </cell>
          <cell r="CP256">
            <v>1920.8333333333335</v>
          </cell>
          <cell r="CQ256">
            <v>2083.3333333333335</v>
          </cell>
          <cell r="CR256">
            <v>-7.7999999999999958E-2</v>
          </cell>
          <cell r="CS256" t="str">
            <v>N/A</v>
          </cell>
          <cell r="CT256">
            <v>6420</v>
          </cell>
          <cell r="CU256">
            <v>0</v>
          </cell>
          <cell r="CV256">
            <v>162.5</v>
          </cell>
          <cell r="CW256">
            <v>170.83333333333334</v>
          </cell>
          <cell r="CX256">
            <v>333.33333333333337</v>
          </cell>
          <cell r="CY256">
            <v>345.83333333333337</v>
          </cell>
          <cell r="CZ256">
            <v>508.33333333333337</v>
          </cell>
          <cell r="DA256">
            <v>520.83333333333337</v>
          </cell>
          <cell r="DB256">
            <v>683.33333333333337</v>
          </cell>
          <cell r="DC256">
            <v>695.83333333333337</v>
          </cell>
          <cell r="DD256">
            <v>858.33333333333337</v>
          </cell>
          <cell r="DE256">
            <v>870.83333333333337</v>
          </cell>
          <cell r="DF256">
            <v>1033.3333333333335</v>
          </cell>
          <cell r="DG256">
            <v>1045.8333333333335</v>
          </cell>
          <cell r="DH256">
            <v>1208.3333333333335</v>
          </cell>
          <cell r="DI256">
            <v>1220.8333333333335</v>
          </cell>
          <cell r="DJ256">
            <v>1383.3333333333335</v>
          </cell>
          <cell r="DK256">
            <v>1395.8333333333335</v>
          </cell>
          <cell r="DL256">
            <v>1558.3333333333335</v>
          </cell>
          <cell r="DM256">
            <v>1570.8333333333335</v>
          </cell>
          <cell r="DN256">
            <v>1733.3333333333335</v>
          </cell>
          <cell r="DO256">
            <v>1745.8333333333335</v>
          </cell>
          <cell r="DP256">
            <v>1908.3333333333335</v>
          </cell>
          <cell r="DQ256">
            <v>1920.8333333333335</v>
          </cell>
          <cell r="DR256">
            <v>2083.3333333333335</v>
          </cell>
        </row>
        <row r="257">
          <cell r="AC257">
            <v>6430</v>
          </cell>
          <cell r="AD257">
            <v>0</v>
          </cell>
          <cell r="AE257">
            <v>0</v>
          </cell>
          <cell r="AF257" t="str">
            <v>N/A</v>
          </cell>
          <cell r="AG257">
            <v>0</v>
          </cell>
          <cell r="AH257">
            <v>0</v>
          </cell>
          <cell r="AI257">
            <v>0</v>
          </cell>
          <cell r="AJ257" t="str">
            <v>N/A</v>
          </cell>
          <cell r="AK257">
            <v>0</v>
          </cell>
          <cell r="AL257">
            <v>0</v>
          </cell>
          <cell r="AM257">
            <v>0</v>
          </cell>
          <cell r="AN257" t="str">
            <v>N/A</v>
          </cell>
          <cell r="AO257">
            <v>0</v>
          </cell>
          <cell r="AP257">
            <v>0</v>
          </cell>
          <cell r="AQ257">
            <v>0</v>
          </cell>
          <cell r="AR257" t="str">
            <v>N/A</v>
          </cell>
          <cell r="AS257" t="str">
            <v>N/A</v>
          </cell>
          <cell r="AT257">
            <v>0</v>
          </cell>
          <cell r="AU257">
            <v>0</v>
          </cell>
          <cell r="AV257" t="str">
            <v>N/A</v>
          </cell>
          <cell r="AW257">
            <v>0</v>
          </cell>
          <cell r="AX257">
            <v>0</v>
          </cell>
          <cell r="AY257">
            <v>0</v>
          </cell>
          <cell r="AZ257" t="str">
            <v>N/A</v>
          </cell>
          <cell r="BA257">
            <v>0</v>
          </cell>
          <cell r="BB257">
            <v>0</v>
          </cell>
          <cell r="BC257">
            <v>0</v>
          </cell>
          <cell r="BD257" t="str">
            <v>N/A</v>
          </cell>
          <cell r="BE257">
            <v>0</v>
          </cell>
          <cell r="BF257">
            <v>0</v>
          </cell>
          <cell r="BG257">
            <v>0</v>
          </cell>
          <cell r="BH257" t="str">
            <v>N/A</v>
          </cell>
          <cell r="BI257" t="str">
            <v>N/A</v>
          </cell>
          <cell r="BJ257">
            <v>0</v>
          </cell>
          <cell r="BK257">
            <v>0</v>
          </cell>
          <cell r="BL257" t="str">
            <v>N/A</v>
          </cell>
          <cell r="BM257">
            <v>0</v>
          </cell>
          <cell r="BN257">
            <v>0</v>
          </cell>
          <cell r="BO257">
            <v>0</v>
          </cell>
          <cell r="BP257" t="str">
            <v>N/A</v>
          </cell>
          <cell r="BQ257">
            <v>0</v>
          </cell>
          <cell r="BR257">
            <v>0</v>
          </cell>
          <cell r="BS257">
            <v>0</v>
          </cell>
          <cell r="BT257" t="str">
            <v>N/A</v>
          </cell>
          <cell r="BU257">
            <v>0</v>
          </cell>
          <cell r="BV257">
            <v>0</v>
          </cell>
          <cell r="BW257">
            <v>0</v>
          </cell>
          <cell r="BX257" t="str">
            <v>N/A</v>
          </cell>
          <cell r="BY257" t="str">
            <v>N/A</v>
          </cell>
          <cell r="BZ257">
            <v>0</v>
          </cell>
          <cell r="CA257">
            <v>0</v>
          </cell>
          <cell r="CB257" t="str">
            <v>N/A</v>
          </cell>
          <cell r="CC257">
            <v>0</v>
          </cell>
          <cell r="CD257">
            <v>0</v>
          </cell>
          <cell r="CE257">
            <v>0</v>
          </cell>
          <cell r="CF257" t="str">
            <v>N/A</v>
          </cell>
          <cell r="CG257">
            <v>0</v>
          </cell>
          <cell r="CH257">
            <v>0</v>
          </cell>
          <cell r="CI257">
            <v>0</v>
          </cell>
          <cell r="CJ257" t="str">
            <v>N/A</v>
          </cell>
          <cell r="CK257">
            <v>0</v>
          </cell>
          <cell r="CL257">
            <v>0</v>
          </cell>
          <cell r="CM257">
            <v>0</v>
          </cell>
          <cell r="CN257" t="str">
            <v>N/A</v>
          </cell>
          <cell r="CO257" t="str">
            <v>N/A</v>
          </cell>
          <cell r="CP257">
            <v>0</v>
          </cell>
          <cell r="CQ257">
            <v>0</v>
          </cell>
          <cell r="CR257" t="str">
            <v>N/A</v>
          </cell>
          <cell r="CS257" t="str">
            <v>N/A</v>
          </cell>
          <cell r="CT257">
            <v>6430</v>
          </cell>
          <cell r="CU257">
            <v>0</v>
          </cell>
          <cell r="CV257">
            <v>0</v>
          </cell>
          <cell r="CW257">
            <v>0</v>
          </cell>
          <cell r="CX257">
            <v>0</v>
          </cell>
          <cell r="CY257">
            <v>0</v>
          </cell>
          <cell r="CZ257">
            <v>0</v>
          </cell>
          <cell r="DA257">
            <v>0</v>
          </cell>
          <cell r="DB257">
            <v>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row>
        <row r="258">
          <cell r="AC258">
            <v>6440</v>
          </cell>
          <cell r="AD258">
            <v>0</v>
          </cell>
          <cell r="AE258">
            <v>500</v>
          </cell>
          <cell r="AF258" t="str">
            <v>N/A</v>
          </cell>
          <cell r="AG258">
            <v>500</v>
          </cell>
          <cell r="AH258">
            <v>500</v>
          </cell>
          <cell r="AI258">
            <v>500</v>
          </cell>
          <cell r="AJ258">
            <v>0</v>
          </cell>
          <cell r="AK258">
            <v>0</v>
          </cell>
          <cell r="AL258">
            <v>500</v>
          </cell>
          <cell r="AM258">
            <v>500</v>
          </cell>
          <cell r="AN258">
            <v>0</v>
          </cell>
          <cell r="AO258">
            <v>0</v>
          </cell>
          <cell r="AP258">
            <v>1000</v>
          </cell>
          <cell r="AQ258">
            <v>1500</v>
          </cell>
          <cell r="AR258">
            <v>-0.33333333333333337</v>
          </cell>
          <cell r="AS258" t="str">
            <v>N/A</v>
          </cell>
          <cell r="AT258">
            <v>500</v>
          </cell>
          <cell r="AU258">
            <v>500</v>
          </cell>
          <cell r="AV258">
            <v>0</v>
          </cell>
          <cell r="AW258">
            <v>0</v>
          </cell>
          <cell r="AX258">
            <v>500</v>
          </cell>
          <cell r="AY258">
            <v>500</v>
          </cell>
          <cell r="AZ258">
            <v>0</v>
          </cell>
          <cell r="BA258">
            <v>0</v>
          </cell>
          <cell r="BB258">
            <v>500</v>
          </cell>
          <cell r="BC258">
            <v>500</v>
          </cell>
          <cell r="BD258">
            <v>0</v>
          </cell>
          <cell r="BE258">
            <v>0</v>
          </cell>
          <cell r="BF258">
            <v>1500</v>
          </cell>
          <cell r="BG258">
            <v>1500</v>
          </cell>
          <cell r="BH258">
            <v>0</v>
          </cell>
          <cell r="BI258" t="str">
            <v>N/A</v>
          </cell>
          <cell r="BJ258">
            <v>500</v>
          </cell>
          <cell r="BK258">
            <v>500</v>
          </cell>
          <cell r="BL258">
            <v>0</v>
          </cell>
          <cell r="BM258">
            <v>0</v>
          </cell>
          <cell r="BN258">
            <v>500</v>
          </cell>
          <cell r="BO258">
            <v>500</v>
          </cell>
          <cell r="BP258">
            <v>0</v>
          </cell>
          <cell r="BQ258">
            <v>0</v>
          </cell>
          <cell r="BR258">
            <v>500</v>
          </cell>
          <cell r="BS258">
            <v>500</v>
          </cell>
          <cell r="BT258">
            <v>0</v>
          </cell>
          <cell r="BU258">
            <v>0</v>
          </cell>
          <cell r="BV258">
            <v>1500</v>
          </cell>
          <cell r="BW258">
            <v>1500</v>
          </cell>
          <cell r="BX258">
            <v>0</v>
          </cell>
          <cell r="BY258" t="str">
            <v>N/A</v>
          </cell>
          <cell r="BZ258">
            <v>500</v>
          </cell>
          <cell r="CA258">
            <v>500</v>
          </cell>
          <cell r="CB258">
            <v>0</v>
          </cell>
          <cell r="CC258">
            <v>0</v>
          </cell>
          <cell r="CD258">
            <v>500</v>
          </cell>
          <cell r="CE258">
            <v>500</v>
          </cell>
          <cell r="CF258">
            <v>0</v>
          </cell>
          <cell r="CG258">
            <v>0</v>
          </cell>
          <cell r="CH258">
            <v>500</v>
          </cell>
          <cell r="CI258">
            <v>500</v>
          </cell>
          <cell r="CJ258">
            <v>0</v>
          </cell>
          <cell r="CK258">
            <v>0</v>
          </cell>
          <cell r="CL258">
            <v>1500</v>
          </cell>
          <cell r="CM258">
            <v>1500</v>
          </cell>
          <cell r="CN258">
            <v>0</v>
          </cell>
          <cell r="CO258" t="str">
            <v>N/A</v>
          </cell>
          <cell r="CP258">
            <v>5500</v>
          </cell>
          <cell r="CQ258">
            <v>6000</v>
          </cell>
          <cell r="CR258">
            <v>-8.333333333333337E-2</v>
          </cell>
          <cell r="CS258" t="str">
            <v>N/A</v>
          </cell>
          <cell r="CT258">
            <v>6440</v>
          </cell>
          <cell r="CU258">
            <v>0</v>
          </cell>
          <cell r="CV258">
            <v>500</v>
          </cell>
          <cell r="CW258">
            <v>500</v>
          </cell>
          <cell r="CX258">
            <v>1000</v>
          </cell>
          <cell r="CY258">
            <v>1000</v>
          </cell>
          <cell r="CZ258">
            <v>1500</v>
          </cell>
          <cell r="DA258">
            <v>1500</v>
          </cell>
          <cell r="DB258">
            <v>2000</v>
          </cell>
          <cell r="DC258">
            <v>2000</v>
          </cell>
          <cell r="DD258">
            <v>2500</v>
          </cell>
          <cell r="DE258">
            <v>2500</v>
          </cell>
          <cell r="DF258">
            <v>3000</v>
          </cell>
          <cell r="DG258">
            <v>3000</v>
          </cell>
          <cell r="DH258">
            <v>3500</v>
          </cell>
          <cell r="DI258">
            <v>3500</v>
          </cell>
          <cell r="DJ258">
            <v>4000</v>
          </cell>
          <cell r="DK258">
            <v>4000</v>
          </cell>
          <cell r="DL258">
            <v>4500</v>
          </cell>
          <cell r="DM258">
            <v>4500</v>
          </cell>
          <cell r="DN258">
            <v>5000</v>
          </cell>
          <cell r="DO258">
            <v>5000</v>
          </cell>
          <cell r="DP258">
            <v>5500</v>
          </cell>
          <cell r="DQ258">
            <v>5500</v>
          </cell>
          <cell r="DR258">
            <v>6000</v>
          </cell>
        </row>
        <row r="259">
          <cell r="AC259">
            <v>6450</v>
          </cell>
          <cell r="AD259">
            <v>2704.92</v>
          </cell>
          <cell r="AE259">
            <v>1500</v>
          </cell>
          <cell r="AF259">
            <v>0.80327999999999999</v>
          </cell>
          <cell r="AG259">
            <v>1500</v>
          </cell>
          <cell r="AH259">
            <v>3500</v>
          </cell>
          <cell r="AI259">
            <v>3500</v>
          </cell>
          <cell r="AJ259">
            <v>0</v>
          </cell>
          <cell r="AK259">
            <v>0</v>
          </cell>
          <cell r="AL259">
            <v>5000</v>
          </cell>
          <cell r="AM259">
            <v>5000</v>
          </cell>
          <cell r="AN259">
            <v>0</v>
          </cell>
          <cell r="AO259">
            <v>0</v>
          </cell>
          <cell r="AP259">
            <v>11204.92</v>
          </cell>
          <cell r="AQ259">
            <v>10000</v>
          </cell>
          <cell r="AR259">
            <v>0.12049200000000004</v>
          </cell>
          <cell r="AS259" t="str">
            <v>N/A</v>
          </cell>
          <cell r="AT259">
            <v>6850</v>
          </cell>
          <cell r="AU259">
            <v>6850</v>
          </cell>
          <cell r="AV259">
            <v>0</v>
          </cell>
          <cell r="AW259">
            <v>0</v>
          </cell>
          <cell r="AX259">
            <v>6850</v>
          </cell>
          <cell r="AY259">
            <v>6850</v>
          </cell>
          <cell r="AZ259">
            <v>0</v>
          </cell>
          <cell r="BA259">
            <v>0</v>
          </cell>
          <cell r="BB259">
            <v>6850</v>
          </cell>
          <cell r="BC259">
            <v>6850</v>
          </cell>
          <cell r="BD259">
            <v>0</v>
          </cell>
          <cell r="BE259">
            <v>0</v>
          </cell>
          <cell r="BF259">
            <v>20550</v>
          </cell>
          <cell r="BG259">
            <v>20550</v>
          </cell>
          <cell r="BH259">
            <v>0</v>
          </cell>
          <cell r="BI259" t="str">
            <v>N/A</v>
          </cell>
          <cell r="BJ259">
            <v>1000</v>
          </cell>
          <cell r="BK259">
            <v>6850</v>
          </cell>
          <cell r="BL259">
            <v>-0.85401459854014594</v>
          </cell>
          <cell r="BM259">
            <v>0</v>
          </cell>
          <cell r="BN259">
            <v>1000</v>
          </cell>
          <cell r="BO259">
            <v>6850</v>
          </cell>
          <cell r="BP259">
            <v>-0.85401459854014594</v>
          </cell>
          <cell r="BQ259">
            <v>0</v>
          </cell>
          <cell r="BR259">
            <v>1000</v>
          </cell>
          <cell r="BS259">
            <v>6850</v>
          </cell>
          <cell r="BT259">
            <v>-0.85401459854014594</v>
          </cell>
          <cell r="BU259">
            <v>0</v>
          </cell>
          <cell r="BV259">
            <v>3000</v>
          </cell>
          <cell r="BW259">
            <v>20550</v>
          </cell>
          <cell r="BX259">
            <v>-0.85401459854014594</v>
          </cell>
          <cell r="BY259" t="str">
            <v>N/A</v>
          </cell>
          <cell r="BZ259">
            <v>1000</v>
          </cell>
          <cell r="CA259">
            <v>6850</v>
          </cell>
          <cell r="CB259">
            <v>-0.85401459854014594</v>
          </cell>
          <cell r="CC259">
            <v>0</v>
          </cell>
          <cell r="CD259">
            <v>1000</v>
          </cell>
          <cell r="CE259">
            <v>6850</v>
          </cell>
          <cell r="CF259">
            <v>-0.85401459854014594</v>
          </cell>
          <cell r="CG259">
            <v>0</v>
          </cell>
          <cell r="CH259">
            <v>1000</v>
          </cell>
          <cell r="CI259">
            <v>6850</v>
          </cell>
          <cell r="CJ259">
            <v>-0.85401459854014594</v>
          </cell>
          <cell r="CK259">
            <v>0</v>
          </cell>
          <cell r="CL259">
            <v>3000</v>
          </cell>
          <cell r="CM259">
            <v>20550</v>
          </cell>
          <cell r="CN259">
            <v>-0.85401459854014594</v>
          </cell>
          <cell r="CO259" t="str">
            <v>N/A</v>
          </cell>
          <cell r="CP259">
            <v>37754.92</v>
          </cell>
          <cell r="CQ259">
            <v>71650</v>
          </cell>
          <cell r="CR259">
            <v>-0.47306461967899516</v>
          </cell>
          <cell r="CS259" t="str">
            <v>N/A</v>
          </cell>
          <cell r="CT259">
            <v>6450</v>
          </cell>
          <cell r="CU259">
            <v>2704.92</v>
          </cell>
          <cell r="CV259">
            <v>1500</v>
          </cell>
          <cell r="CW259">
            <v>6204.92</v>
          </cell>
          <cell r="CX259">
            <v>5000</v>
          </cell>
          <cell r="CY259">
            <v>11204.92</v>
          </cell>
          <cell r="CZ259">
            <v>10000</v>
          </cell>
          <cell r="DA259">
            <v>18054.919999999998</v>
          </cell>
          <cell r="DB259">
            <v>16850</v>
          </cell>
          <cell r="DC259">
            <v>24904.92</v>
          </cell>
          <cell r="DD259">
            <v>23700</v>
          </cell>
          <cell r="DE259">
            <v>31754.92</v>
          </cell>
          <cell r="DF259">
            <v>30550</v>
          </cell>
          <cell r="DG259">
            <v>32754.92</v>
          </cell>
          <cell r="DH259">
            <v>37400</v>
          </cell>
          <cell r="DI259">
            <v>33754.92</v>
          </cell>
          <cell r="DJ259">
            <v>44250</v>
          </cell>
          <cell r="DK259">
            <v>34754.92</v>
          </cell>
          <cell r="DL259">
            <v>51100</v>
          </cell>
          <cell r="DM259">
            <v>35754.92</v>
          </cell>
          <cell r="DN259">
            <v>57950</v>
          </cell>
          <cell r="DO259">
            <v>36754.92</v>
          </cell>
          <cell r="DP259">
            <v>64800</v>
          </cell>
          <cell r="DQ259">
            <v>37754.92</v>
          </cell>
          <cell r="DR259">
            <v>71650</v>
          </cell>
        </row>
        <row r="260">
          <cell r="AC260">
            <v>6480</v>
          </cell>
          <cell r="AD260">
            <v>0</v>
          </cell>
          <cell r="AE260">
            <v>0</v>
          </cell>
          <cell r="AF260" t="str">
            <v>N/A</v>
          </cell>
          <cell r="AG260">
            <v>0</v>
          </cell>
          <cell r="AH260">
            <v>0</v>
          </cell>
          <cell r="AI260">
            <v>0</v>
          </cell>
          <cell r="AJ260" t="str">
            <v>N/A</v>
          </cell>
          <cell r="AK260">
            <v>0</v>
          </cell>
          <cell r="AL260">
            <v>0</v>
          </cell>
          <cell r="AM260">
            <v>0</v>
          </cell>
          <cell r="AN260" t="str">
            <v>N/A</v>
          </cell>
          <cell r="AO260">
            <v>0</v>
          </cell>
          <cell r="AP260">
            <v>0</v>
          </cell>
          <cell r="AQ260">
            <v>0</v>
          </cell>
          <cell r="AR260" t="str">
            <v>N/A</v>
          </cell>
          <cell r="AS260" t="str">
            <v>N/A</v>
          </cell>
          <cell r="AT260">
            <v>0</v>
          </cell>
          <cell r="AU260">
            <v>0</v>
          </cell>
          <cell r="AV260" t="str">
            <v>N/A</v>
          </cell>
          <cell r="AW260">
            <v>0</v>
          </cell>
          <cell r="AX260">
            <v>0</v>
          </cell>
          <cell r="AY260">
            <v>0</v>
          </cell>
          <cell r="AZ260" t="str">
            <v>N/A</v>
          </cell>
          <cell r="BA260">
            <v>0</v>
          </cell>
          <cell r="BB260">
            <v>0</v>
          </cell>
          <cell r="BC260">
            <v>0</v>
          </cell>
          <cell r="BD260" t="str">
            <v>N/A</v>
          </cell>
          <cell r="BE260">
            <v>0</v>
          </cell>
          <cell r="BF260">
            <v>0</v>
          </cell>
          <cell r="BG260">
            <v>0</v>
          </cell>
          <cell r="BH260" t="str">
            <v>N/A</v>
          </cell>
          <cell r="BI260" t="str">
            <v>N/A</v>
          </cell>
          <cell r="BJ260">
            <v>0</v>
          </cell>
          <cell r="BK260">
            <v>0</v>
          </cell>
          <cell r="BL260" t="str">
            <v>N/A</v>
          </cell>
          <cell r="BM260">
            <v>0</v>
          </cell>
          <cell r="BN260">
            <v>0</v>
          </cell>
          <cell r="BO260">
            <v>0</v>
          </cell>
          <cell r="BP260" t="str">
            <v>N/A</v>
          </cell>
          <cell r="BQ260">
            <v>0</v>
          </cell>
          <cell r="BR260">
            <v>0</v>
          </cell>
          <cell r="BS260">
            <v>0</v>
          </cell>
          <cell r="BT260" t="str">
            <v>N/A</v>
          </cell>
          <cell r="BU260">
            <v>0</v>
          </cell>
          <cell r="BV260">
            <v>0</v>
          </cell>
          <cell r="BW260">
            <v>0</v>
          </cell>
          <cell r="BX260" t="str">
            <v>N/A</v>
          </cell>
          <cell r="BY260" t="str">
            <v>N/A</v>
          </cell>
          <cell r="BZ260">
            <v>0</v>
          </cell>
          <cell r="CA260">
            <v>0</v>
          </cell>
          <cell r="CB260" t="str">
            <v>N/A</v>
          </cell>
          <cell r="CC260">
            <v>0</v>
          </cell>
          <cell r="CD260">
            <v>0</v>
          </cell>
          <cell r="CE260">
            <v>0</v>
          </cell>
          <cell r="CF260" t="str">
            <v>N/A</v>
          </cell>
          <cell r="CG260">
            <v>0</v>
          </cell>
          <cell r="CH260">
            <v>0</v>
          </cell>
          <cell r="CI260">
            <v>0</v>
          </cell>
          <cell r="CJ260" t="str">
            <v>N/A</v>
          </cell>
          <cell r="CK260">
            <v>0</v>
          </cell>
          <cell r="CL260">
            <v>0</v>
          </cell>
          <cell r="CM260">
            <v>0</v>
          </cell>
          <cell r="CN260" t="str">
            <v>N/A</v>
          </cell>
          <cell r="CO260" t="str">
            <v>N/A</v>
          </cell>
          <cell r="CP260">
            <v>0</v>
          </cell>
          <cell r="CQ260">
            <v>0</v>
          </cell>
          <cell r="CR260" t="str">
            <v>N/A</v>
          </cell>
          <cell r="CS260" t="str">
            <v>N/A</v>
          </cell>
          <cell r="CT260">
            <v>6480</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row>
        <row r="261">
          <cell r="AC261">
            <v>6490</v>
          </cell>
          <cell r="AD261">
            <v>0</v>
          </cell>
          <cell r="AE261">
            <v>500</v>
          </cell>
          <cell r="AF261" t="str">
            <v>N/A</v>
          </cell>
          <cell r="AG261">
            <v>500</v>
          </cell>
          <cell r="AH261">
            <v>500</v>
          </cell>
          <cell r="AI261">
            <v>500</v>
          </cell>
          <cell r="AJ261">
            <v>0</v>
          </cell>
          <cell r="AK261">
            <v>0</v>
          </cell>
          <cell r="AL261">
            <v>500</v>
          </cell>
          <cell r="AM261">
            <v>500</v>
          </cell>
          <cell r="AN261">
            <v>0</v>
          </cell>
          <cell r="AO261">
            <v>0</v>
          </cell>
          <cell r="AP261">
            <v>1000</v>
          </cell>
          <cell r="AQ261">
            <v>1500</v>
          </cell>
          <cell r="AR261">
            <v>-0.33333333333333337</v>
          </cell>
          <cell r="AS261" t="str">
            <v>N/A</v>
          </cell>
          <cell r="AT261">
            <v>500</v>
          </cell>
          <cell r="AU261">
            <v>500</v>
          </cell>
          <cell r="AV261">
            <v>0</v>
          </cell>
          <cell r="AW261">
            <v>0</v>
          </cell>
          <cell r="AX261">
            <v>500</v>
          </cell>
          <cell r="AY261">
            <v>500</v>
          </cell>
          <cell r="AZ261">
            <v>0</v>
          </cell>
          <cell r="BA261">
            <v>0</v>
          </cell>
          <cell r="BB261">
            <v>500</v>
          </cell>
          <cell r="BC261">
            <v>500</v>
          </cell>
          <cell r="BD261">
            <v>0</v>
          </cell>
          <cell r="BE261">
            <v>0</v>
          </cell>
          <cell r="BF261">
            <v>1500</v>
          </cell>
          <cell r="BG261">
            <v>1500</v>
          </cell>
          <cell r="BH261">
            <v>0</v>
          </cell>
          <cell r="BI261" t="str">
            <v>N/A</v>
          </cell>
          <cell r="BJ261">
            <v>500</v>
          </cell>
          <cell r="BK261">
            <v>500</v>
          </cell>
          <cell r="BL261">
            <v>0</v>
          </cell>
          <cell r="BM261">
            <v>0</v>
          </cell>
          <cell r="BN261">
            <v>500</v>
          </cell>
          <cell r="BO261">
            <v>500</v>
          </cell>
          <cell r="BP261">
            <v>0</v>
          </cell>
          <cell r="BQ261">
            <v>0</v>
          </cell>
          <cell r="BR261">
            <v>500</v>
          </cell>
          <cell r="BS261">
            <v>500</v>
          </cell>
          <cell r="BT261">
            <v>0</v>
          </cell>
          <cell r="BU261">
            <v>0</v>
          </cell>
          <cell r="BV261">
            <v>1500</v>
          </cell>
          <cell r="BW261">
            <v>1500</v>
          </cell>
          <cell r="BX261">
            <v>0</v>
          </cell>
          <cell r="BY261" t="str">
            <v>N/A</v>
          </cell>
          <cell r="BZ261">
            <v>500</v>
          </cell>
          <cell r="CA261">
            <v>500</v>
          </cell>
          <cell r="CB261">
            <v>0</v>
          </cell>
          <cell r="CC261">
            <v>0</v>
          </cell>
          <cell r="CD261">
            <v>500</v>
          </cell>
          <cell r="CE261">
            <v>500</v>
          </cell>
          <cell r="CF261">
            <v>0</v>
          </cell>
          <cell r="CG261">
            <v>0</v>
          </cell>
          <cell r="CH261">
            <v>500</v>
          </cell>
          <cell r="CI261">
            <v>500</v>
          </cell>
          <cell r="CJ261">
            <v>0</v>
          </cell>
          <cell r="CK261">
            <v>0</v>
          </cell>
          <cell r="CL261">
            <v>1500</v>
          </cell>
          <cell r="CM261">
            <v>1500</v>
          </cell>
          <cell r="CN261">
            <v>0</v>
          </cell>
          <cell r="CO261" t="str">
            <v>N/A</v>
          </cell>
          <cell r="CP261">
            <v>5500</v>
          </cell>
          <cell r="CQ261">
            <v>6000</v>
          </cell>
          <cell r="CR261">
            <v>-8.333333333333337E-2</v>
          </cell>
          <cell r="CS261" t="str">
            <v>N/A</v>
          </cell>
          <cell r="CT261">
            <v>6490</v>
          </cell>
          <cell r="CU261">
            <v>0</v>
          </cell>
          <cell r="CV261">
            <v>500</v>
          </cell>
          <cell r="CW261">
            <v>500</v>
          </cell>
          <cell r="CX261">
            <v>1000</v>
          </cell>
          <cell r="CY261">
            <v>1000</v>
          </cell>
          <cell r="CZ261">
            <v>1500</v>
          </cell>
          <cell r="DA261">
            <v>1500</v>
          </cell>
          <cell r="DB261">
            <v>2000</v>
          </cell>
          <cell r="DC261">
            <v>2000</v>
          </cell>
          <cell r="DD261">
            <v>2500</v>
          </cell>
          <cell r="DE261">
            <v>2500</v>
          </cell>
          <cell r="DF261">
            <v>3000</v>
          </cell>
          <cell r="DG261">
            <v>3000</v>
          </cell>
          <cell r="DH261">
            <v>3500</v>
          </cell>
          <cell r="DI261">
            <v>3500</v>
          </cell>
          <cell r="DJ261">
            <v>4000</v>
          </cell>
          <cell r="DK261">
            <v>4000</v>
          </cell>
          <cell r="DL261">
            <v>4500</v>
          </cell>
          <cell r="DM261">
            <v>4500</v>
          </cell>
          <cell r="DN261">
            <v>5000</v>
          </cell>
          <cell r="DO261">
            <v>5000</v>
          </cell>
          <cell r="DP261">
            <v>5500</v>
          </cell>
          <cell r="DQ261">
            <v>5500</v>
          </cell>
          <cell r="DR261">
            <v>6000</v>
          </cell>
        </row>
        <row r="262">
          <cell r="AC262">
            <v>6499</v>
          </cell>
          <cell r="AD262">
            <v>2704.92</v>
          </cell>
          <cell r="AE262">
            <v>2662.5</v>
          </cell>
          <cell r="AF262">
            <v>1.5932394366197311E-2</v>
          </cell>
          <cell r="AG262">
            <v>2662.5</v>
          </cell>
          <cell r="AH262">
            <v>4670.833333333333</v>
          </cell>
          <cell r="AI262">
            <v>4670.833333333333</v>
          </cell>
          <cell r="AJ262">
            <v>0</v>
          </cell>
          <cell r="AK262">
            <v>0</v>
          </cell>
          <cell r="AL262">
            <v>6175</v>
          </cell>
          <cell r="AM262">
            <v>6175</v>
          </cell>
          <cell r="AN262">
            <v>0</v>
          </cell>
          <cell r="AO262">
            <v>0</v>
          </cell>
          <cell r="AP262">
            <v>13550.753333333334</v>
          </cell>
          <cell r="AQ262">
            <v>13508.333333333332</v>
          </cell>
          <cell r="AR262">
            <v>3.1402837754475055E-3</v>
          </cell>
          <cell r="AS262" t="str">
            <v>N/A</v>
          </cell>
          <cell r="AT262">
            <v>8025</v>
          </cell>
          <cell r="AU262">
            <v>8025</v>
          </cell>
          <cell r="AV262">
            <v>0</v>
          </cell>
          <cell r="AW262">
            <v>0</v>
          </cell>
          <cell r="AX262">
            <v>8025</v>
          </cell>
          <cell r="AY262">
            <v>8025</v>
          </cell>
          <cell r="AZ262">
            <v>0</v>
          </cell>
          <cell r="BA262">
            <v>0</v>
          </cell>
          <cell r="BB262">
            <v>8025</v>
          </cell>
          <cell r="BC262">
            <v>8025</v>
          </cell>
          <cell r="BD262">
            <v>0</v>
          </cell>
          <cell r="BE262">
            <v>0</v>
          </cell>
          <cell r="BF262">
            <v>24075</v>
          </cell>
          <cell r="BG262">
            <v>24075</v>
          </cell>
          <cell r="BH262">
            <v>0</v>
          </cell>
          <cell r="BI262" t="str">
            <v>N/A</v>
          </cell>
          <cell r="BJ262">
            <v>2175</v>
          </cell>
          <cell r="BK262">
            <v>8025</v>
          </cell>
          <cell r="BL262">
            <v>-0.72897196261682251</v>
          </cell>
          <cell r="BM262">
            <v>0</v>
          </cell>
          <cell r="BN262">
            <v>2175</v>
          </cell>
          <cell r="BO262">
            <v>8025</v>
          </cell>
          <cell r="BP262">
            <v>-0.72897196261682251</v>
          </cell>
          <cell r="BQ262">
            <v>0</v>
          </cell>
          <cell r="BR262">
            <v>2175</v>
          </cell>
          <cell r="BS262">
            <v>8025</v>
          </cell>
          <cell r="BT262">
            <v>-0.72897196261682251</v>
          </cell>
          <cell r="BU262">
            <v>0</v>
          </cell>
          <cell r="BV262">
            <v>6525</v>
          </cell>
          <cell r="BW262">
            <v>24075</v>
          </cell>
          <cell r="BX262">
            <v>-0.72897196261682251</v>
          </cell>
          <cell r="BY262" t="str">
            <v>N/A</v>
          </cell>
          <cell r="BZ262">
            <v>2175</v>
          </cell>
          <cell r="CA262">
            <v>8025</v>
          </cell>
          <cell r="CB262">
            <v>-0.72897196261682251</v>
          </cell>
          <cell r="CC262">
            <v>0</v>
          </cell>
          <cell r="CD262">
            <v>2175</v>
          </cell>
          <cell r="CE262">
            <v>8025</v>
          </cell>
          <cell r="CF262">
            <v>-0.72897196261682251</v>
          </cell>
          <cell r="CG262">
            <v>0</v>
          </cell>
          <cell r="CH262">
            <v>2175</v>
          </cell>
          <cell r="CI262">
            <v>8025</v>
          </cell>
          <cell r="CJ262">
            <v>-0.72897196261682251</v>
          </cell>
          <cell r="CK262">
            <v>0</v>
          </cell>
          <cell r="CL262">
            <v>6525</v>
          </cell>
          <cell r="CM262">
            <v>24075</v>
          </cell>
          <cell r="CN262">
            <v>-0.72897196261682251</v>
          </cell>
          <cell r="CO262" t="str">
            <v>N/A</v>
          </cell>
          <cell r="CP262">
            <v>50675.753333333334</v>
          </cell>
          <cell r="CQ262">
            <v>85733.333333333328</v>
          </cell>
          <cell r="CR262">
            <v>-0.40891423017107309</v>
          </cell>
          <cell r="CS262" t="str">
            <v>N/A</v>
          </cell>
          <cell r="CT262">
            <v>6499</v>
          </cell>
          <cell r="CU262">
            <v>2704.92</v>
          </cell>
          <cell r="CV262">
            <v>2662.5</v>
          </cell>
          <cell r="CW262">
            <v>7375.7533333333331</v>
          </cell>
          <cell r="CX262">
            <v>7333.333333333333</v>
          </cell>
          <cell r="CY262">
            <v>13550.753333333334</v>
          </cell>
          <cell r="CZ262">
            <v>13508.333333333332</v>
          </cell>
          <cell r="DA262">
            <v>21575.753333333334</v>
          </cell>
          <cell r="DB262">
            <v>21533.333333333332</v>
          </cell>
          <cell r="DC262">
            <v>29600.753333333334</v>
          </cell>
          <cell r="DD262">
            <v>29558.333333333332</v>
          </cell>
          <cell r="DE262">
            <v>37625.753333333334</v>
          </cell>
          <cell r="DF262">
            <v>37583.333333333328</v>
          </cell>
          <cell r="DG262">
            <v>39800.753333333334</v>
          </cell>
          <cell r="DH262">
            <v>45608.333333333328</v>
          </cell>
          <cell r="DI262">
            <v>41975.753333333334</v>
          </cell>
          <cell r="DJ262">
            <v>53633.333333333328</v>
          </cell>
          <cell r="DK262">
            <v>44150.753333333334</v>
          </cell>
          <cell r="DL262">
            <v>61658.333333333328</v>
          </cell>
          <cell r="DM262">
            <v>46325.753333333334</v>
          </cell>
          <cell r="DN262">
            <v>69683.333333333328</v>
          </cell>
          <cell r="DO262">
            <v>48500.753333333334</v>
          </cell>
          <cell r="DP262">
            <v>77708.333333333328</v>
          </cell>
          <cell r="DQ262">
            <v>50675.753333333334</v>
          </cell>
          <cell r="DR262">
            <v>85733.333333333328</v>
          </cell>
        </row>
        <row r="263">
          <cell r="AC263">
            <v>6500</v>
          </cell>
          <cell r="AD263">
            <v>0</v>
          </cell>
          <cell r="AE263">
            <v>0</v>
          </cell>
          <cell r="AF263" t="str">
            <v>N/A</v>
          </cell>
          <cell r="AG263">
            <v>0</v>
          </cell>
          <cell r="AH263">
            <v>0</v>
          </cell>
          <cell r="AI263">
            <v>0</v>
          </cell>
          <cell r="AJ263" t="str">
            <v>N/A</v>
          </cell>
          <cell r="AK263">
            <v>0</v>
          </cell>
          <cell r="AL263">
            <v>0</v>
          </cell>
          <cell r="AM263">
            <v>0</v>
          </cell>
          <cell r="AN263" t="str">
            <v>N/A</v>
          </cell>
          <cell r="AO263">
            <v>0</v>
          </cell>
          <cell r="AP263">
            <v>0</v>
          </cell>
          <cell r="AQ263">
            <v>0</v>
          </cell>
          <cell r="AR263" t="str">
            <v>N/A</v>
          </cell>
          <cell r="AS263" t="str">
            <v>N/A</v>
          </cell>
          <cell r="AT263">
            <v>0</v>
          </cell>
          <cell r="AU263">
            <v>0</v>
          </cell>
          <cell r="AV263" t="str">
            <v>N/A</v>
          </cell>
          <cell r="AW263">
            <v>0</v>
          </cell>
          <cell r="AX263">
            <v>0</v>
          </cell>
          <cell r="AY263">
            <v>0</v>
          </cell>
          <cell r="AZ263" t="str">
            <v>N/A</v>
          </cell>
          <cell r="BA263">
            <v>0</v>
          </cell>
          <cell r="BB263">
            <v>0</v>
          </cell>
          <cell r="BC263">
            <v>0</v>
          </cell>
          <cell r="BD263" t="str">
            <v>N/A</v>
          </cell>
          <cell r="BE263">
            <v>0</v>
          </cell>
          <cell r="BF263">
            <v>0</v>
          </cell>
          <cell r="BG263">
            <v>0</v>
          </cell>
          <cell r="BH263" t="str">
            <v>N/A</v>
          </cell>
          <cell r="BI263" t="str">
            <v>N/A</v>
          </cell>
          <cell r="BJ263">
            <v>0</v>
          </cell>
          <cell r="BK263">
            <v>0</v>
          </cell>
          <cell r="BL263" t="str">
            <v>N/A</v>
          </cell>
          <cell r="BM263">
            <v>0</v>
          </cell>
          <cell r="BN263">
            <v>0</v>
          </cell>
          <cell r="BO263">
            <v>0</v>
          </cell>
          <cell r="BP263" t="str">
            <v>N/A</v>
          </cell>
          <cell r="BQ263">
            <v>0</v>
          </cell>
          <cell r="BR263">
            <v>0</v>
          </cell>
          <cell r="BS263">
            <v>0</v>
          </cell>
          <cell r="BT263" t="str">
            <v>N/A</v>
          </cell>
          <cell r="BU263">
            <v>0</v>
          </cell>
          <cell r="BV263">
            <v>0</v>
          </cell>
          <cell r="BW263">
            <v>0</v>
          </cell>
          <cell r="BX263" t="str">
            <v>N/A</v>
          </cell>
          <cell r="BY263" t="str">
            <v>N/A</v>
          </cell>
          <cell r="BZ263">
            <v>0</v>
          </cell>
          <cell r="CA263">
            <v>0</v>
          </cell>
          <cell r="CB263" t="str">
            <v>N/A</v>
          </cell>
          <cell r="CC263">
            <v>0</v>
          </cell>
          <cell r="CD263">
            <v>0</v>
          </cell>
          <cell r="CE263">
            <v>0</v>
          </cell>
          <cell r="CF263" t="str">
            <v>N/A</v>
          </cell>
          <cell r="CG263">
            <v>0</v>
          </cell>
          <cell r="CH263">
            <v>0</v>
          </cell>
          <cell r="CI263">
            <v>0</v>
          </cell>
          <cell r="CJ263" t="str">
            <v>N/A</v>
          </cell>
          <cell r="CK263">
            <v>0</v>
          </cell>
          <cell r="CL263">
            <v>0</v>
          </cell>
          <cell r="CM263">
            <v>0</v>
          </cell>
          <cell r="CN263" t="str">
            <v>N/A</v>
          </cell>
          <cell r="CO263" t="str">
            <v>N/A</v>
          </cell>
          <cell r="CP263">
            <v>0</v>
          </cell>
          <cell r="CQ263">
            <v>0</v>
          </cell>
          <cell r="CR263" t="str">
            <v>N/A</v>
          </cell>
          <cell r="CS263" t="str">
            <v>N/A</v>
          </cell>
          <cell r="CT263">
            <v>6500</v>
          </cell>
          <cell r="CU263">
            <v>0</v>
          </cell>
          <cell r="CV263">
            <v>0</v>
          </cell>
          <cell r="CW263">
            <v>0</v>
          </cell>
          <cell r="CX263">
            <v>0</v>
          </cell>
          <cell r="CY263">
            <v>0</v>
          </cell>
          <cell r="CZ263">
            <v>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row>
        <row r="264">
          <cell r="AC264">
            <v>6510</v>
          </cell>
          <cell r="AD264">
            <v>0</v>
          </cell>
          <cell r="AE264">
            <v>0</v>
          </cell>
          <cell r="AF264" t="str">
            <v>N/A</v>
          </cell>
          <cell r="AG264">
            <v>0</v>
          </cell>
          <cell r="AH264">
            <v>0</v>
          </cell>
          <cell r="AI264">
            <v>0</v>
          </cell>
          <cell r="AJ264" t="str">
            <v>N/A</v>
          </cell>
          <cell r="AK264">
            <v>0</v>
          </cell>
          <cell r="AL264">
            <v>0</v>
          </cell>
          <cell r="AM264">
            <v>0</v>
          </cell>
          <cell r="AN264" t="str">
            <v>N/A</v>
          </cell>
          <cell r="AO264">
            <v>0</v>
          </cell>
          <cell r="AP264">
            <v>0</v>
          </cell>
          <cell r="AQ264">
            <v>0</v>
          </cell>
          <cell r="AR264" t="str">
            <v>N/A</v>
          </cell>
          <cell r="AS264" t="str">
            <v>N/A</v>
          </cell>
          <cell r="AT264">
            <v>0</v>
          </cell>
          <cell r="AU264">
            <v>0</v>
          </cell>
          <cell r="AV264" t="str">
            <v>N/A</v>
          </cell>
          <cell r="AW264">
            <v>0</v>
          </cell>
          <cell r="AX264">
            <v>0</v>
          </cell>
          <cell r="AY264">
            <v>0</v>
          </cell>
          <cell r="AZ264" t="str">
            <v>N/A</v>
          </cell>
          <cell r="BA264">
            <v>0</v>
          </cell>
          <cell r="BB264">
            <v>0</v>
          </cell>
          <cell r="BC264">
            <v>0</v>
          </cell>
          <cell r="BD264" t="str">
            <v>N/A</v>
          </cell>
          <cell r="BE264">
            <v>0</v>
          </cell>
          <cell r="BF264">
            <v>0</v>
          </cell>
          <cell r="BG264">
            <v>0</v>
          </cell>
          <cell r="BH264" t="str">
            <v>N/A</v>
          </cell>
          <cell r="BI264" t="str">
            <v>N/A</v>
          </cell>
          <cell r="BJ264">
            <v>0</v>
          </cell>
          <cell r="BK264">
            <v>0</v>
          </cell>
          <cell r="BL264" t="str">
            <v>N/A</v>
          </cell>
          <cell r="BM264">
            <v>0</v>
          </cell>
          <cell r="BN264">
            <v>0</v>
          </cell>
          <cell r="BO264">
            <v>0</v>
          </cell>
          <cell r="BP264" t="str">
            <v>N/A</v>
          </cell>
          <cell r="BQ264">
            <v>0</v>
          </cell>
          <cell r="BR264">
            <v>0</v>
          </cell>
          <cell r="BS264">
            <v>0</v>
          </cell>
          <cell r="BT264" t="str">
            <v>N/A</v>
          </cell>
          <cell r="BU264">
            <v>0</v>
          </cell>
          <cell r="BV264">
            <v>0</v>
          </cell>
          <cell r="BW264">
            <v>0</v>
          </cell>
          <cell r="BX264" t="str">
            <v>N/A</v>
          </cell>
          <cell r="BY264" t="str">
            <v>N/A</v>
          </cell>
          <cell r="BZ264">
            <v>0</v>
          </cell>
          <cell r="CA264">
            <v>0</v>
          </cell>
          <cell r="CB264" t="str">
            <v>N/A</v>
          </cell>
          <cell r="CC264">
            <v>0</v>
          </cell>
          <cell r="CD264">
            <v>0</v>
          </cell>
          <cell r="CE264">
            <v>0</v>
          </cell>
          <cell r="CF264" t="str">
            <v>N/A</v>
          </cell>
          <cell r="CG264">
            <v>0</v>
          </cell>
          <cell r="CH264">
            <v>0</v>
          </cell>
          <cell r="CI264">
            <v>0</v>
          </cell>
          <cell r="CJ264" t="str">
            <v>N/A</v>
          </cell>
          <cell r="CK264">
            <v>0</v>
          </cell>
          <cell r="CL264">
            <v>0</v>
          </cell>
          <cell r="CM264">
            <v>0</v>
          </cell>
          <cell r="CN264" t="str">
            <v>N/A</v>
          </cell>
          <cell r="CO264" t="str">
            <v>N/A</v>
          </cell>
          <cell r="CP264">
            <v>0</v>
          </cell>
          <cell r="CQ264">
            <v>0</v>
          </cell>
          <cell r="CR264" t="str">
            <v>N/A</v>
          </cell>
          <cell r="CS264" t="str">
            <v>N/A</v>
          </cell>
          <cell r="CT264">
            <v>6510</v>
          </cell>
          <cell r="CU264">
            <v>0</v>
          </cell>
          <cell r="CV264">
            <v>0</v>
          </cell>
          <cell r="CW264">
            <v>0</v>
          </cell>
          <cell r="CX264">
            <v>0</v>
          </cell>
          <cell r="CY264">
            <v>0</v>
          </cell>
          <cell r="CZ264">
            <v>0</v>
          </cell>
          <cell r="DA264">
            <v>0</v>
          </cell>
          <cell r="DB264">
            <v>0</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row>
        <row r="265">
          <cell r="AC265">
            <v>6515</v>
          </cell>
          <cell r="AD265">
            <v>0</v>
          </cell>
          <cell r="AE265">
            <v>0</v>
          </cell>
          <cell r="AF265" t="str">
            <v>N/A</v>
          </cell>
          <cell r="AG265">
            <v>0</v>
          </cell>
          <cell r="AH265">
            <v>0</v>
          </cell>
          <cell r="AI265">
            <v>0</v>
          </cell>
          <cell r="AJ265" t="str">
            <v>N/A</v>
          </cell>
          <cell r="AK265">
            <v>0</v>
          </cell>
          <cell r="AL265">
            <v>0</v>
          </cell>
          <cell r="AM265">
            <v>0</v>
          </cell>
          <cell r="AN265" t="str">
            <v>N/A</v>
          </cell>
          <cell r="AO265">
            <v>0</v>
          </cell>
          <cell r="AP265">
            <v>0</v>
          </cell>
          <cell r="AQ265">
            <v>0</v>
          </cell>
          <cell r="AR265" t="str">
            <v>N/A</v>
          </cell>
          <cell r="AS265" t="str">
            <v>N/A</v>
          </cell>
          <cell r="AT265">
            <v>0</v>
          </cell>
          <cell r="AU265">
            <v>0</v>
          </cell>
          <cell r="AV265" t="str">
            <v>N/A</v>
          </cell>
          <cell r="AW265">
            <v>0</v>
          </cell>
          <cell r="AX265">
            <v>0</v>
          </cell>
          <cell r="AY265">
            <v>0</v>
          </cell>
          <cell r="AZ265" t="str">
            <v>N/A</v>
          </cell>
          <cell r="BA265">
            <v>0</v>
          </cell>
          <cell r="BB265">
            <v>0</v>
          </cell>
          <cell r="BC265">
            <v>0</v>
          </cell>
          <cell r="BD265" t="str">
            <v>N/A</v>
          </cell>
          <cell r="BE265">
            <v>0</v>
          </cell>
          <cell r="BF265">
            <v>0</v>
          </cell>
          <cell r="BG265">
            <v>0</v>
          </cell>
          <cell r="BH265" t="str">
            <v>N/A</v>
          </cell>
          <cell r="BI265" t="str">
            <v>N/A</v>
          </cell>
          <cell r="BJ265">
            <v>0</v>
          </cell>
          <cell r="BK265">
            <v>0</v>
          </cell>
          <cell r="BL265" t="str">
            <v>N/A</v>
          </cell>
          <cell r="BM265">
            <v>0</v>
          </cell>
          <cell r="BN265">
            <v>0</v>
          </cell>
          <cell r="BO265">
            <v>0</v>
          </cell>
          <cell r="BP265" t="str">
            <v>N/A</v>
          </cell>
          <cell r="BQ265">
            <v>0</v>
          </cell>
          <cell r="BR265">
            <v>0</v>
          </cell>
          <cell r="BS265">
            <v>0</v>
          </cell>
          <cell r="BT265" t="str">
            <v>N/A</v>
          </cell>
          <cell r="BU265">
            <v>0</v>
          </cell>
          <cell r="BV265">
            <v>0</v>
          </cell>
          <cell r="BW265">
            <v>0</v>
          </cell>
          <cell r="BX265" t="str">
            <v>N/A</v>
          </cell>
          <cell r="BY265" t="str">
            <v>N/A</v>
          </cell>
          <cell r="BZ265">
            <v>0</v>
          </cell>
          <cell r="CA265">
            <v>0</v>
          </cell>
          <cell r="CB265" t="str">
            <v>N/A</v>
          </cell>
          <cell r="CC265">
            <v>0</v>
          </cell>
          <cell r="CD265">
            <v>0</v>
          </cell>
          <cell r="CE265">
            <v>0</v>
          </cell>
          <cell r="CF265" t="str">
            <v>N/A</v>
          </cell>
          <cell r="CG265">
            <v>0</v>
          </cell>
          <cell r="CH265">
            <v>0</v>
          </cell>
          <cell r="CI265">
            <v>0</v>
          </cell>
          <cell r="CJ265" t="str">
            <v>N/A</v>
          </cell>
          <cell r="CK265">
            <v>0</v>
          </cell>
          <cell r="CL265">
            <v>0</v>
          </cell>
          <cell r="CM265">
            <v>0</v>
          </cell>
          <cell r="CN265" t="str">
            <v>N/A</v>
          </cell>
          <cell r="CO265" t="str">
            <v>N/A</v>
          </cell>
          <cell r="CP265">
            <v>0</v>
          </cell>
          <cell r="CQ265">
            <v>0</v>
          </cell>
          <cell r="CR265" t="str">
            <v>N/A</v>
          </cell>
          <cell r="CS265" t="str">
            <v>N/A</v>
          </cell>
          <cell r="CT265">
            <v>6515</v>
          </cell>
          <cell r="CU265">
            <v>0</v>
          </cell>
          <cell r="CV265">
            <v>0</v>
          </cell>
          <cell r="CW265">
            <v>0</v>
          </cell>
          <cell r="CX265">
            <v>0</v>
          </cell>
          <cell r="CY265">
            <v>0</v>
          </cell>
          <cell r="CZ265">
            <v>0</v>
          </cell>
          <cell r="DA265">
            <v>0</v>
          </cell>
          <cell r="DB265">
            <v>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row>
        <row r="266">
          <cell r="AC266">
            <v>6520</v>
          </cell>
          <cell r="AD266">
            <v>578.92000000000007</v>
          </cell>
          <cell r="AE266">
            <v>0</v>
          </cell>
          <cell r="AF266" t="str">
            <v>N/A</v>
          </cell>
          <cell r="AG266">
            <v>0</v>
          </cell>
          <cell r="AH266">
            <v>0</v>
          </cell>
          <cell r="AI266">
            <v>0</v>
          </cell>
          <cell r="AJ266" t="str">
            <v>N/A</v>
          </cell>
          <cell r="AK266">
            <v>0</v>
          </cell>
          <cell r="AL266">
            <v>0</v>
          </cell>
          <cell r="AM266">
            <v>0</v>
          </cell>
          <cell r="AN266" t="str">
            <v>N/A</v>
          </cell>
          <cell r="AO266">
            <v>0</v>
          </cell>
          <cell r="AP266">
            <v>578.92000000000007</v>
          </cell>
          <cell r="AQ266">
            <v>0</v>
          </cell>
          <cell r="AR266" t="str">
            <v>N/A</v>
          </cell>
          <cell r="AS266" t="str">
            <v>N/A</v>
          </cell>
          <cell r="AT266">
            <v>0</v>
          </cell>
          <cell r="AU266">
            <v>0</v>
          </cell>
          <cell r="AV266" t="str">
            <v>N/A</v>
          </cell>
          <cell r="AW266">
            <v>0</v>
          </cell>
          <cell r="AX266">
            <v>0</v>
          </cell>
          <cell r="AY266">
            <v>0</v>
          </cell>
          <cell r="AZ266" t="str">
            <v>N/A</v>
          </cell>
          <cell r="BA266">
            <v>0</v>
          </cell>
          <cell r="BB266">
            <v>0</v>
          </cell>
          <cell r="BC266">
            <v>0</v>
          </cell>
          <cell r="BD266" t="str">
            <v>N/A</v>
          </cell>
          <cell r="BE266">
            <v>0</v>
          </cell>
          <cell r="BF266">
            <v>0</v>
          </cell>
          <cell r="BG266">
            <v>0</v>
          </cell>
          <cell r="BH266" t="str">
            <v>N/A</v>
          </cell>
          <cell r="BI266" t="str">
            <v>N/A</v>
          </cell>
          <cell r="BJ266">
            <v>0</v>
          </cell>
          <cell r="BK266">
            <v>0</v>
          </cell>
          <cell r="BL266" t="str">
            <v>N/A</v>
          </cell>
          <cell r="BM266">
            <v>0</v>
          </cell>
          <cell r="BN266">
            <v>0</v>
          </cell>
          <cell r="BO266">
            <v>0</v>
          </cell>
          <cell r="BP266" t="str">
            <v>N/A</v>
          </cell>
          <cell r="BQ266">
            <v>0</v>
          </cell>
          <cell r="BR266">
            <v>0</v>
          </cell>
          <cell r="BS266">
            <v>0</v>
          </cell>
          <cell r="BT266" t="str">
            <v>N/A</v>
          </cell>
          <cell r="BU266">
            <v>0</v>
          </cell>
          <cell r="BV266">
            <v>0</v>
          </cell>
          <cell r="BW266">
            <v>0</v>
          </cell>
          <cell r="BX266" t="str">
            <v>N/A</v>
          </cell>
          <cell r="BY266" t="str">
            <v>N/A</v>
          </cell>
          <cell r="BZ266">
            <v>0</v>
          </cell>
          <cell r="CA266">
            <v>0</v>
          </cell>
          <cell r="CB266" t="str">
            <v>N/A</v>
          </cell>
          <cell r="CC266">
            <v>0</v>
          </cell>
          <cell r="CD266">
            <v>0</v>
          </cell>
          <cell r="CE266">
            <v>0</v>
          </cell>
          <cell r="CF266" t="str">
            <v>N/A</v>
          </cell>
          <cell r="CG266">
            <v>0</v>
          </cell>
          <cell r="CH266">
            <v>0</v>
          </cell>
          <cell r="CI266">
            <v>0</v>
          </cell>
          <cell r="CJ266" t="str">
            <v>N/A</v>
          </cell>
          <cell r="CK266">
            <v>0</v>
          </cell>
          <cell r="CL266">
            <v>0</v>
          </cell>
          <cell r="CM266">
            <v>0</v>
          </cell>
          <cell r="CN266" t="str">
            <v>N/A</v>
          </cell>
          <cell r="CO266" t="str">
            <v>N/A</v>
          </cell>
          <cell r="CP266">
            <v>578.92000000000007</v>
          </cell>
          <cell r="CQ266">
            <v>0</v>
          </cell>
          <cell r="CR266" t="str">
            <v>N/A</v>
          </cell>
          <cell r="CS266" t="str">
            <v>N/A</v>
          </cell>
          <cell r="CT266">
            <v>6520</v>
          </cell>
          <cell r="CU266">
            <v>578.92000000000007</v>
          </cell>
          <cell r="CV266">
            <v>0</v>
          </cell>
          <cell r="CW266">
            <v>578.92000000000007</v>
          </cell>
          <cell r="CX266">
            <v>0</v>
          </cell>
          <cell r="CY266">
            <v>578.92000000000007</v>
          </cell>
          <cell r="CZ266">
            <v>0</v>
          </cell>
          <cell r="DA266">
            <v>578.92000000000007</v>
          </cell>
          <cell r="DB266">
            <v>0</v>
          </cell>
          <cell r="DC266">
            <v>578.92000000000007</v>
          </cell>
          <cell r="DD266">
            <v>0</v>
          </cell>
          <cell r="DE266">
            <v>578.92000000000007</v>
          </cell>
          <cell r="DF266">
            <v>0</v>
          </cell>
          <cell r="DG266">
            <v>578.92000000000007</v>
          </cell>
          <cell r="DH266">
            <v>0</v>
          </cell>
          <cell r="DI266">
            <v>578.92000000000007</v>
          </cell>
          <cell r="DJ266">
            <v>0</v>
          </cell>
          <cell r="DK266">
            <v>578.92000000000007</v>
          </cell>
          <cell r="DL266">
            <v>0</v>
          </cell>
          <cell r="DM266">
            <v>578.92000000000007</v>
          </cell>
          <cell r="DN266">
            <v>0</v>
          </cell>
          <cell r="DO266">
            <v>578.92000000000007</v>
          </cell>
          <cell r="DP266">
            <v>0</v>
          </cell>
          <cell r="DQ266">
            <v>578.92000000000007</v>
          </cell>
          <cell r="DR266">
            <v>0</v>
          </cell>
        </row>
        <row r="267">
          <cell r="AC267">
            <v>6525</v>
          </cell>
          <cell r="AD267">
            <v>0</v>
          </cell>
          <cell r="AE267">
            <v>0</v>
          </cell>
          <cell r="AF267" t="str">
            <v>N/A</v>
          </cell>
          <cell r="AG267">
            <v>0</v>
          </cell>
          <cell r="AH267">
            <v>0</v>
          </cell>
          <cell r="AI267">
            <v>0</v>
          </cell>
          <cell r="AJ267" t="str">
            <v>N/A</v>
          </cell>
          <cell r="AK267">
            <v>0</v>
          </cell>
          <cell r="AL267">
            <v>0</v>
          </cell>
          <cell r="AM267">
            <v>0</v>
          </cell>
          <cell r="AN267" t="str">
            <v>N/A</v>
          </cell>
          <cell r="AO267">
            <v>0</v>
          </cell>
          <cell r="AP267">
            <v>0</v>
          </cell>
          <cell r="AQ267">
            <v>0</v>
          </cell>
          <cell r="AR267" t="str">
            <v>N/A</v>
          </cell>
          <cell r="AS267" t="str">
            <v>N/A</v>
          </cell>
          <cell r="AT267">
            <v>0</v>
          </cell>
          <cell r="AU267">
            <v>0</v>
          </cell>
          <cell r="AV267" t="str">
            <v>N/A</v>
          </cell>
          <cell r="AW267">
            <v>0</v>
          </cell>
          <cell r="AX267">
            <v>0</v>
          </cell>
          <cell r="AY267">
            <v>0</v>
          </cell>
          <cell r="AZ267" t="str">
            <v>N/A</v>
          </cell>
          <cell r="BA267">
            <v>0</v>
          </cell>
          <cell r="BB267">
            <v>0</v>
          </cell>
          <cell r="BC267">
            <v>0</v>
          </cell>
          <cell r="BD267" t="str">
            <v>N/A</v>
          </cell>
          <cell r="BE267">
            <v>0</v>
          </cell>
          <cell r="BF267">
            <v>0</v>
          </cell>
          <cell r="BG267">
            <v>0</v>
          </cell>
          <cell r="BH267" t="str">
            <v>N/A</v>
          </cell>
          <cell r="BI267" t="str">
            <v>N/A</v>
          </cell>
          <cell r="BJ267">
            <v>0</v>
          </cell>
          <cell r="BK267">
            <v>0</v>
          </cell>
          <cell r="BL267" t="str">
            <v>N/A</v>
          </cell>
          <cell r="BM267">
            <v>0</v>
          </cell>
          <cell r="BN267">
            <v>0</v>
          </cell>
          <cell r="BO267">
            <v>0</v>
          </cell>
          <cell r="BP267" t="str">
            <v>N/A</v>
          </cell>
          <cell r="BQ267">
            <v>0</v>
          </cell>
          <cell r="BR267">
            <v>0</v>
          </cell>
          <cell r="BS267">
            <v>0</v>
          </cell>
          <cell r="BT267" t="str">
            <v>N/A</v>
          </cell>
          <cell r="BU267">
            <v>0</v>
          </cell>
          <cell r="BV267">
            <v>0</v>
          </cell>
          <cell r="BW267">
            <v>0</v>
          </cell>
          <cell r="BX267" t="str">
            <v>N/A</v>
          </cell>
          <cell r="BY267" t="str">
            <v>N/A</v>
          </cell>
          <cell r="BZ267">
            <v>0</v>
          </cell>
          <cell r="CA267">
            <v>0</v>
          </cell>
          <cell r="CB267" t="str">
            <v>N/A</v>
          </cell>
          <cell r="CC267">
            <v>0</v>
          </cell>
          <cell r="CD267">
            <v>0</v>
          </cell>
          <cell r="CE267">
            <v>0</v>
          </cell>
          <cell r="CF267" t="str">
            <v>N/A</v>
          </cell>
          <cell r="CG267">
            <v>0</v>
          </cell>
          <cell r="CH267">
            <v>0</v>
          </cell>
          <cell r="CI267">
            <v>0</v>
          </cell>
          <cell r="CJ267" t="str">
            <v>N/A</v>
          </cell>
          <cell r="CK267">
            <v>0</v>
          </cell>
          <cell r="CL267">
            <v>0</v>
          </cell>
          <cell r="CM267">
            <v>0</v>
          </cell>
          <cell r="CN267" t="str">
            <v>N/A</v>
          </cell>
          <cell r="CO267" t="str">
            <v>N/A</v>
          </cell>
          <cell r="CP267">
            <v>0</v>
          </cell>
          <cell r="CQ267">
            <v>0</v>
          </cell>
          <cell r="CR267" t="str">
            <v>N/A</v>
          </cell>
          <cell r="CS267" t="str">
            <v>N/A</v>
          </cell>
          <cell r="CT267">
            <v>6525</v>
          </cell>
          <cell r="CU267">
            <v>0</v>
          </cell>
          <cell r="CV267">
            <v>0</v>
          </cell>
          <cell r="CW267">
            <v>0</v>
          </cell>
          <cell r="CX267">
            <v>0</v>
          </cell>
          <cell r="CY267">
            <v>0</v>
          </cell>
          <cell r="CZ267">
            <v>0</v>
          </cell>
          <cell r="DA267">
            <v>0</v>
          </cell>
          <cell r="DB267">
            <v>0</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row>
        <row r="268">
          <cell r="AC268">
            <v>6530</v>
          </cell>
          <cell r="AD268">
            <v>4314.2</v>
          </cell>
          <cell r="AE268">
            <v>0</v>
          </cell>
          <cell r="AF268" t="str">
            <v>N/A</v>
          </cell>
          <cell r="AG268">
            <v>0</v>
          </cell>
          <cell r="AH268">
            <v>0</v>
          </cell>
          <cell r="AI268">
            <v>0</v>
          </cell>
          <cell r="AJ268" t="str">
            <v>N/A</v>
          </cell>
          <cell r="AK268">
            <v>0</v>
          </cell>
          <cell r="AL268">
            <v>0</v>
          </cell>
          <cell r="AM268">
            <v>0</v>
          </cell>
          <cell r="AN268" t="str">
            <v>N/A</v>
          </cell>
          <cell r="AO268">
            <v>0</v>
          </cell>
          <cell r="AP268">
            <v>4314.2</v>
          </cell>
          <cell r="AQ268">
            <v>0</v>
          </cell>
          <cell r="AR268" t="str">
            <v>N/A</v>
          </cell>
          <cell r="AS268" t="str">
            <v>N/A</v>
          </cell>
          <cell r="AT268">
            <v>0</v>
          </cell>
          <cell r="AU268">
            <v>0</v>
          </cell>
          <cell r="AV268" t="str">
            <v>N/A</v>
          </cell>
          <cell r="AW268">
            <v>0</v>
          </cell>
          <cell r="AX268">
            <v>0</v>
          </cell>
          <cell r="AY268">
            <v>0</v>
          </cell>
          <cell r="AZ268" t="str">
            <v>N/A</v>
          </cell>
          <cell r="BA268">
            <v>0</v>
          </cell>
          <cell r="BB268">
            <v>0</v>
          </cell>
          <cell r="BC268">
            <v>0</v>
          </cell>
          <cell r="BD268" t="str">
            <v>N/A</v>
          </cell>
          <cell r="BE268">
            <v>0</v>
          </cell>
          <cell r="BF268">
            <v>0</v>
          </cell>
          <cell r="BG268">
            <v>0</v>
          </cell>
          <cell r="BH268" t="str">
            <v>N/A</v>
          </cell>
          <cell r="BI268" t="str">
            <v>N/A</v>
          </cell>
          <cell r="BJ268">
            <v>0</v>
          </cell>
          <cell r="BK268">
            <v>0</v>
          </cell>
          <cell r="BL268" t="str">
            <v>N/A</v>
          </cell>
          <cell r="BM268">
            <v>0</v>
          </cell>
          <cell r="BN268">
            <v>0</v>
          </cell>
          <cell r="BO268">
            <v>0</v>
          </cell>
          <cell r="BP268" t="str">
            <v>N/A</v>
          </cell>
          <cell r="BQ268">
            <v>0</v>
          </cell>
          <cell r="BR268">
            <v>0</v>
          </cell>
          <cell r="BS268">
            <v>0</v>
          </cell>
          <cell r="BT268" t="str">
            <v>N/A</v>
          </cell>
          <cell r="BU268">
            <v>0</v>
          </cell>
          <cell r="BV268">
            <v>0</v>
          </cell>
          <cell r="BW268">
            <v>0</v>
          </cell>
          <cell r="BX268" t="str">
            <v>N/A</v>
          </cell>
          <cell r="BY268" t="str">
            <v>N/A</v>
          </cell>
          <cell r="BZ268">
            <v>0</v>
          </cell>
          <cell r="CA268">
            <v>0</v>
          </cell>
          <cell r="CB268" t="str">
            <v>N/A</v>
          </cell>
          <cell r="CC268">
            <v>0</v>
          </cell>
          <cell r="CD268">
            <v>0</v>
          </cell>
          <cell r="CE268">
            <v>0</v>
          </cell>
          <cell r="CF268" t="str">
            <v>N/A</v>
          </cell>
          <cell r="CG268">
            <v>0</v>
          </cell>
          <cell r="CH268">
            <v>0</v>
          </cell>
          <cell r="CI268">
            <v>0</v>
          </cell>
          <cell r="CJ268" t="str">
            <v>N/A</v>
          </cell>
          <cell r="CK268">
            <v>0</v>
          </cell>
          <cell r="CL268">
            <v>0</v>
          </cell>
          <cell r="CM268">
            <v>0</v>
          </cell>
          <cell r="CN268" t="str">
            <v>N/A</v>
          </cell>
          <cell r="CO268" t="str">
            <v>N/A</v>
          </cell>
          <cell r="CP268">
            <v>4314.2</v>
          </cell>
          <cell r="CQ268">
            <v>0</v>
          </cell>
          <cell r="CR268" t="str">
            <v>N/A</v>
          </cell>
          <cell r="CS268" t="str">
            <v>N/A</v>
          </cell>
          <cell r="CT268">
            <v>6530</v>
          </cell>
          <cell r="CU268">
            <v>4314.2</v>
          </cell>
          <cell r="CV268">
            <v>0</v>
          </cell>
          <cell r="CW268">
            <v>4314.2</v>
          </cell>
          <cell r="CX268">
            <v>0</v>
          </cell>
          <cell r="CY268">
            <v>4314.2</v>
          </cell>
          <cell r="CZ268">
            <v>0</v>
          </cell>
          <cell r="DA268">
            <v>4314.2</v>
          </cell>
          <cell r="DB268">
            <v>0</v>
          </cell>
          <cell r="DC268">
            <v>4314.2</v>
          </cell>
          <cell r="DD268">
            <v>0</v>
          </cell>
          <cell r="DE268">
            <v>4314.2</v>
          </cell>
          <cell r="DF268">
            <v>0</v>
          </cell>
          <cell r="DG268">
            <v>4314.2</v>
          </cell>
          <cell r="DH268">
            <v>0</v>
          </cell>
          <cell r="DI268">
            <v>4314.2</v>
          </cell>
          <cell r="DJ268">
            <v>0</v>
          </cell>
          <cell r="DK268">
            <v>4314.2</v>
          </cell>
          <cell r="DL268">
            <v>0</v>
          </cell>
          <cell r="DM268">
            <v>4314.2</v>
          </cell>
          <cell r="DN268">
            <v>0</v>
          </cell>
          <cell r="DO268">
            <v>4314.2</v>
          </cell>
          <cell r="DP268">
            <v>0</v>
          </cell>
          <cell r="DQ268">
            <v>4314.2</v>
          </cell>
          <cell r="DR268">
            <v>0</v>
          </cell>
        </row>
        <row r="269">
          <cell r="AC269">
            <v>6535</v>
          </cell>
          <cell r="AD269">
            <v>5000</v>
          </cell>
          <cell r="AE269">
            <v>0</v>
          </cell>
          <cell r="AF269" t="str">
            <v>N/A</v>
          </cell>
          <cell r="AG269">
            <v>0</v>
          </cell>
          <cell r="AH269">
            <v>0</v>
          </cell>
          <cell r="AI269">
            <v>0</v>
          </cell>
          <cell r="AJ269" t="str">
            <v>N/A</v>
          </cell>
          <cell r="AK269">
            <v>0</v>
          </cell>
          <cell r="AL269">
            <v>0</v>
          </cell>
          <cell r="AM269">
            <v>0</v>
          </cell>
          <cell r="AN269" t="str">
            <v>N/A</v>
          </cell>
          <cell r="AO269">
            <v>0</v>
          </cell>
          <cell r="AP269">
            <v>5000</v>
          </cell>
          <cell r="AQ269">
            <v>0</v>
          </cell>
          <cell r="AR269" t="str">
            <v>N/A</v>
          </cell>
          <cell r="AS269" t="str">
            <v>N/A</v>
          </cell>
          <cell r="AT269">
            <v>0</v>
          </cell>
          <cell r="AU269">
            <v>0</v>
          </cell>
          <cell r="AV269" t="str">
            <v>N/A</v>
          </cell>
          <cell r="AW269">
            <v>0</v>
          </cell>
          <cell r="AX269">
            <v>0</v>
          </cell>
          <cell r="AY269">
            <v>0</v>
          </cell>
          <cell r="AZ269" t="str">
            <v>N/A</v>
          </cell>
          <cell r="BA269">
            <v>0</v>
          </cell>
          <cell r="BB269">
            <v>0</v>
          </cell>
          <cell r="BC269">
            <v>0</v>
          </cell>
          <cell r="BD269" t="str">
            <v>N/A</v>
          </cell>
          <cell r="BE269">
            <v>0</v>
          </cell>
          <cell r="BF269">
            <v>0</v>
          </cell>
          <cell r="BG269">
            <v>0</v>
          </cell>
          <cell r="BH269" t="str">
            <v>N/A</v>
          </cell>
          <cell r="BI269" t="str">
            <v>N/A</v>
          </cell>
          <cell r="BJ269">
            <v>0</v>
          </cell>
          <cell r="BK269">
            <v>0</v>
          </cell>
          <cell r="BL269" t="str">
            <v>N/A</v>
          </cell>
          <cell r="BM269">
            <v>0</v>
          </cell>
          <cell r="BN269">
            <v>0</v>
          </cell>
          <cell r="BO269">
            <v>0</v>
          </cell>
          <cell r="BP269" t="str">
            <v>N/A</v>
          </cell>
          <cell r="BQ269">
            <v>0</v>
          </cell>
          <cell r="BR269">
            <v>0</v>
          </cell>
          <cell r="BS269">
            <v>0</v>
          </cell>
          <cell r="BT269" t="str">
            <v>N/A</v>
          </cell>
          <cell r="BU269">
            <v>0</v>
          </cell>
          <cell r="BV269">
            <v>0</v>
          </cell>
          <cell r="BW269">
            <v>0</v>
          </cell>
          <cell r="BX269" t="str">
            <v>N/A</v>
          </cell>
          <cell r="BY269" t="str">
            <v>N/A</v>
          </cell>
          <cell r="BZ269">
            <v>0</v>
          </cell>
          <cell r="CA269">
            <v>0</v>
          </cell>
          <cell r="CB269" t="str">
            <v>N/A</v>
          </cell>
          <cell r="CC269">
            <v>0</v>
          </cell>
          <cell r="CD269">
            <v>0</v>
          </cell>
          <cell r="CE269">
            <v>0</v>
          </cell>
          <cell r="CF269" t="str">
            <v>N/A</v>
          </cell>
          <cell r="CG269">
            <v>0</v>
          </cell>
          <cell r="CH269">
            <v>0</v>
          </cell>
          <cell r="CI269">
            <v>0</v>
          </cell>
          <cell r="CJ269" t="str">
            <v>N/A</v>
          </cell>
          <cell r="CK269">
            <v>0</v>
          </cell>
          <cell r="CL269">
            <v>0</v>
          </cell>
          <cell r="CM269">
            <v>0</v>
          </cell>
          <cell r="CN269" t="str">
            <v>N/A</v>
          </cell>
          <cell r="CO269" t="str">
            <v>N/A</v>
          </cell>
          <cell r="CP269">
            <v>5000</v>
          </cell>
          <cell r="CQ269">
            <v>0</v>
          </cell>
          <cell r="CR269" t="str">
            <v>N/A</v>
          </cell>
          <cell r="CS269" t="str">
            <v>N/A</v>
          </cell>
          <cell r="CT269">
            <v>6535</v>
          </cell>
          <cell r="CU269">
            <v>5000</v>
          </cell>
          <cell r="CV269">
            <v>0</v>
          </cell>
          <cell r="CW269">
            <v>5000</v>
          </cell>
          <cell r="CX269">
            <v>0</v>
          </cell>
          <cell r="CY269">
            <v>5000</v>
          </cell>
          <cell r="CZ269">
            <v>0</v>
          </cell>
          <cell r="DA269">
            <v>5000</v>
          </cell>
          <cell r="DB269">
            <v>0</v>
          </cell>
          <cell r="DC269">
            <v>5000</v>
          </cell>
          <cell r="DD269">
            <v>0</v>
          </cell>
          <cell r="DE269">
            <v>5000</v>
          </cell>
          <cell r="DF269">
            <v>0</v>
          </cell>
          <cell r="DG269">
            <v>5000</v>
          </cell>
          <cell r="DH269">
            <v>0</v>
          </cell>
          <cell r="DI269">
            <v>5000</v>
          </cell>
          <cell r="DJ269">
            <v>0</v>
          </cell>
          <cell r="DK269">
            <v>5000</v>
          </cell>
          <cell r="DL269">
            <v>0</v>
          </cell>
          <cell r="DM269">
            <v>5000</v>
          </cell>
          <cell r="DN269">
            <v>0</v>
          </cell>
          <cell r="DO269">
            <v>5000</v>
          </cell>
          <cell r="DP269">
            <v>0</v>
          </cell>
          <cell r="DQ269">
            <v>5000</v>
          </cell>
          <cell r="DR269">
            <v>0</v>
          </cell>
        </row>
        <row r="270">
          <cell r="AC270">
            <v>6536</v>
          </cell>
          <cell r="AD270">
            <v>0</v>
          </cell>
          <cell r="AE270">
            <v>0</v>
          </cell>
          <cell r="AF270" t="str">
            <v>N/A</v>
          </cell>
          <cell r="AG270">
            <v>0</v>
          </cell>
          <cell r="AH270">
            <v>0</v>
          </cell>
          <cell r="AI270">
            <v>0</v>
          </cell>
          <cell r="AJ270" t="str">
            <v>N/A</v>
          </cell>
          <cell r="AK270">
            <v>0</v>
          </cell>
          <cell r="AL270">
            <v>0</v>
          </cell>
          <cell r="AM270">
            <v>0</v>
          </cell>
          <cell r="AN270" t="str">
            <v>N/A</v>
          </cell>
          <cell r="AO270">
            <v>0</v>
          </cell>
          <cell r="AP270">
            <v>0</v>
          </cell>
          <cell r="AQ270">
            <v>0</v>
          </cell>
          <cell r="AR270" t="str">
            <v>N/A</v>
          </cell>
          <cell r="AS270" t="str">
            <v>N/A</v>
          </cell>
          <cell r="AT270">
            <v>0</v>
          </cell>
          <cell r="AU270">
            <v>0</v>
          </cell>
          <cell r="AV270" t="str">
            <v>N/A</v>
          </cell>
          <cell r="AW270">
            <v>0</v>
          </cell>
          <cell r="AX270">
            <v>0</v>
          </cell>
          <cell r="AY270">
            <v>0</v>
          </cell>
          <cell r="AZ270" t="str">
            <v>N/A</v>
          </cell>
          <cell r="BA270">
            <v>0</v>
          </cell>
          <cell r="BB270">
            <v>0</v>
          </cell>
          <cell r="BC270">
            <v>0</v>
          </cell>
          <cell r="BD270" t="str">
            <v>N/A</v>
          </cell>
          <cell r="BE270">
            <v>0</v>
          </cell>
          <cell r="BF270">
            <v>0</v>
          </cell>
          <cell r="BG270">
            <v>0</v>
          </cell>
          <cell r="BH270" t="str">
            <v>N/A</v>
          </cell>
          <cell r="BI270" t="str">
            <v>N/A</v>
          </cell>
          <cell r="BJ270">
            <v>0</v>
          </cell>
          <cell r="BK270">
            <v>0</v>
          </cell>
          <cell r="BL270" t="str">
            <v>N/A</v>
          </cell>
          <cell r="BM270">
            <v>0</v>
          </cell>
          <cell r="BN270">
            <v>0</v>
          </cell>
          <cell r="BO270">
            <v>0</v>
          </cell>
          <cell r="BP270" t="str">
            <v>N/A</v>
          </cell>
          <cell r="BQ270">
            <v>0</v>
          </cell>
          <cell r="BR270">
            <v>0</v>
          </cell>
          <cell r="BS270">
            <v>0</v>
          </cell>
          <cell r="BT270" t="str">
            <v>N/A</v>
          </cell>
          <cell r="BU270">
            <v>0</v>
          </cell>
          <cell r="BV270">
            <v>0</v>
          </cell>
          <cell r="BW270">
            <v>0</v>
          </cell>
          <cell r="BX270" t="str">
            <v>N/A</v>
          </cell>
          <cell r="BY270" t="str">
            <v>N/A</v>
          </cell>
          <cell r="BZ270">
            <v>0</v>
          </cell>
          <cell r="CA270">
            <v>0</v>
          </cell>
          <cell r="CB270" t="str">
            <v>N/A</v>
          </cell>
          <cell r="CC270">
            <v>0</v>
          </cell>
          <cell r="CD270">
            <v>0</v>
          </cell>
          <cell r="CE270">
            <v>0</v>
          </cell>
          <cell r="CF270" t="str">
            <v>N/A</v>
          </cell>
          <cell r="CG270">
            <v>0</v>
          </cell>
          <cell r="CH270">
            <v>0</v>
          </cell>
          <cell r="CI270">
            <v>0</v>
          </cell>
          <cell r="CJ270" t="str">
            <v>N/A</v>
          </cell>
          <cell r="CK270">
            <v>0</v>
          </cell>
          <cell r="CL270">
            <v>0</v>
          </cell>
          <cell r="CM270">
            <v>0</v>
          </cell>
          <cell r="CN270" t="str">
            <v>N/A</v>
          </cell>
          <cell r="CO270" t="str">
            <v>N/A</v>
          </cell>
          <cell r="CP270">
            <v>0</v>
          </cell>
          <cell r="CQ270">
            <v>0</v>
          </cell>
          <cell r="CR270" t="str">
            <v>N/A</v>
          </cell>
          <cell r="CS270" t="str">
            <v>N/A</v>
          </cell>
          <cell r="CT270">
            <v>6536</v>
          </cell>
          <cell r="CU270">
            <v>0</v>
          </cell>
          <cell r="CV270">
            <v>0</v>
          </cell>
          <cell r="CW270">
            <v>0</v>
          </cell>
          <cell r="CX270">
            <v>0</v>
          </cell>
          <cell r="CY270">
            <v>0</v>
          </cell>
          <cell r="CZ270">
            <v>0</v>
          </cell>
          <cell r="DA270">
            <v>0</v>
          </cell>
          <cell r="DB270">
            <v>0</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row>
        <row r="271">
          <cell r="AC271">
            <v>6540</v>
          </cell>
          <cell r="AD271">
            <v>0</v>
          </cell>
          <cell r="AE271">
            <v>0</v>
          </cell>
          <cell r="AF271" t="str">
            <v>N/A</v>
          </cell>
          <cell r="AG271">
            <v>0</v>
          </cell>
          <cell r="AH271">
            <v>0</v>
          </cell>
          <cell r="AI271">
            <v>0</v>
          </cell>
          <cell r="AJ271" t="str">
            <v>N/A</v>
          </cell>
          <cell r="AK271">
            <v>0</v>
          </cell>
          <cell r="AL271">
            <v>0</v>
          </cell>
          <cell r="AM271">
            <v>0</v>
          </cell>
          <cell r="AN271" t="str">
            <v>N/A</v>
          </cell>
          <cell r="AO271">
            <v>0</v>
          </cell>
          <cell r="AP271">
            <v>0</v>
          </cell>
          <cell r="AQ271">
            <v>0</v>
          </cell>
          <cell r="AR271" t="str">
            <v>N/A</v>
          </cell>
          <cell r="AS271" t="str">
            <v>N/A</v>
          </cell>
          <cell r="AT271">
            <v>0</v>
          </cell>
          <cell r="AU271">
            <v>0</v>
          </cell>
          <cell r="AV271" t="str">
            <v>N/A</v>
          </cell>
          <cell r="AW271">
            <v>0</v>
          </cell>
          <cell r="AX271">
            <v>0</v>
          </cell>
          <cell r="AY271">
            <v>0</v>
          </cell>
          <cell r="AZ271" t="str">
            <v>N/A</v>
          </cell>
          <cell r="BA271">
            <v>0</v>
          </cell>
          <cell r="BB271">
            <v>0</v>
          </cell>
          <cell r="BC271">
            <v>0</v>
          </cell>
          <cell r="BD271" t="str">
            <v>N/A</v>
          </cell>
          <cell r="BE271">
            <v>0</v>
          </cell>
          <cell r="BF271">
            <v>0</v>
          </cell>
          <cell r="BG271">
            <v>0</v>
          </cell>
          <cell r="BH271" t="str">
            <v>N/A</v>
          </cell>
          <cell r="BI271" t="str">
            <v>N/A</v>
          </cell>
          <cell r="BJ271">
            <v>0</v>
          </cell>
          <cell r="BK271">
            <v>0</v>
          </cell>
          <cell r="BL271" t="str">
            <v>N/A</v>
          </cell>
          <cell r="BM271">
            <v>0</v>
          </cell>
          <cell r="BN271">
            <v>0</v>
          </cell>
          <cell r="BO271">
            <v>0</v>
          </cell>
          <cell r="BP271" t="str">
            <v>N/A</v>
          </cell>
          <cell r="BQ271">
            <v>0</v>
          </cell>
          <cell r="BR271">
            <v>0</v>
          </cell>
          <cell r="BS271">
            <v>0</v>
          </cell>
          <cell r="BT271" t="str">
            <v>N/A</v>
          </cell>
          <cell r="BU271">
            <v>0</v>
          </cell>
          <cell r="BV271">
            <v>0</v>
          </cell>
          <cell r="BW271">
            <v>0</v>
          </cell>
          <cell r="BX271" t="str">
            <v>N/A</v>
          </cell>
          <cell r="BY271" t="str">
            <v>N/A</v>
          </cell>
          <cell r="BZ271">
            <v>0</v>
          </cell>
          <cell r="CA271">
            <v>0</v>
          </cell>
          <cell r="CB271" t="str">
            <v>N/A</v>
          </cell>
          <cell r="CC271">
            <v>0</v>
          </cell>
          <cell r="CD271">
            <v>0</v>
          </cell>
          <cell r="CE271">
            <v>0</v>
          </cell>
          <cell r="CF271" t="str">
            <v>N/A</v>
          </cell>
          <cell r="CG271">
            <v>0</v>
          </cell>
          <cell r="CH271">
            <v>0</v>
          </cell>
          <cell r="CI271">
            <v>0</v>
          </cell>
          <cell r="CJ271" t="str">
            <v>N/A</v>
          </cell>
          <cell r="CK271">
            <v>0</v>
          </cell>
          <cell r="CL271">
            <v>0</v>
          </cell>
          <cell r="CM271">
            <v>0</v>
          </cell>
          <cell r="CN271" t="str">
            <v>N/A</v>
          </cell>
          <cell r="CO271" t="str">
            <v>N/A</v>
          </cell>
          <cell r="CP271">
            <v>0</v>
          </cell>
          <cell r="CQ271">
            <v>0</v>
          </cell>
          <cell r="CR271" t="str">
            <v>N/A</v>
          </cell>
          <cell r="CS271" t="str">
            <v>N/A</v>
          </cell>
          <cell r="CT271">
            <v>6540</v>
          </cell>
          <cell r="CU271">
            <v>0</v>
          </cell>
          <cell r="CV271">
            <v>0</v>
          </cell>
          <cell r="CW271">
            <v>0</v>
          </cell>
          <cell r="CX271">
            <v>0</v>
          </cell>
          <cell r="CY271">
            <v>0</v>
          </cell>
          <cell r="CZ271">
            <v>0</v>
          </cell>
          <cell r="DA271">
            <v>0</v>
          </cell>
          <cell r="DB271">
            <v>0</v>
          </cell>
          <cell r="DC271">
            <v>0</v>
          </cell>
          <cell r="DD271">
            <v>0</v>
          </cell>
          <cell r="DE271">
            <v>0</v>
          </cell>
          <cell r="DF271">
            <v>0</v>
          </cell>
          <cell r="DG271">
            <v>0</v>
          </cell>
          <cell r="DH271">
            <v>0</v>
          </cell>
          <cell r="DI271">
            <v>0</v>
          </cell>
          <cell r="DJ271">
            <v>0</v>
          </cell>
          <cell r="DK271">
            <v>0</v>
          </cell>
          <cell r="DL271">
            <v>0</v>
          </cell>
          <cell r="DM271">
            <v>0</v>
          </cell>
          <cell r="DN271">
            <v>0</v>
          </cell>
          <cell r="DO271">
            <v>0</v>
          </cell>
          <cell r="DP271">
            <v>0</v>
          </cell>
          <cell r="DQ271">
            <v>0</v>
          </cell>
          <cell r="DR271">
            <v>0</v>
          </cell>
        </row>
        <row r="272">
          <cell r="AC272">
            <v>6545</v>
          </cell>
          <cell r="AD272">
            <v>0</v>
          </cell>
          <cell r="AE272">
            <v>0</v>
          </cell>
          <cell r="AF272" t="str">
            <v>N/A</v>
          </cell>
          <cell r="AG272">
            <v>0</v>
          </cell>
          <cell r="AH272">
            <v>0</v>
          </cell>
          <cell r="AI272">
            <v>0</v>
          </cell>
          <cell r="AJ272" t="str">
            <v>N/A</v>
          </cell>
          <cell r="AK272">
            <v>0</v>
          </cell>
          <cell r="AL272">
            <v>0</v>
          </cell>
          <cell r="AM272">
            <v>0</v>
          </cell>
          <cell r="AN272" t="str">
            <v>N/A</v>
          </cell>
          <cell r="AO272">
            <v>0</v>
          </cell>
          <cell r="AP272">
            <v>0</v>
          </cell>
          <cell r="AQ272">
            <v>0</v>
          </cell>
          <cell r="AR272" t="str">
            <v>N/A</v>
          </cell>
          <cell r="AS272" t="str">
            <v>N/A</v>
          </cell>
          <cell r="AT272">
            <v>0</v>
          </cell>
          <cell r="AU272">
            <v>0</v>
          </cell>
          <cell r="AV272" t="str">
            <v>N/A</v>
          </cell>
          <cell r="AW272">
            <v>0</v>
          </cell>
          <cell r="AX272">
            <v>0</v>
          </cell>
          <cell r="AY272">
            <v>0</v>
          </cell>
          <cell r="AZ272" t="str">
            <v>N/A</v>
          </cell>
          <cell r="BA272">
            <v>0</v>
          </cell>
          <cell r="BB272">
            <v>0</v>
          </cell>
          <cell r="BC272">
            <v>0</v>
          </cell>
          <cell r="BD272" t="str">
            <v>N/A</v>
          </cell>
          <cell r="BE272">
            <v>0</v>
          </cell>
          <cell r="BF272">
            <v>0</v>
          </cell>
          <cell r="BG272">
            <v>0</v>
          </cell>
          <cell r="BH272" t="str">
            <v>N/A</v>
          </cell>
          <cell r="BI272" t="str">
            <v>N/A</v>
          </cell>
          <cell r="BJ272">
            <v>0</v>
          </cell>
          <cell r="BK272">
            <v>0</v>
          </cell>
          <cell r="BL272" t="str">
            <v>N/A</v>
          </cell>
          <cell r="BM272">
            <v>0</v>
          </cell>
          <cell r="BN272">
            <v>0</v>
          </cell>
          <cell r="BO272">
            <v>0</v>
          </cell>
          <cell r="BP272" t="str">
            <v>N/A</v>
          </cell>
          <cell r="BQ272">
            <v>0</v>
          </cell>
          <cell r="BR272">
            <v>0</v>
          </cell>
          <cell r="BS272">
            <v>0</v>
          </cell>
          <cell r="BT272" t="str">
            <v>N/A</v>
          </cell>
          <cell r="BU272">
            <v>0</v>
          </cell>
          <cell r="BV272">
            <v>0</v>
          </cell>
          <cell r="BW272">
            <v>0</v>
          </cell>
          <cell r="BX272" t="str">
            <v>N/A</v>
          </cell>
          <cell r="BY272" t="str">
            <v>N/A</v>
          </cell>
          <cell r="BZ272">
            <v>0</v>
          </cell>
          <cell r="CA272">
            <v>0</v>
          </cell>
          <cell r="CB272" t="str">
            <v>N/A</v>
          </cell>
          <cell r="CC272">
            <v>0</v>
          </cell>
          <cell r="CD272">
            <v>0</v>
          </cell>
          <cell r="CE272">
            <v>0</v>
          </cell>
          <cell r="CF272" t="str">
            <v>N/A</v>
          </cell>
          <cell r="CG272">
            <v>0</v>
          </cell>
          <cell r="CH272">
            <v>0</v>
          </cell>
          <cell r="CI272">
            <v>0</v>
          </cell>
          <cell r="CJ272" t="str">
            <v>N/A</v>
          </cell>
          <cell r="CK272">
            <v>0</v>
          </cell>
          <cell r="CL272">
            <v>0</v>
          </cell>
          <cell r="CM272">
            <v>0</v>
          </cell>
          <cell r="CN272" t="str">
            <v>N/A</v>
          </cell>
          <cell r="CO272" t="str">
            <v>N/A</v>
          </cell>
          <cell r="CP272">
            <v>0</v>
          </cell>
          <cell r="CQ272">
            <v>0</v>
          </cell>
          <cell r="CR272" t="str">
            <v>N/A</v>
          </cell>
          <cell r="CS272" t="str">
            <v>N/A</v>
          </cell>
          <cell r="CT272">
            <v>6545</v>
          </cell>
          <cell r="CU272">
            <v>0</v>
          </cell>
          <cell r="CV272">
            <v>0</v>
          </cell>
          <cell r="CW272">
            <v>0</v>
          </cell>
          <cell r="CX272">
            <v>0</v>
          </cell>
          <cell r="CY272">
            <v>0</v>
          </cell>
          <cell r="CZ272">
            <v>0</v>
          </cell>
          <cell r="DA272">
            <v>0</v>
          </cell>
          <cell r="DB272">
            <v>0</v>
          </cell>
          <cell r="DC272">
            <v>0</v>
          </cell>
          <cell r="DD272">
            <v>0</v>
          </cell>
          <cell r="DE272">
            <v>0</v>
          </cell>
          <cell r="DF272">
            <v>0</v>
          </cell>
          <cell r="DG272">
            <v>0</v>
          </cell>
          <cell r="DH272">
            <v>0</v>
          </cell>
          <cell r="DI272">
            <v>0</v>
          </cell>
          <cell r="DJ272">
            <v>0</v>
          </cell>
          <cell r="DK272">
            <v>0</v>
          </cell>
          <cell r="DL272">
            <v>0</v>
          </cell>
          <cell r="DM272">
            <v>0</v>
          </cell>
          <cell r="DN272">
            <v>0</v>
          </cell>
          <cell r="DO272">
            <v>0</v>
          </cell>
          <cell r="DP272">
            <v>0</v>
          </cell>
          <cell r="DQ272">
            <v>0</v>
          </cell>
          <cell r="DR272">
            <v>0</v>
          </cell>
        </row>
        <row r="273">
          <cell r="AC273">
            <v>6550</v>
          </cell>
          <cell r="AD273">
            <v>95</v>
          </cell>
          <cell r="AE273">
            <v>0</v>
          </cell>
          <cell r="AF273" t="str">
            <v>N/A</v>
          </cell>
          <cell r="AG273">
            <v>0</v>
          </cell>
          <cell r="AH273">
            <v>0</v>
          </cell>
          <cell r="AI273">
            <v>0</v>
          </cell>
          <cell r="AJ273" t="str">
            <v>N/A</v>
          </cell>
          <cell r="AK273">
            <v>0</v>
          </cell>
          <cell r="AL273">
            <v>0</v>
          </cell>
          <cell r="AM273">
            <v>0</v>
          </cell>
          <cell r="AN273" t="str">
            <v>N/A</v>
          </cell>
          <cell r="AO273">
            <v>0</v>
          </cell>
          <cell r="AP273">
            <v>95</v>
          </cell>
          <cell r="AQ273">
            <v>0</v>
          </cell>
          <cell r="AR273" t="str">
            <v>N/A</v>
          </cell>
          <cell r="AS273" t="str">
            <v>N/A</v>
          </cell>
          <cell r="AT273">
            <v>0</v>
          </cell>
          <cell r="AU273">
            <v>0</v>
          </cell>
          <cell r="AV273" t="str">
            <v>N/A</v>
          </cell>
          <cell r="AW273">
            <v>0</v>
          </cell>
          <cell r="AX273">
            <v>0</v>
          </cell>
          <cell r="AY273">
            <v>0</v>
          </cell>
          <cell r="AZ273" t="str">
            <v>N/A</v>
          </cell>
          <cell r="BA273">
            <v>0</v>
          </cell>
          <cell r="BB273">
            <v>0</v>
          </cell>
          <cell r="BC273">
            <v>0</v>
          </cell>
          <cell r="BD273" t="str">
            <v>N/A</v>
          </cell>
          <cell r="BE273">
            <v>0</v>
          </cell>
          <cell r="BF273">
            <v>0</v>
          </cell>
          <cell r="BG273">
            <v>0</v>
          </cell>
          <cell r="BH273" t="str">
            <v>N/A</v>
          </cell>
          <cell r="BI273" t="str">
            <v>N/A</v>
          </cell>
          <cell r="BJ273">
            <v>0</v>
          </cell>
          <cell r="BK273">
            <v>0</v>
          </cell>
          <cell r="BL273" t="str">
            <v>N/A</v>
          </cell>
          <cell r="BM273">
            <v>0</v>
          </cell>
          <cell r="BN273">
            <v>0</v>
          </cell>
          <cell r="BO273">
            <v>0</v>
          </cell>
          <cell r="BP273" t="str">
            <v>N/A</v>
          </cell>
          <cell r="BQ273">
            <v>0</v>
          </cell>
          <cell r="BR273">
            <v>0</v>
          </cell>
          <cell r="BS273">
            <v>0</v>
          </cell>
          <cell r="BT273" t="str">
            <v>N/A</v>
          </cell>
          <cell r="BU273">
            <v>0</v>
          </cell>
          <cell r="BV273">
            <v>0</v>
          </cell>
          <cell r="BW273">
            <v>0</v>
          </cell>
          <cell r="BX273" t="str">
            <v>N/A</v>
          </cell>
          <cell r="BY273" t="str">
            <v>N/A</v>
          </cell>
          <cell r="BZ273">
            <v>0</v>
          </cell>
          <cell r="CA273">
            <v>0</v>
          </cell>
          <cell r="CB273" t="str">
            <v>N/A</v>
          </cell>
          <cell r="CC273">
            <v>0</v>
          </cell>
          <cell r="CD273">
            <v>0</v>
          </cell>
          <cell r="CE273">
            <v>0</v>
          </cell>
          <cell r="CF273" t="str">
            <v>N/A</v>
          </cell>
          <cell r="CG273">
            <v>0</v>
          </cell>
          <cell r="CH273">
            <v>0</v>
          </cell>
          <cell r="CI273">
            <v>0</v>
          </cell>
          <cell r="CJ273" t="str">
            <v>N/A</v>
          </cell>
          <cell r="CK273">
            <v>0</v>
          </cell>
          <cell r="CL273">
            <v>0</v>
          </cell>
          <cell r="CM273">
            <v>0</v>
          </cell>
          <cell r="CN273" t="str">
            <v>N/A</v>
          </cell>
          <cell r="CO273" t="str">
            <v>N/A</v>
          </cell>
          <cell r="CP273">
            <v>95</v>
          </cell>
          <cell r="CQ273">
            <v>0</v>
          </cell>
          <cell r="CR273" t="str">
            <v>N/A</v>
          </cell>
          <cell r="CS273" t="str">
            <v>N/A</v>
          </cell>
          <cell r="CT273">
            <v>6550</v>
          </cell>
          <cell r="CU273">
            <v>95</v>
          </cell>
          <cell r="CV273">
            <v>0</v>
          </cell>
          <cell r="CW273">
            <v>95</v>
          </cell>
          <cell r="CX273">
            <v>0</v>
          </cell>
          <cell r="CY273">
            <v>95</v>
          </cell>
          <cell r="CZ273">
            <v>0</v>
          </cell>
          <cell r="DA273">
            <v>95</v>
          </cell>
          <cell r="DB273">
            <v>0</v>
          </cell>
          <cell r="DC273">
            <v>95</v>
          </cell>
          <cell r="DD273">
            <v>0</v>
          </cell>
          <cell r="DE273">
            <v>95</v>
          </cell>
          <cell r="DF273">
            <v>0</v>
          </cell>
          <cell r="DG273">
            <v>95</v>
          </cell>
          <cell r="DH273">
            <v>0</v>
          </cell>
          <cell r="DI273">
            <v>95</v>
          </cell>
          <cell r="DJ273">
            <v>0</v>
          </cell>
          <cell r="DK273">
            <v>95</v>
          </cell>
          <cell r="DL273">
            <v>0</v>
          </cell>
          <cell r="DM273">
            <v>95</v>
          </cell>
          <cell r="DN273">
            <v>0</v>
          </cell>
          <cell r="DO273">
            <v>95</v>
          </cell>
          <cell r="DP273">
            <v>0</v>
          </cell>
          <cell r="DQ273">
            <v>95</v>
          </cell>
          <cell r="DR273">
            <v>0</v>
          </cell>
        </row>
        <row r="274">
          <cell r="AC274">
            <v>6599</v>
          </cell>
          <cell r="AD274">
            <v>9988.1200000000008</v>
          </cell>
          <cell r="AE274">
            <v>0</v>
          </cell>
          <cell r="AF274" t="str">
            <v>N/A</v>
          </cell>
          <cell r="AG274">
            <v>0</v>
          </cell>
          <cell r="AH274">
            <v>0</v>
          </cell>
          <cell r="AI274">
            <v>0</v>
          </cell>
          <cell r="AJ274" t="str">
            <v>N/A</v>
          </cell>
          <cell r="AK274">
            <v>0</v>
          </cell>
          <cell r="AL274">
            <v>0</v>
          </cell>
          <cell r="AM274">
            <v>0</v>
          </cell>
          <cell r="AN274" t="str">
            <v>N/A</v>
          </cell>
          <cell r="AO274">
            <v>0</v>
          </cell>
          <cell r="AP274">
            <v>9988.1200000000008</v>
          </cell>
          <cell r="AQ274">
            <v>0</v>
          </cell>
          <cell r="AR274" t="str">
            <v>N/A</v>
          </cell>
          <cell r="AS274" t="str">
            <v>N/A</v>
          </cell>
          <cell r="AT274">
            <v>0</v>
          </cell>
          <cell r="AU274">
            <v>0</v>
          </cell>
          <cell r="AV274" t="str">
            <v>N/A</v>
          </cell>
          <cell r="AW274">
            <v>0</v>
          </cell>
          <cell r="AX274">
            <v>0</v>
          </cell>
          <cell r="AY274">
            <v>0</v>
          </cell>
          <cell r="AZ274" t="str">
            <v>N/A</v>
          </cell>
          <cell r="BA274">
            <v>0</v>
          </cell>
          <cell r="BB274">
            <v>0</v>
          </cell>
          <cell r="BC274">
            <v>0</v>
          </cell>
          <cell r="BD274" t="str">
            <v>N/A</v>
          </cell>
          <cell r="BE274">
            <v>0</v>
          </cell>
          <cell r="BF274">
            <v>0</v>
          </cell>
          <cell r="BG274">
            <v>0</v>
          </cell>
          <cell r="BH274" t="str">
            <v>N/A</v>
          </cell>
          <cell r="BI274" t="str">
            <v>N/A</v>
          </cell>
          <cell r="BJ274">
            <v>0</v>
          </cell>
          <cell r="BK274">
            <v>0</v>
          </cell>
          <cell r="BL274" t="str">
            <v>N/A</v>
          </cell>
          <cell r="BM274">
            <v>0</v>
          </cell>
          <cell r="BN274">
            <v>0</v>
          </cell>
          <cell r="BO274">
            <v>0</v>
          </cell>
          <cell r="BP274" t="str">
            <v>N/A</v>
          </cell>
          <cell r="BQ274">
            <v>0</v>
          </cell>
          <cell r="BR274">
            <v>0</v>
          </cell>
          <cell r="BS274">
            <v>0</v>
          </cell>
          <cell r="BT274" t="str">
            <v>N/A</v>
          </cell>
          <cell r="BU274">
            <v>0</v>
          </cell>
          <cell r="BV274">
            <v>0</v>
          </cell>
          <cell r="BW274">
            <v>0</v>
          </cell>
          <cell r="BX274" t="str">
            <v>N/A</v>
          </cell>
          <cell r="BY274" t="str">
            <v>N/A</v>
          </cell>
          <cell r="BZ274">
            <v>0</v>
          </cell>
          <cell r="CA274">
            <v>0</v>
          </cell>
          <cell r="CB274" t="str">
            <v>N/A</v>
          </cell>
          <cell r="CC274">
            <v>0</v>
          </cell>
          <cell r="CD274">
            <v>0</v>
          </cell>
          <cell r="CE274">
            <v>0</v>
          </cell>
          <cell r="CF274" t="str">
            <v>N/A</v>
          </cell>
          <cell r="CG274">
            <v>0</v>
          </cell>
          <cell r="CH274">
            <v>0</v>
          </cell>
          <cell r="CI274">
            <v>0</v>
          </cell>
          <cell r="CJ274" t="str">
            <v>N/A</v>
          </cell>
          <cell r="CK274">
            <v>0</v>
          </cell>
          <cell r="CL274">
            <v>0</v>
          </cell>
          <cell r="CM274">
            <v>0</v>
          </cell>
          <cell r="CN274" t="str">
            <v>N/A</v>
          </cell>
          <cell r="CO274" t="str">
            <v>N/A</v>
          </cell>
          <cell r="CP274">
            <v>9988.1200000000008</v>
          </cell>
          <cell r="CQ274">
            <v>0</v>
          </cell>
          <cell r="CR274" t="str">
            <v>N/A</v>
          </cell>
          <cell r="CS274" t="str">
            <v>N/A</v>
          </cell>
          <cell r="CT274">
            <v>6599</v>
          </cell>
          <cell r="CU274">
            <v>9988.1200000000008</v>
          </cell>
          <cell r="CV274">
            <v>0</v>
          </cell>
          <cell r="CW274">
            <v>9988.1200000000008</v>
          </cell>
          <cell r="CX274">
            <v>0</v>
          </cell>
          <cell r="CY274">
            <v>9988.1200000000008</v>
          </cell>
          <cell r="CZ274">
            <v>0</v>
          </cell>
          <cell r="DA274">
            <v>9988.1200000000008</v>
          </cell>
          <cell r="DB274">
            <v>0</v>
          </cell>
          <cell r="DC274">
            <v>9988.1200000000008</v>
          </cell>
          <cell r="DD274">
            <v>0</v>
          </cell>
          <cell r="DE274">
            <v>9988.1200000000008</v>
          </cell>
          <cell r="DF274">
            <v>0</v>
          </cell>
          <cell r="DG274">
            <v>9988.1200000000008</v>
          </cell>
          <cell r="DH274">
            <v>0</v>
          </cell>
          <cell r="DI274">
            <v>9988.1200000000008</v>
          </cell>
          <cell r="DJ274">
            <v>0</v>
          </cell>
          <cell r="DK274">
            <v>9988.1200000000008</v>
          </cell>
          <cell r="DL274">
            <v>0</v>
          </cell>
          <cell r="DM274">
            <v>9988.1200000000008</v>
          </cell>
          <cell r="DN274">
            <v>0</v>
          </cell>
          <cell r="DO274">
            <v>9988.1200000000008</v>
          </cell>
          <cell r="DP274">
            <v>0</v>
          </cell>
          <cell r="DQ274">
            <v>9988.1200000000008</v>
          </cell>
          <cell r="DR274">
            <v>0</v>
          </cell>
        </row>
        <row r="275">
          <cell r="AC275">
            <v>6600</v>
          </cell>
          <cell r="AD275">
            <v>0</v>
          </cell>
          <cell r="AE275">
            <v>0</v>
          </cell>
          <cell r="AF275" t="str">
            <v>N/A</v>
          </cell>
          <cell r="AG275">
            <v>0</v>
          </cell>
          <cell r="AH275">
            <v>0</v>
          </cell>
          <cell r="AI275">
            <v>0</v>
          </cell>
          <cell r="AJ275" t="str">
            <v>N/A</v>
          </cell>
          <cell r="AK275">
            <v>0</v>
          </cell>
          <cell r="AL275">
            <v>0</v>
          </cell>
          <cell r="AM275">
            <v>0</v>
          </cell>
          <cell r="AN275" t="str">
            <v>N/A</v>
          </cell>
          <cell r="AO275">
            <v>0</v>
          </cell>
          <cell r="AP275">
            <v>0</v>
          </cell>
          <cell r="AQ275">
            <v>0</v>
          </cell>
          <cell r="AR275" t="str">
            <v>N/A</v>
          </cell>
          <cell r="AS275" t="str">
            <v>N/A</v>
          </cell>
          <cell r="AT275">
            <v>0</v>
          </cell>
          <cell r="AU275">
            <v>0</v>
          </cell>
          <cell r="AV275" t="str">
            <v>N/A</v>
          </cell>
          <cell r="AW275">
            <v>0</v>
          </cell>
          <cell r="AX275">
            <v>0</v>
          </cell>
          <cell r="AY275">
            <v>0</v>
          </cell>
          <cell r="AZ275" t="str">
            <v>N/A</v>
          </cell>
          <cell r="BA275">
            <v>0</v>
          </cell>
          <cell r="BB275">
            <v>0</v>
          </cell>
          <cell r="BC275">
            <v>0</v>
          </cell>
          <cell r="BD275" t="str">
            <v>N/A</v>
          </cell>
          <cell r="BE275">
            <v>0</v>
          </cell>
          <cell r="BF275">
            <v>0</v>
          </cell>
          <cell r="BG275">
            <v>0</v>
          </cell>
          <cell r="BH275" t="str">
            <v>N/A</v>
          </cell>
          <cell r="BI275" t="str">
            <v>N/A</v>
          </cell>
          <cell r="BJ275">
            <v>0</v>
          </cell>
          <cell r="BK275">
            <v>0</v>
          </cell>
          <cell r="BL275" t="str">
            <v>N/A</v>
          </cell>
          <cell r="BM275">
            <v>0</v>
          </cell>
          <cell r="BN275">
            <v>0</v>
          </cell>
          <cell r="BO275">
            <v>0</v>
          </cell>
          <cell r="BP275" t="str">
            <v>N/A</v>
          </cell>
          <cell r="BQ275">
            <v>0</v>
          </cell>
          <cell r="BR275">
            <v>0</v>
          </cell>
          <cell r="BS275">
            <v>0</v>
          </cell>
          <cell r="BT275" t="str">
            <v>N/A</v>
          </cell>
          <cell r="BU275">
            <v>0</v>
          </cell>
          <cell r="BV275">
            <v>0</v>
          </cell>
          <cell r="BW275">
            <v>0</v>
          </cell>
          <cell r="BX275" t="str">
            <v>N/A</v>
          </cell>
          <cell r="BY275" t="str">
            <v>N/A</v>
          </cell>
          <cell r="BZ275">
            <v>0</v>
          </cell>
          <cell r="CA275">
            <v>0</v>
          </cell>
          <cell r="CB275" t="str">
            <v>N/A</v>
          </cell>
          <cell r="CC275">
            <v>0</v>
          </cell>
          <cell r="CD275">
            <v>0</v>
          </cell>
          <cell r="CE275">
            <v>0</v>
          </cell>
          <cell r="CF275" t="str">
            <v>N/A</v>
          </cell>
          <cell r="CG275">
            <v>0</v>
          </cell>
          <cell r="CH275">
            <v>0</v>
          </cell>
          <cell r="CI275">
            <v>0</v>
          </cell>
          <cell r="CJ275" t="str">
            <v>N/A</v>
          </cell>
          <cell r="CK275">
            <v>0</v>
          </cell>
          <cell r="CL275">
            <v>0</v>
          </cell>
          <cell r="CM275">
            <v>0</v>
          </cell>
          <cell r="CN275" t="str">
            <v>N/A</v>
          </cell>
          <cell r="CO275" t="str">
            <v>N/A</v>
          </cell>
          <cell r="CP275">
            <v>0</v>
          </cell>
          <cell r="CQ275">
            <v>0</v>
          </cell>
          <cell r="CR275" t="str">
            <v>N/A</v>
          </cell>
          <cell r="CS275" t="str">
            <v>N/A</v>
          </cell>
          <cell r="CT275">
            <v>6600</v>
          </cell>
          <cell r="CU275">
            <v>0</v>
          </cell>
          <cell r="CV275">
            <v>0</v>
          </cell>
          <cell r="CW275">
            <v>0</v>
          </cell>
          <cell r="CX275">
            <v>0</v>
          </cell>
          <cell r="CY275">
            <v>0</v>
          </cell>
          <cell r="CZ275">
            <v>0</v>
          </cell>
          <cell r="DA275">
            <v>0</v>
          </cell>
          <cell r="DB275">
            <v>0</v>
          </cell>
          <cell r="DC275">
            <v>0</v>
          </cell>
          <cell r="DD275">
            <v>0</v>
          </cell>
          <cell r="DE275">
            <v>0</v>
          </cell>
          <cell r="DF275">
            <v>0</v>
          </cell>
          <cell r="DG275">
            <v>0</v>
          </cell>
          <cell r="DH275">
            <v>0</v>
          </cell>
          <cell r="DI275">
            <v>0</v>
          </cell>
          <cell r="DJ275">
            <v>0</v>
          </cell>
          <cell r="DK275">
            <v>0</v>
          </cell>
          <cell r="DL275">
            <v>0</v>
          </cell>
          <cell r="DM275">
            <v>0</v>
          </cell>
          <cell r="DN275">
            <v>0</v>
          </cell>
          <cell r="DO275">
            <v>0</v>
          </cell>
          <cell r="DP275">
            <v>0</v>
          </cell>
          <cell r="DQ275">
            <v>0</v>
          </cell>
          <cell r="DR275">
            <v>0</v>
          </cell>
        </row>
        <row r="276">
          <cell r="AC276">
            <v>6602</v>
          </cell>
          <cell r="AD276">
            <v>2390.33</v>
          </cell>
          <cell r="AE276">
            <v>0</v>
          </cell>
          <cell r="AF276" t="str">
            <v>N/A</v>
          </cell>
          <cell r="AG276">
            <v>0</v>
          </cell>
          <cell r="AH276">
            <v>0</v>
          </cell>
          <cell r="AI276">
            <v>0</v>
          </cell>
          <cell r="AJ276" t="str">
            <v>N/A</v>
          </cell>
          <cell r="AK276">
            <v>0</v>
          </cell>
          <cell r="AL276">
            <v>0</v>
          </cell>
          <cell r="AM276">
            <v>0</v>
          </cell>
          <cell r="AN276" t="str">
            <v>N/A</v>
          </cell>
          <cell r="AO276">
            <v>0</v>
          </cell>
          <cell r="AP276">
            <v>2390.33</v>
          </cell>
          <cell r="AQ276">
            <v>0</v>
          </cell>
          <cell r="AR276" t="str">
            <v>N/A</v>
          </cell>
          <cell r="AS276" t="str">
            <v>N/A</v>
          </cell>
          <cell r="AT276">
            <v>7500</v>
          </cell>
          <cell r="AU276">
            <v>7500</v>
          </cell>
          <cell r="AV276">
            <v>0</v>
          </cell>
          <cell r="AW276">
            <v>0</v>
          </cell>
          <cell r="AX276">
            <v>7500</v>
          </cell>
          <cell r="AY276">
            <v>7500</v>
          </cell>
          <cell r="AZ276">
            <v>0</v>
          </cell>
          <cell r="BA276">
            <v>0</v>
          </cell>
          <cell r="BB276">
            <v>0</v>
          </cell>
          <cell r="BC276">
            <v>0</v>
          </cell>
          <cell r="BD276" t="str">
            <v>N/A</v>
          </cell>
          <cell r="BE276">
            <v>0</v>
          </cell>
          <cell r="BF276">
            <v>15000</v>
          </cell>
          <cell r="BG276">
            <v>15000</v>
          </cell>
          <cell r="BH276">
            <v>0</v>
          </cell>
          <cell r="BI276" t="str">
            <v>N/A</v>
          </cell>
          <cell r="BJ276">
            <v>0</v>
          </cell>
          <cell r="BK276">
            <v>0</v>
          </cell>
          <cell r="BL276" t="str">
            <v>N/A</v>
          </cell>
          <cell r="BM276">
            <v>0</v>
          </cell>
          <cell r="BN276">
            <v>0</v>
          </cell>
          <cell r="BO276">
            <v>0</v>
          </cell>
          <cell r="BP276" t="str">
            <v>N/A</v>
          </cell>
          <cell r="BQ276">
            <v>0</v>
          </cell>
          <cell r="BR276">
            <v>0</v>
          </cell>
          <cell r="BS276">
            <v>0</v>
          </cell>
          <cell r="BT276" t="str">
            <v>N/A</v>
          </cell>
          <cell r="BU276">
            <v>0</v>
          </cell>
          <cell r="BV276">
            <v>0</v>
          </cell>
          <cell r="BW276">
            <v>0</v>
          </cell>
          <cell r="BX276" t="str">
            <v>N/A</v>
          </cell>
          <cell r="BY276" t="str">
            <v>N/A</v>
          </cell>
          <cell r="BZ276">
            <v>0</v>
          </cell>
          <cell r="CA276">
            <v>0</v>
          </cell>
          <cell r="CB276" t="str">
            <v>N/A</v>
          </cell>
          <cell r="CC276">
            <v>0</v>
          </cell>
          <cell r="CD276">
            <v>0</v>
          </cell>
          <cell r="CE276">
            <v>0</v>
          </cell>
          <cell r="CF276" t="str">
            <v>N/A</v>
          </cell>
          <cell r="CG276">
            <v>0</v>
          </cell>
          <cell r="CH276">
            <v>0</v>
          </cell>
          <cell r="CI276">
            <v>0</v>
          </cell>
          <cell r="CJ276" t="str">
            <v>N/A</v>
          </cell>
          <cell r="CK276">
            <v>0</v>
          </cell>
          <cell r="CL276">
            <v>0</v>
          </cell>
          <cell r="CM276">
            <v>0</v>
          </cell>
          <cell r="CN276" t="str">
            <v>N/A</v>
          </cell>
          <cell r="CO276" t="str">
            <v>N/A</v>
          </cell>
          <cell r="CP276">
            <v>17390.330000000002</v>
          </cell>
          <cell r="CQ276">
            <v>15000</v>
          </cell>
          <cell r="CR276">
            <v>0.15935533333333352</v>
          </cell>
          <cell r="CS276" t="str">
            <v>N/A</v>
          </cell>
          <cell r="CT276">
            <v>6602</v>
          </cell>
          <cell r="CU276">
            <v>2390.33</v>
          </cell>
          <cell r="CV276">
            <v>0</v>
          </cell>
          <cell r="CW276">
            <v>2390.33</v>
          </cell>
          <cell r="CX276">
            <v>0</v>
          </cell>
          <cell r="CY276">
            <v>2390.33</v>
          </cell>
          <cell r="CZ276">
            <v>0</v>
          </cell>
          <cell r="DA276">
            <v>9890.33</v>
          </cell>
          <cell r="DB276">
            <v>7500</v>
          </cell>
          <cell r="DC276">
            <v>17390.330000000002</v>
          </cell>
          <cell r="DD276">
            <v>15000</v>
          </cell>
          <cell r="DE276">
            <v>17390.330000000002</v>
          </cell>
          <cell r="DF276">
            <v>15000</v>
          </cell>
          <cell r="DG276">
            <v>17390.330000000002</v>
          </cell>
          <cell r="DH276">
            <v>15000</v>
          </cell>
          <cell r="DI276">
            <v>17390.330000000002</v>
          </cell>
          <cell r="DJ276">
            <v>15000</v>
          </cell>
          <cell r="DK276">
            <v>17390.330000000002</v>
          </cell>
          <cell r="DL276">
            <v>15000</v>
          </cell>
          <cell r="DM276">
            <v>17390.330000000002</v>
          </cell>
          <cell r="DN276">
            <v>15000</v>
          </cell>
          <cell r="DO276">
            <v>17390.330000000002</v>
          </cell>
          <cell r="DP276">
            <v>15000</v>
          </cell>
          <cell r="DQ276">
            <v>17390.330000000002</v>
          </cell>
          <cell r="DR276">
            <v>15000</v>
          </cell>
        </row>
        <row r="277">
          <cell r="AC277">
            <v>6604</v>
          </cell>
          <cell r="AD277">
            <v>0</v>
          </cell>
          <cell r="AE277">
            <v>0</v>
          </cell>
          <cell r="AF277" t="str">
            <v>N/A</v>
          </cell>
          <cell r="AG277">
            <v>0</v>
          </cell>
          <cell r="AH277">
            <v>0</v>
          </cell>
          <cell r="AI277">
            <v>0</v>
          </cell>
          <cell r="AJ277" t="str">
            <v>N/A</v>
          </cell>
          <cell r="AK277">
            <v>0</v>
          </cell>
          <cell r="AL277">
            <v>0</v>
          </cell>
          <cell r="AM277">
            <v>0</v>
          </cell>
          <cell r="AN277" t="str">
            <v>N/A</v>
          </cell>
          <cell r="AO277">
            <v>0</v>
          </cell>
          <cell r="AP277">
            <v>0</v>
          </cell>
          <cell r="AQ277">
            <v>0</v>
          </cell>
          <cell r="AR277" t="str">
            <v>N/A</v>
          </cell>
          <cell r="AS277" t="str">
            <v>N/A</v>
          </cell>
          <cell r="AT277">
            <v>0</v>
          </cell>
          <cell r="AU277">
            <v>0</v>
          </cell>
          <cell r="AV277" t="str">
            <v>N/A</v>
          </cell>
          <cell r="AW277">
            <v>0</v>
          </cell>
          <cell r="AX277">
            <v>0</v>
          </cell>
          <cell r="AY277">
            <v>0</v>
          </cell>
          <cell r="AZ277" t="str">
            <v>N/A</v>
          </cell>
          <cell r="BA277">
            <v>0</v>
          </cell>
          <cell r="BB277">
            <v>0</v>
          </cell>
          <cell r="BC277">
            <v>0</v>
          </cell>
          <cell r="BD277" t="str">
            <v>N/A</v>
          </cell>
          <cell r="BE277">
            <v>0</v>
          </cell>
          <cell r="BF277">
            <v>0</v>
          </cell>
          <cell r="BG277">
            <v>0</v>
          </cell>
          <cell r="BH277" t="str">
            <v>N/A</v>
          </cell>
          <cell r="BI277" t="str">
            <v>N/A</v>
          </cell>
          <cell r="BJ277">
            <v>0</v>
          </cell>
          <cell r="BK277">
            <v>0</v>
          </cell>
          <cell r="BL277" t="str">
            <v>N/A</v>
          </cell>
          <cell r="BM277">
            <v>0</v>
          </cell>
          <cell r="BN277">
            <v>0</v>
          </cell>
          <cell r="BO277">
            <v>0</v>
          </cell>
          <cell r="BP277" t="str">
            <v>N/A</v>
          </cell>
          <cell r="BQ277">
            <v>0</v>
          </cell>
          <cell r="BR277">
            <v>0</v>
          </cell>
          <cell r="BS277">
            <v>0</v>
          </cell>
          <cell r="BT277" t="str">
            <v>N/A</v>
          </cell>
          <cell r="BU277">
            <v>0</v>
          </cell>
          <cell r="BV277">
            <v>0</v>
          </cell>
          <cell r="BW277">
            <v>0</v>
          </cell>
          <cell r="BX277" t="str">
            <v>N/A</v>
          </cell>
          <cell r="BY277" t="str">
            <v>N/A</v>
          </cell>
          <cell r="BZ277">
            <v>0</v>
          </cell>
          <cell r="CA277">
            <v>0</v>
          </cell>
          <cell r="CB277" t="str">
            <v>N/A</v>
          </cell>
          <cell r="CC277">
            <v>0</v>
          </cell>
          <cell r="CD277">
            <v>0</v>
          </cell>
          <cell r="CE277">
            <v>0</v>
          </cell>
          <cell r="CF277" t="str">
            <v>N/A</v>
          </cell>
          <cell r="CG277">
            <v>0</v>
          </cell>
          <cell r="CH277">
            <v>0</v>
          </cell>
          <cell r="CI277">
            <v>0</v>
          </cell>
          <cell r="CJ277" t="str">
            <v>N/A</v>
          </cell>
          <cell r="CK277">
            <v>0</v>
          </cell>
          <cell r="CL277">
            <v>0</v>
          </cell>
          <cell r="CM277">
            <v>0</v>
          </cell>
          <cell r="CN277" t="str">
            <v>N/A</v>
          </cell>
          <cell r="CO277" t="str">
            <v>N/A</v>
          </cell>
          <cell r="CP277">
            <v>0</v>
          </cell>
          <cell r="CQ277">
            <v>0</v>
          </cell>
          <cell r="CR277" t="str">
            <v>N/A</v>
          </cell>
          <cell r="CS277" t="str">
            <v>N/A</v>
          </cell>
          <cell r="CT277">
            <v>6604</v>
          </cell>
          <cell r="CU277">
            <v>0</v>
          </cell>
          <cell r="CV277">
            <v>0</v>
          </cell>
          <cell r="CW277">
            <v>0</v>
          </cell>
          <cell r="CX277">
            <v>0</v>
          </cell>
          <cell r="CY277">
            <v>0</v>
          </cell>
          <cell r="CZ277">
            <v>0</v>
          </cell>
          <cell r="DA277">
            <v>0</v>
          </cell>
          <cell r="DB277">
            <v>0</v>
          </cell>
          <cell r="DC277">
            <v>0</v>
          </cell>
          <cell r="DD277">
            <v>0</v>
          </cell>
          <cell r="DE277">
            <v>0</v>
          </cell>
          <cell r="DF277">
            <v>0</v>
          </cell>
          <cell r="DG277">
            <v>0</v>
          </cell>
          <cell r="DH277">
            <v>0</v>
          </cell>
          <cell r="DI277">
            <v>0</v>
          </cell>
          <cell r="DJ277">
            <v>0</v>
          </cell>
          <cell r="DK277">
            <v>0</v>
          </cell>
          <cell r="DL277">
            <v>0</v>
          </cell>
          <cell r="DM277">
            <v>0</v>
          </cell>
          <cell r="DN277">
            <v>0</v>
          </cell>
          <cell r="DO277">
            <v>0</v>
          </cell>
          <cell r="DP277">
            <v>0</v>
          </cell>
          <cell r="DQ277">
            <v>0</v>
          </cell>
          <cell r="DR277">
            <v>0</v>
          </cell>
        </row>
        <row r="278">
          <cell r="AC278">
            <v>6606</v>
          </cell>
          <cell r="AD278">
            <v>2466.0300000000002</v>
          </cell>
          <cell r="AE278">
            <v>1500</v>
          </cell>
          <cell r="AF278">
            <v>0.64402000000000004</v>
          </cell>
          <cell r="AG278">
            <v>1500</v>
          </cell>
          <cell r="AH278">
            <v>1500</v>
          </cell>
          <cell r="AI278">
            <v>1500</v>
          </cell>
          <cell r="AJ278">
            <v>0</v>
          </cell>
          <cell r="AK278">
            <v>0</v>
          </cell>
          <cell r="AL278">
            <v>1500</v>
          </cell>
          <cell r="AM278">
            <v>1500</v>
          </cell>
          <cell r="AN278">
            <v>0</v>
          </cell>
          <cell r="AO278">
            <v>0</v>
          </cell>
          <cell r="AP278">
            <v>5466.0300000000007</v>
          </cell>
          <cell r="AQ278">
            <v>4500</v>
          </cell>
          <cell r="AR278">
            <v>0.21467333333333349</v>
          </cell>
          <cell r="AS278" t="str">
            <v>N/A</v>
          </cell>
          <cell r="AT278">
            <v>1500</v>
          </cell>
          <cell r="AU278">
            <v>1500</v>
          </cell>
          <cell r="AV278">
            <v>0</v>
          </cell>
          <cell r="AW278">
            <v>0</v>
          </cell>
          <cell r="AX278">
            <v>1500</v>
          </cell>
          <cell r="AY278">
            <v>1500</v>
          </cell>
          <cell r="AZ278">
            <v>0</v>
          </cell>
          <cell r="BA278">
            <v>0</v>
          </cell>
          <cell r="BB278">
            <v>1500</v>
          </cell>
          <cell r="BC278">
            <v>1500</v>
          </cell>
          <cell r="BD278">
            <v>0</v>
          </cell>
          <cell r="BE278">
            <v>0</v>
          </cell>
          <cell r="BF278">
            <v>4500</v>
          </cell>
          <cell r="BG278">
            <v>4500</v>
          </cell>
          <cell r="BH278">
            <v>0</v>
          </cell>
          <cell r="BI278" t="str">
            <v>N/A</v>
          </cell>
          <cell r="BJ278">
            <v>1500</v>
          </cell>
          <cell r="BK278">
            <v>1500</v>
          </cell>
          <cell r="BL278">
            <v>0</v>
          </cell>
          <cell r="BM278">
            <v>0</v>
          </cell>
          <cell r="BN278">
            <v>1500</v>
          </cell>
          <cell r="BO278">
            <v>1500</v>
          </cell>
          <cell r="BP278">
            <v>0</v>
          </cell>
          <cell r="BQ278">
            <v>0</v>
          </cell>
          <cell r="BR278">
            <v>1500</v>
          </cell>
          <cell r="BS278">
            <v>1500</v>
          </cell>
          <cell r="BT278">
            <v>0</v>
          </cell>
          <cell r="BU278">
            <v>0</v>
          </cell>
          <cell r="BV278">
            <v>4500</v>
          </cell>
          <cell r="BW278">
            <v>4500</v>
          </cell>
          <cell r="BX278">
            <v>0</v>
          </cell>
          <cell r="BY278" t="str">
            <v>N/A</v>
          </cell>
          <cell r="BZ278">
            <v>1500</v>
          </cell>
          <cell r="CA278">
            <v>1500</v>
          </cell>
          <cell r="CB278">
            <v>0</v>
          </cell>
          <cell r="CC278">
            <v>0</v>
          </cell>
          <cell r="CD278">
            <v>1500</v>
          </cell>
          <cell r="CE278">
            <v>1500</v>
          </cell>
          <cell r="CF278">
            <v>0</v>
          </cell>
          <cell r="CG278">
            <v>0</v>
          </cell>
          <cell r="CH278">
            <v>1500</v>
          </cell>
          <cell r="CI278">
            <v>1500</v>
          </cell>
          <cell r="CJ278">
            <v>0</v>
          </cell>
          <cell r="CK278">
            <v>0</v>
          </cell>
          <cell r="CL278">
            <v>4500</v>
          </cell>
          <cell r="CM278">
            <v>4500</v>
          </cell>
          <cell r="CN278">
            <v>0</v>
          </cell>
          <cell r="CO278" t="str">
            <v>N/A</v>
          </cell>
          <cell r="CP278">
            <v>18966.03</v>
          </cell>
          <cell r="CQ278">
            <v>18000</v>
          </cell>
          <cell r="CR278">
            <v>5.3668333333333207E-2</v>
          </cell>
          <cell r="CS278" t="str">
            <v>N/A</v>
          </cell>
          <cell r="CT278">
            <v>6606</v>
          </cell>
          <cell r="CU278">
            <v>2466.0300000000002</v>
          </cell>
          <cell r="CV278">
            <v>1500</v>
          </cell>
          <cell r="CW278">
            <v>3966.03</v>
          </cell>
          <cell r="CX278">
            <v>3000</v>
          </cell>
          <cell r="CY278">
            <v>5466.0300000000007</v>
          </cell>
          <cell r="CZ278">
            <v>4500</v>
          </cell>
          <cell r="DA278">
            <v>6966.0300000000007</v>
          </cell>
          <cell r="DB278">
            <v>6000</v>
          </cell>
          <cell r="DC278">
            <v>8466.0300000000007</v>
          </cell>
          <cell r="DD278">
            <v>7500</v>
          </cell>
          <cell r="DE278">
            <v>9966.0300000000007</v>
          </cell>
          <cell r="DF278">
            <v>9000</v>
          </cell>
          <cell r="DG278">
            <v>11466.03</v>
          </cell>
          <cell r="DH278">
            <v>10500</v>
          </cell>
          <cell r="DI278">
            <v>12966.03</v>
          </cell>
          <cell r="DJ278">
            <v>12000</v>
          </cell>
          <cell r="DK278">
            <v>14466.03</v>
          </cell>
          <cell r="DL278">
            <v>13500</v>
          </cell>
          <cell r="DM278">
            <v>15966.03</v>
          </cell>
          <cell r="DN278">
            <v>15000</v>
          </cell>
          <cell r="DO278">
            <v>17466.03</v>
          </cell>
          <cell r="DP278">
            <v>16500</v>
          </cell>
          <cell r="DQ278">
            <v>18966.03</v>
          </cell>
          <cell r="DR278">
            <v>18000</v>
          </cell>
        </row>
        <row r="279">
          <cell r="AC279">
            <v>6608</v>
          </cell>
          <cell r="AD279">
            <v>0</v>
          </cell>
          <cell r="AE279">
            <v>0</v>
          </cell>
          <cell r="AF279" t="str">
            <v>N/A</v>
          </cell>
          <cell r="AG279">
            <v>0</v>
          </cell>
          <cell r="AH279">
            <v>0</v>
          </cell>
          <cell r="AI279">
            <v>0</v>
          </cell>
          <cell r="AJ279" t="str">
            <v>N/A</v>
          </cell>
          <cell r="AK279">
            <v>0</v>
          </cell>
          <cell r="AL279">
            <v>0</v>
          </cell>
          <cell r="AM279">
            <v>0</v>
          </cell>
          <cell r="AN279" t="str">
            <v>N/A</v>
          </cell>
          <cell r="AO279">
            <v>0</v>
          </cell>
          <cell r="AP279">
            <v>0</v>
          </cell>
          <cell r="AQ279">
            <v>0</v>
          </cell>
          <cell r="AR279" t="str">
            <v>N/A</v>
          </cell>
          <cell r="AS279" t="str">
            <v>N/A</v>
          </cell>
          <cell r="AT279">
            <v>0</v>
          </cell>
          <cell r="AU279">
            <v>0</v>
          </cell>
          <cell r="AV279" t="str">
            <v>N/A</v>
          </cell>
          <cell r="AW279">
            <v>0</v>
          </cell>
          <cell r="AX279">
            <v>0</v>
          </cell>
          <cell r="AY279">
            <v>0</v>
          </cell>
          <cell r="AZ279" t="str">
            <v>N/A</v>
          </cell>
          <cell r="BA279">
            <v>0</v>
          </cell>
          <cell r="BB279">
            <v>0</v>
          </cell>
          <cell r="BC279">
            <v>0</v>
          </cell>
          <cell r="BD279" t="str">
            <v>N/A</v>
          </cell>
          <cell r="BE279">
            <v>0</v>
          </cell>
          <cell r="BF279">
            <v>0</v>
          </cell>
          <cell r="BG279">
            <v>0</v>
          </cell>
          <cell r="BH279" t="str">
            <v>N/A</v>
          </cell>
          <cell r="BI279" t="str">
            <v>N/A</v>
          </cell>
          <cell r="BJ279">
            <v>0</v>
          </cell>
          <cell r="BK279">
            <v>0</v>
          </cell>
          <cell r="BL279" t="str">
            <v>N/A</v>
          </cell>
          <cell r="BM279">
            <v>0</v>
          </cell>
          <cell r="BN279">
            <v>0</v>
          </cell>
          <cell r="BO279">
            <v>0</v>
          </cell>
          <cell r="BP279" t="str">
            <v>N/A</v>
          </cell>
          <cell r="BQ279">
            <v>0</v>
          </cell>
          <cell r="BR279">
            <v>0</v>
          </cell>
          <cell r="BS279">
            <v>0</v>
          </cell>
          <cell r="BT279" t="str">
            <v>N/A</v>
          </cell>
          <cell r="BU279">
            <v>0</v>
          </cell>
          <cell r="BV279">
            <v>0</v>
          </cell>
          <cell r="BW279">
            <v>0</v>
          </cell>
          <cell r="BX279" t="str">
            <v>N/A</v>
          </cell>
          <cell r="BY279" t="str">
            <v>N/A</v>
          </cell>
          <cell r="BZ279">
            <v>0</v>
          </cell>
          <cell r="CA279">
            <v>0</v>
          </cell>
          <cell r="CB279" t="str">
            <v>N/A</v>
          </cell>
          <cell r="CC279">
            <v>0</v>
          </cell>
          <cell r="CD279">
            <v>0</v>
          </cell>
          <cell r="CE279">
            <v>0</v>
          </cell>
          <cell r="CF279" t="str">
            <v>N/A</v>
          </cell>
          <cell r="CG279">
            <v>0</v>
          </cell>
          <cell r="CH279">
            <v>0</v>
          </cell>
          <cell r="CI279">
            <v>0</v>
          </cell>
          <cell r="CJ279" t="str">
            <v>N/A</v>
          </cell>
          <cell r="CK279">
            <v>0</v>
          </cell>
          <cell r="CL279">
            <v>0</v>
          </cell>
          <cell r="CM279">
            <v>0</v>
          </cell>
          <cell r="CN279" t="str">
            <v>N/A</v>
          </cell>
          <cell r="CO279" t="str">
            <v>N/A</v>
          </cell>
          <cell r="CP279">
            <v>0</v>
          </cell>
          <cell r="CQ279">
            <v>0</v>
          </cell>
          <cell r="CR279" t="str">
            <v>N/A</v>
          </cell>
          <cell r="CS279" t="str">
            <v>N/A</v>
          </cell>
          <cell r="CT279">
            <v>6608</v>
          </cell>
          <cell r="CU279">
            <v>0</v>
          </cell>
          <cell r="CV279">
            <v>0</v>
          </cell>
          <cell r="CW279">
            <v>0</v>
          </cell>
          <cell r="CX279">
            <v>0</v>
          </cell>
          <cell r="CY279">
            <v>0</v>
          </cell>
          <cell r="CZ279">
            <v>0</v>
          </cell>
          <cell r="DA279">
            <v>0</v>
          </cell>
          <cell r="DB279">
            <v>0</v>
          </cell>
          <cell r="DC279">
            <v>0</v>
          </cell>
          <cell r="DD279">
            <v>0</v>
          </cell>
          <cell r="DE279">
            <v>0</v>
          </cell>
          <cell r="DF279">
            <v>0</v>
          </cell>
          <cell r="DG279">
            <v>0</v>
          </cell>
          <cell r="DH279">
            <v>0</v>
          </cell>
          <cell r="DI279">
            <v>0</v>
          </cell>
          <cell r="DJ279">
            <v>0</v>
          </cell>
          <cell r="DK279">
            <v>0</v>
          </cell>
          <cell r="DL279">
            <v>0</v>
          </cell>
          <cell r="DM279">
            <v>0</v>
          </cell>
          <cell r="DN279">
            <v>0</v>
          </cell>
          <cell r="DO279">
            <v>0</v>
          </cell>
          <cell r="DP279">
            <v>0</v>
          </cell>
          <cell r="DQ279">
            <v>0</v>
          </cell>
          <cell r="DR279">
            <v>0</v>
          </cell>
        </row>
        <row r="280">
          <cell r="AC280">
            <v>6610</v>
          </cell>
          <cell r="AD280">
            <v>1970.3500000000349</v>
          </cell>
          <cell r="AE280">
            <v>0</v>
          </cell>
          <cell r="AF280" t="str">
            <v>N/A</v>
          </cell>
          <cell r="AG280">
            <v>0</v>
          </cell>
          <cell r="AH280">
            <v>0</v>
          </cell>
          <cell r="AI280">
            <v>0</v>
          </cell>
          <cell r="AJ280" t="str">
            <v>N/A</v>
          </cell>
          <cell r="AK280">
            <v>0</v>
          </cell>
          <cell r="AL280">
            <v>0</v>
          </cell>
          <cell r="AM280">
            <v>0</v>
          </cell>
          <cell r="AN280" t="str">
            <v>N/A</v>
          </cell>
          <cell r="AO280">
            <v>0</v>
          </cell>
          <cell r="AP280">
            <v>1970.3500000000349</v>
          </cell>
          <cell r="AQ280">
            <v>0</v>
          </cell>
          <cell r="AR280" t="str">
            <v>N/A</v>
          </cell>
          <cell r="AS280" t="str">
            <v>N/A</v>
          </cell>
          <cell r="AT280">
            <v>0</v>
          </cell>
          <cell r="AU280">
            <v>0</v>
          </cell>
          <cell r="AV280" t="str">
            <v>N/A</v>
          </cell>
          <cell r="AW280">
            <v>0</v>
          </cell>
          <cell r="AX280">
            <v>0</v>
          </cell>
          <cell r="AY280">
            <v>0</v>
          </cell>
          <cell r="AZ280" t="str">
            <v>N/A</v>
          </cell>
          <cell r="BA280">
            <v>0</v>
          </cell>
          <cell r="BB280">
            <v>0</v>
          </cell>
          <cell r="BC280">
            <v>0</v>
          </cell>
          <cell r="BD280" t="str">
            <v>N/A</v>
          </cell>
          <cell r="BE280">
            <v>0</v>
          </cell>
          <cell r="BF280">
            <v>0</v>
          </cell>
          <cell r="BG280">
            <v>0</v>
          </cell>
          <cell r="BH280" t="str">
            <v>N/A</v>
          </cell>
          <cell r="BI280" t="str">
            <v>N/A</v>
          </cell>
          <cell r="BJ280">
            <v>0</v>
          </cell>
          <cell r="BK280">
            <v>0</v>
          </cell>
          <cell r="BL280" t="str">
            <v>N/A</v>
          </cell>
          <cell r="BM280">
            <v>0</v>
          </cell>
          <cell r="BN280">
            <v>0</v>
          </cell>
          <cell r="BO280">
            <v>0</v>
          </cell>
          <cell r="BP280" t="str">
            <v>N/A</v>
          </cell>
          <cell r="BQ280">
            <v>0</v>
          </cell>
          <cell r="BR280">
            <v>0</v>
          </cell>
          <cell r="BS280">
            <v>0</v>
          </cell>
          <cell r="BT280" t="str">
            <v>N/A</v>
          </cell>
          <cell r="BU280">
            <v>0</v>
          </cell>
          <cell r="BV280">
            <v>0</v>
          </cell>
          <cell r="BW280">
            <v>0</v>
          </cell>
          <cell r="BX280" t="str">
            <v>N/A</v>
          </cell>
          <cell r="BY280" t="str">
            <v>N/A</v>
          </cell>
          <cell r="BZ280">
            <v>0</v>
          </cell>
          <cell r="CA280">
            <v>0</v>
          </cell>
          <cell r="CB280" t="str">
            <v>N/A</v>
          </cell>
          <cell r="CC280">
            <v>0</v>
          </cell>
          <cell r="CD280">
            <v>0</v>
          </cell>
          <cell r="CE280">
            <v>0</v>
          </cell>
          <cell r="CF280" t="str">
            <v>N/A</v>
          </cell>
          <cell r="CG280">
            <v>0</v>
          </cell>
          <cell r="CH280">
            <v>0</v>
          </cell>
          <cell r="CI280">
            <v>0</v>
          </cell>
          <cell r="CJ280" t="str">
            <v>N/A</v>
          </cell>
          <cell r="CK280">
            <v>0</v>
          </cell>
          <cell r="CL280">
            <v>0</v>
          </cell>
          <cell r="CM280">
            <v>0</v>
          </cell>
          <cell r="CN280" t="str">
            <v>N/A</v>
          </cell>
          <cell r="CO280" t="str">
            <v>N/A</v>
          </cell>
          <cell r="CP280">
            <v>1970.3500000000349</v>
          </cell>
          <cell r="CQ280">
            <v>0</v>
          </cell>
          <cell r="CR280" t="str">
            <v>N/A</v>
          </cell>
          <cell r="CS280" t="str">
            <v>N/A</v>
          </cell>
          <cell r="CT280">
            <v>6610</v>
          </cell>
          <cell r="CU280">
            <v>1970.3500000000349</v>
          </cell>
          <cell r="CV280">
            <v>0</v>
          </cell>
          <cell r="CW280">
            <v>1970.3500000000349</v>
          </cell>
          <cell r="CX280">
            <v>0</v>
          </cell>
          <cell r="CY280">
            <v>1970.3500000000349</v>
          </cell>
          <cell r="CZ280">
            <v>0</v>
          </cell>
          <cell r="DA280">
            <v>1970.3500000000349</v>
          </cell>
          <cell r="DB280">
            <v>0</v>
          </cell>
          <cell r="DC280">
            <v>1970.3500000000349</v>
          </cell>
          <cell r="DD280">
            <v>0</v>
          </cell>
          <cell r="DE280">
            <v>1970.3500000000349</v>
          </cell>
          <cell r="DF280">
            <v>0</v>
          </cell>
          <cell r="DG280">
            <v>1970.3500000000349</v>
          </cell>
          <cell r="DH280">
            <v>0</v>
          </cell>
          <cell r="DI280">
            <v>1970.3500000000349</v>
          </cell>
          <cell r="DJ280">
            <v>0</v>
          </cell>
          <cell r="DK280">
            <v>1970.3500000000349</v>
          </cell>
          <cell r="DL280">
            <v>0</v>
          </cell>
          <cell r="DM280">
            <v>1970.3500000000349</v>
          </cell>
          <cell r="DN280">
            <v>0</v>
          </cell>
          <cell r="DO280">
            <v>1970.3500000000349</v>
          </cell>
          <cell r="DP280">
            <v>0</v>
          </cell>
          <cell r="DQ280">
            <v>1970.3500000000349</v>
          </cell>
          <cell r="DR280">
            <v>0</v>
          </cell>
        </row>
        <row r="281">
          <cell r="AC281">
            <v>6615</v>
          </cell>
          <cell r="AD281">
            <v>92444.5</v>
          </cell>
          <cell r="AE281">
            <v>0</v>
          </cell>
          <cell r="AF281" t="str">
            <v>N/A</v>
          </cell>
          <cell r="AG281">
            <v>0</v>
          </cell>
          <cell r="AH281">
            <v>0</v>
          </cell>
          <cell r="AI281">
            <v>0</v>
          </cell>
          <cell r="AJ281" t="str">
            <v>N/A</v>
          </cell>
          <cell r="AK281">
            <v>0</v>
          </cell>
          <cell r="AL281">
            <v>0</v>
          </cell>
          <cell r="AM281">
            <v>0</v>
          </cell>
          <cell r="AN281" t="str">
            <v>N/A</v>
          </cell>
          <cell r="AO281">
            <v>0</v>
          </cell>
          <cell r="AP281">
            <v>92444.5</v>
          </cell>
          <cell r="AQ281">
            <v>0</v>
          </cell>
          <cell r="AR281" t="str">
            <v>N/A</v>
          </cell>
          <cell r="AS281" t="str">
            <v>N/A</v>
          </cell>
          <cell r="AT281">
            <v>0</v>
          </cell>
          <cell r="AU281">
            <v>0</v>
          </cell>
          <cell r="AV281" t="str">
            <v>N/A</v>
          </cell>
          <cell r="AW281">
            <v>0</v>
          </cell>
          <cell r="AX281">
            <v>0</v>
          </cell>
          <cell r="AY281">
            <v>0</v>
          </cell>
          <cell r="AZ281" t="str">
            <v>N/A</v>
          </cell>
          <cell r="BA281">
            <v>0</v>
          </cell>
          <cell r="BB281">
            <v>0</v>
          </cell>
          <cell r="BC281">
            <v>0</v>
          </cell>
          <cell r="BD281" t="str">
            <v>N/A</v>
          </cell>
          <cell r="BE281">
            <v>0</v>
          </cell>
          <cell r="BF281">
            <v>0</v>
          </cell>
          <cell r="BG281">
            <v>0</v>
          </cell>
          <cell r="BH281" t="str">
            <v>N/A</v>
          </cell>
          <cell r="BI281" t="str">
            <v>N/A</v>
          </cell>
          <cell r="BJ281">
            <v>0</v>
          </cell>
          <cell r="BK281">
            <v>0</v>
          </cell>
          <cell r="BL281" t="str">
            <v>N/A</v>
          </cell>
          <cell r="BM281">
            <v>0</v>
          </cell>
          <cell r="BN281">
            <v>0</v>
          </cell>
          <cell r="BO281">
            <v>0</v>
          </cell>
          <cell r="BP281" t="str">
            <v>N/A</v>
          </cell>
          <cell r="BQ281">
            <v>0</v>
          </cell>
          <cell r="BR281">
            <v>0</v>
          </cell>
          <cell r="BS281">
            <v>0</v>
          </cell>
          <cell r="BT281" t="str">
            <v>N/A</v>
          </cell>
          <cell r="BU281">
            <v>0</v>
          </cell>
          <cell r="BV281">
            <v>0</v>
          </cell>
          <cell r="BW281">
            <v>0</v>
          </cell>
          <cell r="BX281" t="str">
            <v>N/A</v>
          </cell>
          <cell r="BY281" t="str">
            <v>N/A</v>
          </cell>
          <cell r="BZ281">
            <v>0</v>
          </cell>
          <cell r="CA281">
            <v>0</v>
          </cell>
          <cell r="CB281" t="str">
            <v>N/A</v>
          </cell>
          <cell r="CC281">
            <v>0</v>
          </cell>
          <cell r="CD281">
            <v>0</v>
          </cell>
          <cell r="CE281">
            <v>0</v>
          </cell>
          <cell r="CF281" t="str">
            <v>N/A</v>
          </cell>
          <cell r="CG281">
            <v>0</v>
          </cell>
          <cell r="CH281">
            <v>0</v>
          </cell>
          <cell r="CI281">
            <v>0</v>
          </cell>
          <cell r="CJ281" t="str">
            <v>N/A</v>
          </cell>
          <cell r="CK281">
            <v>0</v>
          </cell>
          <cell r="CL281">
            <v>0</v>
          </cell>
          <cell r="CM281">
            <v>0</v>
          </cell>
          <cell r="CN281" t="str">
            <v>N/A</v>
          </cell>
          <cell r="CO281" t="str">
            <v>N/A</v>
          </cell>
          <cell r="CP281">
            <v>92444.5</v>
          </cell>
          <cell r="CQ281">
            <v>0</v>
          </cell>
          <cell r="CR281" t="str">
            <v>N/A</v>
          </cell>
          <cell r="CS281" t="str">
            <v>N/A</v>
          </cell>
          <cell r="CT281">
            <v>6615</v>
          </cell>
          <cell r="CU281">
            <v>92444.5</v>
          </cell>
          <cell r="CV281">
            <v>0</v>
          </cell>
          <cell r="CW281">
            <v>92444.5</v>
          </cell>
          <cell r="CX281">
            <v>0</v>
          </cell>
          <cell r="CY281">
            <v>92444.5</v>
          </cell>
          <cell r="CZ281">
            <v>0</v>
          </cell>
          <cell r="DA281">
            <v>92444.5</v>
          </cell>
          <cell r="DB281">
            <v>0</v>
          </cell>
          <cell r="DC281">
            <v>92444.5</v>
          </cell>
          <cell r="DD281">
            <v>0</v>
          </cell>
          <cell r="DE281">
            <v>92444.5</v>
          </cell>
          <cell r="DF281">
            <v>0</v>
          </cell>
          <cell r="DG281">
            <v>92444.5</v>
          </cell>
          <cell r="DH281">
            <v>0</v>
          </cell>
          <cell r="DI281">
            <v>92444.5</v>
          </cell>
          <cell r="DJ281">
            <v>0</v>
          </cell>
          <cell r="DK281">
            <v>92444.5</v>
          </cell>
          <cell r="DL281">
            <v>0</v>
          </cell>
          <cell r="DM281">
            <v>92444.5</v>
          </cell>
          <cell r="DN281">
            <v>0</v>
          </cell>
          <cell r="DO281">
            <v>92444.5</v>
          </cell>
          <cell r="DP281">
            <v>0</v>
          </cell>
          <cell r="DQ281">
            <v>92444.5</v>
          </cell>
          <cell r="DR281">
            <v>0</v>
          </cell>
        </row>
        <row r="282">
          <cell r="AC282">
            <v>6620</v>
          </cell>
          <cell r="AD282">
            <v>0</v>
          </cell>
          <cell r="AE282">
            <v>0</v>
          </cell>
          <cell r="AF282" t="str">
            <v>N/A</v>
          </cell>
          <cell r="AG282">
            <v>0</v>
          </cell>
          <cell r="AH282">
            <v>0</v>
          </cell>
          <cell r="AI282">
            <v>0</v>
          </cell>
          <cell r="AJ282" t="str">
            <v>N/A</v>
          </cell>
          <cell r="AK282">
            <v>0</v>
          </cell>
          <cell r="AL282">
            <v>0</v>
          </cell>
          <cell r="AM282">
            <v>0</v>
          </cell>
          <cell r="AN282" t="str">
            <v>N/A</v>
          </cell>
          <cell r="AO282">
            <v>0</v>
          </cell>
          <cell r="AP282">
            <v>0</v>
          </cell>
          <cell r="AQ282">
            <v>0</v>
          </cell>
          <cell r="AR282" t="str">
            <v>N/A</v>
          </cell>
          <cell r="AS282" t="str">
            <v>N/A</v>
          </cell>
          <cell r="AT282">
            <v>0</v>
          </cell>
          <cell r="AU282">
            <v>0</v>
          </cell>
          <cell r="AV282" t="str">
            <v>N/A</v>
          </cell>
          <cell r="AW282">
            <v>0</v>
          </cell>
          <cell r="AX282">
            <v>0</v>
          </cell>
          <cell r="AY282">
            <v>0</v>
          </cell>
          <cell r="AZ282" t="str">
            <v>N/A</v>
          </cell>
          <cell r="BA282">
            <v>0</v>
          </cell>
          <cell r="BB282">
            <v>0</v>
          </cell>
          <cell r="BC282">
            <v>0</v>
          </cell>
          <cell r="BD282" t="str">
            <v>N/A</v>
          </cell>
          <cell r="BE282">
            <v>0</v>
          </cell>
          <cell r="BF282">
            <v>0</v>
          </cell>
          <cell r="BG282">
            <v>0</v>
          </cell>
          <cell r="BH282" t="str">
            <v>N/A</v>
          </cell>
          <cell r="BI282" t="str">
            <v>N/A</v>
          </cell>
          <cell r="BJ282">
            <v>0</v>
          </cell>
          <cell r="BK282">
            <v>0</v>
          </cell>
          <cell r="BL282" t="str">
            <v>N/A</v>
          </cell>
          <cell r="BM282">
            <v>0</v>
          </cell>
          <cell r="BN282">
            <v>0</v>
          </cell>
          <cell r="BO282">
            <v>0</v>
          </cell>
          <cell r="BP282" t="str">
            <v>N/A</v>
          </cell>
          <cell r="BQ282">
            <v>0</v>
          </cell>
          <cell r="BR282">
            <v>0</v>
          </cell>
          <cell r="BS282">
            <v>0</v>
          </cell>
          <cell r="BT282" t="str">
            <v>N/A</v>
          </cell>
          <cell r="BU282">
            <v>0</v>
          </cell>
          <cell r="BV282">
            <v>0</v>
          </cell>
          <cell r="BW282">
            <v>0</v>
          </cell>
          <cell r="BX282" t="str">
            <v>N/A</v>
          </cell>
          <cell r="BY282" t="str">
            <v>N/A</v>
          </cell>
          <cell r="BZ282">
            <v>0</v>
          </cell>
          <cell r="CA282">
            <v>0</v>
          </cell>
          <cell r="CB282" t="str">
            <v>N/A</v>
          </cell>
          <cell r="CC282">
            <v>0</v>
          </cell>
          <cell r="CD282">
            <v>0</v>
          </cell>
          <cell r="CE282">
            <v>0</v>
          </cell>
          <cell r="CF282" t="str">
            <v>N/A</v>
          </cell>
          <cell r="CG282">
            <v>0</v>
          </cell>
          <cell r="CH282">
            <v>0</v>
          </cell>
          <cell r="CI282">
            <v>0</v>
          </cell>
          <cell r="CJ282" t="str">
            <v>N/A</v>
          </cell>
          <cell r="CK282">
            <v>0</v>
          </cell>
          <cell r="CL282">
            <v>0</v>
          </cell>
          <cell r="CM282">
            <v>0</v>
          </cell>
          <cell r="CN282" t="str">
            <v>N/A</v>
          </cell>
          <cell r="CO282" t="str">
            <v>N/A</v>
          </cell>
          <cell r="CP282">
            <v>0</v>
          </cell>
          <cell r="CQ282">
            <v>0</v>
          </cell>
          <cell r="CR282" t="str">
            <v>N/A</v>
          </cell>
          <cell r="CS282" t="str">
            <v>N/A</v>
          </cell>
          <cell r="CT282">
            <v>6620</v>
          </cell>
          <cell r="CU282">
            <v>0</v>
          </cell>
          <cell r="CV282">
            <v>0</v>
          </cell>
          <cell r="CW282">
            <v>0</v>
          </cell>
          <cell r="CX282">
            <v>0</v>
          </cell>
          <cell r="CY282">
            <v>0</v>
          </cell>
          <cell r="CZ282">
            <v>0</v>
          </cell>
          <cell r="DA282">
            <v>0</v>
          </cell>
          <cell r="DB282">
            <v>0</v>
          </cell>
          <cell r="DC282">
            <v>0</v>
          </cell>
          <cell r="DD282">
            <v>0</v>
          </cell>
          <cell r="DE282">
            <v>0</v>
          </cell>
          <cell r="DF282">
            <v>0</v>
          </cell>
          <cell r="DG282">
            <v>0</v>
          </cell>
          <cell r="DH282">
            <v>0</v>
          </cell>
          <cell r="DI282">
            <v>0</v>
          </cell>
          <cell r="DJ282">
            <v>0</v>
          </cell>
          <cell r="DK282">
            <v>0</v>
          </cell>
          <cell r="DL282">
            <v>0</v>
          </cell>
          <cell r="DM282">
            <v>0</v>
          </cell>
          <cell r="DN282">
            <v>0</v>
          </cell>
          <cell r="DO282">
            <v>0</v>
          </cell>
          <cell r="DP282">
            <v>0</v>
          </cell>
          <cell r="DQ282">
            <v>0</v>
          </cell>
          <cell r="DR282">
            <v>0</v>
          </cell>
        </row>
        <row r="283">
          <cell r="AC283">
            <v>6622</v>
          </cell>
          <cell r="AD283">
            <v>0</v>
          </cell>
          <cell r="AE283">
            <v>0</v>
          </cell>
          <cell r="AF283" t="str">
            <v>N/A</v>
          </cell>
          <cell r="AG283">
            <v>0</v>
          </cell>
          <cell r="AH283">
            <v>0</v>
          </cell>
          <cell r="AI283">
            <v>0</v>
          </cell>
          <cell r="AJ283" t="str">
            <v>N/A</v>
          </cell>
          <cell r="AK283">
            <v>0</v>
          </cell>
          <cell r="AL283">
            <v>0</v>
          </cell>
          <cell r="AM283">
            <v>0</v>
          </cell>
          <cell r="AN283" t="str">
            <v>N/A</v>
          </cell>
          <cell r="AO283">
            <v>0</v>
          </cell>
          <cell r="AP283">
            <v>0</v>
          </cell>
          <cell r="AQ283">
            <v>0</v>
          </cell>
          <cell r="AR283" t="str">
            <v>N/A</v>
          </cell>
          <cell r="AS283" t="str">
            <v>N/A</v>
          </cell>
          <cell r="AT283">
            <v>0</v>
          </cell>
          <cell r="AU283">
            <v>0</v>
          </cell>
          <cell r="AV283" t="str">
            <v>N/A</v>
          </cell>
          <cell r="AW283">
            <v>0</v>
          </cell>
          <cell r="AX283">
            <v>0</v>
          </cell>
          <cell r="AY283">
            <v>0</v>
          </cell>
          <cell r="AZ283" t="str">
            <v>N/A</v>
          </cell>
          <cell r="BA283">
            <v>0</v>
          </cell>
          <cell r="BB283">
            <v>0</v>
          </cell>
          <cell r="BC283">
            <v>0</v>
          </cell>
          <cell r="BD283" t="str">
            <v>N/A</v>
          </cell>
          <cell r="BE283">
            <v>0</v>
          </cell>
          <cell r="BF283">
            <v>0</v>
          </cell>
          <cell r="BG283">
            <v>0</v>
          </cell>
          <cell r="BH283" t="str">
            <v>N/A</v>
          </cell>
          <cell r="BI283" t="str">
            <v>N/A</v>
          </cell>
          <cell r="BJ283">
            <v>0</v>
          </cell>
          <cell r="BK283">
            <v>0</v>
          </cell>
          <cell r="BL283" t="str">
            <v>N/A</v>
          </cell>
          <cell r="BM283">
            <v>0</v>
          </cell>
          <cell r="BN283">
            <v>0</v>
          </cell>
          <cell r="BO283">
            <v>0</v>
          </cell>
          <cell r="BP283" t="str">
            <v>N/A</v>
          </cell>
          <cell r="BQ283">
            <v>0</v>
          </cell>
          <cell r="BR283">
            <v>0</v>
          </cell>
          <cell r="BS283">
            <v>0</v>
          </cell>
          <cell r="BT283" t="str">
            <v>N/A</v>
          </cell>
          <cell r="BU283">
            <v>0</v>
          </cell>
          <cell r="BV283">
            <v>0</v>
          </cell>
          <cell r="BW283">
            <v>0</v>
          </cell>
          <cell r="BX283" t="str">
            <v>N/A</v>
          </cell>
          <cell r="BY283" t="str">
            <v>N/A</v>
          </cell>
          <cell r="BZ283">
            <v>0</v>
          </cell>
          <cell r="CA283">
            <v>0</v>
          </cell>
          <cell r="CB283" t="str">
            <v>N/A</v>
          </cell>
          <cell r="CC283">
            <v>0</v>
          </cell>
          <cell r="CD283">
            <v>0</v>
          </cell>
          <cell r="CE283">
            <v>0</v>
          </cell>
          <cell r="CF283" t="str">
            <v>N/A</v>
          </cell>
          <cell r="CG283">
            <v>0</v>
          </cell>
          <cell r="CH283">
            <v>0</v>
          </cell>
          <cell r="CI283">
            <v>0</v>
          </cell>
          <cell r="CJ283" t="str">
            <v>N/A</v>
          </cell>
          <cell r="CK283">
            <v>0</v>
          </cell>
          <cell r="CL283">
            <v>0</v>
          </cell>
          <cell r="CM283">
            <v>0</v>
          </cell>
          <cell r="CN283" t="str">
            <v>N/A</v>
          </cell>
          <cell r="CO283" t="str">
            <v>N/A</v>
          </cell>
          <cell r="CP283">
            <v>0</v>
          </cell>
          <cell r="CQ283">
            <v>0</v>
          </cell>
          <cell r="CR283" t="str">
            <v>N/A</v>
          </cell>
          <cell r="CS283" t="str">
            <v>N/A</v>
          </cell>
          <cell r="CT283">
            <v>6622</v>
          </cell>
          <cell r="CU283">
            <v>0</v>
          </cell>
          <cell r="CV283">
            <v>0</v>
          </cell>
          <cell r="CW283">
            <v>0</v>
          </cell>
          <cell r="CX283">
            <v>0</v>
          </cell>
          <cell r="CY283">
            <v>0</v>
          </cell>
          <cell r="CZ283">
            <v>0</v>
          </cell>
          <cell r="DA283">
            <v>0</v>
          </cell>
          <cell r="DB283">
            <v>0</v>
          </cell>
          <cell r="DC283">
            <v>0</v>
          </cell>
          <cell r="DD283">
            <v>0</v>
          </cell>
          <cell r="DE283">
            <v>0</v>
          </cell>
          <cell r="DF283">
            <v>0</v>
          </cell>
          <cell r="DG283">
            <v>0</v>
          </cell>
          <cell r="DH283">
            <v>0</v>
          </cell>
          <cell r="DI283">
            <v>0</v>
          </cell>
          <cell r="DJ283">
            <v>0</v>
          </cell>
          <cell r="DK283">
            <v>0</v>
          </cell>
          <cell r="DL283">
            <v>0</v>
          </cell>
          <cell r="DM283">
            <v>0</v>
          </cell>
          <cell r="DN283">
            <v>0</v>
          </cell>
          <cell r="DO283">
            <v>0</v>
          </cell>
          <cell r="DP283">
            <v>0</v>
          </cell>
          <cell r="DQ283">
            <v>0</v>
          </cell>
          <cell r="DR283">
            <v>0</v>
          </cell>
        </row>
        <row r="284">
          <cell r="AC284">
            <v>6624</v>
          </cell>
          <cell r="AD284">
            <v>0</v>
          </cell>
          <cell r="AE284">
            <v>0</v>
          </cell>
          <cell r="AF284" t="str">
            <v>N/A</v>
          </cell>
          <cell r="AG284">
            <v>0</v>
          </cell>
          <cell r="AH284">
            <v>0</v>
          </cell>
          <cell r="AI284">
            <v>0</v>
          </cell>
          <cell r="AJ284" t="str">
            <v>N/A</v>
          </cell>
          <cell r="AK284">
            <v>0</v>
          </cell>
          <cell r="AL284">
            <v>0</v>
          </cell>
          <cell r="AM284">
            <v>0</v>
          </cell>
          <cell r="AN284" t="str">
            <v>N/A</v>
          </cell>
          <cell r="AO284">
            <v>0</v>
          </cell>
          <cell r="AP284">
            <v>0</v>
          </cell>
          <cell r="AQ284">
            <v>0</v>
          </cell>
          <cell r="AR284" t="str">
            <v>N/A</v>
          </cell>
          <cell r="AS284" t="str">
            <v>N/A</v>
          </cell>
          <cell r="AT284">
            <v>0</v>
          </cell>
          <cell r="AU284">
            <v>0</v>
          </cell>
          <cell r="AV284" t="str">
            <v>N/A</v>
          </cell>
          <cell r="AW284">
            <v>0</v>
          </cell>
          <cell r="AX284">
            <v>0</v>
          </cell>
          <cell r="AY284">
            <v>0</v>
          </cell>
          <cell r="AZ284" t="str">
            <v>N/A</v>
          </cell>
          <cell r="BA284">
            <v>0</v>
          </cell>
          <cell r="BB284">
            <v>0</v>
          </cell>
          <cell r="BC284">
            <v>0</v>
          </cell>
          <cell r="BD284" t="str">
            <v>N/A</v>
          </cell>
          <cell r="BE284">
            <v>0</v>
          </cell>
          <cell r="BF284">
            <v>0</v>
          </cell>
          <cell r="BG284">
            <v>0</v>
          </cell>
          <cell r="BH284" t="str">
            <v>N/A</v>
          </cell>
          <cell r="BI284" t="str">
            <v>N/A</v>
          </cell>
          <cell r="BJ284">
            <v>0</v>
          </cell>
          <cell r="BK284">
            <v>0</v>
          </cell>
          <cell r="BL284" t="str">
            <v>N/A</v>
          </cell>
          <cell r="BM284">
            <v>0</v>
          </cell>
          <cell r="BN284">
            <v>0</v>
          </cell>
          <cell r="BO284">
            <v>0</v>
          </cell>
          <cell r="BP284" t="str">
            <v>N/A</v>
          </cell>
          <cell r="BQ284">
            <v>0</v>
          </cell>
          <cell r="BR284">
            <v>0</v>
          </cell>
          <cell r="BS284">
            <v>0</v>
          </cell>
          <cell r="BT284" t="str">
            <v>N/A</v>
          </cell>
          <cell r="BU284">
            <v>0</v>
          </cell>
          <cell r="BV284">
            <v>0</v>
          </cell>
          <cell r="BW284">
            <v>0</v>
          </cell>
          <cell r="BX284" t="str">
            <v>N/A</v>
          </cell>
          <cell r="BY284" t="str">
            <v>N/A</v>
          </cell>
          <cell r="BZ284">
            <v>0</v>
          </cell>
          <cell r="CA284">
            <v>0</v>
          </cell>
          <cell r="CB284" t="str">
            <v>N/A</v>
          </cell>
          <cell r="CC284">
            <v>0</v>
          </cell>
          <cell r="CD284">
            <v>0</v>
          </cell>
          <cell r="CE284">
            <v>0</v>
          </cell>
          <cell r="CF284" t="str">
            <v>N/A</v>
          </cell>
          <cell r="CG284">
            <v>0</v>
          </cell>
          <cell r="CH284">
            <v>0</v>
          </cell>
          <cell r="CI284">
            <v>0</v>
          </cell>
          <cell r="CJ284" t="str">
            <v>N/A</v>
          </cell>
          <cell r="CK284">
            <v>0</v>
          </cell>
          <cell r="CL284">
            <v>0</v>
          </cell>
          <cell r="CM284">
            <v>0</v>
          </cell>
          <cell r="CN284" t="str">
            <v>N/A</v>
          </cell>
          <cell r="CO284" t="str">
            <v>N/A</v>
          </cell>
          <cell r="CP284">
            <v>0</v>
          </cell>
          <cell r="CQ284">
            <v>0</v>
          </cell>
          <cell r="CR284" t="str">
            <v>N/A</v>
          </cell>
          <cell r="CS284" t="str">
            <v>N/A</v>
          </cell>
          <cell r="CT284">
            <v>6624</v>
          </cell>
          <cell r="CU284">
            <v>0</v>
          </cell>
          <cell r="CV284">
            <v>0</v>
          </cell>
          <cell r="CW284">
            <v>0</v>
          </cell>
          <cell r="CX284">
            <v>0</v>
          </cell>
          <cell r="CY284">
            <v>0</v>
          </cell>
          <cell r="CZ284">
            <v>0</v>
          </cell>
          <cell r="DA284">
            <v>0</v>
          </cell>
          <cell r="DB284">
            <v>0</v>
          </cell>
          <cell r="DC284">
            <v>0</v>
          </cell>
          <cell r="DD284">
            <v>0</v>
          </cell>
          <cell r="DE284">
            <v>0</v>
          </cell>
          <cell r="DF284">
            <v>0</v>
          </cell>
          <cell r="DG284">
            <v>0</v>
          </cell>
          <cell r="DH284">
            <v>0</v>
          </cell>
          <cell r="DI284">
            <v>0</v>
          </cell>
          <cell r="DJ284">
            <v>0</v>
          </cell>
          <cell r="DK284">
            <v>0</v>
          </cell>
          <cell r="DL284">
            <v>0</v>
          </cell>
          <cell r="DM284">
            <v>0</v>
          </cell>
          <cell r="DN284">
            <v>0</v>
          </cell>
          <cell r="DO284">
            <v>0</v>
          </cell>
          <cell r="DP284">
            <v>0</v>
          </cell>
          <cell r="DQ284">
            <v>0</v>
          </cell>
          <cell r="DR284">
            <v>0</v>
          </cell>
        </row>
        <row r="285">
          <cell r="AC285">
            <v>6626</v>
          </cell>
          <cell r="AD285">
            <v>0</v>
          </cell>
          <cell r="AE285">
            <v>0</v>
          </cell>
          <cell r="AF285" t="str">
            <v>N/A</v>
          </cell>
          <cell r="AG285">
            <v>0</v>
          </cell>
          <cell r="AH285">
            <v>0</v>
          </cell>
          <cell r="AI285">
            <v>0</v>
          </cell>
          <cell r="AJ285" t="str">
            <v>N/A</v>
          </cell>
          <cell r="AK285">
            <v>0</v>
          </cell>
          <cell r="AL285">
            <v>0</v>
          </cell>
          <cell r="AM285">
            <v>0</v>
          </cell>
          <cell r="AN285" t="str">
            <v>N/A</v>
          </cell>
          <cell r="AO285">
            <v>0</v>
          </cell>
          <cell r="AP285">
            <v>0</v>
          </cell>
          <cell r="AQ285">
            <v>0</v>
          </cell>
          <cell r="AR285" t="str">
            <v>N/A</v>
          </cell>
          <cell r="AS285" t="str">
            <v>N/A</v>
          </cell>
          <cell r="AT285">
            <v>0</v>
          </cell>
          <cell r="AU285">
            <v>0</v>
          </cell>
          <cell r="AV285" t="str">
            <v>N/A</v>
          </cell>
          <cell r="AW285">
            <v>0</v>
          </cell>
          <cell r="AX285">
            <v>0</v>
          </cell>
          <cell r="AY285">
            <v>0</v>
          </cell>
          <cell r="AZ285" t="str">
            <v>N/A</v>
          </cell>
          <cell r="BA285">
            <v>0</v>
          </cell>
          <cell r="BB285">
            <v>0</v>
          </cell>
          <cell r="BC285">
            <v>0</v>
          </cell>
          <cell r="BD285" t="str">
            <v>N/A</v>
          </cell>
          <cell r="BE285">
            <v>0</v>
          </cell>
          <cell r="BF285">
            <v>0</v>
          </cell>
          <cell r="BG285">
            <v>0</v>
          </cell>
          <cell r="BH285" t="str">
            <v>N/A</v>
          </cell>
          <cell r="BI285" t="str">
            <v>N/A</v>
          </cell>
          <cell r="BJ285">
            <v>0</v>
          </cell>
          <cell r="BK285">
            <v>0</v>
          </cell>
          <cell r="BL285" t="str">
            <v>N/A</v>
          </cell>
          <cell r="BM285">
            <v>0</v>
          </cell>
          <cell r="BN285">
            <v>0</v>
          </cell>
          <cell r="BO285">
            <v>0</v>
          </cell>
          <cell r="BP285" t="str">
            <v>N/A</v>
          </cell>
          <cell r="BQ285">
            <v>0</v>
          </cell>
          <cell r="BR285">
            <v>0</v>
          </cell>
          <cell r="BS285">
            <v>0</v>
          </cell>
          <cell r="BT285" t="str">
            <v>N/A</v>
          </cell>
          <cell r="BU285">
            <v>0</v>
          </cell>
          <cell r="BV285">
            <v>0</v>
          </cell>
          <cell r="BW285">
            <v>0</v>
          </cell>
          <cell r="BX285" t="str">
            <v>N/A</v>
          </cell>
          <cell r="BY285" t="str">
            <v>N/A</v>
          </cell>
          <cell r="BZ285">
            <v>0</v>
          </cell>
          <cell r="CA285">
            <v>0</v>
          </cell>
          <cell r="CB285" t="str">
            <v>N/A</v>
          </cell>
          <cell r="CC285">
            <v>0</v>
          </cell>
          <cell r="CD285">
            <v>0</v>
          </cell>
          <cell r="CE285">
            <v>0</v>
          </cell>
          <cell r="CF285" t="str">
            <v>N/A</v>
          </cell>
          <cell r="CG285">
            <v>0</v>
          </cell>
          <cell r="CH285">
            <v>0</v>
          </cell>
          <cell r="CI285">
            <v>0</v>
          </cell>
          <cell r="CJ285" t="str">
            <v>N/A</v>
          </cell>
          <cell r="CK285">
            <v>0</v>
          </cell>
          <cell r="CL285">
            <v>0</v>
          </cell>
          <cell r="CM285">
            <v>0</v>
          </cell>
          <cell r="CN285" t="str">
            <v>N/A</v>
          </cell>
          <cell r="CO285" t="str">
            <v>N/A</v>
          </cell>
          <cell r="CP285">
            <v>0</v>
          </cell>
          <cell r="CQ285">
            <v>0</v>
          </cell>
          <cell r="CR285" t="str">
            <v>N/A</v>
          </cell>
          <cell r="CS285" t="str">
            <v>N/A</v>
          </cell>
          <cell r="CT285">
            <v>6626</v>
          </cell>
          <cell r="CU285">
            <v>0</v>
          </cell>
          <cell r="CV285">
            <v>0</v>
          </cell>
          <cell r="CW285">
            <v>0</v>
          </cell>
          <cell r="CX285">
            <v>0</v>
          </cell>
          <cell r="CY285">
            <v>0</v>
          </cell>
          <cell r="CZ285">
            <v>0</v>
          </cell>
          <cell r="DA285">
            <v>0</v>
          </cell>
          <cell r="DB285">
            <v>0</v>
          </cell>
          <cell r="DC285">
            <v>0</v>
          </cell>
          <cell r="DD285">
            <v>0</v>
          </cell>
          <cell r="DE285">
            <v>0</v>
          </cell>
          <cell r="DF285">
            <v>0</v>
          </cell>
          <cell r="DG285">
            <v>0</v>
          </cell>
          <cell r="DH285">
            <v>0</v>
          </cell>
          <cell r="DI285">
            <v>0</v>
          </cell>
          <cell r="DJ285">
            <v>0</v>
          </cell>
          <cell r="DK285">
            <v>0</v>
          </cell>
          <cell r="DL285">
            <v>0</v>
          </cell>
          <cell r="DM285">
            <v>0</v>
          </cell>
          <cell r="DN285">
            <v>0</v>
          </cell>
          <cell r="DO285">
            <v>0</v>
          </cell>
          <cell r="DP285">
            <v>0</v>
          </cell>
          <cell r="DQ285">
            <v>0</v>
          </cell>
          <cell r="DR285">
            <v>0</v>
          </cell>
        </row>
        <row r="286">
          <cell r="AC286">
            <v>6628</v>
          </cell>
          <cell r="AD286">
            <v>0</v>
          </cell>
          <cell r="AE286">
            <v>0</v>
          </cell>
          <cell r="AF286" t="str">
            <v>N/A</v>
          </cell>
          <cell r="AG286">
            <v>0</v>
          </cell>
          <cell r="AH286">
            <v>0</v>
          </cell>
          <cell r="AI286">
            <v>0</v>
          </cell>
          <cell r="AJ286" t="str">
            <v>N/A</v>
          </cell>
          <cell r="AK286">
            <v>0</v>
          </cell>
          <cell r="AL286">
            <v>0</v>
          </cell>
          <cell r="AM286">
            <v>0</v>
          </cell>
          <cell r="AN286" t="str">
            <v>N/A</v>
          </cell>
          <cell r="AO286">
            <v>0</v>
          </cell>
          <cell r="AP286">
            <v>0</v>
          </cell>
          <cell r="AQ286">
            <v>0</v>
          </cell>
          <cell r="AR286" t="str">
            <v>N/A</v>
          </cell>
          <cell r="AS286" t="str">
            <v>N/A</v>
          </cell>
          <cell r="AT286">
            <v>0</v>
          </cell>
          <cell r="AU286">
            <v>0</v>
          </cell>
          <cell r="AV286" t="str">
            <v>N/A</v>
          </cell>
          <cell r="AW286">
            <v>0</v>
          </cell>
          <cell r="AX286">
            <v>0</v>
          </cell>
          <cell r="AY286">
            <v>0</v>
          </cell>
          <cell r="AZ286" t="str">
            <v>N/A</v>
          </cell>
          <cell r="BA286">
            <v>0</v>
          </cell>
          <cell r="BB286">
            <v>0</v>
          </cell>
          <cell r="BC286">
            <v>0</v>
          </cell>
          <cell r="BD286" t="str">
            <v>N/A</v>
          </cell>
          <cell r="BE286">
            <v>0</v>
          </cell>
          <cell r="BF286">
            <v>0</v>
          </cell>
          <cell r="BG286">
            <v>0</v>
          </cell>
          <cell r="BH286" t="str">
            <v>N/A</v>
          </cell>
          <cell r="BI286" t="str">
            <v>N/A</v>
          </cell>
          <cell r="BJ286">
            <v>0</v>
          </cell>
          <cell r="BK286">
            <v>0</v>
          </cell>
          <cell r="BL286" t="str">
            <v>N/A</v>
          </cell>
          <cell r="BM286">
            <v>0</v>
          </cell>
          <cell r="BN286">
            <v>0</v>
          </cell>
          <cell r="BO286">
            <v>0</v>
          </cell>
          <cell r="BP286" t="str">
            <v>N/A</v>
          </cell>
          <cell r="BQ286">
            <v>0</v>
          </cell>
          <cell r="BR286">
            <v>0</v>
          </cell>
          <cell r="BS286">
            <v>0</v>
          </cell>
          <cell r="BT286" t="str">
            <v>N/A</v>
          </cell>
          <cell r="BU286">
            <v>0</v>
          </cell>
          <cell r="BV286">
            <v>0</v>
          </cell>
          <cell r="BW286">
            <v>0</v>
          </cell>
          <cell r="BX286" t="str">
            <v>N/A</v>
          </cell>
          <cell r="BY286" t="str">
            <v>N/A</v>
          </cell>
          <cell r="BZ286">
            <v>0</v>
          </cell>
          <cell r="CA286">
            <v>0</v>
          </cell>
          <cell r="CB286" t="str">
            <v>N/A</v>
          </cell>
          <cell r="CC286">
            <v>0</v>
          </cell>
          <cell r="CD286">
            <v>0</v>
          </cell>
          <cell r="CE286">
            <v>0</v>
          </cell>
          <cell r="CF286" t="str">
            <v>N/A</v>
          </cell>
          <cell r="CG286">
            <v>0</v>
          </cell>
          <cell r="CH286">
            <v>0</v>
          </cell>
          <cell r="CI286">
            <v>0</v>
          </cell>
          <cell r="CJ286" t="str">
            <v>N/A</v>
          </cell>
          <cell r="CK286">
            <v>0</v>
          </cell>
          <cell r="CL286">
            <v>0</v>
          </cell>
          <cell r="CM286">
            <v>0</v>
          </cell>
          <cell r="CN286" t="str">
            <v>N/A</v>
          </cell>
          <cell r="CO286" t="str">
            <v>N/A</v>
          </cell>
          <cell r="CP286">
            <v>0</v>
          </cell>
          <cell r="CQ286">
            <v>0</v>
          </cell>
          <cell r="CR286" t="str">
            <v>N/A</v>
          </cell>
          <cell r="CS286" t="str">
            <v>N/A</v>
          </cell>
          <cell r="CT286">
            <v>6628</v>
          </cell>
          <cell r="CU286">
            <v>0</v>
          </cell>
          <cell r="CV286">
            <v>0</v>
          </cell>
          <cell r="CW286">
            <v>0</v>
          </cell>
          <cell r="CX286">
            <v>0</v>
          </cell>
          <cell r="CY286">
            <v>0</v>
          </cell>
          <cell r="CZ286">
            <v>0</v>
          </cell>
          <cell r="DA286">
            <v>0</v>
          </cell>
          <cell r="DB286">
            <v>0</v>
          </cell>
          <cell r="DC286">
            <v>0</v>
          </cell>
          <cell r="DD286">
            <v>0</v>
          </cell>
          <cell r="DE286">
            <v>0</v>
          </cell>
          <cell r="DF286">
            <v>0</v>
          </cell>
          <cell r="DG286">
            <v>0</v>
          </cell>
          <cell r="DH286">
            <v>0</v>
          </cell>
          <cell r="DI286">
            <v>0</v>
          </cell>
          <cell r="DJ286">
            <v>0</v>
          </cell>
          <cell r="DK286">
            <v>0</v>
          </cell>
          <cell r="DL286">
            <v>0</v>
          </cell>
          <cell r="DM286">
            <v>0</v>
          </cell>
          <cell r="DN286">
            <v>0</v>
          </cell>
          <cell r="DO286">
            <v>0</v>
          </cell>
          <cell r="DP286">
            <v>0</v>
          </cell>
          <cell r="DQ286">
            <v>0</v>
          </cell>
          <cell r="DR286">
            <v>0</v>
          </cell>
        </row>
        <row r="287">
          <cell r="AC287">
            <v>6630</v>
          </cell>
          <cell r="AD287">
            <v>0</v>
          </cell>
          <cell r="AE287">
            <v>0</v>
          </cell>
          <cell r="AF287" t="str">
            <v>N/A</v>
          </cell>
          <cell r="AG287">
            <v>0</v>
          </cell>
          <cell r="AH287">
            <v>0</v>
          </cell>
          <cell r="AI287">
            <v>0</v>
          </cell>
          <cell r="AJ287" t="str">
            <v>N/A</v>
          </cell>
          <cell r="AK287">
            <v>0</v>
          </cell>
          <cell r="AL287">
            <v>0</v>
          </cell>
          <cell r="AM287">
            <v>0</v>
          </cell>
          <cell r="AN287" t="str">
            <v>N/A</v>
          </cell>
          <cell r="AO287">
            <v>0</v>
          </cell>
          <cell r="AP287">
            <v>0</v>
          </cell>
          <cell r="AQ287">
            <v>0</v>
          </cell>
          <cell r="AR287" t="str">
            <v>N/A</v>
          </cell>
          <cell r="AS287" t="str">
            <v>N/A</v>
          </cell>
          <cell r="AT287">
            <v>0</v>
          </cell>
          <cell r="AU287">
            <v>0</v>
          </cell>
          <cell r="AV287" t="str">
            <v>N/A</v>
          </cell>
          <cell r="AW287">
            <v>0</v>
          </cell>
          <cell r="AX287">
            <v>0</v>
          </cell>
          <cell r="AY287">
            <v>0</v>
          </cell>
          <cell r="AZ287" t="str">
            <v>N/A</v>
          </cell>
          <cell r="BA287">
            <v>0</v>
          </cell>
          <cell r="BB287">
            <v>0</v>
          </cell>
          <cell r="BC287">
            <v>0</v>
          </cell>
          <cell r="BD287" t="str">
            <v>N/A</v>
          </cell>
          <cell r="BE287">
            <v>0</v>
          </cell>
          <cell r="BF287">
            <v>0</v>
          </cell>
          <cell r="BG287">
            <v>0</v>
          </cell>
          <cell r="BH287" t="str">
            <v>N/A</v>
          </cell>
          <cell r="BI287" t="str">
            <v>N/A</v>
          </cell>
          <cell r="BJ287">
            <v>0</v>
          </cell>
          <cell r="BK287">
            <v>0</v>
          </cell>
          <cell r="BL287" t="str">
            <v>N/A</v>
          </cell>
          <cell r="BM287">
            <v>0</v>
          </cell>
          <cell r="BN287">
            <v>0</v>
          </cell>
          <cell r="BO287">
            <v>0</v>
          </cell>
          <cell r="BP287" t="str">
            <v>N/A</v>
          </cell>
          <cell r="BQ287">
            <v>0</v>
          </cell>
          <cell r="BR287">
            <v>0</v>
          </cell>
          <cell r="BS287">
            <v>0</v>
          </cell>
          <cell r="BT287" t="str">
            <v>N/A</v>
          </cell>
          <cell r="BU287">
            <v>0</v>
          </cell>
          <cell r="BV287">
            <v>0</v>
          </cell>
          <cell r="BW287">
            <v>0</v>
          </cell>
          <cell r="BX287" t="str">
            <v>N/A</v>
          </cell>
          <cell r="BY287" t="str">
            <v>N/A</v>
          </cell>
          <cell r="BZ287">
            <v>0</v>
          </cell>
          <cell r="CA287">
            <v>0</v>
          </cell>
          <cell r="CB287" t="str">
            <v>N/A</v>
          </cell>
          <cell r="CC287">
            <v>0</v>
          </cell>
          <cell r="CD287">
            <v>0</v>
          </cell>
          <cell r="CE287">
            <v>0</v>
          </cell>
          <cell r="CF287" t="str">
            <v>N/A</v>
          </cell>
          <cell r="CG287">
            <v>0</v>
          </cell>
          <cell r="CH287">
            <v>0</v>
          </cell>
          <cell r="CI287">
            <v>0</v>
          </cell>
          <cell r="CJ287" t="str">
            <v>N/A</v>
          </cell>
          <cell r="CK287">
            <v>0</v>
          </cell>
          <cell r="CL287">
            <v>0</v>
          </cell>
          <cell r="CM287">
            <v>0</v>
          </cell>
          <cell r="CN287" t="str">
            <v>N/A</v>
          </cell>
          <cell r="CO287" t="str">
            <v>N/A</v>
          </cell>
          <cell r="CP287">
            <v>0</v>
          </cell>
          <cell r="CQ287">
            <v>0</v>
          </cell>
          <cell r="CR287" t="str">
            <v>N/A</v>
          </cell>
          <cell r="CS287" t="str">
            <v>N/A</v>
          </cell>
          <cell r="CT287">
            <v>6630</v>
          </cell>
          <cell r="CU287">
            <v>0</v>
          </cell>
          <cell r="CV287">
            <v>0</v>
          </cell>
          <cell r="CW287">
            <v>0</v>
          </cell>
          <cell r="CX287">
            <v>0</v>
          </cell>
          <cell r="CY287">
            <v>0</v>
          </cell>
          <cell r="CZ287">
            <v>0</v>
          </cell>
          <cell r="DA287">
            <v>0</v>
          </cell>
          <cell r="DB287">
            <v>0</v>
          </cell>
          <cell r="DC287">
            <v>0</v>
          </cell>
          <cell r="DD287">
            <v>0</v>
          </cell>
          <cell r="DE287">
            <v>0</v>
          </cell>
          <cell r="DF287">
            <v>0</v>
          </cell>
          <cell r="DG287">
            <v>0</v>
          </cell>
          <cell r="DH287">
            <v>0</v>
          </cell>
          <cell r="DI287">
            <v>0</v>
          </cell>
          <cell r="DJ287">
            <v>0</v>
          </cell>
          <cell r="DK287">
            <v>0</v>
          </cell>
          <cell r="DL287">
            <v>0</v>
          </cell>
          <cell r="DM287">
            <v>0</v>
          </cell>
          <cell r="DN287">
            <v>0</v>
          </cell>
          <cell r="DO287">
            <v>0</v>
          </cell>
          <cell r="DP287">
            <v>0</v>
          </cell>
          <cell r="DQ287">
            <v>0</v>
          </cell>
          <cell r="DR287">
            <v>0</v>
          </cell>
        </row>
        <row r="288">
          <cell r="AC288">
            <v>6640</v>
          </cell>
          <cell r="AD288">
            <v>0</v>
          </cell>
          <cell r="AE288">
            <v>0</v>
          </cell>
          <cell r="AF288" t="str">
            <v>N/A</v>
          </cell>
          <cell r="AG288">
            <v>0</v>
          </cell>
          <cell r="AH288">
            <v>0</v>
          </cell>
          <cell r="AI288">
            <v>0</v>
          </cell>
          <cell r="AJ288" t="str">
            <v>N/A</v>
          </cell>
          <cell r="AK288">
            <v>0</v>
          </cell>
          <cell r="AL288">
            <v>0</v>
          </cell>
          <cell r="AM288">
            <v>0</v>
          </cell>
          <cell r="AN288" t="str">
            <v>N/A</v>
          </cell>
          <cell r="AO288">
            <v>0</v>
          </cell>
          <cell r="AP288">
            <v>0</v>
          </cell>
          <cell r="AQ288">
            <v>0</v>
          </cell>
          <cell r="AR288" t="str">
            <v>N/A</v>
          </cell>
          <cell r="AS288" t="str">
            <v>N/A</v>
          </cell>
          <cell r="AT288">
            <v>0</v>
          </cell>
          <cell r="AU288">
            <v>0</v>
          </cell>
          <cell r="AV288" t="str">
            <v>N/A</v>
          </cell>
          <cell r="AW288">
            <v>0</v>
          </cell>
          <cell r="AX288">
            <v>0</v>
          </cell>
          <cell r="AY288">
            <v>0</v>
          </cell>
          <cell r="AZ288" t="str">
            <v>N/A</v>
          </cell>
          <cell r="BA288">
            <v>0</v>
          </cell>
          <cell r="BB288">
            <v>0</v>
          </cell>
          <cell r="BC288">
            <v>0</v>
          </cell>
          <cell r="BD288" t="str">
            <v>N/A</v>
          </cell>
          <cell r="BE288">
            <v>0</v>
          </cell>
          <cell r="BF288">
            <v>0</v>
          </cell>
          <cell r="BG288">
            <v>0</v>
          </cell>
          <cell r="BH288" t="str">
            <v>N/A</v>
          </cell>
          <cell r="BI288" t="str">
            <v>N/A</v>
          </cell>
          <cell r="BJ288">
            <v>0</v>
          </cell>
          <cell r="BK288">
            <v>0</v>
          </cell>
          <cell r="BL288" t="str">
            <v>N/A</v>
          </cell>
          <cell r="BM288">
            <v>0</v>
          </cell>
          <cell r="BN288">
            <v>0</v>
          </cell>
          <cell r="BO288">
            <v>0</v>
          </cell>
          <cell r="BP288" t="str">
            <v>N/A</v>
          </cell>
          <cell r="BQ288">
            <v>0</v>
          </cell>
          <cell r="BR288">
            <v>0</v>
          </cell>
          <cell r="BS288">
            <v>0</v>
          </cell>
          <cell r="BT288" t="str">
            <v>N/A</v>
          </cell>
          <cell r="BU288">
            <v>0</v>
          </cell>
          <cell r="BV288">
            <v>0</v>
          </cell>
          <cell r="BW288">
            <v>0</v>
          </cell>
          <cell r="BX288" t="str">
            <v>N/A</v>
          </cell>
          <cell r="BY288" t="str">
            <v>N/A</v>
          </cell>
          <cell r="BZ288">
            <v>0</v>
          </cell>
          <cell r="CA288">
            <v>0</v>
          </cell>
          <cell r="CB288" t="str">
            <v>N/A</v>
          </cell>
          <cell r="CC288">
            <v>0</v>
          </cell>
          <cell r="CD288">
            <v>0</v>
          </cell>
          <cell r="CE288">
            <v>0</v>
          </cell>
          <cell r="CF288" t="str">
            <v>N/A</v>
          </cell>
          <cell r="CG288">
            <v>0</v>
          </cell>
          <cell r="CH288">
            <v>0</v>
          </cell>
          <cell r="CI288">
            <v>0</v>
          </cell>
          <cell r="CJ288" t="str">
            <v>N/A</v>
          </cell>
          <cell r="CK288">
            <v>0</v>
          </cell>
          <cell r="CL288">
            <v>0</v>
          </cell>
          <cell r="CM288">
            <v>0</v>
          </cell>
          <cell r="CN288" t="str">
            <v>N/A</v>
          </cell>
          <cell r="CO288" t="str">
            <v>N/A</v>
          </cell>
          <cell r="CP288">
            <v>0</v>
          </cell>
          <cell r="CQ288">
            <v>0</v>
          </cell>
          <cell r="CR288" t="str">
            <v>N/A</v>
          </cell>
          <cell r="CS288" t="str">
            <v>N/A</v>
          </cell>
          <cell r="CT288">
            <v>6640</v>
          </cell>
          <cell r="CU288">
            <v>0</v>
          </cell>
          <cell r="CV288">
            <v>0</v>
          </cell>
          <cell r="CW288">
            <v>0</v>
          </cell>
          <cell r="CX288">
            <v>0</v>
          </cell>
          <cell r="CY288">
            <v>0</v>
          </cell>
          <cell r="CZ288">
            <v>0</v>
          </cell>
          <cell r="DA288">
            <v>0</v>
          </cell>
          <cell r="DB288">
            <v>0</v>
          </cell>
          <cell r="DC288">
            <v>0</v>
          </cell>
          <cell r="DD288">
            <v>0</v>
          </cell>
          <cell r="DE288">
            <v>0</v>
          </cell>
          <cell r="DF288">
            <v>0</v>
          </cell>
          <cell r="DG288">
            <v>0</v>
          </cell>
          <cell r="DH288">
            <v>0</v>
          </cell>
          <cell r="DI288">
            <v>0</v>
          </cell>
          <cell r="DJ288">
            <v>0</v>
          </cell>
          <cell r="DK288">
            <v>0</v>
          </cell>
          <cell r="DL288">
            <v>0</v>
          </cell>
          <cell r="DM288">
            <v>0</v>
          </cell>
          <cell r="DN288">
            <v>0</v>
          </cell>
          <cell r="DO288">
            <v>0</v>
          </cell>
          <cell r="DP288">
            <v>0</v>
          </cell>
          <cell r="DQ288">
            <v>0</v>
          </cell>
          <cell r="DR288">
            <v>0</v>
          </cell>
        </row>
        <row r="289">
          <cell r="AC289">
            <v>6641</v>
          </cell>
          <cell r="AD289">
            <v>4157.78</v>
          </cell>
          <cell r="AE289">
            <v>0</v>
          </cell>
          <cell r="AF289" t="str">
            <v>N/A</v>
          </cell>
          <cell r="AG289">
            <v>0</v>
          </cell>
          <cell r="AH289">
            <v>0</v>
          </cell>
          <cell r="AI289">
            <v>0</v>
          </cell>
          <cell r="AJ289" t="str">
            <v>N/A</v>
          </cell>
          <cell r="AK289">
            <v>0</v>
          </cell>
          <cell r="AL289">
            <v>0</v>
          </cell>
          <cell r="AM289">
            <v>0</v>
          </cell>
          <cell r="AN289" t="str">
            <v>N/A</v>
          </cell>
          <cell r="AO289">
            <v>0</v>
          </cell>
          <cell r="AP289">
            <v>4157.78</v>
          </cell>
          <cell r="AQ289">
            <v>0</v>
          </cell>
          <cell r="AR289" t="str">
            <v>N/A</v>
          </cell>
          <cell r="AS289" t="str">
            <v>N/A</v>
          </cell>
          <cell r="AT289">
            <v>0</v>
          </cell>
          <cell r="AU289">
            <v>0</v>
          </cell>
          <cell r="AV289" t="str">
            <v>N/A</v>
          </cell>
          <cell r="AW289">
            <v>0</v>
          </cell>
          <cell r="AX289">
            <v>0</v>
          </cell>
          <cell r="AY289">
            <v>0</v>
          </cell>
          <cell r="AZ289" t="str">
            <v>N/A</v>
          </cell>
          <cell r="BA289">
            <v>0</v>
          </cell>
          <cell r="BB289">
            <v>0</v>
          </cell>
          <cell r="BC289">
            <v>0</v>
          </cell>
          <cell r="BD289" t="str">
            <v>N/A</v>
          </cell>
          <cell r="BE289">
            <v>0</v>
          </cell>
          <cell r="BF289">
            <v>0</v>
          </cell>
          <cell r="BG289">
            <v>0</v>
          </cell>
          <cell r="BH289" t="str">
            <v>N/A</v>
          </cell>
          <cell r="BI289" t="str">
            <v>N/A</v>
          </cell>
          <cell r="BJ289">
            <v>0</v>
          </cell>
          <cell r="BK289">
            <v>0</v>
          </cell>
          <cell r="BL289" t="str">
            <v>N/A</v>
          </cell>
          <cell r="BM289">
            <v>0</v>
          </cell>
          <cell r="BN289">
            <v>0</v>
          </cell>
          <cell r="BO289">
            <v>0</v>
          </cell>
          <cell r="BP289" t="str">
            <v>N/A</v>
          </cell>
          <cell r="BQ289">
            <v>0</v>
          </cell>
          <cell r="BR289">
            <v>0</v>
          </cell>
          <cell r="BS289">
            <v>0</v>
          </cell>
          <cell r="BT289" t="str">
            <v>N/A</v>
          </cell>
          <cell r="BU289">
            <v>0</v>
          </cell>
          <cell r="BV289">
            <v>0</v>
          </cell>
          <cell r="BW289">
            <v>0</v>
          </cell>
          <cell r="BX289" t="str">
            <v>N/A</v>
          </cell>
          <cell r="BY289" t="str">
            <v>N/A</v>
          </cell>
          <cell r="BZ289">
            <v>0</v>
          </cell>
          <cell r="CA289">
            <v>0</v>
          </cell>
          <cell r="CB289" t="str">
            <v>N/A</v>
          </cell>
          <cell r="CC289">
            <v>0</v>
          </cell>
          <cell r="CD289">
            <v>0</v>
          </cell>
          <cell r="CE289">
            <v>0</v>
          </cell>
          <cell r="CF289" t="str">
            <v>N/A</v>
          </cell>
          <cell r="CG289">
            <v>0</v>
          </cell>
          <cell r="CH289">
            <v>0</v>
          </cell>
          <cell r="CI289">
            <v>0</v>
          </cell>
          <cell r="CJ289" t="str">
            <v>N/A</v>
          </cell>
          <cell r="CK289">
            <v>0</v>
          </cell>
          <cell r="CL289">
            <v>0</v>
          </cell>
          <cell r="CM289">
            <v>0</v>
          </cell>
          <cell r="CN289" t="str">
            <v>N/A</v>
          </cell>
          <cell r="CO289" t="str">
            <v>N/A</v>
          </cell>
          <cell r="CP289">
            <v>4157.78</v>
          </cell>
          <cell r="CQ289">
            <v>0</v>
          </cell>
          <cell r="CR289" t="str">
            <v>N/A</v>
          </cell>
          <cell r="CS289" t="str">
            <v>N/A</v>
          </cell>
          <cell r="CT289">
            <v>6641</v>
          </cell>
          <cell r="CU289">
            <v>4157.78</v>
          </cell>
          <cell r="CV289">
            <v>0</v>
          </cell>
          <cell r="CW289">
            <v>4157.78</v>
          </cell>
          <cell r="CX289">
            <v>0</v>
          </cell>
          <cell r="CY289">
            <v>4157.78</v>
          </cell>
          <cell r="CZ289">
            <v>0</v>
          </cell>
          <cell r="DA289">
            <v>4157.78</v>
          </cell>
          <cell r="DB289">
            <v>0</v>
          </cell>
          <cell r="DC289">
            <v>4157.78</v>
          </cell>
          <cell r="DD289">
            <v>0</v>
          </cell>
          <cell r="DE289">
            <v>4157.78</v>
          </cell>
          <cell r="DF289">
            <v>0</v>
          </cell>
          <cell r="DG289">
            <v>4157.78</v>
          </cell>
          <cell r="DH289">
            <v>0</v>
          </cell>
          <cell r="DI289">
            <v>4157.78</v>
          </cell>
          <cell r="DJ289">
            <v>0</v>
          </cell>
          <cell r="DK289">
            <v>4157.78</v>
          </cell>
          <cell r="DL289">
            <v>0</v>
          </cell>
          <cell r="DM289">
            <v>4157.78</v>
          </cell>
          <cell r="DN289">
            <v>0</v>
          </cell>
          <cell r="DO289">
            <v>4157.78</v>
          </cell>
          <cell r="DP289">
            <v>0</v>
          </cell>
          <cell r="DQ289">
            <v>4157.78</v>
          </cell>
          <cell r="DR289">
            <v>0</v>
          </cell>
        </row>
        <row r="290">
          <cell r="AC290">
            <v>6642</v>
          </cell>
          <cell r="AD290">
            <v>227.66</v>
          </cell>
          <cell r="AE290">
            <v>0</v>
          </cell>
          <cell r="AF290" t="str">
            <v>N/A</v>
          </cell>
          <cell r="AG290">
            <v>0</v>
          </cell>
          <cell r="AH290">
            <v>0</v>
          </cell>
          <cell r="AI290">
            <v>0</v>
          </cell>
          <cell r="AJ290" t="str">
            <v>N/A</v>
          </cell>
          <cell r="AK290">
            <v>0</v>
          </cell>
          <cell r="AL290">
            <v>0</v>
          </cell>
          <cell r="AM290">
            <v>0</v>
          </cell>
          <cell r="AN290" t="str">
            <v>N/A</v>
          </cell>
          <cell r="AO290">
            <v>0</v>
          </cell>
          <cell r="AP290">
            <v>227.66</v>
          </cell>
          <cell r="AQ290">
            <v>0</v>
          </cell>
          <cell r="AR290" t="str">
            <v>N/A</v>
          </cell>
          <cell r="AS290" t="str">
            <v>N/A</v>
          </cell>
          <cell r="AT290">
            <v>0</v>
          </cell>
          <cell r="AU290">
            <v>0</v>
          </cell>
          <cell r="AV290" t="str">
            <v>N/A</v>
          </cell>
          <cell r="AW290">
            <v>0</v>
          </cell>
          <cell r="AX290">
            <v>0</v>
          </cell>
          <cell r="AY290">
            <v>0</v>
          </cell>
          <cell r="AZ290" t="str">
            <v>N/A</v>
          </cell>
          <cell r="BA290">
            <v>0</v>
          </cell>
          <cell r="BB290">
            <v>0</v>
          </cell>
          <cell r="BC290">
            <v>0</v>
          </cell>
          <cell r="BD290" t="str">
            <v>N/A</v>
          </cell>
          <cell r="BE290">
            <v>0</v>
          </cell>
          <cell r="BF290">
            <v>0</v>
          </cell>
          <cell r="BG290">
            <v>0</v>
          </cell>
          <cell r="BH290" t="str">
            <v>N/A</v>
          </cell>
          <cell r="BI290" t="str">
            <v>N/A</v>
          </cell>
          <cell r="BJ290">
            <v>0</v>
          </cell>
          <cell r="BK290">
            <v>0</v>
          </cell>
          <cell r="BL290" t="str">
            <v>N/A</v>
          </cell>
          <cell r="BM290">
            <v>0</v>
          </cell>
          <cell r="BN290">
            <v>0</v>
          </cell>
          <cell r="BO290">
            <v>0</v>
          </cell>
          <cell r="BP290" t="str">
            <v>N/A</v>
          </cell>
          <cell r="BQ290">
            <v>0</v>
          </cell>
          <cell r="BR290">
            <v>0</v>
          </cell>
          <cell r="BS290">
            <v>0</v>
          </cell>
          <cell r="BT290" t="str">
            <v>N/A</v>
          </cell>
          <cell r="BU290">
            <v>0</v>
          </cell>
          <cell r="BV290">
            <v>0</v>
          </cell>
          <cell r="BW290">
            <v>0</v>
          </cell>
          <cell r="BX290" t="str">
            <v>N/A</v>
          </cell>
          <cell r="BY290" t="str">
            <v>N/A</v>
          </cell>
          <cell r="BZ290">
            <v>0</v>
          </cell>
          <cell r="CA290">
            <v>0</v>
          </cell>
          <cell r="CB290" t="str">
            <v>N/A</v>
          </cell>
          <cell r="CC290">
            <v>0</v>
          </cell>
          <cell r="CD290">
            <v>0</v>
          </cell>
          <cell r="CE290">
            <v>0</v>
          </cell>
          <cell r="CF290" t="str">
            <v>N/A</v>
          </cell>
          <cell r="CG290">
            <v>0</v>
          </cell>
          <cell r="CH290">
            <v>0</v>
          </cell>
          <cell r="CI290">
            <v>0</v>
          </cell>
          <cell r="CJ290" t="str">
            <v>N/A</v>
          </cell>
          <cell r="CK290">
            <v>0</v>
          </cell>
          <cell r="CL290">
            <v>0</v>
          </cell>
          <cell r="CM290">
            <v>0</v>
          </cell>
          <cell r="CN290" t="str">
            <v>N/A</v>
          </cell>
          <cell r="CO290" t="str">
            <v>N/A</v>
          </cell>
          <cell r="CP290">
            <v>227.66</v>
          </cell>
          <cell r="CQ290">
            <v>0</v>
          </cell>
          <cell r="CR290" t="str">
            <v>N/A</v>
          </cell>
          <cell r="CS290" t="str">
            <v>N/A</v>
          </cell>
          <cell r="CT290">
            <v>6642</v>
          </cell>
          <cell r="CU290">
            <v>227.66</v>
          </cell>
          <cell r="CV290">
            <v>0</v>
          </cell>
          <cell r="CW290">
            <v>227.66</v>
          </cell>
          <cell r="CX290">
            <v>0</v>
          </cell>
          <cell r="CY290">
            <v>227.66</v>
          </cell>
          <cell r="CZ290">
            <v>0</v>
          </cell>
          <cell r="DA290">
            <v>227.66</v>
          </cell>
          <cell r="DB290">
            <v>0</v>
          </cell>
          <cell r="DC290">
            <v>227.66</v>
          </cell>
          <cell r="DD290">
            <v>0</v>
          </cell>
          <cell r="DE290">
            <v>227.66</v>
          </cell>
          <cell r="DF290">
            <v>0</v>
          </cell>
          <cell r="DG290">
            <v>227.66</v>
          </cell>
          <cell r="DH290">
            <v>0</v>
          </cell>
          <cell r="DI290">
            <v>227.66</v>
          </cell>
          <cell r="DJ290">
            <v>0</v>
          </cell>
          <cell r="DK290">
            <v>227.66</v>
          </cell>
          <cell r="DL290">
            <v>0</v>
          </cell>
          <cell r="DM290">
            <v>227.66</v>
          </cell>
          <cell r="DN290">
            <v>0</v>
          </cell>
          <cell r="DO290">
            <v>227.66</v>
          </cell>
          <cell r="DP290">
            <v>0</v>
          </cell>
          <cell r="DQ290">
            <v>227.66</v>
          </cell>
          <cell r="DR290">
            <v>0</v>
          </cell>
        </row>
        <row r="291">
          <cell r="AC291">
            <v>6643</v>
          </cell>
          <cell r="AD291">
            <v>384.94000000000005</v>
          </cell>
          <cell r="AE291">
            <v>0</v>
          </cell>
          <cell r="AF291" t="str">
            <v>N/A</v>
          </cell>
          <cell r="AG291">
            <v>0</v>
          </cell>
          <cell r="AH291">
            <v>0</v>
          </cell>
          <cell r="AI291">
            <v>0</v>
          </cell>
          <cell r="AJ291" t="str">
            <v>N/A</v>
          </cell>
          <cell r="AK291">
            <v>0</v>
          </cell>
          <cell r="AL291">
            <v>0</v>
          </cell>
          <cell r="AM291">
            <v>0</v>
          </cell>
          <cell r="AN291" t="str">
            <v>N/A</v>
          </cell>
          <cell r="AO291">
            <v>0</v>
          </cell>
          <cell r="AP291">
            <v>384.94000000000005</v>
          </cell>
          <cell r="AQ291">
            <v>0</v>
          </cell>
          <cell r="AR291" t="str">
            <v>N/A</v>
          </cell>
          <cell r="AS291" t="str">
            <v>N/A</v>
          </cell>
          <cell r="AT291">
            <v>0</v>
          </cell>
          <cell r="AU291">
            <v>0</v>
          </cell>
          <cell r="AV291" t="str">
            <v>N/A</v>
          </cell>
          <cell r="AW291">
            <v>0</v>
          </cell>
          <cell r="AX291">
            <v>0</v>
          </cell>
          <cell r="AY291">
            <v>0</v>
          </cell>
          <cell r="AZ291" t="str">
            <v>N/A</v>
          </cell>
          <cell r="BA291">
            <v>0</v>
          </cell>
          <cell r="BB291">
            <v>0</v>
          </cell>
          <cell r="BC291">
            <v>0</v>
          </cell>
          <cell r="BD291" t="str">
            <v>N/A</v>
          </cell>
          <cell r="BE291">
            <v>0</v>
          </cell>
          <cell r="BF291">
            <v>0</v>
          </cell>
          <cell r="BG291">
            <v>0</v>
          </cell>
          <cell r="BH291" t="str">
            <v>N/A</v>
          </cell>
          <cell r="BI291" t="str">
            <v>N/A</v>
          </cell>
          <cell r="BJ291">
            <v>0</v>
          </cell>
          <cell r="BK291">
            <v>0</v>
          </cell>
          <cell r="BL291" t="str">
            <v>N/A</v>
          </cell>
          <cell r="BM291">
            <v>0</v>
          </cell>
          <cell r="BN291">
            <v>0</v>
          </cell>
          <cell r="BO291">
            <v>0</v>
          </cell>
          <cell r="BP291" t="str">
            <v>N/A</v>
          </cell>
          <cell r="BQ291">
            <v>0</v>
          </cell>
          <cell r="BR291">
            <v>0</v>
          </cell>
          <cell r="BS291">
            <v>0</v>
          </cell>
          <cell r="BT291" t="str">
            <v>N/A</v>
          </cell>
          <cell r="BU291">
            <v>0</v>
          </cell>
          <cell r="BV291">
            <v>0</v>
          </cell>
          <cell r="BW291">
            <v>0</v>
          </cell>
          <cell r="BX291" t="str">
            <v>N/A</v>
          </cell>
          <cell r="BY291" t="str">
            <v>N/A</v>
          </cell>
          <cell r="BZ291">
            <v>0</v>
          </cell>
          <cell r="CA291">
            <v>0</v>
          </cell>
          <cell r="CB291" t="str">
            <v>N/A</v>
          </cell>
          <cell r="CC291">
            <v>0</v>
          </cell>
          <cell r="CD291">
            <v>0</v>
          </cell>
          <cell r="CE291">
            <v>0</v>
          </cell>
          <cell r="CF291" t="str">
            <v>N/A</v>
          </cell>
          <cell r="CG291">
            <v>0</v>
          </cell>
          <cell r="CH291">
            <v>0</v>
          </cell>
          <cell r="CI291">
            <v>0</v>
          </cell>
          <cell r="CJ291" t="str">
            <v>N/A</v>
          </cell>
          <cell r="CK291">
            <v>0</v>
          </cell>
          <cell r="CL291">
            <v>0</v>
          </cell>
          <cell r="CM291">
            <v>0</v>
          </cell>
          <cell r="CN291" t="str">
            <v>N/A</v>
          </cell>
          <cell r="CO291" t="str">
            <v>N/A</v>
          </cell>
          <cell r="CP291">
            <v>384.94000000000005</v>
          </cell>
          <cell r="CQ291">
            <v>0</v>
          </cell>
          <cell r="CR291" t="str">
            <v>N/A</v>
          </cell>
          <cell r="CS291" t="str">
            <v>N/A</v>
          </cell>
          <cell r="CT291">
            <v>6643</v>
          </cell>
          <cell r="CU291">
            <v>384.94000000000005</v>
          </cell>
          <cell r="CV291">
            <v>0</v>
          </cell>
          <cell r="CW291">
            <v>384.94000000000005</v>
          </cell>
          <cell r="CX291">
            <v>0</v>
          </cell>
          <cell r="CY291">
            <v>384.94000000000005</v>
          </cell>
          <cell r="CZ291">
            <v>0</v>
          </cell>
          <cell r="DA291">
            <v>384.94000000000005</v>
          </cell>
          <cell r="DB291">
            <v>0</v>
          </cell>
          <cell r="DC291">
            <v>384.94000000000005</v>
          </cell>
          <cell r="DD291">
            <v>0</v>
          </cell>
          <cell r="DE291">
            <v>384.94000000000005</v>
          </cell>
          <cell r="DF291">
            <v>0</v>
          </cell>
          <cell r="DG291">
            <v>384.94000000000005</v>
          </cell>
          <cell r="DH291">
            <v>0</v>
          </cell>
          <cell r="DI291">
            <v>384.94000000000005</v>
          </cell>
          <cell r="DJ291">
            <v>0</v>
          </cell>
          <cell r="DK291">
            <v>384.94000000000005</v>
          </cell>
          <cell r="DL291">
            <v>0</v>
          </cell>
          <cell r="DM291">
            <v>384.94000000000005</v>
          </cell>
          <cell r="DN291">
            <v>0</v>
          </cell>
          <cell r="DO291">
            <v>384.94000000000005</v>
          </cell>
          <cell r="DP291">
            <v>0</v>
          </cell>
          <cell r="DQ291">
            <v>384.94000000000005</v>
          </cell>
          <cell r="DR291">
            <v>0</v>
          </cell>
        </row>
        <row r="292">
          <cell r="AC292">
            <v>6644</v>
          </cell>
          <cell r="AD292">
            <v>0</v>
          </cell>
          <cell r="AE292">
            <v>0</v>
          </cell>
          <cell r="AF292" t="str">
            <v>N/A</v>
          </cell>
          <cell r="AG292">
            <v>0</v>
          </cell>
          <cell r="AH292">
            <v>0</v>
          </cell>
          <cell r="AI292">
            <v>0</v>
          </cell>
          <cell r="AJ292" t="str">
            <v>N/A</v>
          </cell>
          <cell r="AK292">
            <v>0</v>
          </cell>
          <cell r="AL292">
            <v>0</v>
          </cell>
          <cell r="AM292">
            <v>0</v>
          </cell>
          <cell r="AN292" t="str">
            <v>N/A</v>
          </cell>
          <cell r="AO292">
            <v>0</v>
          </cell>
          <cell r="AP292">
            <v>0</v>
          </cell>
          <cell r="AQ292">
            <v>0</v>
          </cell>
          <cell r="AR292" t="str">
            <v>N/A</v>
          </cell>
          <cell r="AS292" t="str">
            <v>N/A</v>
          </cell>
          <cell r="AT292">
            <v>0</v>
          </cell>
          <cell r="AU292">
            <v>0</v>
          </cell>
          <cell r="AV292" t="str">
            <v>N/A</v>
          </cell>
          <cell r="AW292">
            <v>0</v>
          </cell>
          <cell r="AX292">
            <v>0</v>
          </cell>
          <cell r="AY292">
            <v>0</v>
          </cell>
          <cell r="AZ292" t="str">
            <v>N/A</v>
          </cell>
          <cell r="BA292">
            <v>0</v>
          </cell>
          <cell r="BB292">
            <v>0</v>
          </cell>
          <cell r="BC292">
            <v>0</v>
          </cell>
          <cell r="BD292" t="str">
            <v>N/A</v>
          </cell>
          <cell r="BE292">
            <v>0</v>
          </cell>
          <cell r="BF292">
            <v>0</v>
          </cell>
          <cell r="BG292">
            <v>0</v>
          </cell>
          <cell r="BH292" t="str">
            <v>N/A</v>
          </cell>
          <cell r="BI292" t="str">
            <v>N/A</v>
          </cell>
          <cell r="BJ292">
            <v>0</v>
          </cell>
          <cell r="BK292">
            <v>0</v>
          </cell>
          <cell r="BL292" t="str">
            <v>N/A</v>
          </cell>
          <cell r="BM292">
            <v>0</v>
          </cell>
          <cell r="BN292">
            <v>0</v>
          </cell>
          <cell r="BO292">
            <v>0</v>
          </cell>
          <cell r="BP292" t="str">
            <v>N/A</v>
          </cell>
          <cell r="BQ292">
            <v>0</v>
          </cell>
          <cell r="BR292">
            <v>0</v>
          </cell>
          <cell r="BS292">
            <v>0</v>
          </cell>
          <cell r="BT292" t="str">
            <v>N/A</v>
          </cell>
          <cell r="BU292">
            <v>0</v>
          </cell>
          <cell r="BV292">
            <v>0</v>
          </cell>
          <cell r="BW292">
            <v>0</v>
          </cell>
          <cell r="BX292" t="str">
            <v>N/A</v>
          </cell>
          <cell r="BY292" t="str">
            <v>N/A</v>
          </cell>
          <cell r="BZ292">
            <v>0</v>
          </cell>
          <cell r="CA292">
            <v>0</v>
          </cell>
          <cell r="CB292" t="str">
            <v>N/A</v>
          </cell>
          <cell r="CC292">
            <v>0</v>
          </cell>
          <cell r="CD292">
            <v>0</v>
          </cell>
          <cell r="CE292">
            <v>0</v>
          </cell>
          <cell r="CF292" t="str">
            <v>N/A</v>
          </cell>
          <cell r="CG292">
            <v>0</v>
          </cell>
          <cell r="CH292">
            <v>0</v>
          </cell>
          <cell r="CI292">
            <v>0</v>
          </cell>
          <cell r="CJ292" t="str">
            <v>N/A</v>
          </cell>
          <cell r="CK292">
            <v>0</v>
          </cell>
          <cell r="CL292">
            <v>0</v>
          </cell>
          <cell r="CM292">
            <v>0</v>
          </cell>
          <cell r="CN292" t="str">
            <v>N/A</v>
          </cell>
          <cell r="CO292" t="str">
            <v>N/A</v>
          </cell>
          <cell r="CP292">
            <v>0</v>
          </cell>
          <cell r="CQ292">
            <v>0</v>
          </cell>
          <cell r="CR292" t="str">
            <v>N/A</v>
          </cell>
          <cell r="CS292" t="str">
            <v>N/A</v>
          </cell>
          <cell r="CT292">
            <v>6644</v>
          </cell>
          <cell r="CU292">
            <v>0</v>
          </cell>
          <cell r="CV292">
            <v>0</v>
          </cell>
          <cell r="CW292">
            <v>0</v>
          </cell>
          <cell r="CX292">
            <v>0</v>
          </cell>
          <cell r="CY292">
            <v>0</v>
          </cell>
          <cell r="CZ292">
            <v>0</v>
          </cell>
          <cell r="DA292">
            <v>0</v>
          </cell>
          <cell r="DB292">
            <v>0</v>
          </cell>
          <cell r="DC292">
            <v>0</v>
          </cell>
          <cell r="DD292">
            <v>0</v>
          </cell>
          <cell r="DE292">
            <v>0</v>
          </cell>
          <cell r="DF292">
            <v>0</v>
          </cell>
          <cell r="DG292">
            <v>0</v>
          </cell>
          <cell r="DH292">
            <v>0</v>
          </cell>
          <cell r="DI292">
            <v>0</v>
          </cell>
          <cell r="DJ292">
            <v>0</v>
          </cell>
          <cell r="DK292">
            <v>0</v>
          </cell>
          <cell r="DL292">
            <v>0</v>
          </cell>
          <cell r="DM292">
            <v>0</v>
          </cell>
          <cell r="DN292">
            <v>0</v>
          </cell>
          <cell r="DO292">
            <v>0</v>
          </cell>
          <cell r="DP292">
            <v>0</v>
          </cell>
          <cell r="DQ292">
            <v>0</v>
          </cell>
          <cell r="DR292">
            <v>0</v>
          </cell>
        </row>
        <row r="293">
          <cell r="AC293">
            <v>6645</v>
          </cell>
          <cell r="AD293">
            <v>0</v>
          </cell>
          <cell r="AE293">
            <v>0</v>
          </cell>
          <cell r="AF293" t="str">
            <v>N/A</v>
          </cell>
          <cell r="AG293">
            <v>0</v>
          </cell>
          <cell r="AH293">
            <v>0</v>
          </cell>
          <cell r="AI293">
            <v>0</v>
          </cell>
          <cell r="AJ293" t="str">
            <v>N/A</v>
          </cell>
          <cell r="AK293">
            <v>0</v>
          </cell>
          <cell r="AL293">
            <v>0</v>
          </cell>
          <cell r="AM293">
            <v>0</v>
          </cell>
          <cell r="AN293" t="str">
            <v>N/A</v>
          </cell>
          <cell r="AO293">
            <v>0</v>
          </cell>
          <cell r="AP293">
            <v>0</v>
          </cell>
          <cell r="AQ293">
            <v>0</v>
          </cell>
          <cell r="AR293" t="str">
            <v>N/A</v>
          </cell>
          <cell r="AS293" t="str">
            <v>N/A</v>
          </cell>
          <cell r="AT293">
            <v>0</v>
          </cell>
          <cell r="AU293">
            <v>0</v>
          </cell>
          <cell r="AV293" t="str">
            <v>N/A</v>
          </cell>
          <cell r="AW293">
            <v>0</v>
          </cell>
          <cell r="AX293">
            <v>0</v>
          </cell>
          <cell r="AY293">
            <v>0</v>
          </cell>
          <cell r="AZ293" t="str">
            <v>N/A</v>
          </cell>
          <cell r="BA293">
            <v>0</v>
          </cell>
          <cell r="BB293">
            <v>0</v>
          </cell>
          <cell r="BC293">
            <v>0</v>
          </cell>
          <cell r="BD293" t="str">
            <v>N/A</v>
          </cell>
          <cell r="BE293">
            <v>0</v>
          </cell>
          <cell r="BF293">
            <v>0</v>
          </cell>
          <cell r="BG293">
            <v>0</v>
          </cell>
          <cell r="BH293" t="str">
            <v>N/A</v>
          </cell>
          <cell r="BI293" t="str">
            <v>N/A</v>
          </cell>
          <cell r="BJ293">
            <v>0</v>
          </cell>
          <cell r="BK293">
            <v>0</v>
          </cell>
          <cell r="BL293" t="str">
            <v>N/A</v>
          </cell>
          <cell r="BM293">
            <v>0</v>
          </cell>
          <cell r="BN293">
            <v>0</v>
          </cell>
          <cell r="BO293">
            <v>0</v>
          </cell>
          <cell r="BP293" t="str">
            <v>N/A</v>
          </cell>
          <cell r="BQ293">
            <v>0</v>
          </cell>
          <cell r="BR293">
            <v>0</v>
          </cell>
          <cell r="BS293">
            <v>0</v>
          </cell>
          <cell r="BT293" t="str">
            <v>N/A</v>
          </cell>
          <cell r="BU293">
            <v>0</v>
          </cell>
          <cell r="BV293">
            <v>0</v>
          </cell>
          <cell r="BW293">
            <v>0</v>
          </cell>
          <cell r="BX293" t="str">
            <v>N/A</v>
          </cell>
          <cell r="BY293" t="str">
            <v>N/A</v>
          </cell>
          <cell r="BZ293">
            <v>0</v>
          </cell>
          <cell r="CA293">
            <v>0</v>
          </cell>
          <cell r="CB293" t="str">
            <v>N/A</v>
          </cell>
          <cell r="CC293">
            <v>0</v>
          </cell>
          <cell r="CD293">
            <v>0</v>
          </cell>
          <cell r="CE293">
            <v>0</v>
          </cell>
          <cell r="CF293" t="str">
            <v>N/A</v>
          </cell>
          <cell r="CG293">
            <v>0</v>
          </cell>
          <cell r="CH293">
            <v>0</v>
          </cell>
          <cell r="CI293">
            <v>0</v>
          </cell>
          <cell r="CJ293" t="str">
            <v>N/A</v>
          </cell>
          <cell r="CK293">
            <v>0</v>
          </cell>
          <cell r="CL293">
            <v>0</v>
          </cell>
          <cell r="CM293">
            <v>0</v>
          </cell>
          <cell r="CN293" t="str">
            <v>N/A</v>
          </cell>
          <cell r="CO293" t="str">
            <v>N/A</v>
          </cell>
          <cell r="CP293">
            <v>0</v>
          </cell>
          <cell r="CQ293">
            <v>0</v>
          </cell>
          <cell r="CR293" t="str">
            <v>N/A</v>
          </cell>
          <cell r="CS293" t="str">
            <v>N/A</v>
          </cell>
          <cell r="CT293">
            <v>6645</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Q293">
            <v>0</v>
          </cell>
          <cell r="DR293">
            <v>0</v>
          </cell>
        </row>
        <row r="294">
          <cell r="AC294">
            <v>6646</v>
          </cell>
          <cell r="AD294">
            <v>337.93000000000006</v>
          </cell>
          <cell r="AE294">
            <v>0</v>
          </cell>
          <cell r="AF294" t="str">
            <v>N/A</v>
          </cell>
          <cell r="AG294">
            <v>0</v>
          </cell>
          <cell r="AH294">
            <v>0</v>
          </cell>
          <cell r="AI294">
            <v>0</v>
          </cell>
          <cell r="AJ294" t="str">
            <v>N/A</v>
          </cell>
          <cell r="AK294">
            <v>0</v>
          </cell>
          <cell r="AL294">
            <v>0</v>
          </cell>
          <cell r="AM294">
            <v>0</v>
          </cell>
          <cell r="AN294" t="str">
            <v>N/A</v>
          </cell>
          <cell r="AO294">
            <v>0</v>
          </cell>
          <cell r="AP294">
            <v>337.93000000000006</v>
          </cell>
          <cell r="AQ294">
            <v>0</v>
          </cell>
          <cell r="AR294" t="str">
            <v>N/A</v>
          </cell>
          <cell r="AS294" t="str">
            <v>N/A</v>
          </cell>
          <cell r="AT294">
            <v>0</v>
          </cell>
          <cell r="AU294">
            <v>0</v>
          </cell>
          <cell r="AV294" t="str">
            <v>N/A</v>
          </cell>
          <cell r="AW294">
            <v>0</v>
          </cell>
          <cell r="AX294">
            <v>0</v>
          </cell>
          <cell r="AY294">
            <v>0</v>
          </cell>
          <cell r="AZ294" t="str">
            <v>N/A</v>
          </cell>
          <cell r="BA294">
            <v>0</v>
          </cell>
          <cell r="BB294">
            <v>0</v>
          </cell>
          <cell r="BC294">
            <v>0</v>
          </cell>
          <cell r="BD294" t="str">
            <v>N/A</v>
          </cell>
          <cell r="BE294">
            <v>0</v>
          </cell>
          <cell r="BF294">
            <v>0</v>
          </cell>
          <cell r="BG294">
            <v>0</v>
          </cell>
          <cell r="BH294" t="str">
            <v>N/A</v>
          </cell>
          <cell r="BI294" t="str">
            <v>N/A</v>
          </cell>
          <cell r="BJ294">
            <v>0</v>
          </cell>
          <cell r="BK294">
            <v>0</v>
          </cell>
          <cell r="BL294" t="str">
            <v>N/A</v>
          </cell>
          <cell r="BM294">
            <v>0</v>
          </cell>
          <cell r="BN294">
            <v>0</v>
          </cell>
          <cell r="BO294">
            <v>0</v>
          </cell>
          <cell r="BP294" t="str">
            <v>N/A</v>
          </cell>
          <cell r="BQ294">
            <v>0</v>
          </cell>
          <cell r="BR294">
            <v>0</v>
          </cell>
          <cell r="BS294">
            <v>0</v>
          </cell>
          <cell r="BT294" t="str">
            <v>N/A</v>
          </cell>
          <cell r="BU294">
            <v>0</v>
          </cell>
          <cell r="BV294">
            <v>0</v>
          </cell>
          <cell r="BW294">
            <v>0</v>
          </cell>
          <cell r="BX294" t="str">
            <v>N/A</v>
          </cell>
          <cell r="BY294" t="str">
            <v>N/A</v>
          </cell>
          <cell r="BZ294">
            <v>0</v>
          </cell>
          <cell r="CA294">
            <v>0</v>
          </cell>
          <cell r="CB294" t="str">
            <v>N/A</v>
          </cell>
          <cell r="CC294">
            <v>0</v>
          </cell>
          <cell r="CD294">
            <v>0</v>
          </cell>
          <cell r="CE294">
            <v>0</v>
          </cell>
          <cell r="CF294" t="str">
            <v>N/A</v>
          </cell>
          <cell r="CG294">
            <v>0</v>
          </cell>
          <cell r="CH294">
            <v>0</v>
          </cell>
          <cell r="CI294">
            <v>0</v>
          </cell>
          <cell r="CJ294" t="str">
            <v>N/A</v>
          </cell>
          <cell r="CK294">
            <v>0</v>
          </cell>
          <cell r="CL294">
            <v>0</v>
          </cell>
          <cell r="CM294">
            <v>0</v>
          </cell>
          <cell r="CN294" t="str">
            <v>N/A</v>
          </cell>
          <cell r="CO294" t="str">
            <v>N/A</v>
          </cell>
          <cell r="CP294">
            <v>337.93000000000006</v>
          </cell>
          <cell r="CQ294">
            <v>0</v>
          </cell>
          <cell r="CR294" t="str">
            <v>N/A</v>
          </cell>
          <cell r="CS294" t="str">
            <v>N/A</v>
          </cell>
          <cell r="CT294">
            <v>6646</v>
          </cell>
          <cell r="CU294">
            <v>337.93000000000006</v>
          </cell>
          <cell r="CV294">
            <v>0</v>
          </cell>
          <cell r="CW294">
            <v>337.93000000000006</v>
          </cell>
          <cell r="CX294">
            <v>0</v>
          </cell>
          <cell r="CY294">
            <v>337.93000000000006</v>
          </cell>
          <cell r="CZ294">
            <v>0</v>
          </cell>
          <cell r="DA294">
            <v>337.93000000000006</v>
          </cell>
          <cell r="DB294">
            <v>0</v>
          </cell>
          <cell r="DC294">
            <v>337.93000000000006</v>
          </cell>
          <cell r="DD294">
            <v>0</v>
          </cell>
          <cell r="DE294">
            <v>337.93000000000006</v>
          </cell>
          <cell r="DF294">
            <v>0</v>
          </cell>
          <cell r="DG294">
            <v>337.93000000000006</v>
          </cell>
          <cell r="DH294">
            <v>0</v>
          </cell>
          <cell r="DI294">
            <v>337.93000000000006</v>
          </cell>
          <cell r="DJ294">
            <v>0</v>
          </cell>
          <cell r="DK294">
            <v>337.93000000000006</v>
          </cell>
          <cell r="DL294">
            <v>0</v>
          </cell>
          <cell r="DM294">
            <v>337.93000000000006</v>
          </cell>
          <cell r="DN294">
            <v>0</v>
          </cell>
          <cell r="DO294">
            <v>337.93000000000006</v>
          </cell>
          <cell r="DP294">
            <v>0</v>
          </cell>
          <cell r="DQ294">
            <v>337.93000000000006</v>
          </cell>
          <cell r="DR294">
            <v>0</v>
          </cell>
        </row>
        <row r="295">
          <cell r="AC295">
            <v>6647</v>
          </cell>
          <cell r="AD295">
            <v>213.98000000000002</v>
          </cell>
          <cell r="AE295">
            <v>4626.5</v>
          </cell>
          <cell r="AF295">
            <v>-0.95374905436074786</v>
          </cell>
          <cell r="AG295">
            <v>4626.5</v>
          </cell>
          <cell r="AH295">
            <v>5105.666666666667</v>
          </cell>
          <cell r="AI295">
            <v>5105.666666666667</v>
          </cell>
          <cell r="AJ295">
            <v>0</v>
          </cell>
          <cell r="AK295">
            <v>0</v>
          </cell>
          <cell r="AL295">
            <v>5570.9444444444443</v>
          </cell>
          <cell r="AM295">
            <v>5570.9444444444443</v>
          </cell>
          <cell r="AN295">
            <v>0</v>
          </cell>
          <cell r="AO295">
            <v>0</v>
          </cell>
          <cell r="AP295">
            <v>10890.591111111113</v>
          </cell>
          <cell r="AQ295">
            <v>15303.111111111113</v>
          </cell>
          <cell r="AR295">
            <v>-0.28834136849442382</v>
          </cell>
          <cell r="AS295" t="str">
            <v>N/A</v>
          </cell>
          <cell r="AT295">
            <v>6800.1111111111113</v>
          </cell>
          <cell r="AU295">
            <v>6800.1111111111113</v>
          </cell>
          <cell r="AV295">
            <v>0</v>
          </cell>
          <cell r="AW295">
            <v>0</v>
          </cell>
          <cell r="AX295">
            <v>6987.6111111111113</v>
          </cell>
          <cell r="AY295">
            <v>6987.6111111111113</v>
          </cell>
          <cell r="AZ295">
            <v>0</v>
          </cell>
          <cell r="BA295">
            <v>0</v>
          </cell>
          <cell r="BB295">
            <v>8550.1111111111113</v>
          </cell>
          <cell r="BC295">
            <v>8550.1111111111113</v>
          </cell>
          <cell r="BD295">
            <v>0</v>
          </cell>
          <cell r="BE295">
            <v>0</v>
          </cell>
          <cell r="BF295">
            <v>22337.833333333336</v>
          </cell>
          <cell r="BG295">
            <v>22337.833333333336</v>
          </cell>
          <cell r="BH295">
            <v>0</v>
          </cell>
          <cell r="BI295" t="str">
            <v>N/A</v>
          </cell>
          <cell r="BJ295">
            <v>10126.5</v>
          </cell>
          <cell r="BK295">
            <v>10126.5</v>
          </cell>
          <cell r="BL295">
            <v>0</v>
          </cell>
          <cell r="BM295">
            <v>0</v>
          </cell>
          <cell r="BN295">
            <v>10314</v>
          </cell>
          <cell r="BO295">
            <v>10314</v>
          </cell>
          <cell r="BP295">
            <v>0</v>
          </cell>
          <cell r="BQ295">
            <v>0</v>
          </cell>
          <cell r="BR295">
            <v>10501.5</v>
          </cell>
          <cell r="BS295">
            <v>10501.5</v>
          </cell>
          <cell r="BT295">
            <v>0</v>
          </cell>
          <cell r="BU295">
            <v>0</v>
          </cell>
          <cell r="BV295">
            <v>30942</v>
          </cell>
          <cell r="BW295">
            <v>30942</v>
          </cell>
          <cell r="BX295">
            <v>0</v>
          </cell>
          <cell r="BY295" t="str">
            <v>N/A</v>
          </cell>
          <cell r="BZ295">
            <v>10689</v>
          </cell>
          <cell r="CA295">
            <v>10689</v>
          </cell>
          <cell r="CB295">
            <v>0</v>
          </cell>
          <cell r="CC295">
            <v>0</v>
          </cell>
          <cell r="CD295">
            <v>10876.5</v>
          </cell>
          <cell r="CE295">
            <v>10876.5</v>
          </cell>
          <cell r="CF295">
            <v>0</v>
          </cell>
          <cell r="CG295">
            <v>0</v>
          </cell>
          <cell r="CH295">
            <v>11064</v>
          </cell>
          <cell r="CI295">
            <v>11064</v>
          </cell>
          <cell r="CJ295">
            <v>0</v>
          </cell>
          <cell r="CK295">
            <v>0</v>
          </cell>
          <cell r="CL295">
            <v>32629.5</v>
          </cell>
          <cell r="CM295">
            <v>32629.5</v>
          </cell>
          <cell r="CN295">
            <v>0</v>
          </cell>
          <cell r="CO295" t="str">
            <v>N/A</v>
          </cell>
          <cell r="CP295">
            <v>96799.924444444448</v>
          </cell>
          <cell r="CQ295">
            <v>101212.44444444445</v>
          </cell>
          <cell r="CR295">
            <v>-4.3596615260310556E-2</v>
          </cell>
          <cell r="CS295" t="str">
            <v>N/A</v>
          </cell>
          <cell r="CT295">
            <v>6647</v>
          </cell>
          <cell r="CU295">
            <v>213.98000000000002</v>
          </cell>
          <cell r="CV295">
            <v>4626.5</v>
          </cell>
          <cell r="CW295">
            <v>5319.6466666666674</v>
          </cell>
          <cell r="CX295">
            <v>9732.1666666666679</v>
          </cell>
          <cell r="CY295">
            <v>10890.591111111113</v>
          </cell>
          <cell r="CZ295">
            <v>15303.111111111113</v>
          </cell>
          <cell r="DA295">
            <v>17690.702222222222</v>
          </cell>
          <cell r="DB295">
            <v>22103.222222222226</v>
          </cell>
          <cell r="DC295">
            <v>24678.313333333332</v>
          </cell>
          <cell r="DD295">
            <v>29090.833333333336</v>
          </cell>
          <cell r="DE295">
            <v>33228.424444444441</v>
          </cell>
          <cell r="DF295">
            <v>37640.944444444445</v>
          </cell>
          <cell r="DG295">
            <v>43354.924444444441</v>
          </cell>
          <cell r="DH295">
            <v>47767.444444444445</v>
          </cell>
          <cell r="DI295">
            <v>53668.924444444441</v>
          </cell>
          <cell r="DJ295">
            <v>58081.444444444445</v>
          </cell>
          <cell r="DK295">
            <v>64170.424444444441</v>
          </cell>
          <cell r="DL295">
            <v>68582.944444444438</v>
          </cell>
          <cell r="DM295">
            <v>74859.424444444448</v>
          </cell>
          <cell r="DN295">
            <v>79271.944444444438</v>
          </cell>
          <cell r="DO295">
            <v>85735.924444444448</v>
          </cell>
          <cell r="DP295">
            <v>90148.444444444438</v>
          </cell>
          <cell r="DQ295">
            <v>96799.924444444448</v>
          </cell>
          <cell r="DR295">
            <v>101212.44444444444</v>
          </cell>
        </row>
        <row r="296">
          <cell r="AC296">
            <v>6648</v>
          </cell>
          <cell r="AD296">
            <v>0</v>
          </cell>
          <cell r="AE296">
            <v>0</v>
          </cell>
          <cell r="AF296" t="str">
            <v>N/A</v>
          </cell>
          <cell r="AG296">
            <v>0</v>
          </cell>
          <cell r="AH296">
            <v>0</v>
          </cell>
          <cell r="AI296">
            <v>0</v>
          </cell>
          <cell r="AJ296" t="str">
            <v>N/A</v>
          </cell>
          <cell r="AK296">
            <v>0</v>
          </cell>
          <cell r="AL296">
            <v>0</v>
          </cell>
          <cell r="AM296">
            <v>0</v>
          </cell>
          <cell r="AN296" t="str">
            <v>N/A</v>
          </cell>
          <cell r="AO296">
            <v>0</v>
          </cell>
          <cell r="AP296">
            <v>0</v>
          </cell>
          <cell r="AQ296">
            <v>0</v>
          </cell>
          <cell r="AR296" t="str">
            <v>N/A</v>
          </cell>
          <cell r="AS296" t="str">
            <v>N/A</v>
          </cell>
          <cell r="AT296">
            <v>0</v>
          </cell>
          <cell r="AU296">
            <v>0</v>
          </cell>
          <cell r="AV296" t="str">
            <v>N/A</v>
          </cell>
          <cell r="AW296">
            <v>0</v>
          </cell>
          <cell r="AX296">
            <v>0</v>
          </cell>
          <cell r="AY296">
            <v>0</v>
          </cell>
          <cell r="AZ296" t="str">
            <v>N/A</v>
          </cell>
          <cell r="BA296">
            <v>0</v>
          </cell>
          <cell r="BB296">
            <v>0</v>
          </cell>
          <cell r="BC296">
            <v>0</v>
          </cell>
          <cell r="BD296" t="str">
            <v>N/A</v>
          </cell>
          <cell r="BE296">
            <v>0</v>
          </cell>
          <cell r="BF296">
            <v>0</v>
          </cell>
          <cell r="BG296">
            <v>0</v>
          </cell>
          <cell r="BH296" t="str">
            <v>N/A</v>
          </cell>
          <cell r="BI296" t="str">
            <v>N/A</v>
          </cell>
          <cell r="BJ296">
            <v>0</v>
          </cell>
          <cell r="BK296">
            <v>0</v>
          </cell>
          <cell r="BL296" t="str">
            <v>N/A</v>
          </cell>
          <cell r="BM296">
            <v>0</v>
          </cell>
          <cell r="BN296">
            <v>0</v>
          </cell>
          <cell r="BO296">
            <v>0</v>
          </cell>
          <cell r="BP296" t="str">
            <v>N/A</v>
          </cell>
          <cell r="BQ296">
            <v>0</v>
          </cell>
          <cell r="BR296">
            <v>0</v>
          </cell>
          <cell r="BS296">
            <v>0</v>
          </cell>
          <cell r="BT296" t="str">
            <v>N/A</v>
          </cell>
          <cell r="BU296">
            <v>0</v>
          </cell>
          <cell r="BV296">
            <v>0</v>
          </cell>
          <cell r="BW296">
            <v>0</v>
          </cell>
          <cell r="BX296" t="str">
            <v>N/A</v>
          </cell>
          <cell r="BY296" t="str">
            <v>N/A</v>
          </cell>
          <cell r="BZ296">
            <v>0</v>
          </cell>
          <cell r="CA296">
            <v>0</v>
          </cell>
          <cell r="CB296" t="str">
            <v>N/A</v>
          </cell>
          <cell r="CC296">
            <v>0</v>
          </cell>
          <cell r="CD296">
            <v>0</v>
          </cell>
          <cell r="CE296">
            <v>0</v>
          </cell>
          <cell r="CF296" t="str">
            <v>N/A</v>
          </cell>
          <cell r="CG296">
            <v>0</v>
          </cell>
          <cell r="CH296">
            <v>0</v>
          </cell>
          <cell r="CI296">
            <v>0</v>
          </cell>
          <cell r="CJ296" t="str">
            <v>N/A</v>
          </cell>
          <cell r="CK296">
            <v>0</v>
          </cell>
          <cell r="CL296">
            <v>0</v>
          </cell>
          <cell r="CM296">
            <v>0</v>
          </cell>
          <cell r="CN296" t="str">
            <v>N/A</v>
          </cell>
          <cell r="CO296" t="str">
            <v>N/A</v>
          </cell>
          <cell r="CP296">
            <v>0</v>
          </cell>
          <cell r="CQ296">
            <v>0</v>
          </cell>
          <cell r="CR296" t="str">
            <v>N/A</v>
          </cell>
          <cell r="CS296" t="str">
            <v>N/A</v>
          </cell>
          <cell r="CT296">
            <v>6648</v>
          </cell>
          <cell r="CU296">
            <v>0</v>
          </cell>
          <cell r="CV296">
            <v>0</v>
          </cell>
          <cell r="CW296">
            <v>0</v>
          </cell>
          <cell r="CX296">
            <v>0</v>
          </cell>
          <cell r="CY296">
            <v>0</v>
          </cell>
          <cell r="CZ296">
            <v>0</v>
          </cell>
          <cell r="DA296">
            <v>0</v>
          </cell>
          <cell r="DB296">
            <v>0</v>
          </cell>
          <cell r="DC296">
            <v>0</v>
          </cell>
          <cell r="DD296">
            <v>0</v>
          </cell>
          <cell r="DE296">
            <v>0</v>
          </cell>
          <cell r="DF296">
            <v>0</v>
          </cell>
          <cell r="DG296">
            <v>0</v>
          </cell>
          <cell r="DH296">
            <v>0</v>
          </cell>
          <cell r="DI296">
            <v>0</v>
          </cell>
          <cell r="DJ296">
            <v>0</v>
          </cell>
          <cell r="DK296">
            <v>0</v>
          </cell>
          <cell r="DL296">
            <v>0</v>
          </cell>
          <cell r="DM296">
            <v>0</v>
          </cell>
          <cell r="DN296">
            <v>0</v>
          </cell>
          <cell r="DO296">
            <v>0</v>
          </cell>
          <cell r="DP296">
            <v>0</v>
          </cell>
          <cell r="DQ296">
            <v>0</v>
          </cell>
          <cell r="DR296">
            <v>0</v>
          </cell>
        </row>
        <row r="297">
          <cell r="AC297">
            <v>6649</v>
          </cell>
          <cell r="AD297">
            <v>0</v>
          </cell>
          <cell r="AE297">
            <v>0</v>
          </cell>
          <cell r="AF297" t="str">
            <v>N/A</v>
          </cell>
          <cell r="AG297">
            <v>0</v>
          </cell>
          <cell r="AH297">
            <v>0</v>
          </cell>
          <cell r="AI297">
            <v>0</v>
          </cell>
          <cell r="AJ297" t="str">
            <v>N/A</v>
          </cell>
          <cell r="AK297">
            <v>0</v>
          </cell>
          <cell r="AL297">
            <v>0</v>
          </cell>
          <cell r="AM297">
            <v>0</v>
          </cell>
          <cell r="AN297" t="str">
            <v>N/A</v>
          </cell>
          <cell r="AO297">
            <v>0</v>
          </cell>
          <cell r="AP297">
            <v>0</v>
          </cell>
          <cell r="AQ297">
            <v>0</v>
          </cell>
          <cell r="AR297" t="str">
            <v>N/A</v>
          </cell>
          <cell r="AS297" t="str">
            <v>N/A</v>
          </cell>
          <cell r="AT297">
            <v>0</v>
          </cell>
          <cell r="AU297">
            <v>0</v>
          </cell>
          <cell r="AV297" t="str">
            <v>N/A</v>
          </cell>
          <cell r="AW297">
            <v>0</v>
          </cell>
          <cell r="AX297">
            <v>0</v>
          </cell>
          <cell r="AY297">
            <v>0</v>
          </cell>
          <cell r="AZ297" t="str">
            <v>N/A</v>
          </cell>
          <cell r="BA297">
            <v>0</v>
          </cell>
          <cell r="BB297">
            <v>0</v>
          </cell>
          <cell r="BC297">
            <v>0</v>
          </cell>
          <cell r="BD297" t="str">
            <v>N/A</v>
          </cell>
          <cell r="BE297">
            <v>0</v>
          </cell>
          <cell r="BF297">
            <v>0</v>
          </cell>
          <cell r="BG297">
            <v>0</v>
          </cell>
          <cell r="BH297" t="str">
            <v>N/A</v>
          </cell>
          <cell r="BI297" t="str">
            <v>N/A</v>
          </cell>
          <cell r="BJ297">
            <v>0</v>
          </cell>
          <cell r="BK297">
            <v>0</v>
          </cell>
          <cell r="BL297" t="str">
            <v>N/A</v>
          </cell>
          <cell r="BM297">
            <v>0</v>
          </cell>
          <cell r="BN297">
            <v>0</v>
          </cell>
          <cell r="BO297">
            <v>0</v>
          </cell>
          <cell r="BP297" t="str">
            <v>N/A</v>
          </cell>
          <cell r="BQ297">
            <v>0</v>
          </cell>
          <cell r="BR297">
            <v>0</v>
          </cell>
          <cell r="BS297">
            <v>0</v>
          </cell>
          <cell r="BT297" t="str">
            <v>N/A</v>
          </cell>
          <cell r="BU297">
            <v>0</v>
          </cell>
          <cell r="BV297">
            <v>0</v>
          </cell>
          <cell r="BW297">
            <v>0</v>
          </cell>
          <cell r="BX297" t="str">
            <v>N/A</v>
          </cell>
          <cell r="BY297" t="str">
            <v>N/A</v>
          </cell>
          <cell r="BZ297">
            <v>0</v>
          </cell>
          <cell r="CA297">
            <v>0</v>
          </cell>
          <cell r="CB297" t="str">
            <v>N/A</v>
          </cell>
          <cell r="CC297">
            <v>0</v>
          </cell>
          <cell r="CD297">
            <v>0</v>
          </cell>
          <cell r="CE297">
            <v>0</v>
          </cell>
          <cell r="CF297" t="str">
            <v>N/A</v>
          </cell>
          <cell r="CG297">
            <v>0</v>
          </cell>
          <cell r="CH297">
            <v>0</v>
          </cell>
          <cell r="CI297">
            <v>0</v>
          </cell>
          <cell r="CJ297" t="str">
            <v>N/A</v>
          </cell>
          <cell r="CK297">
            <v>0</v>
          </cell>
          <cell r="CL297">
            <v>0</v>
          </cell>
          <cell r="CM297">
            <v>0</v>
          </cell>
          <cell r="CN297" t="str">
            <v>N/A</v>
          </cell>
          <cell r="CO297" t="str">
            <v>N/A</v>
          </cell>
          <cell r="CP297">
            <v>0</v>
          </cell>
          <cell r="CQ297">
            <v>0</v>
          </cell>
          <cell r="CR297" t="str">
            <v>N/A</v>
          </cell>
          <cell r="CS297" t="str">
            <v>N/A</v>
          </cell>
          <cell r="CT297">
            <v>6649</v>
          </cell>
          <cell r="CU297">
            <v>0</v>
          </cell>
          <cell r="CV297">
            <v>0</v>
          </cell>
          <cell r="CW297">
            <v>0</v>
          </cell>
          <cell r="CX297">
            <v>0</v>
          </cell>
          <cell r="CY297">
            <v>0</v>
          </cell>
          <cell r="CZ297">
            <v>0</v>
          </cell>
          <cell r="DA297">
            <v>0</v>
          </cell>
          <cell r="DB297">
            <v>0</v>
          </cell>
          <cell r="DC297">
            <v>0</v>
          </cell>
          <cell r="DD297">
            <v>0</v>
          </cell>
          <cell r="DE297">
            <v>0</v>
          </cell>
          <cell r="DF297">
            <v>0</v>
          </cell>
          <cell r="DG297">
            <v>0</v>
          </cell>
          <cell r="DH297">
            <v>0</v>
          </cell>
          <cell r="DI297">
            <v>0</v>
          </cell>
          <cell r="DJ297">
            <v>0</v>
          </cell>
          <cell r="DK297">
            <v>0</v>
          </cell>
          <cell r="DL297">
            <v>0</v>
          </cell>
          <cell r="DM297">
            <v>0</v>
          </cell>
          <cell r="DN297">
            <v>0</v>
          </cell>
          <cell r="DO297">
            <v>0</v>
          </cell>
          <cell r="DP297">
            <v>0</v>
          </cell>
          <cell r="DQ297">
            <v>0</v>
          </cell>
          <cell r="DR297">
            <v>0</v>
          </cell>
        </row>
        <row r="298">
          <cell r="AC298">
            <v>6680</v>
          </cell>
          <cell r="AD298">
            <v>8143</v>
          </cell>
          <cell r="AE298">
            <v>9166.6666666666661</v>
          </cell>
          <cell r="AF298">
            <v>-0.11167272727272726</v>
          </cell>
          <cell r="AG298">
            <v>9166.6666666666661</v>
          </cell>
          <cell r="AH298">
            <v>9166.6666666666661</v>
          </cell>
          <cell r="AI298">
            <v>9166.6666666666661</v>
          </cell>
          <cell r="AJ298">
            <v>0</v>
          </cell>
          <cell r="AK298">
            <v>0</v>
          </cell>
          <cell r="AL298">
            <v>9166.6666666666661</v>
          </cell>
          <cell r="AM298">
            <v>9166.6666666666661</v>
          </cell>
          <cell r="AN298">
            <v>0</v>
          </cell>
          <cell r="AO298">
            <v>0</v>
          </cell>
          <cell r="AP298">
            <v>26476.333333333328</v>
          </cell>
          <cell r="AQ298">
            <v>27500</v>
          </cell>
          <cell r="AR298">
            <v>-3.7224242424242604E-2</v>
          </cell>
          <cell r="AS298" t="str">
            <v>N/A</v>
          </cell>
          <cell r="AT298">
            <v>9166.6666666666661</v>
          </cell>
          <cell r="AU298">
            <v>9166.6666666666661</v>
          </cell>
          <cell r="AV298">
            <v>0</v>
          </cell>
          <cell r="AW298">
            <v>0</v>
          </cell>
          <cell r="AX298">
            <v>9166.6666666666661</v>
          </cell>
          <cell r="AY298">
            <v>9166.6666666666661</v>
          </cell>
          <cell r="AZ298">
            <v>0</v>
          </cell>
          <cell r="BA298">
            <v>0</v>
          </cell>
          <cell r="BB298">
            <v>9166.6666666666661</v>
          </cell>
          <cell r="BC298">
            <v>9166.6666666666661</v>
          </cell>
          <cell r="BD298">
            <v>0</v>
          </cell>
          <cell r="BE298">
            <v>0</v>
          </cell>
          <cell r="BF298">
            <v>27500</v>
          </cell>
          <cell r="BG298">
            <v>27500</v>
          </cell>
          <cell r="BH298">
            <v>0</v>
          </cell>
          <cell r="BI298" t="str">
            <v>N/A</v>
          </cell>
          <cell r="BJ298">
            <v>9166.6666666666661</v>
          </cell>
          <cell r="BK298">
            <v>9166.6666666666661</v>
          </cell>
          <cell r="BL298">
            <v>0</v>
          </cell>
          <cell r="BM298">
            <v>0</v>
          </cell>
          <cell r="BN298">
            <v>9166.6666666666661</v>
          </cell>
          <cell r="BO298">
            <v>9166.6666666666661</v>
          </cell>
          <cell r="BP298">
            <v>0</v>
          </cell>
          <cell r="BQ298">
            <v>0</v>
          </cell>
          <cell r="BR298">
            <v>9166.6666666666661</v>
          </cell>
          <cell r="BS298">
            <v>9166.6666666666661</v>
          </cell>
          <cell r="BT298">
            <v>0</v>
          </cell>
          <cell r="BU298">
            <v>0</v>
          </cell>
          <cell r="BV298">
            <v>27500</v>
          </cell>
          <cell r="BW298">
            <v>27500</v>
          </cell>
          <cell r="BX298">
            <v>0</v>
          </cell>
          <cell r="BY298" t="str">
            <v>N/A</v>
          </cell>
          <cell r="BZ298">
            <v>9166.6666666666661</v>
          </cell>
          <cell r="CA298">
            <v>9166.6666666666661</v>
          </cell>
          <cell r="CB298">
            <v>0</v>
          </cell>
          <cell r="CC298">
            <v>0</v>
          </cell>
          <cell r="CD298">
            <v>9166.6666666666661</v>
          </cell>
          <cell r="CE298">
            <v>9166.6666666666661</v>
          </cell>
          <cell r="CF298">
            <v>0</v>
          </cell>
          <cell r="CG298">
            <v>0</v>
          </cell>
          <cell r="CH298">
            <v>9166.6666666666661</v>
          </cell>
          <cell r="CI298">
            <v>9166.6666666666661</v>
          </cell>
          <cell r="CJ298">
            <v>0</v>
          </cell>
          <cell r="CK298">
            <v>0</v>
          </cell>
          <cell r="CL298">
            <v>27500</v>
          </cell>
          <cell r="CM298">
            <v>27500</v>
          </cell>
          <cell r="CN298">
            <v>0</v>
          </cell>
          <cell r="CO298" t="str">
            <v>N/A</v>
          </cell>
          <cell r="CP298">
            <v>108976.33333333333</v>
          </cell>
          <cell r="CQ298">
            <v>110000</v>
          </cell>
          <cell r="CR298">
            <v>-9.306060606060651E-3</v>
          </cell>
          <cell r="CS298" t="str">
            <v>N/A</v>
          </cell>
          <cell r="CT298">
            <v>6680</v>
          </cell>
          <cell r="CU298">
            <v>8143</v>
          </cell>
          <cell r="CV298">
            <v>9166.6666666666661</v>
          </cell>
          <cell r="CW298">
            <v>17309.666666666664</v>
          </cell>
          <cell r="CX298">
            <v>18333.333333333332</v>
          </cell>
          <cell r="CY298">
            <v>26476.333333333328</v>
          </cell>
          <cell r="CZ298">
            <v>27500</v>
          </cell>
          <cell r="DA298">
            <v>35642.999999999993</v>
          </cell>
          <cell r="DB298">
            <v>36666.666666666664</v>
          </cell>
          <cell r="DC298">
            <v>44809.666666666657</v>
          </cell>
          <cell r="DD298">
            <v>45833.333333333328</v>
          </cell>
          <cell r="DE298">
            <v>53976.333333333321</v>
          </cell>
          <cell r="DF298">
            <v>54999.999999999993</v>
          </cell>
          <cell r="DG298">
            <v>63142.999999999985</v>
          </cell>
          <cell r="DH298">
            <v>64166.666666666657</v>
          </cell>
          <cell r="DI298">
            <v>72309.666666666657</v>
          </cell>
          <cell r="DJ298">
            <v>73333.333333333328</v>
          </cell>
          <cell r="DK298">
            <v>81476.333333333328</v>
          </cell>
          <cell r="DL298">
            <v>82500</v>
          </cell>
          <cell r="DM298">
            <v>90643</v>
          </cell>
          <cell r="DN298">
            <v>91666.666666666672</v>
          </cell>
          <cell r="DO298">
            <v>99809.666666666672</v>
          </cell>
          <cell r="DP298">
            <v>100833.33333333334</v>
          </cell>
          <cell r="DQ298">
            <v>108976.33333333334</v>
          </cell>
          <cell r="DR298">
            <v>110000.00000000001</v>
          </cell>
        </row>
        <row r="299">
          <cell r="AC299">
            <v>6685</v>
          </cell>
          <cell r="AD299">
            <v>0</v>
          </cell>
          <cell r="AE299">
            <v>0</v>
          </cell>
          <cell r="AF299" t="str">
            <v>N/A</v>
          </cell>
          <cell r="AG299">
            <v>0</v>
          </cell>
          <cell r="AH299">
            <v>0</v>
          </cell>
          <cell r="AI299">
            <v>0</v>
          </cell>
          <cell r="AJ299" t="str">
            <v>N/A</v>
          </cell>
          <cell r="AK299">
            <v>0</v>
          </cell>
          <cell r="AL299">
            <v>0</v>
          </cell>
          <cell r="AM299">
            <v>0</v>
          </cell>
          <cell r="AN299" t="str">
            <v>N/A</v>
          </cell>
          <cell r="AO299">
            <v>0</v>
          </cell>
          <cell r="AP299">
            <v>0</v>
          </cell>
          <cell r="AQ299">
            <v>0</v>
          </cell>
          <cell r="AR299" t="str">
            <v>N/A</v>
          </cell>
          <cell r="AS299" t="str">
            <v>N/A</v>
          </cell>
          <cell r="AT299">
            <v>0</v>
          </cell>
          <cell r="AU299">
            <v>0</v>
          </cell>
          <cell r="AV299" t="str">
            <v>N/A</v>
          </cell>
          <cell r="AW299">
            <v>0</v>
          </cell>
          <cell r="AX299">
            <v>0</v>
          </cell>
          <cell r="AY299">
            <v>0</v>
          </cell>
          <cell r="AZ299" t="str">
            <v>N/A</v>
          </cell>
          <cell r="BA299">
            <v>0</v>
          </cell>
          <cell r="BB299">
            <v>0</v>
          </cell>
          <cell r="BC299">
            <v>0</v>
          </cell>
          <cell r="BD299" t="str">
            <v>N/A</v>
          </cell>
          <cell r="BE299">
            <v>0</v>
          </cell>
          <cell r="BF299">
            <v>0</v>
          </cell>
          <cell r="BG299">
            <v>0</v>
          </cell>
          <cell r="BH299" t="str">
            <v>N/A</v>
          </cell>
          <cell r="BI299" t="str">
            <v>N/A</v>
          </cell>
          <cell r="BJ299">
            <v>0</v>
          </cell>
          <cell r="BK299">
            <v>0</v>
          </cell>
          <cell r="BL299" t="str">
            <v>N/A</v>
          </cell>
          <cell r="BM299">
            <v>0</v>
          </cell>
          <cell r="BN299">
            <v>0</v>
          </cell>
          <cell r="BO299">
            <v>0</v>
          </cell>
          <cell r="BP299" t="str">
            <v>N/A</v>
          </cell>
          <cell r="BQ299">
            <v>0</v>
          </cell>
          <cell r="BR299">
            <v>0</v>
          </cell>
          <cell r="BS299">
            <v>0</v>
          </cell>
          <cell r="BT299" t="str">
            <v>N/A</v>
          </cell>
          <cell r="BU299">
            <v>0</v>
          </cell>
          <cell r="BV299">
            <v>0</v>
          </cell>
          <cell r="BW299">
            <v>0</v>
          </cell>
          <cell r="BX299" t="str">
            <v>N/A</v>
          </cell>
          <cell r="BY299" t="str">
            <v>N/A</v>
          </cell>
          <cell r="BZ299">
            <v>0</v>
          </cell>
          <cell r="CA299">
            <v>0</v>
          </cell>
          <cell r="CB299" t="str">
            <v>N/A</v>
          </cell>
          <cell r="CC299">
            <v>0</v>
          </cell>
          <cell r="CD299">
            <v>0</v>
          </cell>
          <cell r="CE299">
            <v>0</v>
          </cell>
          <cell r="CF299" t="str">
            <v>N/A</v>
          </cell>
          <cell r="CG299">
            <v>0</v>
          </cell>
          <cell r="CH299">
            <v>0</v>
          </cell>
          <cell r="CI299">
            <v>0</v>
          </cell>
          <cell r="CJ299" t="str">
            <v>N/A</v>
          </cell>
          <cell r="CK299">
            <v>0</v>
          </cell>
          <cell r="CL299">
            <v>0</v>
          </cell>
          <cell r="CM299">
            <v>0</v>
          </cell>
          <cell r="CN299" t="str">
            <v>N/A</v>
          </cell>
          <cell r="CO299" t="str">
            <v>N/A</v>
          </cell>
          <cell r="CP299">
            <v>0</v>
          </cell>
          <cell r="CQ299">
            <v>0</v>
          </cell>
          <cell r="CR299" t="str">
            <v>N/A</v>
          </cell>
          <cell r="CS299" t="str">
            <v>N/A</v>
          </cell>
          <cell r="CT299">
            <v>6685</v>
          </cell>
          <cell r="CU299">
            <v>0</v>
          </cell>
          <cell r="CV299">
            <v>0</v>
          </cell>
          <cell r="CW299">
            <v>0</v>
          </cell>
          <cell r="CX299">
            <v>0</v>
          </cell>
          <cell r="CY299">
            <v>0</v>
          </cell>
          <cell r="CZ299">
            <v>0</v>
          </cell>
          <cell r="DA299">
            <v>0</v>
          </cell>
          <cell r="DB299">
            <v>0</v>
          </cell>
          <cell r="DC299">
            <v>0</v>
          </cell>
          <cell r="DD299">
            <v>0</v>
          </cell>
          <cell r="DE299">
            <v>0</v>
          </cell>
          <cell r="DF299">
            <v>0</v>
          </cell>
          <cell r="DG299">
            <v>0</v>
          </cell>
          <cell r="DH299">
            <v>0</v>
          </cell>
          <cell r="DI299">
            <v>0</v>
          </cell>
          <cell r="DJ299">
            <v>0</v>
          </cell>
          <cell r="DK299">
            <v>0</v>
          </cell>
          <cell r="DL299">
            <v>0</v>
          </cell>
          <cell r="DM299">
            <v>0</v>
          </cell>
          <cell r="DN299">
            <v>0</v>
          </cell>
          <cell r="DO299">
            <v>0</v>
          </cell>
          <cell r="DP299">
            <v>0</v>
          </cell>
          <cell r="DQ299">
            <v>0</v>
          </cell>
          <cell r="DR299">
            <v>0</v>
          </cell>
        </row>
        <row r="300">
          <cell r="AC300">
            <v>6690</v>
          </cell>
          <cell r="AD300">
            <v>0</v>
          </cell>
          <cell r="AE300">
            <v>0</v>
          </cell>
          <cell r="AF300" t="str">
            <v>N/A</v>
          </cell>
          <cell r="AG300">
            <v>0</v>
          </cell>
          <cell r="AH300">
            <v>0</v>
          </cell>
          <cell r="AI300">
            <v>0</v>
          </cell>
          <cell r="AJ300" t="str">
            <v>N/A</v>
          </cell>
          <cell r="AK300">
            <v>0</v>
          </cell>
          <cell r="AL300">
            <v>0</v>
          </cell>
          <cell r="AM300">
            <v>0</v>
          </cell>
          <cell r="AN300" t="str">
            <v>N/A</v>
          </cell>
          <cell r="AO300">
            <v>0</v>
          </cell>
          <cell r="AP300">
            <v>0</v>
          </cell>
          <cell r="AQ300">
            <v>0</v>
          </cell>
          <cell r="AR300" t="str">
            <v>N/A</v>
          </cell>
          <cell r="AS300" t="str">
            <v>N/A</v>
          </cell>
          <cell r="AT300">
            <v>0</v>
          </cell>
          <cell r="AU300">
            <v>0</v>
          </cell>
          <cell r="AV300" t="str">
            <v>N/A</v>
          </cell>
          <cell r="AW300">
            <v>0</v>
          </cell>
          <cell r="AX300">
            <v>0</v>
          </cell>
          <cell r="AY300">
            <v>0</v>
          </cell>
          <cell r="AZ300" t="str">
            <v>N/A</v>
          </cell>
          <cell r="BA300">
            <v>0</v>
          </cell>
          <cell r="BB300">
            <v>0</v>
          </cell>
          <cell r="BC300">
            <v>0</v>
          </cell>
          <cell r="BD300" t="str">
            <v>N/A</v>
          </cell>
          <cell r="BE300">
            <v>0</v>
          </cell>
          <cell r="BF300">
            <v>0</v>
          </cell>
          <cell r="BG300">
            <v>0</v>
          </cell>
          <cell r="BH300" t="str">
            <v>N/A</v>
          </cell>
          <cell r="BI300" t="str">
            <v>N/A</v>
          </cell>
          <cell r="BJ300">
            <v>0</v>
          </cell>
          <cell r="BK300">
            <v>0</v>
          </cell>
          <cell r="BL300" t="str">
            <v>N/A</v>
          </cell>
          <cell r="BM300">
            <v>0</v>
          </cell>
          <cell r="BN300">
            <v>0</v>
          </cell>
          <cell r="BO300">
            <v>0</v>
          </cell>
          <cell r="BP300" t="str">
            <v>N/A</v>
          </cell>
          <cell r="BQ300">
            <v>0</v>
          </cell>
          <cell r="BR300">
            <v>0</v>
          </cell>
          <cell r="BS300">
            <v>0</v>
          </cell>
          <cell r="BT300" t="str">
            <v>N/A</v>
          </cell>
          <cell r="BU300">
            <v>0</v>
          </cell>
          <cell r="BV300">
            <v>0</v>
          </cell>
          <cell r="BW300">
            <v>0</v>
          </cell>
          <cell r="BX300" t="str">
            <v>N/A</v>
          </cell>
          <cell r="BY300" t="str">
            <v>N/A</v>
          </cell>
          <cell r="BZ300">
            <v>0</v>
          </cell>
          <cell r="CA300">
            <v>0</v>
          </cell>
          <cell r="CB300" t="str">
            <v>N/A</v>
          </cell>
          <cell r="CC300">
            <v>0</v>
          </cell>
          <cell r="CD300">
            <v>0</v>
          </cell>
          <cell r="CE300">
            <v>0</v>
          </cell>
          <cell r="CF300" t="str">
            <v>N/A</v>
          </cell>
          <cell r="CG300">
            <v>0</v>
          </cell>
          <cell r="CH300">
            <v>0</v>
          </cell>
          <cell r="CI300">
            <v>0</v>
          </cell>
          <cell r="CJ300" t="str">
            <v>N/A</v>
          </cell>
          <cell r="CK300">
            <v>0</v>
          </cell>
          <cell r="CL300">
            <v>0</v>
          </cell>
          <cell r="CM300">
            <v>0</v>
          </cell>
          <cell r="CN300" t="str">
            <v>N/A</v>
          </cell>
          <cell r="CO300" t="str">
            <v>N/A</v>
          </cell>
          <cell r="CP300">
            <v>0</v>
          </cell>
          <cell r="CQ300">
            <v>0</v>
          </cell>
          <cell r="CR300" t="str">
            <v>N/A</v>
          </cell>
          <cell r="CS300" t="str">
            <v>N/A</v>
          </cell>
          <cell r="CT300">
            <v>6690</v>
          </cell>
          <cell r="CU300">
            <v>0</v>
          </cell>
          <cell r="CV300">
            <v>0</v>
          </cell>
          <cell r="CW300">
            <v>0</v>
          </cell>
          <cell r="CX300">
            <v>0</v>
          </cell>
          <cell r="CY300">
            <v>0</v>
          </cell>
          <cell r="CZ300">
            <v>0</v>
          </cell>
          <cell r="DA300">
            <v>0</v>
          </cell>
          <cell r="DB300">
            <v>0</v>
          </cell>
          <cell r="DC300">
            <v>0</v>
          </cell>
          <cell r="DD300">
            <v>0</v>
          </cell>
          <cell r="DE300">
            <v>0</v>
          </cell>
          <cell r="DF300">
            <v>0</v>
          </cell>
          <cell r="DG300">
            <v>0</v>
          </cell>
          <cell r="DH300">
            <v>0</v>
          </cell>
          <cell r="DI300">
            <v>0</v>
          </cell>
          <cell r="DJ300">
            <v>0</v>
          </cell>
          <cell r="DK300">
            <v>0</v>
          </cell>
          <cell r="DL300">
            <v>0</v>
          </cell>
          <cell r="DM300">
            <v>0</v>
          </cell>
          <cell r="DN300">
            <v>0</v>
          </cell>
          <cell r="DO300">
            <v>0</v>
          </cell>
          <cell r="DP300">
            <v>0</v>
          </cell>
          <cell r="DQ300">
            <v>0</v>
          </cell>
          <cell r="DR300">
            <v>0</v>
          </cell>
        </row>
        <row r="301">
          <cell r="AC301">
            <v>6699</v>
          </cell>
          <cell r="AD301">
            <v>112736.5</v>
          </cell>
          <cell r="AE301">
            <v>15293.166666666666</v>
          </cell>
          <cell r="AF301">
            <v>6.3716910602774659</v>
          </cell>
          <cell r="AG301">
            <v>15293.166666666666</v>
          </cell>
          <cell r="AH301">
            <v>15772.333333333332</v>
          </cell>
          <cell r="AI301">
            <v>15772.333333333332</v>
          </cell>
          <cell r="AJ301">
            <v>0</v>
          </cell>
          <cell r="AK301">
            <v>0</v>
          </cell>
          <cell r="AL301">
            <v>16237.611111111109</v>
          </cell>
          <cell r="AM301">
            <v>16237.611111111109</v>
          </cell>
          <cell r="AN301">
            <v>0</v>
          </cell>
          <cell r="AO301">
            <v>0</v>
          </cell>
          <cell r="AP301">
            <v>144746.44444444444</v>
          </cell>
          <cell r="AQ301">
            <v>47303.111111111109</v>
          </cell>
          <cell r="AR301">
            <v>2.0599772624774504</v>
          </cell>
          <cell r="AS301" t="str">
            <v>N/A</v>
          </cell>
          <cell r="AT301">
            <v>24966.777777777777</v>
          </cell>
          <cell r="AU301">
            <v>24966.777777777777</v>
          </cell>
          <cell r="AV301">
            <v>0</v>
          </cell>
          <cell r="AW301">
            <v>0</v>
          </cell>
          <cell r="AX301">
            <v>25154.277777777777</v>
          </cell>
          <cell r="AY301">
            <v>25154.277777777777</v>
          </cell>
          <cell r="AZ301">
            <v>0</v>
          </cell>
          <cell r="BA301">
            <v>0</v>
          </cell>
          <cell r="BB301">
            <v>19216.777777777777</v>
          </cell>
          <cell r="BC301">
            <v>19216.777777777777</v>
          </cell>
          <cell r="BD301">
            <v>0</v>
          </cell>
          <cell r="BE301">
            <v>0</v>
          </cell>
          <cell r="BF301">
            <v>69337.833333333328</v>
          </cell>
          <cell r="BG301">
            <v>69337.833333333328</v>
          </cell>
          <cell r="BH301">
            <v>0</v>
          </cell>
          <cell r="BI301" t="str">
            <v>N/A</v>
          </cell>
          <cell r="BJ301">
            <v>20793.166666666664</v>
          </cell>
          <cell r="BK301">
            <v>20793.166666666664</v>
          </cell>
          <cell r="BL301">
            <v>0</v>
          </cell>
          <cell r="BM301">
            <v>0</v>
          </cell>
          <cell r="BN301">
            <v>20980.666666666664</v>
          </cell>
          <cell r="BO301">
            <v>20980.666666666664</v>
          </cell>
          <cell r="BP301">
            <v>0</v>
          </cell>
          <cell r="BQ301">
            <v>0</v>
          </cell>
          <cell r="BR301">
            <v>21168.166666666664</v>
          </cell>
          <cell r="BS301">
            <v>21168.166666666664</v>
          </cell>
          <cell r="BT301">
            <v>0</v>
          </cell>
          <cell r="BU301">
            <v>0</v>
          </cell>
          <cell r="BV301">
            <v>62941.999999999993</v>
          </cell>
          <cell r="BW301">
            <v>62941.999999999993</v>
          </cell>
          <cell r="BX301">
            <v>0</v>
          </cell>
          <cell r="BY301" t="str">
            <v>N/A</v>
          </cell>
          <cell r="BZ301">
            <v>21355.666666666664</v>
          </cell>
          <cell r="CA301">
            <v>21355.666666666664</v>
          </cell>
          <cell r="CB301">
            <v>0</v>
          </cell>
          <cell r="CC301">
            <v>0</v>
          </cell>
          <cell r="CD301">
            <v>21543.166666666664</v>
          </cell>
          <cell r="CE301">
            <v>21543.166666666664</v>
          </cell>
          <cell r="CF301">
            <v>0</v>
          </cell>
          <cell r="CG301">
            <v>0</v>
          </cell>
          <cell r="CH301">
            <v>21730.666666666664</v>
          </cell>
          <cell r="CI301">
            <v>21730.666666666664</v>
          </cell>
          <cell r="CJ301">
            <v>0</v>
          </cell>
          <cell r="CK301">
            <v>0</v>
          </cell>
          <cell r="CL301">
            <v>64629.499999999993</v>
          </cell>
          <cell r="CM301">
            <v>64629.499999999993</v>
          </cell>
          <cell r="CN301">
            <v>0</v>
          </cell>
          <cell r="CO301" t="str">
            <v>N/A</v>
          </cell>
          <cell r="CP301">
            <v>341655.77777777775</v>
          </cell>
          <cell r="CQ301">
            <v>244212.44444444444</v>
          </cell>
          <cell r="CR301">
            <v>0.39901051543464883</v>
          </cell>
          <cell r="CS301" t="str">
            <v>N/A</v>
          </cell>
          <cell r="CT301">
            <v>6699</v>
          </cell>
          <cell r="CU301">
            <v>112736.5</v>
          </cell>
          <cell r="CV301">
            <v>15293.166666666666</v>
          </cell>
          <cell r="CW301">
            <v>128508.83333333333</v>
          </cell>
          <cell r="CX301">
            <v>31065.5</v>
          </cell>
          <cell r="CY301">
            <v>144746.44444444444</v>
          </cell>
          <cell r="CZ301">
            <v>47303.111111111109</v>
          </cell>
          <cell r="DA301">
            <v>169713.22222222222</v>
          </cell>
          <cell r="DB301">
            <v>72269.888888888891</v>
          </cell>
          <cell r="DC301">
            <v>194867.5</v>
          </cell>
          <cell r="DD301">
            <v>97424.166666666672</v>
          </cell>
          <cell r="DE301">
            <v>214084.27777777778</v>
          </cell>
          <cell r="DF301">
            <v>116640.94444444445</v>
          </cell>
          <cell r="DG301">
            <v>234877.44444444444</v>
          </cell>
          <cell r="DH301">
            <v>137434.11111111112</v>
          </cell>
          <cell r="DI301">
            <v>255858.11111111109</v>
          </cell>
          <cell r="DJ301">
            <v>158414.77777777778</v>
          </cell>
          <cell r="DK301">
            <v>277026.27777777775</v>
          </cell>
          <cell r="DL301">
            <v>179582.94444444444</v>
          </cell>
          <cell r="DM301">
            <v>298381.94444444444</v>
          </cell>
          <cell r="DN301">
            <v>200938.61111111109</v>
          </cell>
          <cell r="DO301">
            <v>319925.11111111112</v>
          </cell>
          <cell r="DP301">
            <v>222481.77777777775</v>
          </cell>
          <cell r="DQ301">
            <v>341655.77777777781</v>
          </cell>
          <cell r="DR301">
            <v>244212.44444444441</v>
          </cell>
        </row>
        <row r="302">
          <cell r="AC302">
            <v>6700</v>
          </cell>
          <cell r="AD302">
            <v>0</v>
          </cell>
          <cell r="AE302">
            <v>0</v>
          </cell>
          <cell r="AF302" t="str">
            <v>N/A</v>
          </cell>
          <cell r="AG302">
            <v>0</v>
          </cell>
          <cell r="AH302">
            <v>0</v>
          </cell>
          <cell r="AI302">
            <v>0</v>
          </cell>
          <cell r="AJ302" t="str">
            <v>N/A</v>
          </cell>
          <cell r="AK302">
            <v>0</v>
          </cell>
          <cell r="AL302">
            <v>0</v>
          </cell>
          <cell r="AM302">
            <v>0</v>
          </cell>
          <cell r="AN302" t="str">
            <v>N/A</v>
          </cell>
          <cell r="AO302">
            <v>0</v>
          </cell>
          <cell r="AP302">
            <v>0</v>
          </cell>
          <cell r="AQ302">
            <v>0</v>
          </cell>
          <cell r="AR302" t="str">
            <v>N/A</v>
          </cell>
          <cell r="AS302" t="str">
            <v>N/A</v>
          </cell>
          <cell r="AT302">
            <v>0</v>
          </cell>
          <cell r="AU302">
            <v>0</v>
          </cell>
          <cell r="AV302" t="str">
            <v>N/A</v>
          </cell>
          <cell r="AW302">
            <v>0</v>
          </cell>
          <cell r="AX302">
            <v>0</v>
          </cell>
          <cell r="AY302">
            <v>0</v>
          </cell>
          <cell r="AZ302" t="str">
            <v>N/A</v>
          </cell>
          <cell r="BA302">
            <v>0</v>
          </cell>
          <cell r="BB302">
            <v>0</v>
          </cell>
          <cell r="BC302">
            <v>0</v>
          </cell>
          <cell r="BD302" t="str">
            <v>N/A</v>
          </cell>
          <cell r="BE302">
            <v>0</v>
          </cell>
          <cell r="BF302">
            <v>0</v>
          </cell>
          <cell r="BG302">
            <v>0</v>
          </cell>
          <cell r="BH302" t="str">
            <v>N/A</v>
          </cell>
          <cell r="BI302" t="str">
            <v>N/A</v>
          </cell>
          <cell r="BJ302">
            <v>0</v>
          </cell>
          <cell r="BK302">
            <v>0</v>
          </cell>
          <cell r="BL302" t="str">
            <v>N/A</v>
          </cell>
          <cell r="BM302">
            <v>0</v>
          </cell>
          <cell r="BN302">
            <v>0</v>
          </cell>
          <cell r="BO302">
            <v>0</v>
          </cell>
          <cell r="BP302" t="str">
            <v>N/A</v>
          </cell>
          <cell r="BQ302">
            <v>0</v>
          </cell>
          <cell r="BR302">
            <v>0</v>
          </cell>
          <cell r="BS302">
            <v>0</v>
          </cell>
          <cell r="BT302" t="str">
            <v>N/A</v>
          </cell>
          <cell r="BU302">
            <v>0</v>
          </cell>
          <cell r="BV302">
            <v>0</v>
          </cell>
          <cell r="BW302">
            <v>0</v>
          </cell>
          <cell r="BX302" t="str">
            <v>N/A</v>
          </cell>
          <cell r="BY302" t="str">
            <v>N/A</v>
          </cell>
          <cell r="BZ302">
            <v>0</v>
          </cell>
          <cell r="CA302">
            <v>0</v>
          </cell>
          <cell r="CB302" t="str">
            <v>N/A</v>
          </cell>
          <cell r="CC302">
            <v>0</v>
          </cell>
          <cell r="CD302">
            <v>0</v>
          </cell>
          <cell r="CE302">
            <v>0</v>
          </cell>
          <cell r="CF302" t="str">
            <v>N/A</v>
          </cell>
          <cell r="CG302">
            <v>0</v>
          </cell>
          <cell r="CH302">
            <v>0</v>
          </cell>
          <cell r="CI302">
            <v>0</v>
          </cell>
          <cell r="CJ302" t="str">
            <v>N/A</v>
          </cell>
          <cell r="CK302">
            <v>0</v>
          </cell>
          <cell r="CL302">
            <v>0</v>
          </cell>
          <cell r="CM302">
            <v>0</v>
          </cell>
          <cell r="CN302" t="str">
            <v>N/A</v>
          </cell>
          <cell r="CO302" t="str">
            <v>N/A</v>
          </cell>
          <cell r="CP302">
            <v>0</v>
          </cell>
          <cell r="CQ302">
            <v>0</v>
          </cell>
          <cell r="CR302" t="str">
            <v>N/A</v>
          </cell>
          <cell r="CS302" t="str">
            <v>N/A</v>
          </cell>
          <cell r="CT302">
            <v>6700</v>
          </cell>
          <cell r="CU302">
            <v>0</v>
          </cell>
          <cell r="CV302">
            <v>0</v>
          </cell>
          <cell r="CW302">
            <v>0</v>
          </cell>
          <cell r="CX302">
            <v>0</v>
          </cell>
          <cell r="CY302">
            <v>0</v>
          </cell>
          <cell r="CZ302">
            <v>0</v>
          </cell>
          <cell r="DA302">
            <v>0</v>
          </cell>
          <cell r="DB302">
            <v>0</v>
          </cell>
          <cell r="DC302">
            <v>0</v>
          </cell>
          <cell r="DD302">
            <v>0</v>
          </cell>
          <cell r="DE302">
            <v>0</v>
          </cell>
          <cell r="DF302">
            <v>0</v>
          </cell>
          <cell r="DG302">
            <v>0</v>
          </cell>
          <cell r="DH302">
            <v>0</v>
          </cell>
          <cell r="DI302">
            <v>0</v>
          </cell>
          <cell r="DJ302">
            <v>0</v>
          </cell>
          <cell r="DK302">
            <v>0</v>
          </cell>
          <cell r="DL302">
            <v>0</v>
          </cell>
          <cell r="DM302">
            <v>0</v>
          </cell>
          <cell r="DN302">
            <v>0</v>
          </cell>
          <cell r="DO302">
            <v>0</v>
          </cell>
          <cell r="DP302">
            <v>0</v>
          </cell>
          <cell r="DQ302">
            <v>0</v>
          </cell>
          <cell r="DR302">
            <v>0</v>
          </cell>
        </row>
        <row r="303">
          <cell r="AC303">
            <v>6710</v>
          </cell>
          <cell r="AD303">
            <v>12500</v>
          </cell>
          <cell r="AE303">
            <v>12500</v>
          </cell>
          <cell r="AF303">
            <v>0</v>
          </cell>
          <cell r="AG303">
            <v>12500</v>
          </cell>
          <cell r="AH303">
            <v>12500</v>
          </cell>
          <cell r="AI303">
            <v>12500</v>
          </cell>
          <cell r="AJ303">
            <v>0</v>
          </cell>
          <cell r="AK303">
            <v>0</v>
          </cell>
          <cell r="AL303">
            <v>12500</v>
          </cell>
          <cell r="AM303">
            <v>12500</v>
          </cell>
          <cell r="AN303">
            <v>0</v>
          </cell>
          <cell r="AO303">
            <v>0</v>
          </cell>
          <cell r="AP303">
            <v>37500</v>
          </cell>
          <cell r="AQ303">
            <v>37500</v>
          </cell>
          <cell r="AR303">
            <v>0</v>
          </cell>
          <cell r="AS303" t="str">
            <v>N/A</v>
          </cell>
          <cell r="AT303">
            <v>12500</v>
          </cell>
          <cell r="AU303">
            <v>12500</v>
          </cell>
          <cell r="AV303">
            <v>0</v>
          </cell>
          <cell r="AW303">
            <v>0</v>
          </cell>
          <cell r="AX303">
            <v>12500</v>
          </cell>
          <cell r="AY303">
            <v>12500</v>
          </cell>
          <cell r="AZ303">
            <v>0</v>
          </cell>
          <cell r="BA303">
            <v>0</v>
          </cell>
          <cell r="BB303">
            <v>12500</v>
          </cell>
          <cell r="BC303">
            <v>12500</v>
          </cell>
          <cell r="BD303">
            <v>0</v>
          </cell>
          <cell r="BE303">
            <v>0</v>
          </cell>
          <cell r="BF303">
            <v>37500</v>
          </cell>
          <cell r="BG303">
            <v>37500</v>
          </cell>
          <cell r="BH303">
            <v>0</v>
          </cell>
          <cell r="BI303" t="str">
            <v>N/A</v>
          </cell>
          <cell r="BJ303">
            <v>12500</v>
          </cell>
          <cell r="BK303">
            <v>12500</v>
          </cell>
          <cell r="BL303">
            <v>0</v>
          </cell>
          <cell r="BM303">
            <v>0</v>
          </cell>
          <cell r="BN303">
            <v>12500</v>
          </cell>
          <cell r="BO303">
            <v>12500</v>
          </cell>
          <cell r="BP303">
            <v>0</v>
          </cell>
          <cell r="BQ303">
            <v>0</v>
          </cell>
          <cell r="BR303">
            <v>12500</v>
          </cell>
          <cell r="BS303">
            <v>12500</v>
          </cell>
          <cell r="BT303">
            <v>0</v>
          </cell>
          <cell r="BU303">
            <v>0</v>
          </cell>
          <cell r="BV303">
            <v>37500</v>
          </cell>
          <cell r="BW303">
            <v>37500</v>
          </cell>
          <cell r="BX303">
            <v>0</v>
          </cell>
          <cell r="BY303" t="str">
            <v>N/A</v>
          </cell>
          <cell r="BZ303">
            <v>12500</v>
          </cell>
          <cell r="CA303">
            <v>12500</v>
          </cell>
          <cell r="CB303">
            <v>0</v>
          </cell>
          <cell r="CC303">
            <v>0</v>
          </cell>
          <cell r="CD303">
            <v>12500</v>
          </cell>
          <cell r="CE303">
            <v>12500</v>
          </cell>
          <cell r="CF303">
            <v>0</v>
          </cell>
          <cell r="CG303">
            <v>0</v>
          </cell>
          <cell r="CH303">
            <v>12500</v>
          </cell>
          <cell r="CI303">
            <v>12500</v>
          </cell>
          <cell r="CJ303">
            <v>0</v>
          </cell>
          <cell r="CK303">
            <v>0</v>
          </cell>
          <cell r="CL303">
            <v>37500</v>
          </cell>
          <cell r="CM303">
            <v>37500</v>
          </cell>
          <cell r="CN303">
            <v>0</v>
          </cell>
          <cell r="CO303" t="str">
            <v>N/A</v>
          </cell>
          <cell r="CP303">
            <v>150000</v>
          </cell>
          <cell r="CQ303">
            <v>150000</v>
          </cell>
          <cell r="CR303">
            <v>0</v>
          </cell>
          <cell r="CS303" t="str">
            <v>N/A</v>
          </cell>
          <cell r="CT303">
            <v>6710</v>
          </cell>
          <cell r="CU303">
            <v>12500</v>
          </cell>
          <cell r="CV303">
            <v>12500</v>
          </cell>
          <cell r="CW303">
            <v>25000</v>
          </cell>
          <cell r="CX303">
            <v>25000</v>
          </cell>
          <cell r="CY303">
            <v>37500</v>
          </cell>
          <cell r="CZ303">
            <v>37500</v>
          </cell>
          <cell r="DA303">
            <v>50000</v>
          </cell>
          <cell r="DB303">
            <v>50000</v>
          </cell>
          <cell r="DC303">
            <v>62500</v>
          </cell>
          <cell r="DD303">
            <v>62500</v>
          </cell>
          <cell r="DE303">
            <v>75000</v>
          </cell>
          <cell r="DF303">
            <v>75000</v>
          </cell>
          <cell r="DG303">
            <v>87500</v>
          </cell>
          <cell r="DH303">
            <v>87500</v>
          </cell>
          <cell r="DI303">
            <v>100000</v>
          </cell>
          <cell r="DJ303">
            <v>100000</v>
          </cell>
          <cell r="DK303">
            <v>112500</v>
          </cell>
          <cell r="DL303">
            <v>112500</v>
          </cell>
          <cell r="DM303">
            <v>125000</v>
          </cell>
          <cell r="DN303">
            <v>125000</v>
          </cell>
          <cell r="DO303">
            <v>137500</v>
          </cell>
          <cell r="DP303">
            <v>137500</v>
          </cell>
          <cell r="DQ303">
            <v>150000</v>
          </cell>
          <cell r="DR303">
            <v>150000</v>
          </cell>
        </row>
        <row r="304">
          <cell r="AC304">
            <v>6720</v>
          </cell>
          <cell r="AD304">
            <v>4360</v>
          </cell>
          <cell r="AE304">
            <v>4000</v>
          </cell>
          <cell r="AF304">
            <v>9.000000000000008E-2</v>
          </cell>
          <cell r="AG304">
            <v>4000</v>
          </cell>
          <cell r="AH304">
            <v>4000</v>
          </cell>
          <cell r="AI304">
            <v>4000</v>
          </cell>
          <cell r="AJ304">
            <v>0</v>
          </cell>
          <cell r="AK304">
            <v>0</v>
          </cell>
          <cell r="AL304">
            <v>4000</v>
          </cell>
          <cell r="AM304">
            <v>4000</v>
          </cell>
          <cell r="AN304">
            <v>0</v>
          </cell>
          <cell r="AO304">
            <v>0</v>
          </cell>
          <cell r="AP304">
            <v>12360</v>
          </cell>
          <cell r="AQ304">
            <v>12000</v>
          </cell>
          <cell r="AR304">
            <v>3.0000000000000027E-2</v>
          </cell>
          <cell r="AS304" t="str">
            <v>N/A</v>
          </cell>
          <cell r="AT304">
            <v>4000</v>
          </cell>
          <cell r="AU304">
            <v>4000</v>
          </cell>
          <cell r="AV304">
            <v>0</v>
          </cell>
          <cell r="AW304">
            <v>0</v>
          </cell>
          <cell r="AX304">
            <v>4000</v>
          </cell>
          <cell r="AY304">
            <v>4000</v>
          </cell>
          <cell r="AZ304">
            <v>0</v>
          </cell>
          <cell r="BA304">
            <v>0</v>
          </cell>
          <cell r="BB304">
            <v>4000</v>
          </cell>
          <cell r="BC304">
            <v>4000</v>
          </cell>
          <cell r="BD304">
            <v>0</v>
          </cell>
          <cell r="BE304">
            <v>0</v>
          </cell>
          <cell r="BF304">
            <v>12000</v>
          </cell>
          <cell r="BG304">
            <v>12000</v>
          </cell>
          <cell r="BH304">
            <v>0</v>
          </cell>
          <cell r="BI304" t="str">
            <v>N/A</v>
          </cell>
          <cell r="BJ304">
            <v>4000</v>
          </cell>
          <cell r="BK304">
            <v>4000</v>
          </cell>
          <cell r="BL304">
            <v>0</v>
          </cell>
          <cell r="BM304">
            <v>0</v>
          </cell>
          <cell r="BN304">
            <v>4000</v>
          </cell>
          <cell r="BO304">
            <v>4000</v>
          </cell>
          <cell r="BP304">
            <v>0</v>
          </cell>
          <cell r="BQ304">
            <v>0</v>
          </cell>
          <cell r="BR304">
            <v>4000</v>
          </cell>
          <cell r="BS304">
            <v>4000</v>
          </cell>
          <cell r="BT304">
            <v>0</v>
          </cell>
          <cell r="BU304">
            <v>0</v>
          </cell>
          <cell r="BV304">
            <v>12000</v>
          </cell>
          <cell r="BW304">
            <v>12000</v>
          </cell>
          <cell r="BX304">
            <v>0</v>
          </cell>
          <cell r="BY304" t="str">
            <v>N/A</v>
          </cell>
          <cell r="BZ304">
            <v>4000</v>
          </cell>
          <cell r="CA304">
            <v>4000</v>
          </cell>
          <cell r="CB304">
            <v>0</v>
          </cell>
          <cell r="CC304">
            <v>0</v>
          </cell>
          <cell r="CD304">
            <v>4000</v>
          </cell>
          <cell r="CE304">
            <v>4000</v>
          </cell>
          <cell r="CF304">
            <v>0</v>
          </cell>
          <cell r="CG304">
            <v>0</v>
          </cell>
          <cell r="CH304">
            <v>4000</v>
          </cell>
          <cell r="CI304">
            <v>4000</v>
          </cell>
          <cell r="CJ304">
            <v>0</v>
          </cell>
          <cell r="CK304">
            <v>0</v>
          </cell>
          <cell r="CL304">
            <v>12000</v>
          </cell>
          <cell r="CM304">
            <v>12000</v>
          </cell>
          <cell r="CN304">
            <v>0</v>
          </cell>
          <cell r="CO304" t="str">
            <v>N/A</v>
          </cell>
          <cell r="CP304">
            <v>48360</v>
          </cell>
          <cell r="CQ304">
            <v>48000</v>
          </cell>
          <cell r="CR304">
            <v>7.5000000000000622E-3</v>
          </cell>
          <cell r="CS304" t="str">
            <v>N/A</v>
          </cell>
          <cell r="CT304">
            <v>6720</v>
          </cell>
          <cell r="CU304">
            <v>4360</v>
          </cell>
          <cell r="CV304">
            <v>4000</v>
          </cell>
          <cell r="CW304">
            <v>8360</v>
          </cell>
          <cell r="CX304">
            <v>8000</v>
          </cell>
          <cell r="CY304">
            <v>12360</v>
          </cell>
          <cell r="CZ304">
            <v>12000</v>
          </cell>
          <cell r="DA304">
            <v>16360</v>
          </cell>
          <cell r="DB304">
            <v>16000</v>
          </cell>
          <cell r="DC304">
            <v>20360</v>
          </cell>
          <cell r="DD304">
            <v>20000</v>
          </cell>
          <cell r="DE304">
            <v>24360</v>
          </cell>
          <cell r="DF304">
            <v>24000</v>
          </cell>
          <cell r="DG304">
            <v>28360</v>
          </cell>
          <cell r="DH304">
            <v>28000</v>
          </cell>
          <cell r="DI304">
            <v>32360</v>
          </cell>
          <cell r="DJ304">
            <v>32000</v>
          </cell>
          <cell r="DK304">
            <v>36360</v>
          </cell>
          <cell r="DL304">
            <v>36000</v>
          </cell>
          <cell r="DM304">
            <v>40360</v>
          </cell>
          <cell r="DN304">
            <v>40000</v>
          </cell>
          <cell r="DO304">
            <v>44360</v>
          </cell>
          <cell r="DP304">
            <v>44000</v>
          </cell>
          <cell r="DQ304">
            <v>48360</v>
          </cell>
          <cell r="DR304">
            <v>48000</v>
          </cell>
        </row>
        <row r="305">
          <cell r="AC305">
            <v>6725</v>
          </cell>
          <cell r="AD305">
            <v>0</v>
          </cell>
          <cell r="AE305">
            <v>0</v>
          </cell>
          <cell r="AF305" t="str">
            <v>N/A</v>
          </cell>
          <cell r="AG305">
            <v>0</v>
          </cell>
          <cell r="AH305">
            <v>0</v>
          </cell>
          <cell r="AI305">
            <v>0</v>
          </cell>
          <cell r="AJ305" t="str">
            <v>N/A</v>
          </cell>
          <cell r="AK305">
            <v>0</v>
          </cell>
          <cell r="AL305">
            <v>0</v>
          </cell>
          <cell r="AM305">
            <v>0</v>
          </cell>
          <cell r="AN305" t="str">
            <v>N/A</v>
          </cell>
          <cell r="AO305">
            <v>0</v>
          </cell>
          <cell r="AP305">
            <v>0</v>
          </cell>
          <cell r="AQ305">
            <v>0</v>
          </cell>
          <cell r="AR305" t="str">
            <v>N/A</v>
          </cell>
          <cell r="AS305" t="str">
            <v>N/A</v>
          </cell>
          <cell r="AT305">
            <v>0</v>
          </cell>
          <cell r="AU305">
            <v>0</v>
          </cell>
          <cell r="AV305" t="str">
            <v>N/A</v>
          </cell>
          <cell r="AW305">
            <v>0</v>
          </cell>
          <cell r="AX305">
            <v>0</v>
          </cell>
          <cell r="AY305">
            <v>0</v>
          </cell>
          <cell r="AZ305" t="str">
            <v>N/A</v>
          </cell>
          <cell r="BA305">
            <v>0</v>
          </cell>
          <cell r="BB305">
            <v>0</v>
          </cell>
          <cell r="BC305">
            <v>0</v>
          </cell>
          <cell r="BD305" t="str">
            <v>N/A</v>
          </cell>
          <cell r="BE305">
            <v>0</v>
          </cell>
          <cell r="BF305">
            <v>0</v>
          </cell>
          <cell r="BG305">
            <v>0</v>
          </cell>
          <cell r="BH305" t="str">
            <v>N/A</v>
          </cell>
          <cell r="BI305" t="str">
            <v>N/A</v>
          </cell>
          <cell r="BJ305">
            <v>0</v>
          </cell>
          <cell r="BK305">
            <v>0</v>
          </cell>
          <cell r="BL305" t="str">
            <v>N/A</v>
          </cell>
          <cell r="BM305">
            <v>0</v>
          </cell>
          <cell r="BN305">
            <v>0</v>
          </cell>
          <cell r="BO305">
            <v>0</v>
          </cell>
          <cell r="BP305" t="str">
            <v>N/A</v>
          </cell>
          <cell r="BQ305">
            <v>0</v>
          </cell>
          <cell r="BR305">
            <v>0</v>
          </cell>
          <cell r="BS305">
            <v>0</v>
          </cell>
          <cell r="BT305" t="str">
            <v>N/A</v>
          </cell>
          <cell r="BU305">
            <v>0</v>
          </cell>
          <cell r="BV305">
            <v>0</v>
          </cell>
          <cell r="BW305">
            <v>0</v>
          </cell>
          <cell r="BX305" t="str">
            <v>N/A</v>
          </cell>
          <cell r="BY305" t="str">
            <v>N/A</v>
          </cell>
          <cell r="BZ305">
            <v>0</v>
          </cell>
          <cell r="CA305">
            <v>0</v>
          </cell>
          <cell r="CB305" t="str">
            <v>N/A</v>
          </cell>
          <cell r="CC305">
            <v>0</v>
          </cell>
          <cell r="CD305">
            <v>0</v>
          </cell>
          <cell r="CE305">
            <v>0</v>
          </cell>
          <cell r="CF305" t="str">
            <v>N/A</v>
          </cell>
          <cell r="CG305">
            <v>0</v>
          </cell>
          <cell r="CH305">
            <v>0</v>
          </cell>
          <cell r="CI305">
            <v>0</v>
          </cell>
          <cell r="CJ305" t="str">
            <v>N/A</v>
          </cell>
          <cell r="CK305">
            <v>0</v>
          </cell>
          <cell r="CL305">
            <v>0</v>
          </cell>
          <cell r="CM305">
            <v>0</v>
          </cell>
          <cell r="CN305" t="str">
            <v>N/A</v>
          </cell>
          <cell r="CO305" t="str">
            <v>N/A</v>
          </cell>
          <cell r="CP305">
            <v>0</v>
          </cell>
          <cell r="CQ305">
            <v>0</v>
          </cell>
          <cell r="CR305" t="str">
            <v>N/A</v>
          </cell>
          <cell r="CS305" t="str">
            <v>N/A</v>
          </cell>
          <cell r="CT305">
            <v>6725</v>
          </cell>
          <cell r="CU305">
            <v>0</v>
          </cell>
          <cell r="CV305">
            <v>0</v>
          </cell>
          <cell r="CW305">
            <v>0</v>
          </cell>
          <cell r="CX305">
            <v>0</v>
          </cell>
          <cell r="CY305">
            <v>0</v>
          </cell>
          <cell r="CZ305">
            <v>0</v>
          </cell>
          <cell r="DA305">
            <v>0</v>
          </cell>
          <cell r="DB305">
            <v>0</v>
          </cell>
          <cell r="DC305">
            <v>0</v>
          </cell>
          <cell r="DD305">
            <v>0</v>
          </cell>
          <cell r="DE305">
            <v>0</v>
          </cell>
          <cell r="DF305">
            <v>0</v>
          </cell>
          <cell r="DG305">
            <v>0</v>
          </cell>
          <cell r="DH305">
            <v>0</v>
          </cell>
          <cell r="DI305">
            <v>0</v>
          </cell>
          <cell r="DJ305">
            <v>0</v>
          </cell>
          <cell r="DK305">
            <v>0</v>
          </cell>
          <cell r="DL305">
            <v>0</v>
          </cell>
          <cell r="DM305">
            <v>0</v>
          </cell>
          <cell r="DN305">
            <v>0</v>
          </cell>
          <cell r="DO305">
            <v>0</v>
          </cell>
          <cell r="DP305">
            <v>0</v>
          </cell>
          <cell r="DQ305">
            <v>0</v>
          </cell>
          <cell r="DR305">
            <v>0</v>
          </cell>
        </row>
        <row r="306">
          <cell r="AC306">
            <v>6730</v>
          </cell>
          <cell r="AD306">
            <v>306.81000000000006</v>
          </cell>
          <cell r="AE306">
            <v>500</v>
          </cell>
          <cell r="AF306">
            <v>-0.38637999999999983</v>
          </cell>
          <cell r="AG306">
            <v>500</v>
          </cell>
          <cell r="AH306">
            <v>500</v>
          </cell>
          <cell r="AI306">
            <v>500</v>
          </cell>
          <cell r="AJ306">
            <v>0</v>
          </cell>
          <cell r="AK306">
            <v>0</v>
          </cell>
          <cell r="AL306">
            <v>500</v>
          </cell>
          <cell r="AM306">
            <v>500</v>
          </cell>
          <cell r="AN306">
            <v>0</v>
          </cell>
          <cell r="AO306">
            <v>0</v>
          </cell>
          <cell r="AP306">
            <v>1306.81</v>
          </cell>
          <cell r="AQ306">
            <v>1500</v>
          </cell>
          <cell r="AR306">
            <v>-0.12879333333333332</v>
          </cell>
          <cell r="AS306" t="str">
            <v>N/A</v>
          </cell>
          <cell r="AT306">
            <v>500</v>
          </cell>
          <cell r="AU306">
            <v>500</v>
          </cell>
          <cell r="AV306">
            <v>0</v>
          </cell>
          <cell r="AW306">
            <v>0</v>
          </cell>
          <cell r="AX306">
            <v>500</v>
          </cell>
          <cell r="AY306">
            <v>500</v>
          </cell>
          <cell r="AZ306">
            <v>0</v>
          </cell>
          <cell r="BA306">
            <v>0</v>
          </cell>
          <cell r="BB306">
            <v>500</v>
          </cell>
          <cell r="BC306">
            <v>500</v>
          </cell>
          <cell r="BD306">
            <v>0</v>
          </cell>
          <cell r="BE306">
            <v>0</v>
          </cell>
          <cell r="BF306">
            <v>1500</v>
          </cell>
          <cell r="BG306">
            <v>1500</v>
          </cell>
          <cell r="BH306">
            <v>0</v>
          </cell>
          <cell r="BI306" t="str">
            <v>N/A</v>
          </cell>
          <cell r="BJ306">
            <v>500</v>
          </cell>
          <cell r="BK306">
            <v>500</v>
          </cell>
          <cell r="BL306">
            <v>0</v>
          </cell>
          <cell r="BM306">
            <v>0</v>
          </cell>
          <cell r="BN306">
            <v>500</v>
          </cell>
          <cell r="BO306">
            <v>500</v>
          </cell>
          <cell r="BP306">
            <v>0</v>
          </cell>
          <cell r="BQ306">
            <v>0</v>
          </cell>
          <cell r="BR306">
            <v>500</v>
          </cell>
          <cell r="BS306">
            <v>500</v>
          </cell>
          <cell r="BT306">
            <v>0</v>
          </cell>
          <cell r="BU306">
            <v>0</v>
          </cell>
          <cell r="BV306">
            <v>1500</v>
          </cell>
          <cell r="BW306">
            <v>1500</v>
          </cell>
          <cell r="BX306">
            <v>0</v>
          </cell>
          <cell r="BY306" t="str">
            <v>N/A</v>
          </cell>
          <cell r="BZ306">
            <v>500</v>
          </cell>
          <cell r="CA306">
            <v>500</v>
          </cell>
          <cell r="CB306">
            <v>0</v>
          </cell>
          <cell r="CC306">
            <v>0</v>
          </cell>
          <cell r="CD306">
            <v>500</v>
          </cell>
          <cell r="CE306">
            <v>500</v>
          </cell>
          <cell r="CF306">
            <v>0</v>
          </cell>
          <cell r="CG306">
            <v>0</v>
          </cell>
          <cell r="CH306">
            <v>500</v>
          </cell>
          <cell r="CI306">
            <v>500</v>
          </cell>
          <cell r="CJ306">
            <v>0</v>
          </cell>
          <cell r="CK306">
            <v>0</v>
          </cell>
          <cell r="CL306">
            <v>1500</v>
          </cell>
          <cell r="CM306">
            <v>1500</v>
          </cell>
          <cell r="CN306">
            <v>0</v>
          </cell>
          <cell r="CO306" t="str">
            <v>N/A</v>
          </cell>
          <cell r="CP306">
            <v>5806.8099999999995</v>
          </cell>
          <cell r="CQ306">
            <v>6000</v>
          </cell>
          <cell r="CR306">
            <v>-3.219833333333344E-2</v>
          </cell>
          <cell r="CS306" t="str">
            <v>N/A</v>
          </cell>
          <cell r="CT306">
            <v>6730</v>
          </cell>
          <cell r="CU306">
            <v>306.81000000000006</v>
          </cell>
          <cell r="CV306">
            <v>500</v>
          </cell>
          <cell r="CW306">
            <v>806.81000000000006</v>
          </cell>
          <cell r="CX306">
            <v>1000</v>
          </cell>
          <cell r="CY306">
            <v>1306.81</v>
          </cell>
          <cell r="CZ306">
            <v>1500</v>
          </cell>
          <cell r="DA306">
            <v>1806.81</v>
          </cell>
          <cell r="DB306">
            <v>2000</v>
          </cell>
          <cell r="DC306">
            <v>2306.81</v>
          </cell>
          <cell r="DD306">
            <v>2500</v>
          </cell>
          <cell r="DE306">
            <v>2806.81</v>
          </cell>
          <cell r="DF306">
            <v>3000</v>
          </cell>
          <cell r="DG306">
            <v>3306.81</v>
          </cell>
          <cell r="DH306">
            <v>3500</v>
          </cell>
          <cell r="DI306">
            <v>3806.81</v>
          </cell>
          <cell r="DJ306">
            <v>4000</v>
          </cell>
          <cell r="DK306">
            <v>4306.8099999999995</v>
          </cell>
          <cell r="DL306">
            <v>4500</v>
          </cell>
          <cell r="DM306">
            <v>4806.8099999999995</v>
          </cell>
          <cell r="DN306">
            <v>5000</v>
          </cell>
          <cell r="DO306">
            <v>5306.8099999999995</v>
          </cell>
          <cell r="DP306">
            <v>5500</v>
          </cell>
          <cell r="DQ306">
            <v>5806.8099999999995</v>
          </cell>
          <cell r="DR306">
            <v>6000</v>
          </cell>
        </row>
        <row r="307">
          <cell r="AC307">
            <v>6740</v>
          </cell>
          <cell r="AD307">
            <v>384.18000000000006</v>
          </cell>
          <cell r="AE307">
            <v>700</v>
          </cell>
          <cell r="AF307">
            <v>-0.45117142857142845</v>
          </cell>
          <cell r="AG307">
            <v>700</v>
          </cell>
          <cell r="AH307">
            <v>700</v>
          </cell>
          <cell r="AI307">
            <v>700</v>
          </cell>
          <cell r="AJ307">
            <v>0</v>
          </cell>
          <cell r="AK307">
            <v>0</v>
          </cell>
          <cell r="AL307">
            <v>700</v>
          </cell>
          <cell r="AM307">
            <v>700</v>
          </cell>
          <cell r="AN307">
            <v>0</v>
          </cell>
          <cell r="AO307">
            <v>0</v>
          </cell>
          <cell r="AP307">
            <v>1784.18</v>
          </cell>
          <cell r="AQ307">
            <v>2100</v>
          </cell>
          <cell r="AR307">
            <v>-0.15039047619047619</v>
          </cell>
          <cell r="AS307" t="str">
            <v>N/A</v>
          </cell>
          <cell r="AT307">
            <v>700</v>
          </cell>
          <cell r="AU307">
            <v>700</v>
          </cell>
          <cell r="AV307">
            <v>0</v>
          </cell>
          <cell r="AW307">
            <v>0</v>
          </cell>
          <cell r="AX307">
            <v>700</v>
          </cell>
          <cell r="AY307">
            <v>700</v>
          </cell>
          <cell r="AZ307">
            <v>0</v>
          </cell>
          <cell r="BA307">
            <v>0</v>
          </cell>
          <cell r="BB307">
            <v>700</v>
          </cell>
          <cell r="BC307">
            <v>700</v>
          </cell>
          <cell r="BD307">
            <v>0</v>
          </cell>
          <cell r="BE307">
            <v>0</v>
          </cell>
          <cell r="BF307">
            <v>2100</v>
          </cell>
          <cell r="BG307">
            <v>2100</v>
          </cell>
          <cell r="BH307">
            <v>0</v>
          </cell>
          <cell r="BI307" t="str">
            <v>N/A</v>
          </cell>
          <cell r="BJ307">
            <v>700</v>
          </cell>
          <cell r="BK307">
            <v>700</v>
          </cell>
          <cell r="BL307">
            <v>0</v>
          </cell>
          <cell r="BM307">
            <v>0</v>
          </cell>
          <cell r="BN307">
            <v>700</v>
          </cell>
          <cell r="BO307">
            <v>700</v>
          </cell>
          <cell r="BP307">
            <v>0</v>
          </cell>
          <cell r="BQ307">
            <v>0</v>
          </cell>
          <cell r="BR307">
            <v>700</v>
          </cell>
          <cell r="BS307">
            <v>700</v>
          </cell>
          <cell r="BT307">
            <v>0</v>
          </cell>
          <cell r="BU307">
            <v>0</v>
          </cell>
          <cell r="BV307">
            <v>2100</v>
          </cell>
          <cell r="BW307">
            <v>2100</v>
          </cell>
          <cell r="BX307">
            <v>0</v>
          </cell>
          <cell r="BY307" t="str">
            <v>N/A</v>
          </cell>
          <cell r="BZ307">
            <v>700</v>
          </cell>
          <cell r="CA307">
            <v>700</v>
          </cell>
          <cell r="CB307">
            <v>0</v>
          </cell>
          <cell r="CC307">
            <v>0</v>
          </cell>
          <cell r="CD307">
            <v>700</v>
          </cell>
          <cell r="CE307">
            <v>700</v>
          </cell>
          <cell r="CF307">
            <v>0</v>
          </cell>
          <cell r="CG307">
            <v>0</v>
          </cell>
          <cell r="CH307">
            <v>700</v>
          </cell>
          <cell r="CI307">
            <v>700</v>
          </cell>
          <cell r="CJ307">
            <v>0</v>
          </cell>
          <cell r="CK307">
            <v>0</v>
          </cell>
          <cell r="CL307">
            <v>2100</v>
          </cell>
          <cell r="CM307">
            <v>2100</v>
          </cell>
          <cell r="CN307">
            <v>0</v>
          </cell>
          <cell r="CO307" t="str">
            <v>N/A</v>
          </cell>
          <cell r="CP307">
            <v>8084.18</v>
          </cell>
          <cell r="CQ307">
            <v>8400</v>
          </cell>
          <cell r="CR307">
            <v>-3.7597619047619046E-2</v>
          </cell>
          <cell r="CS307" t="str">
            <v>N/A</v>
          </cell>
          <cell r="CT307">
            <v>6740</v>
          </cell>
          <cell r="CU307">
            <v>384.18000000000006</v>
          </cell>
          <cell r="CV307">
            <v>700</v>
          </cell>
          <cell r="CW307">
            <v>1084.18</v>
          </cell>
          <cell r="CX307">
            <v>1400</v>
          </cell>
          <cell r="CY307">
            <v>1784.18</v>
          </cell>
          <cell r="CZ307">
            <v>2100</v>
          </cell>
          <cell r="DA307">
            <v>2484.1800000000003</v>
          </cell>
          <cell r="DB307">
            <v>2800</v>
          </cell>
          <cell r="DC307">
            <v>3184.1800000000003</v>
          </cell>
          <cell r="DD307">
            <v>3500</v>
          </cell>
          <cell r="DE307">
            <v>3884.1800000000003</v>
          </cell>
          <cell r="DF307">
            <v>4200</v>
          </cell>
          <cell r="DG307">
            <v>4584.18</v>
          </cell>
          <cell r="DH307">
            <v>4900</v>
          </cell>
          <cell r="DI307">
            <v>5284.18</v>
          </cell>
          <cell r="DJ307">
            <v>5600</v>
          </cell>
          <cell r="DK307">
            <v>5984.18</v>
          </cell>
          <cell r="DL307">
            <v>6300</v>
          </cell>
          <cell r="DM307">
            <v>6684.18</v>
          </cell>
          <cell r="DN307">
            <v>7000</v>
          </cell>
          <cell r="DO307">
            <v>7384.18</v>
          </cell>
          <cell r="DP307">
            <v>7700</v>
          </cell>
          <cell r="DQ307">
            <v>8084.18</v>
          </cell>
          <cell r="DR307">
            <v>8400</v>
          </cell>
        </row>
        <row r="308">
          <cell r="AC308">
            <v>6750</v>
          </cell>
          <cell r="AD308">
            <v>-870.67000000000007</v>
          </cell>
          <cell r="AE308">
            <v>1000</v>
          </cell>
          <cell r="AF308">
            <v>-1.8706700000000001</v>
          </cell>
          <cell r="AG308">
            <v>1000</v>
          </cell>
          <cell r="AH308">
            <v>1000</v>
          </cell>
          <cell r="AI308">
            <v>1000</v>
          </cell>
          <cell r="AJ308">
            <v>0</v>
          </cell>
          <cell r="AK308">
            <v>0</v>
          </cell>
          <cell r="AL308">
            <v>1000</v>
          </cell>
          <cell r="AM308">
            <v>1000</v>
          </cell>
          <cell r="AN308">
            <v>0</v>
          </cell>
          <cell r="AO308">
            <v>0</v>
          </cell>
          <cell r="AP308">
            <v>1129.33</v>
          </cell>
          <cell r="AQ308">
            <v>3000</v>
          </cell>
          <cell r="AR308">
            <v>-0.62355666666666676</v>
          </cell>
          <cell r="AS308" t="str">
            <v>N/A</v>
          </cell>
          <cell r="AT308">
            <v>1000</v>
          </cell>
          <cell r="AU308">
            <v>1000</v>
          </cell>
          <cell r="AV308">
            <v>0</v>
          </cell>
          <cell r="AW308">
            <v>0</v>
          </cell>
          <cell r="AX308">
            <v>1000</v>
          </cell>
          <cell r="AY308">
            <v>1000</v>
          </cell>
          <cell r="AZ308">
            <v>0</v>
          </cell>
          <cell r="BA308">
            <v>0</v>
          </cell>
          <cell r="BB308">
            <v>1000</v>
          </cell>
          <cell r="BC308">
            <v>1000</v>
          </cell>
          <cell r="BD308">
            <v>0</v>
          </cell>
          <cell r="BE308">
            <v>0</v>
          </cell>
          <cell r="BF308">
            <v>3000</v>
          </cell>
          <cell r="BG308">
            <v>3000</v>
          </cell>
          <cell r="BH308">
            <v>0</v>
          </cell>
          <cell r="BI308" t="str">
            <v>N/A</v>
          </cell>
          <cell r="BJ308">
            <v>1000</v>
          </cell>
          <cell r="BK308">
            <v>1000</v>
          </cell>
          <cell r="BL308">
            <v>0</v>
          </cell>
          <cell r="BM308">
            <v>0</v>
          </cell>
          <cell r="BN308">
            <v>1000</v>
          </cell>
          <cell r="BO308">
            <v>1000</v>
          </cell>
          <cell r="BP308">
            <v>0</v>
          </cell>
          <cell r="BQ308">
            <v>0</v>
          </cell>
          <cell r="BR308">
            <v>1000</v>
          </cell>
          <cell r="BS308">
            <v>1000</v>
          </cell>
          <cell r="BT308">
            <v>0</v>
          </cell>
          <cell r="BU308">
            <v>0</v>
          </cell>
          <cell r="BV308">
            <v>3000</v>
          </cell>
          <cell r="BW308">
            <v>3000</v>
          </cell>
          <cell r="BX308">
            <v>0</v>
          </cell>
          <cell r="BY308" t="str">
            <v>N/A</v>
          </cell>
          <cell r="BZ308">
            <v>1000</v>
          </cell>
          <cell r="CA308">
            <v>1000</v>
          </cell>
          <cell r="CB308">
            <v>0</v>
          </cell>
          <cell r="CC308">
            <v>0</v>
          </cell>
          <cell r="CD308">
            <v>1000</v>
          </cell>
          <cell r="CE308">
            <v>1000</v>
          </cell>
          <cell r="CF308">
            <v>0</v>
          </cell>
          <cell r="CG308">
            <v>0</v>
          </cell>
          <cell r="CH308">
            <v>1000</v>
          </cell>
          <cell r="CI308">
            <v>1000</v>
          </cell>
          <cell r="CJ308">
            <v>0</v>
          </cell>
          <cell r="CK308">
            <v>0</v>
          </cell>
          <cell r="CL308">
            <v>3000</v>
          </cell>
          <cell r="CM308">
            <v>3000</v>
          </cell>
          <cell r="CN308">
            <v>0</v>
          </cell>
          <cell r="CO308" t="str">
            <v>N/A</v>
          </cell>
          <cell r="CP308">
            <v>10129.33</v>
          </cell>
          <cell r="CQ308">
            <v>12000</v>
          </cell>
          <cell r="CR308">
            <v>-0.15588916666666663</v>
          </cell>
          <cell r="CS308" t="str">
            <v>N/A</v>
          </cell>
          <cell r="CT308">
            <v>6750</v>
          </cell>
          <cell r="CU308">
            <v>-870.67000000000007</v>
          </cell>
          <cell r="CV308">
            <v>1000</v>
          </cell>
          <cell r="CW308">
            <v>129.32999999999993</v>
          </cell>
          <cell r="CX308">
            <v>2000</v>
          </cell>
          <cell r="CY308">
            <v>1129.33</v>
          </cell>
          <cell r="CZ308">
            <v>3000</v>
          </cell>
          <cell r="DA308">
            <v>2129.33</v>
          </cell>
          <cell r="DB308">
            <v>4000</v>
          </cell>
          <cell r="DC308">
            <v>3129.33</v>
          </cell>
          <cell r="DD308">
            <v>5000</v>
          </cell>
          <cell r="DE308">
            <v>4129.33</v>
          </cell>
          <cell r="DF308">
            <v>6000</v>
          </cell>
          <cell r="DG308">
            <v>5129.33</v>
          </cell>
          <cell r="DH308">
            <v>7000</v>
          </cell>
          <cell r="DI308">
            <v>6129.33</v>
          </cell>
          <cell r="DJ308">
            <v>8000</v>
          </cell>
          <cell r="DK308">
            <v>7129.33</v>
          </cell>
          <cell r="DL308">
            <v>9000</v>
          </cell>
          <cell r="DM308">
            <v>8129.33</v>
          </cell>
          <cell r="DN308">
            <v>10000</v>
          </cell>
          <cell r="DO308">
            <v>9129.33</v>
          </cell>
          <cell r="DP308">
            <v>11000</v>
          </cell>
          <cell r="DQ308">
            <v>10129.33</v>
          </cell>
          <cell r="DR308">
            <v>12000</v>
          </cell>
        </row>
        <row r="309">
          <cell r="AC309">
            <v>6760</v>
          </cell>
          <cell r="AD309">
            <v>0</v>
          </cell>
          <cell r="AE309">
            <v>0</v>
          </cell>
          <cell r="AF309" t="str">
            <v>N/A</v>
          </cell>
          <cell r="AG309">
            <v>0</v>
          </cell>
          <cell r="AH309">
            <v>0</v>
          </cell>
          <cell r="AI309">
            <v>0</v>
          </cell>
          <cell r="AJ309" t="str">
            <v>N/A</v>
          </cell>
          <cell r="AK309">
            <v>0</v>
          </cell>
          <cell r="AL309">
            <v>0</v>
          </cell>
          <cell r="AM309">
            <v>0</v>
          </cell>
          <cell r="AN309" t="str">
            <v>N/A</v>
          </cell>
          <cell r="AO309">
            <v>0</v>
          </cell>
          <cell r="AP309">
            <v>0</v>
          </cell>
          <cell r="AQ309">
            <v>0</v>
          </cell>
          <cell r="AR309" t="str">
            <v>N/A</v>
          </cell>
          <cell r="AS309" t="str">
            <v>N/A</v>
          </cell>
          <cell r="AT309">
            <v>0</v>
          </cell>
          <cell r="AU309">
            <v>0</v>
          </cell>
          <cell r="AV309" t="str">
            <v>N/A</v>
          </cell>
          <cell r="AW309">
            <v>0</v>
          </cell>
          <cell r="AX309">
            <v>0</v>
          </cell>
          <cell r="AY309">
            <v>0</v>
          </cell>
          <cell r="AZ309" t="str">
            <v>N/A</v>
          </cell>
          <cell r="BA309">
            <v>0</v>
          </cell>
          <cell r="BB309">
            <v>0</v>
          </cell>
          <cell r="BC309">
            <v>0</v>
          </cell>
          <cell r="BD309" t="str">
            <v>N/A</v>
          </cell>
          <cell r="BE309">
            <v>0</v>
          </cell>
          <cell r="BF309">
            <v>0</v>
          </cell>
          <cell r="BG309">
            <v>0</v>
          </cell>
          <cell r="BH309" t="str">
            <v>N/A</v>
          </cell>
          <cell r="BI309" t="str">
            <v>N/A</v>
          </cell>
          <cell r="BJ309">
            <v>0</v>
          </cell>
          <cell r="BK309">
            <v>0</v>
          </cell>
          <cell r="BL309" t="str">
            <v>N/A</v>
          </cell>
          <cell r="BM309">
            <v>0</v>
          </cell>
          <cell r="BN309">
            <v>0</v>
          </cell>
          <cell r="BO309">
            <v>0</v>
          </cell>
          <cell r="BP309" t="str">
            <v>N/A</v>
          </cell>
          <cell r="BQ309">
            <v>0</v>
          </cell>
          <cell r="BR309">
            <v>0</v>
          </cell>
          <cell r="BS309">
            <v>0</v>
          </cell>
          <cell r="BT309" t="str">
            <v>N/A</v>
          </cell>
          <cell r="BU309">
            <v>0</v>
          </cell>
          <cell r="BV309">
            <v>0</v>
          </cell>
          <cell r="BW309">
            <v>0</v>
          </cell>
          <cell r="BX309" t="str">
            <v>N/A</v>
          </cell>
          <cell r="BY309" t="str">
            <v>N/A</v>
          </cell>
          <cell r="BZ309">
            <v>0</v>
          </cell>
          <cell r="CA309">
            <v>0</v>
          </cell>
          <cell r="CB309" t="str">
            <v>N/A</v>
          </cell>
          <cell r="CC309">
            <v>0</v>
          </cell>
          <cell r="CD309">
            <v>0</v>
          </cell>
          <cell r="CE309">
            <v>0</v>
          </cell>
          <cell r="CF309" t="str">
            <v>N/A</v>
          </cell>
          <cell r="CG309">
            <v>0</v>
          </cell>
          <cell r="CH309">
            <v>0</v>
          </cell>
          <cell r="CI309">
            <v>0</v>
          </cell>
          <cell r="CJ309" t="str">
            <v>N/A</v>
          </cell>
          <cell r="CK309">
            <v>0</v>
          </cell>
          <cell r="CL309">
            <v>0</v>
          </cell>
          <cell r="CM309">
            <v>0</v>
          </cell>
          <cell r="CN309" t="str">
            <v>N/A</v>
          </cell>
          <cell r="CO309" t="str">
            <v>N/A</v>
          </cell>
          <cell r="CP309">
            <v>0</v>
          </cell>
          <cell r="CQ309">
            <v>0</v>
          </cell>
          <cell r="CR309" t="str">
            <v>N/A</v>
          </cell>
          <cell r="CS309" t="str">
            <v>N/A</v>
          </cell>
          <cell r="CT309">
            <v>6760</v>
          </cell>
          <cell r="CU309">
            <v>0</v>
          </cell>
          <cell r="CV309">
            <v>0</v>
          </cell>
          <cell r="CW309">
            <v>0</v>
          </cell>
          <cell r="CX309">
            <v>0</v>
          </cell>
          <cell r="CY309">
            <v>0</v>
          </cell>
          <cell r="CZ309">
            <v>0</v>
          </cell>
          <cell r="DA309">
            <v>0</v>
          </cell>
          <cell r="DB309">
            <v>0</v>
          </cell>
          <cell r="DC309">
            <v>0</v>
          </cell>
          <cell r="DD309">
            <v>0</v>
          </cell>
          <cell r="DE309">
            <v>0</v>
          </cell>
          <cell r="DF309">
            <v>0</v>
          </cell>
          <cell r="DG309">
            <v>0</v>
          </cell>
          <cell r="DH309">
            <v>0</v>
          </cell>
          <cell r="DI309">
            <v>0</v>
          </cell>
          <cell r="DJ309">
            <v>0</v>
          </cell>
          <cell r="DK309">
            <v>0</v>
          </cell>
          <cell r="DL309">
            <v>0</v>
          </cell>
          <cell r="DM309">
            <v>0</v>
          </cell>
          <cell r="DN309">
            <v>0</v>
          </cell>
          <cell r="DO309">
            <v>0</v>
          </cell>
          <cell r="DP309">
            <v>0</v>
          </cell>
          <cell r="DQ309">
            <v>0</v>
          </cell>
          <cell r="DR309">
            <v>0</v>
          </cell>
        </row>
        <row r="310">
          <cell r="AC310">
            <v>6770</v>
          </cell>
          <cell r="AD310">
            <v>0</v>
          </cell>
          <cell r="AE310">
            <v>0</v>
          </cell>
          <cell r="AF310" t="str">
            <v>N/A</v>
          </cell>
          <cell r="AG310">
            <v>0</v>
          </cell>
          <cell r="AH310">
            <v>0</v>
          </cell>
          <cell r="AI310">
            <v>0</v>
          </cell>
          <cell r="AJ310" t="str">
            <v>N/A</v>
          </cell>
          <cell r="AK310">
            <v>0</v>
          </cell>
          <cell r="AL310">
            <v>0</v>
          </cell>
          <cell r="AM310">
            <v>0</v>
          </cell>
          <cell r="AN310" t="str">
            <v>N/A</v>
          </cell>
          <cell r="AO310">
            <v>0</v>
          </cell>
          <cell r="AP310">
            <v>0</v>
          </cell>
          <cell r="AQ310">
            <v>0</v>
          </cell>
          <cell r="AR310" t="str">
            <v>N/A</v>
          </cell>
          <cell r="AS310" t="str">
            <v>N/A</v>
          </cell>
          <cell r="AT310">
            <v>0</v>
          </cell>
          <cell r="AU310">
            <v>0</v>
          </cell>
          <cell r="AV310" t="str">
            <v>N/A</v>
          </cell>
          <cell r="AW310">
            <v>0</v>
          </cell>
          <cell r="AX310">
            <v>0</v>
          </cell>
          <cell r="AY310">
            <v>0</v>
          </cell>
          <cell r="AZ310" t="str">
            <v>N/A</v>
          </cell>
          <cell r="BA310">
            <v>0</v>
          </cell>
          <cell r="BB310">
            <v>0</v>
          </cell>
          <cell r="BC310">
            <v>0</v>
          </cell>
          <cell r="BD310" t="str">
            <v>N/A</v>
          </cell>
          <cell r="BE310">
            <v>0</v>
          </cell>
          <cell r="BF310">
            <v>0</v>
          </cell>
          <cell r="BG310">
            <v>0</v>
          </cell>
          <cell r="BH310" t="str">
            <v>N/A</v>
          </cell>
          <cell r="BI310" t="str">
            <v>N/A</v>
          </cell>
          <cell r="BJ310">
            <v>0</v>
          </cell>
          <cell r="BK310">
            <v>0</v>
          </cell>
          <cell r="BL310" t="str">
            <v>N/A</v>
          </cell>
          <cell r="BM310">
            <v>0</v>
          </cell>
          <cell r="BN310">
            <v>0</v>
          </cell>
          <cell r="BO310">
            <v>0</v>
          </cell>
          <cell r="BP310" t="str">
            <v>N/A</v>
          </cell>
          <cell r="BQ310">
            <v>0</v>
          </cell>
          <cell r="BR310">
            <v>0</v>
          </cell>
          <cell r="BS310">
            <v>0</v>
          </cell>
          <cell r="BT310" t="str">
            <v>N/A</v>
          </cell>
          <cell r="BU310">
            <v>0</v>
          </cell>
          <cell r="BV310">
            <v>0</v>
          </cell>
          <cell r="BW310">
            <v>0</v>
          </cell>
          <cell r="BX310" t="str">
            <v>N/A</v>
          </cell>
          <cell r="BY310" t="str">
            <v>N/A</v>
          </cell>
          <cell r="BZ310">
            <v>0</v>
          </cell>
          <cell r="CA310">
            <v>0</v>
          </cell>
          <cell r="CB310" t="str">
            <v>N/A</v>
          </cell>
          <cell r="CC310">
            <v>0</v>
          </cell>
          <cell r="CD310">
            <v>0</v>
          </cell>
          <cell r="CE310">
            <v>0</v>
          </cell>
          <cell r="CF310" t="str">
            <v>N/A</v>
          </cell>
          <cell r="CG310">
            <v>0</v>
          </cell>
          <cell r="CH310">
            <v>0</v>
          </cell>
          <cell r="CI310">
            <v>0</v>
          </cell>
          <cell r="CJ310" t="str">
            <v>N/A</v>
          </cell>
          <cell r="CK310">
            <v>0</v>
          </cell>
          <cell r="CL310">
            <v>0</v>
          </cell>
          <cell r="CM310">
            <v>0</v>
          </cell>
          <cell r="CN310" t="str">
            <v>N/A</v>
          </cell>
          <cell r="CO310" t="str">
            <v>N/A</v>
          </cell>
          <cell r="CP310">
            <v>0</v>
          </cell>
          <cell r="CQ310">
            <v>0</v>
          </cell>
          <cell r="CR310" t="str">
            <v>N/A</v>
          </cell>
          <cell r="CS310" t="str">
            <v>N/A</v>
          </cell>
          <cell r="CT310">
            <v>6770</v>
          </cell>
          <cell r="CU310">
            <v>0</v>
          </cell>
          <cell r="CV310">
            <v>0</v>
          </cell>
          <cell r="CW310">
            <v>0</v>
          </cell>
          <cell r="CX310">
            <v>0</v>
          </cell>
          <cell r="CY310">
            <v>0</v>
          </cell>
          <cell r="CZ310">
            <v>0</v>
          </cell>
          <cell r="DA310">
            <v>0</v>
          </cell>
          <cell r="DB310">
            <v>0</v>
          </cell>
          <cell r="DC310">
            <v>0</v>
          </cell>
          <cell r="DD310">
            <v>0</v>
          </cell>
          <cell r="DE310">
            <v>0</v>
          </cell>
          <cell r="DF310">
            <v>0</v>
          </cell>
          <cell r="DG310">
            <v>0</v>
          </cell>
          <cell r="DH310">
            <v>0</v>
          </cell>
          <cell r="DI310">
            <v>0</v>
          </cell>
          <cell r="DJ310">
            <v>0</v>
          </cell>
          <cell r="DK310">
            <v>0</v>
          </cell>
          <cell r="DL310">
            <v>0</v>
          </cell>
          <cell r="DM310">
            <v>0</v>
          </cell>
          <cell r="DN310">
            <v>0</v>
          </cell>
          <cell r="DO310">
            <v>0</v>
          </cell>
          <cell r="DP310">
            <v>0</v>
          </cell>
          <cell r="DQ310">
            <v>0</v>
          </cell>
          <cell r="DR310">
            <v>0</v>
          </cell>
        </row>
        <row r="311">
          <cell r="AC311">
            <v>6780</v>
          </cell>
          <cell r="AD311">
            <v>0</v>
          </cell>
          <cell r="AE311">
            <v>0</v>
          </cell>
          <cell r="AF311" t="str">
            <v>N/A</v>
          </cell>
          <cell r="AG311">
            <v>0</v>
          </cell>
          <cell r="AH311">
            <v>0</v>
          </cell>
          <cell r="AI311">
            <v>0</v>
          </cell>
          <cell r="AJ311" t="str">
            <v>N/A</v>
          </cell>
          <cell r="AK311">
            <v>0</v>
          </cell>
          <cell r="AL311">
            <v>0</v>
          </cell>
          <cell r="AM311">
            <v>0</v>
          </cell>
          <cell r="AN311" t="str">
            <v>N/A</v>
          </cell>
          <cell r="AO311">
            <v>0</v>
          </cell>
          <cell r="AP311">
            <v>0</v>
          </cell>
          <cell r="AQ311">
            <v>0</v>
          </cell>
          <cell r="AR311" t="str">
            <v>N/A</v>
          </cell>
          <cell r="AS311" t="str">
            <v>N/A</v>
          </cell>
          <cell r="AT311">
            <v>0</v>
          </cell>
          <cell r="AU311">
            <v>0</v>
          </cell>
          <cell r="AV311" t="str">
            <v>N/A</v>
          </cell>
          <cell r="AW311">
            <v>0</v>
          </cell>
          <cell r="AX311">
            <v>0</v>
          </cell>
          <cell r="AY311">
            <v>0</v>
          </cell>
          <cell r="AZ311" t="str">
            <v>N/A</v>
          </cell>
          <cell r="BA311">
            <v>0</v>
          </cell>
          <cell r="BB311">
            <v>0</v>
          </cell>
          <cell r="BC311">
            <v>0</v>
          </cell>
          <cell r="BD311" t="str">
            <v>N/A</v>
          </cell>
          <cell r="BE311">
            <v>0</v>
          </cell>
          <cell r="BF311">
            <v>0</v>
          </cell>
          <cell r="BG311">
            <v>0</v>
          </cell>
          <cell r="BH311" t="str">
            <v>N/A</v>
          </cell>
          <cell r="BI311" t="str">
            <v>N/A</v>
          </cell>
          <cell r="BJ311">
            <v>0</v>
          </cell>
          <cell r="BK311">
            <v>0</v>
          </cell>
          <cell r="BL311" t="str">
            <v>N/A</v>
          </cell>
          <cell r="BM311">
            <v>0</v>
          </cell>
          <cell r="BN311">
            <v>0</v>
          </cell>
          <cell r="BO311">
            <v>0</v>
          </cell>
          <cell r="BP311" t="str">
            <v>N/A</v>
          </cell>
          <cell r="BQ311">
            <v>0</v>
          </cell>
          <cell r="BR311">
            <v>0</v>
          </cell>
          <cell r="BS311">
            <v>0</v>
          </cell>
          <cell r="BT311" t="str">
            <v>N/A</v>
          </cell>
          <cell r="BU311">
            <v>0</v>
          </cell>
          <cell r="BV311">
            <v>0</v>
          </cell>
          <cell r="BW311">
            <v>0</v>
          </cell>
          <cell r="BX311" t="str">
            <v>N/A</v>
          </cell>
          <cell r="BY311" t="str">
            <v>N/A</v>
          </cell>
          <cell r="BZ311">
            <v>0</v>
          </cell>
          <cell r="CA311">
            <v>0</v>
          </cell>
          <cell r="CB311" t="str">
            <v>N/A</v>
          </cell>
          <cell r="CC311">
            <v>0</v>
          </cell>
          <cell r="CD311">
            <v>0</v>
          </cell>
          <cell r="CE311">
            <v>0</v>
          </cell>
          <cell r="CF311" t="str">
            <v>N/A</v>
          </cell>
          <cell r="CG311">
            <v>0</v>
          </cell>
          <cell r="CH311">
            <v>0</v>
          </cell>
          <cell r="CI311">
            <v>0</v>
          </cell>
          <cell r="CJ311" t="str">
            <v>N/A</v>
          </cell>
          <cell r="CK311">
            <v>0</v>
          </cell>
          <cell r="CL311">
            <v>0</v>
          </cell>
          <cell r="CM311">
            <v>0</v>
          </cell>
          <cell r="CN311" t="str">
            <v>N/A</v>
          </cell>
          <cell r="CO311" t="str">
            <v>N/A</v>
          </cell>
          <cell r="CP311">
            <v>0</v>
          </cell>
          <cell r="CQ311">
            <v>0</v>
          </cell>
          <cell r="CR311" t="str">
            <v>N/A</v>
          </cell>
          <cell r="CS311" t="str">
            <v>N/A</v>
          </cell>
          <cell r="CT311">
            <v>6780</v>
          </cell>
          <cell r="CU311">
            <v>0</v>
          </cell>
          <cell r="CV311">
            <v>0</v>
          </cell>
          <cell r="CW311">
            <v>0</v>
          </cell>
          <cell r="CX311">
            <v>0</v>
          </cell>
          <cell r="CY311">
            <v>0</v>
          </cell>
          <cell r="CZ311">
            <v>0</v>
          </cell>
          <cell r="DA311">
            <v>0</v>
          </cell>
          <cell r="DB311">
            <v>0</v>
          </cell>
          <cell r="DC311">
            <v>0</v>
          </cell>
          <cell r="DD311">
            <v>0</v>
          </cell>
          <cell r="DE311">
            <v>0</v>
          </cell>
          <cell r="DF311">
            <v>0</v>
          </cell>
          <cell r="DG311">
            <v>0</v>
          </cell>
          <cell r="DH311">
            <v>0</v>
          </cell>
          <cell r="DI311">
            <v>0</v>
          </cell>
          <cell r="DJ311">
            <v>0</v>
          </cell>
          <cell r="DK311">
            <v>0</v>
          </cell>
          <cell r="DL311">
            <v>0</v>
          </cell>
          <cell r="DM311">
            <v>0</v>
          </cell>
          <cell r="DN311">
            <v>0</v>
          </cell>
          <cell r="DO311">
            <v>0</v>
          </cell>
          <cell r="DP311">
            <v>0</v>
          </cell>
          <cell r="DQ311">
            <v>0</v>
          </cell>
          <cell r="DR311">
            <v>0</v>
          </cell>
        </row>
        <row r="312">
          <cell r="AC312">
            <v>6790</v>
          </cell>
          <cell r="AD312">
            <v>9.9999999999999985E-3</v>
          </cell>
          <cell r="AE312">
            <v>0</v>
          </cell>
          <cell r="AF312" t="str">
            <v>N/A</v>
          </cell>
          <cell r="AG312">
            <v>0</v>
          </cell>
          <cell r="AH312">
            <v>0</v>
          </cell>
          <cell r="AI312">
            <v>0</v>
          </cell>
          <cell r="AJ312" t="str">
            <v>N/A</v>
          </cell>
          <cell r="AK312">
            <v>0</v>
          </cell>
          <cell r="AL312">
            <v>0</v>
          </cell>
          <cell r="AM312">
            <v>0</v>
          </cell>
          <cell r="AN312" t="str">
            <v>N/A</v>
          </cell>
          <cell r="AO312">
            <v>0</v>
          </cell>
          <cell r="AP312">
            <v>9.9999999999999985E-3</v>
          </cell>
          <cell r="AQ312">
            <v>0</v>
          </cell>
          <cell r="AR312" t="str">
            <v>N/A</v>
          </cell>
          <cell r="AS312" t="str">
            <v>N/A</v>
          </cell>
          <cell r="AT312">
            <v>0</v>
          </cell>
          <cell r="AU312">
            <v>0</v>
          </cell>
          <cell r="AV312" t="str">
            <v>N/A</v>
          </cell>
          <cell r="AW312">
            <v>0</v>
          </cell>
          <cell r="AX312">
            <v>0</v>
          </cell>
          <cell r="AY312">
            <v>0</v>
          </cell>
          <cell r="AZ312" t="str">
            <v>N/A</v>
          </cell>
          <cell r="BA312">
            <v>0</v>
          </cell>
          <cell r="BB312">
            <v>0</v>
          </cell>
          <cell r="BC312">
            <v>0</v>
          </cell>
          <cell r="BD312" t="str">
            <v>N/A</v>
          </cell>
          <cell r="BE312">
            <v>0</v>
          </cell>
          <cell r="BF312">
            <v>0</v>
          </cell>
          <cell r="BG312">
            <v>0</v>
          </cell>
          <cell r="BH312" t="str">
            <v>N/A</v>
          </cell>
          <cell r="BI312" t="str">
            <v>N/A</v>
          </cell>
          <cell r="BJ312">
            <v>0</v>
          </cell>
          <cell r="BK312">
            <v>0</v>
          </cell>
          <cell r="BL312" t="str">
            <v>N/A</v>
          </cell>
          <cell r="BM312">
            <v>0</v>
          </cell>
          <cell r="BN312">
            <v>0</v>
          </cell>
          <cell r="BO312">
            <v>0</v>
          </cell>
          <cell r="BP312" t="str">
            <v>N/A</v>
          </cell>
          <cell r="BQ312">
            <v>0</v>
          </cell>
          <cell r="BR312">
            <v>0</v>
          </cell>
          <cell r="BS312">
            <v>0</v>
          </cell>
          <cell r="BT312" t="str">
            <v>N/A</v>
          </cell>
          <cell r="BU312">
            <v>0</v>
          </cell>
          <cell r="BV312">
            <v>0</v>
          </cell>
          <cell r="BW312">
            <v>0</v>
          </cell>
          <cell r="BX312" t="str">
            <v>N/A</v>
          </cell>
          <cell r="BY312" t="str">
            <v>N/A</v>
          </cell>
          <cell r="BZ312">
            <v>0</v>
          </cell>
          <cell r="CA312">
            <v>0</v>
          </cell>
          <cell r="CB312" t="str">
            <v>N/A</v>
          </cell>
          <cell r="CC312">
            <v>0</v>
          </cell>
          <cell r="CD312">
            <v>0</v>
          </cell>
          <cell r="CE312">
            <v>0</v>
          </cell>
          <cell r="CF312" t="str">
            <v>N/A</v>
          </cell>
          <cell r="CG312">
            <v>0</v>
          </cell>
          <cell r="CH312">
            <v>0</v>
          </cell>
          <cell r="CI312">
            <v>0</v>
          </cell>
          <cell r="CJ312" t="str">
            <v>N/A</v>
          </cell>
          <cell r="CK312">
            <v>0</v>
          </cell>
          <cell r="CL312">
            <v>0</v>
          </cell>
          <cell r="CM312">
            <v>0</v>
          </cell>
          <cell r="CN312" t="str">
            <v>N/A</v>
          </cell>
          <cell r="CO312" t="str">
            <v>N/A</v>
          </cell>
          <cell r="CP312">
            <v>9.9999999999999985E-3</v>
          </cell>
          <cell r="CQ312">
            <v>0</v>
          </cell>
          <cell r="CR312" t="str">
            <v>N/A</v>
          </cell>
          <cell r="CS312" t="str">
            <v>N/A</v>
          </cell>
          <cell r="CT312">
            <v>6790</v>
          </cell>
          <cell r="CU312">
            <v>9.9999999999999985E-3</v>
          </cell>
          <cell r="CV312">
            <v>0</v>
          </cell>
          <cell r="CW312">
            <v>9.9999999999999985E-3</v>
          </cell>
          <cell r="CX312">
            <v>0</v>
          </cell>
          <cell r="CY312">
            <v>9.9999999999999985E-3</v>
          </cell>
          <cell r="CZ312">
            <v>0</v>
          </cell>
          <cell r="DA312">
            <v>9.9999999999999985E-3</v>
          </cell>
          <cell r="DB312">
            <v>0</v>
          </cell>
          <cell r="DC312">
            <v>9.9999999999999985E-3</v>
          </cell>
          <cell r="DD312">
            <v>0</v>
          </cell>
          <cell r="DE312">
            <v>9.9999999999999985E-3</v>
          </cell>
          <cell r="DF312">
            <v>0</v>
          </cell>
          <cell r="DG312">
            <v>9.9999999999999985E-3</v>
          </cell>
          <cell r="DH312">
            <v>0</v>
          </cell>
          <cell r="DI312">
            <v>9.9999999999999985E-3</v>
          </cell>
          <cell r="DJ312">
            <v>0</v>
          </cell>
          <cell r="DK312">
            <v>9.9999999999999985E-3</v>
          </cell>
          <cell r="DL312">
            <v>0</v>
          </cell>
          <cell r="DM312">
            <v>9.9999999999999985E-3</v>
          </cell>
          <cell r="DN312">
            <v>0</v>
          </cell>
          <cell r="DO312">
            <v>9.9999999999999985E-3</v>
          </cell>
          <cell r="DP312">
            <v>0</v>
          </cell>
          <cell r="DQ312">
            <v>9.9999999999999985E-3</v>
          </cell>
          <cell r="DR312">
            <v>0</v>
          </cell>
        </row>
        <row r="313">
          <cell r="AC313">
            <v>6799</v>
          </cell>
          <cell r="AD313">
            <v>16680.330000000002</v>
          </cell>
          <cell r="AE313">
            <v>18700</v>
          </cell>
          <cell r="AF313">
            <v>-0.10800374331550788</v>
          </cell>
          <cell r="AG313">
            <v>18700</v>
          </cell>
          <cell r="AH313">
            <v>18700</v>
          </cell>
          <cell r="AI313">
            <v>18700</v>
          </cell>
          <cell r="AJ313">
            <v>0</v>
          </cell>
          <cell r="AK313">
            <v>0</v>
          </cell>
          <cell r="AL313">
            <v>18700</v>
          </cell>
          <cell r="AM313">
            <v>18700</v>
          </cell>
          <cell r="AN313">
            <v>0</v>
          </cell>
          <cell r="AO313">
            <v>0</v>
          </cell>
          <cell r="AP313">
            <v>54080.33</v>
          </cell>
          <cell r="AQ313">
            <v>56100</v>
          </cell>
          <cell r="AR313">
            <v>-3.6001247771835998E-2</v>
          </cell>
          <cell r="AS313" t="str">
            <v>N/A</v>
          </cell>
          <cell r="AT313">
            <v>18700</v>
          </cell>
          <cell r="AU313">
            <v>18700</v>
          </cell>
          <cell r="AV313">
            <v>0</v>
          </cell>
          <cell r="AW313">
            <v>0</v>
          </cell>
          <cell r="AX313">
            <v>18700</v>
          </cell>
          <cell r="AY313">
            <v>18700</v>
          </cell>
          <cell r="AZ313">
            <v>0</v>
          </cell>
          <cell r="BA313">
            <v>0</v>
          </cell>
          <cell r="BB313">
            <v>18700</v>
          </cell>
          <cell r="BC313">
            <v>18700</v>
          </cell>
          <cell r="BD313">
            <v>0</v>
          </cell>
          <cell r="BE313">
            <v>0</v>
          </cell>
          <cell r="BF313">
            <v>56100</v>
          </cell>
          <cell r="BG313">
            <v>56100</v>
          </cell>
          <cell r="BH313">
            <v>0</v>
          </cell>
          <cell r="BI313" t="str">
            <v>N/A</v>
          </cell>
          <cell r="BJ313">
            <v>18700</v>
          </cell>
          <cell r="BK313">
            <v>18700</v>
          </cell>
          <cell r="BL313">
            <v>0</v>
          </cell>
          <cell r="BM313">
            <v>0</v>
          </cell>
          <cell r="BN313">
            <v>18700</v>
          </cell>
          <cell r="BO313">
            <v>18700</v>
          </cell>
          <cell r="BP313">
            <v>0</v>
          </cell>
          <cell r="BQ313">
            <v>0</v>
          </cell>
          <cell r="BR313">
            <v>18700</v>
          </cell>
          <cell r="BS313">
            <v>18700</v>
          </cell>
          <cell r="BT313">
            <v>0</v>
          </cell>
          <cell r="BU313">
            <v>0</v>
          </cell>
          <cell r="BV313">
            <v>56100</v>
          </cell>
          <cell r="BW313">
            <v>56100</v>
          </cell>
          <cell r="BX313">
            <v>0</v>
          </cell>
          <cell r="BY313" t="str">
            <v>N/A</v>
          </cell>
          <cell r="BZ313">
            <v>18700</v>
          </cell>
          <cell r="CA313">
            <v>18700</v>
          </cell>
          <cell r="CB313">
            <v>0</v>
          </cell>
          <cell r="CC313">
            <v>0</v>
          </cell>
          <cell r="CD313">
            <v>18700</v>
          </cell>
          <cell r="CE313">
            <v>18700</v>
          </cell>
          <cell r="CF313">
            <v>0</v>
          </cell>
          <cell r="CG313">
            <v>0</v>
          </cell>
          <cell r="CH313">
            <v>18700</v>
          </cell>
          <cell r="CI313">
            <v>18700</v>
          </cell>
          <cell r="CJ313">
            <v>0</v>
          </cell>
          <cell r="CK313">
            <v>0</v>
          </cell>
          <cell r="CL313">
            <v>56100</v>
          </cell>
          <cell r="CM313">
            <v>56100</v>
          </cell>
          <cell r="CN313">
            <v>0</v>
          </cell>
          <cell r="CO313" t="str">
            <v>N/A</v>
          </cell>
          <cell r="CP313">
            <v>222380.33000000002</v>
          </cell>
          <cell r="CQ313">
            <v>224400</v>
          </cell>
          <cell r="CR313">
            <v>-9.0003119429589162E-3</v>
          </cell>
          <cell r="CS313" t="str">
            <v>N/A</v>
          </cell>
          <cell r="CT313">
            <v>6799</v>
          </cell>
          <cell r="CU313">
            <v>16680.330000000002</v>
          </cell>
          <cell r="CV313">
            <v>18700</v>
          </cell>
          <cell r="CW313">
            <v>35380.33</v>
          </cell>
          <cell r="CX313">
            <v>37400</v>
          </cell>
          <cell r="CY313">
            <v>54080.33</v>
          </cell>
          <cell r="CZ313">
            <v>56100</v>
          </cell>
          <cell r="DA313">
            <v>72780.33</v>
          </cell>
          <cell r="DB313">
            <v>74800</v>
          </cell>
          <cell r="DC313">
            <v>91480.33</v>
          </cell>
          <cell r="DD313">
            <v>93500</v>
          </cell>
          <cell r="DE313">
            <v>110180.33</v>
          </cell>
          <cell r="DF313">
            <v>112200</v>
          </cell>
          <cell r="DG313">
            <v>128880.33</v>
          </cell>
          <cell r="DH313">
            <v>130900</v>
          </cell>
          <cell r="DI313">
            <v>147580.33000000002</v>
          </cell>
          <cell r="DJ313">
            <v>149600</v>
          </cell>
          <cell r="DK313">
            <v>166280.33000000002</v>
          </cell>
          <cell r="DL313">
            <v>168300</v>
          </cell>
          <cell r="DM313">
            <v>184980.33000000002</v>
          </cell>
          <cell r="DN313">
            <v>187000</v>
          </cell>
          <cell r="DO313">
            <v>203680.33000000002</v>
          </cell>
          <cell r="DP313">
            <v>205700</v>
          </cell>
          <cell r="DQ313">
            <v>222380.33000000002</v>
          </cell>
          <cell r="DR313">
            <v>224400</v>
          </cell>
        </row>
        <row r="314">
          <cell r="AC314">
            <v>6900</v>
          </cell>
          <cell r="AD314">
            <v>0</v>
          </cell>
          <cell r="AE314">
            <v>0</v>
          </cell>
          <cell r="AF314" t="str">
            <v>N/A</v>
          </cell>
          <cell r="AG314">
            <v>0</v>
          </cell>
          <cell r="AH314">
            <v>0</v>
          </cell>
          <cell r="AI314">
            <v>0</v>
          </cell>
          <cell r="AJ314" t="str">
            <v>N/A</v>
          </cell>
          <cell r="AK314">
            <v>0</v>
          </cell>
          <cell r="AL314">
            <v>0</v>
          </cell>
          <cell r="AM314">
            <v>0</v>
          </cell>
          <cell r="AN314" t="str">
            <v>N/A</v>
          </cell>
          <cell r="AO314">
            <v>0</v>
          </cell>
          <cell r="AP314">
            <v>0</v>
          </cell>
          <cell r="AQ314">
            <v>0</v>
          </cell>
          <cell r="AR314" t="str">
            <v>N/A</v>
          </cell>
          <cell r="AS314" t="str">
            <v>N/A</v>
          </cell>
          <cell r="AT314">
            <v>0</v>
          </cell>
          <cell r="AU314">
            <v>0</v>
          </cell>
          <cell r="AV314" t="str">
            <v>N/A</v>
          </cell>
          <cell r="AW314">
            <v>0</v>
          </cell>
          <cell r="AX314">
            <v>0</v>
          </cell>
          <cell r="AY314">
            <v>0</v>
          </cell>
          <cell r="AZ314" t="str">
            <v>N/A</v>
          </cell>
          <cell r="BA314">
            <v>0</v>
          </cell>
          <cell r="BB314">
            <v>0</v>
          </cell>
          <cell r="BC314">
            <v>0</v>
          </cell>
          <cell r="BD314" t="str">
            <v>N/A</v>
          </cell>
          <cell r="BE314">
            <v>0</v>
          </cell>
          <cell r="BF314">
            <v>0</v>
          </cell>
          <cell r="BG314">
            <v>0</v>
          </cell>
          <cell r="BH314" t="str">
            <v>N/A</v>
          </cell>
          <cell r="BI314" t="str">
            <v>N/A</v>
          </cell>
          <cell r="BJ314">
            <v>0</v>
          </cell>
          <cell r="BK314">
            <v>0</v>
          </cell>
          <cell r="BL314" t="str">
            <v>N/A</v>
          </cell>
          <cell r="BM314">
            <v>0</v>
          </cell>
          <cell r="BN314">
            <v>0</v>
          </cell>
          <cell r="BO314">
            <v>0</v>
          </cell>
          <cell r="BP314" t="str">
            <v>N/A</v>
          </cell>
          <cell r="BQ314">
            <v>0</v>
          </cell>
          <cell r="BR314">
            <v>0</v>
          </cell>
          <cell r="BS314">
            <v>0</v>
          </cell>
          <cell r="BT314" t="str">
            <v>N/A</v>
          </cell>
          <cell r="BU314">
            <v>0</v>
          </cell>
          <cell r="BV314">
            <v>0</v>
          </cell>
          <cell r="BW314">
            <v>0</v>
          </cell>
          <cell r="BX314" t="str">
            <v>N/A</v>
          </cell>
          <cell r="BY314" t="str">
            <v>N/A</v>
          </cell>
          <cell r="BZ314">
            <v>0</v>
          </cell>
          <cell r="CA314">
            <v>0</v>
          </cell>
          <cell r="CB314" t="str">
            <v>N/A</v>
          </cell>
          <cell r="CC314">
            <v>0</v>
          </cell>
          <cell r="CD314">
            <v>0</v>
          </cell>
          <cell r="CE314">
            <v>0</v>
          </cell>
          <cell r="CF314" t="str">
            <v>N/A</v>
          </cell>
          <cell r="CG314">
            <v>0</v>
          </cell>
          <cell r="CH314">
            <v>0</v>
          </cell>
          <cell r="CI314">
            <v>0</v>
          </cell>
          <cell r="CJ314" t="str">
            <v>N/A</v>
          </cell>
          <cell r="CK314">
            <v>0</v>
          </cell>
          <cell r="CL314">
            <v>0</v>
          </cell>
          <cell r="CM314">
            <v>0</v>
          </cell>
          <cell r="CN314" t="str">
            <v>N/A</v>
          </cell>
          <cell r="CO314" t="str">
            <v>N/A</v>
          </cell>
          <cell r="CP314">
            <v>0</v>
          </cell>
          <cell r="CQ314">
            <v>0</v>
          </cell>
          <cell r="CR314" t="str">
            <v>N/A</v>
          </cell>
          <cell r="CS314" t="str">
            <v>N/A</v>
          </cell>
          <cell r="CT314">
            <v>6900</v>
          </cell>
          <cell r="CU314">
            <v>0</v>
          </cell>
          <cell r="CV314">
            <v>0</v>
          </cell>
          <cell r="CW314">
            <v>0</v>
          </cell>
          <cell r="CX314">
            <v>0</v>
          </cell>
          <cell r="CY314">
            <v>0</v>
          </cell>
          <cell r="CZ314">
            <v>0</v>
          </cell>
          <cell r="DA314">
            <v>0</v>
          </cell>
          <cell r="DB314">
            <v>0</v>
          </cell>
          <cell r="DC314">
            <v>0</v>
          </cell>
          <cell r="DD314">
            <v>0</v>
          </cell>
          <cell r="DE314">
            <v>0</v>
          </cell>
          <cell r="DF314">
            <v>0</v>
          </cell>
          <cell r="DG314">
            <v>0</v>
          </cell>
          <cell r="DH314">
            <v>0</v>
          </cell>
          <cell r="DI314">
            <v>0</v>
          </cell>
          <cell r="DJ314">
            <v>0</v>
          </cell>
          <cell r="DK314">
            <v>0</v>
          </cell>
          <cell r="DL314">
            <v>0</v>
          </cell>
          <cell r="DM314">
            <v>0</v>
          </cell>
          <cell r="DN314">
            <v>0</v>
          </cell>
          <cell r="DO314">
            <v>0</v>
          </cell>
          <cell r="DP314">
            <v>0</v>
          </cell>
          <cell r="DQ314">
            <v>0</v>
          </cell>
          <cell r="DR314">
            <v>0</v>
          </cell>
        </row>
        <row r="315">
          <cell r="AC315">
            <v>6910</v>
          </cell>
          <cell r="AD315">
            <v>0</v>
          </cell>
          <cell r="AE315">
            <v>0</v>
          </cell>
          <cell r="AF315" t="str">
            <v>N/A</v>
          </cell>
          <cell r="AG315">
            <v>0</v>
          </cell>
          <cell r="AH315">
            <v>0</v>
          </cell>
          <cell r="AI315">
            <v>0</v>
          </cell>
          <cell r="AJ315" t="str">
            <v>N/A</v>
          </cell>
          <cell r="AK315">
            <v>0</v>
          </cell>
          <cell r="AL315">
            <v>0</v>
          </cell>
          <cell r="AM315">
            <v>0</v>
          </cell>
          <cell r="AN315" t="str">
            <v>N/A</v>
          </cell>
          <cell r="AO315">
            <v>0</v>
          </cell>
          <cell r="AP315">
            <v>0</v>
          </cell>
          <cell r="AQ315">
            <v>0</v>
          </cell>
          <cell r="AR315" t="str">
            <v>N/A</v>
          </cell>
          <cell r="AS315" t="str">
            <v>N/A</v>
          </cell>
          <cell r="AT315">
            <v>0</v>
          </cell>
          <cell r="AU315">
            <v>0</v>
          </cell>
          <cell r="AV315" t="str">
            <v>N/A</v>
          </cell>
          <cell r="AW315">
            <v>0</v>
          </cell>
          <cell r="AX315">
            <v>0</v>
          </cell>
          <cell r="AY315">
            <v>0</v>
          </cell>
          <cell r="AZ315" t="str">
            <v>N/A</v>
          </cell>
          <cell r="BA315">
            <v>0</v>
          </cell>
          <cell r="BB315">
            <v>0</v>
          </cell>
          <cell r="BC315">
            <v>0</v>
          </cell>
          <cell r="BD315" t="str">
            <v>N/A</v>
          </cell>
          <cell r="BE315">
            <v>0</v>
          </cell>
          <cell r="BF315">
            <v>0</v>
          </cell>
          <cell r="BG315">
            <v>0</v>
          </cell>
          <cell r="BH315" t="str">
            <v>N/A</v>
          </cell>
          <cell r="BI315" t="str">
            <v>N/A</v>
          </cell>
          <cell r="BJ315">
            <v>0</v>
          </cell>
          <cell r="BK315">
            <v>0</v>
          </cell>
          <cell r="BL315" t="str">
            <v>N/A</v>
          </cell>
          <cell r="BM315">
            <v>0</v>
          </cell>
          <cell r="BN315">
            <v>0</v>
          </cell>
          <cell r="BO315">
            <v>0</v>
          </cell>
          <cell r="BP315" t="str">
            <v>N/A</v>
          </cell>
          <cell r="BQ315">
            <v>0</v>
          </cell>
          <cell r="BR315">
            <v>0</v>
          </cell>
          <cell r="BS315">
            <v>0</v>
          </cell>
          <cell r="BT315" t="str">
            <v>N/A</v>
          </cell>
          <cell r="BU315">
            <v>0</v>
          </cell>
          <cell r="BV315">
            <v>0</v>
          </cell>
          <cell r="BW315">
            <v>0</v>
          </cell>
          <cell r="BX315" t="str">
            <v>N/A</v>
          </cell>
          <cell r="BY315" t="str">
            <v>N/A</v>
          </cell>
          <cell r="BZ315">
            <v>0</v>
          </cell>
          <cell r="CA315">
            <v>0</v>
          </cell>
          <cell r="CB315" t="str">
            <v>N/A</v>
          </cell>
          <cell r="CC315">
            <v>0</v>
          </cell>
          <cell r="CD315">
            <v>0</v>
          </cell>
          <cell r="CE315">
            <v>0</v>
          </cell>
          <cell r="CF315" t="str">
            <v>N/A</v>
          </cell>
          <cell r="CG315">
            <v>0</v>
          </cell>
          <cell r="CH315">
            <v>0</v>
          </cell>
          <cell r="CI315">
            <v>0</v>
          </cell>
          <cell r="CJ315" t="str">
            <v>N/A</v>
          </cell>
          <cell r="CK315">
            <v>0</v>
          </cell>
          <cell r="CL315">
            <v>0</v>
          </cell>
          <cell r="CM315">
            <v>0</v>
          </cell>
          <cell r="CN315" t="str">
            <v>N/A</v>
          </cell>
          <cell r="CO315" t="str">
            <v>N/A</v>
          </cell>
          <cell r="CP315">
            <v>0</v>
          </cell>
          <cell r="CQ315">
            <v>0</v>
          </cell>
          <cell r="CR315" t="str">
            <v>N/A</v>
          </cell>
          <cell r="CS315" t="str">
            <v>N/A</v>
          </cell>
          <cell r="CT315">
            <v>6910</v>
          </cell>
          <cell r="CU315">
            <v>0</v>
          </cell>
          <cell r="CV315">
            <v>0</v>
          </cell>
          <cell r="CW315">
            <v>0</v>
          </cell>
          <cell r="CX315">
            <v>0</v>
          </cell>
          <cell r="CY315">
            <v>0</v>
          </cell>
          <cell r="CZ315">
            <v>0</v>
          </cell>
          <cell r="DA315">
            <v>0</v>
          </cell>
          <cell r="DB315">
            <v>0</v>
          </cell>
          <cell r="DC315">
            <v>0</v>
          </cell>
          <cell r="DD315">
            <v>0</v>
          </cell>
          <cell r="DE315">
            <v>0</v>
          </cell>
          <cell r="DF315">
            <v>0</v>
          </cell>
          <cell r="DG315">
            <v>0</v>
          </cell>
          <cell r="DH315">
            <v>0</v>
          </cell>
          <cell r="DI315">
            <v>0</v>
          </cell>
          <cell r="DJ315">
            <v>0</v>
          </cell>
          <cell r="DK315">
            <v>0</v>
          </cell>
          <cell r="DL315">
            <v>0</v>
          </cell>
          <cell r="DM315">
            <v>0</v>
          </cell>
          <cell r="DN315">
            <v>0</v>
          </cell>
          <cell r="DO315">
            <v>0</v>
          </cell>
          <cell r="DP315">
            <v>0</v>
          </cell>
          <cell r="DQ315">
            <v>0</v>
          </cell>
          <cell r="DR315">
            <v>0</v>
          </cell>
        </row>
        <row r="316">
          <cell r="AC316">
            <v>6999</v>
          </cell>
          <cell r="AD316">
            <v>718957.60000000009</v>
          </cell>
          <cell r="AE316">
            <v>596147.93105208327</v>
          </cell>
          <cell r="AF316">
            <v>0.20600535966162292</v>
          </cell>
          <cell r="AG316">
            <v>596147.93105208327</v>
          </cell>
          <cell r="AH316">
            <v>656076.99678379064</v>
          </cell>
          <cell r="AI316">
            <v>656076.99678379064</v>
          </cell>
          <cell r="AJ316">
            <v>0</v>
          </cell>
          <cell r="AK316">
            <v>0</v>
          </cell>
          <cell r="AL316">
            <v>596236.2745615684</v>
          </cell>
          <cell r="AM316">
            <v>596236.2745615684</v>
          </cell>
          <cell r="AN316">
            <v>0</v>
          </cell>
          <cell r="AO316">
            <v>0</v>
          </cell>
          <cell r="AP316">
            <v>1971270.8713453591</v>
          </cell>
          <cell r="AQ316">
            <v>1848461.2023974422</v>
          </cell>
          <cell r="AR316">
            <v>6.6438867523231471E-2</v>
          </cell>
          <cell r="AS316" t="str">
            <v>N/A</v>
          </cell>
          <cell r="AT316">
            <v>491201.41716319451</v>
          </cell>
          <cell r="AU316">
            <v>563921.41716319451</v>
          </cell>
          <cell r="AV316">
            <v>-0.12895413755664364</v>
          </cell>
          <cell r="AW316">
            <v>0</v>
          </cell>
          <cell r="AX316">
            <v>488888.91716319451</v>
          </cell>
          <cell r="AY316">
            <v>562628.91716319451</v>
          </cell>
          <cell r="AZ316">
            <v>-0.13106329545200246</v>
          </cell>
          <cell r="BA316">
            <v>0</v>
          </cell>
          <cell r="BB316">
            <v>434737.92572569451</v>
          </cell>
          <cell r="BC316">
            <v>493185.92572569451</v>
          </cell>
          <cell r="BD316">
            <v>-0.1185110866941248</v>
          </cell>
          <cell r="BE316">
            <v>0</v>
          </cell>
          <cell r="BF316">
            <v>1414828.2600520835</v>
          </cell>
          <cell r="BG316">
            <v>1619736.2600520835</v>
          </cell>
          <cell r="BH316">
            <v>-0.12650701540348985</v>
          </cell>
          <cell r="BI316" t="str">
            <v>N/A</v>
          </cell>
          <cell r="BJ316">
            <v>570916.53336458327</v>
          </cell>
          <cell r="BK316">
            <v>506668.06461458339</v>
          </cell>
          <cell r="BL316">
            <v>0.12680583845139903</v>
          </cell>
          <cell r="BM316">
            <v>0</v>
          </cell>
          <cell r="BN316">
            <v>625685.39169791667</v>
          </cell>
          <cell r="BO316">
            <v>509425.56461458339</v>
          </cell>
          <cell r="BP316">
            <v>0.22821749664505364</v>
          </cell>
          <cell r="BQ316">
            <v>0</v>
          </cell>
          <cell r="BR316">
            <v>644818.92480208329</v>
          </cell>
          <cell r="BS316">
            <v>542560.45605208341</v>
          </cell>
          <cell r="BT316">
            <v>0.18847386979522796</v>
          </cell>
          <cell r="BU316">
            <v>0</v>
          </cell>
          <cell r="BV316">
            <v>1841420.8498645832</v>
          </cell>
          <cell r="BW316">
            <v>1558654.0852812501</v>
          </cell>
          <cell r="BX316">
            <v>0.18141726714963147</v>
          </cell>
          <cell r="BY316" t="str">
            <v>N/A</v>
          </cell>
          <cell r="BZ316">
            <v>639690.39169791667</v>
          </cell>
          <cell r="CA316">
            <v>485980.56461458339</v>
          </cell>
          <cell r="CB316">
            <v>0.31628801288635056</v>
          </cell>
          <cell r="CC316">
            <v>0</v>
          </cell>
          <cell r="CD316">
            <v>675520.59146875003</v>
          </cell>
          <cell r="CE316">
            <v>533145.45605208341</v>
          </cell>
          <cell r="CF316">
            <v>0.26704745168597643</v>
          </cell>
          <cell r="CG316">
            <v>0</v>
          </cell>
          <cell r="CH316">
            <v>675624.75813541666</v>
          </cell>
          <cell r="CI316">
            <v>519082.95605208346</v>
          </cell>
          <cell r="CJ316">
            <v>0.30157376630880206</v>
          </cell>
          <cell r="CK316">
            <v>0</v>
          </cell>
          <cell r="CL316">
            <v>1990835.7413020832</v>
          </cell>
          <cell r="CM316">
            <v>1538208.9767187503</v>
          </cell>
          <cell r="CN316">
            <v>0.29425570350581332</v>
          </cell>
          <cell r="CO316" t="str">
            <v>N/A</v>
          </cell>
          <cell r="CP316">
            <v>7218355.7225641096</v>
          </cell>
          <cell r="CQ316">
            <v>6565060.5244495263</v>
          </cell>
          <cell r="CR316">
            <v>9.9510917786909792E-2</v>
          </cell>
          <cell r="CS316" t="str">
            <v>N/A</v>
          </cell>
          <cell r="CT316">
            <v>6999</v>
          </cell>
          <cell r="CU316">
            <v>718957.60000000009</v>
          </cell>
          <cell r="CV316">
            <v>596147.93105208327</v>
          </cell>
          <cell r="CW316">
            <v>1375034.5967837907</v>
          </cell>
          <cell r="CX316">
            <v>1252224.9278358738</v>
          </cell>
          <cell r="CY316">
            <v>1971270.8713453591</v>
          </cell>
          <cell r="CZ316">
            <v>1848461.2023974422</v>
          </cell>
          <cell r="DA316">
            <v>2462472.2885085535</v>
          </cell>
          <cell r="DB316">
            <v>2412382.6195606366</v>
          </cell>
          <cell r="DC316">
            <v>2951361.2056717481</v>
          </cell>
          <cell r="DD316">
            <v>2975011.5367238312</v>
          </cell>
          <cell r="DE316">
            <v>3386099.1313974429</v>
          </cell>
          <cell r="DF316">
            <v>3468197.4624495255</v>
          </cell>
          <cell r="DG316">
            <v>3957015.6647620262</v>
          </cell>
          <cell r="DH316">
            <v>3974865.5270641088</v>
          </cell>
          <cell r="DI316">
            <v>4582701.0564599428</v>
          </cell>
          <cell r="DJ316">
            <v>4484291.091678692</v>
          </cell>
          <cell r="DK316">
            <v>5227519.9812620264</v>
          </cell>
          <cell r="DL316">
            <v>5026851.5477307756</v>
          </cell>
          <cell r="DM316">
            <v>5867210.3729599435</v>
          </cell>
          <cell r="DN316">
            <v>5512832.1123453593</v>
          </cell>
          <cell r="DO316">
            <v>6542730.9644286931</v>
          </cell>
          <cell r="DP316">
            <v>6045977.5683974428</v>
          </cell>
          <cell r="DQ316">
            <v>7218355.7225641096</v>
          </cell>
          <cell r="DR316">
            <v>6565060.5244495263</v>
          </cell>
        </row>
        <row r="317">
          <cell r="AC317">
            <v>7000</v>
          </cell>
          <cell r="AD317">
            <v>0</v>
          </cell>
          <cell r="AE317">
            <v>0</v>
          </cell>
          <cell r="AF317" t="str">
            <v>N/A</v>
          </cell>
          <cell r="AG317">
            <v>0</v>
          </cell>
          <cell r="AH317">
            <v>0</v>
          </cell>
          <cell r="AI317">
            <v>0</v>
          </cell>
          <cell r="AJ317" t="str">
            <v>N/A</v>
          </cell>
          <cell r="AK317">
            <v>0</v>
          </cell>
          <cell r="AL317">
            <v>0</v>
          </cell>
          <cell r="AM317">
            <v>0</v>
          </cell>
          <cell r="AN317" t="str">
            <v>N/A</v>
          </cell>
          <cell r="AO317">
            <v>0</v>
          </cell>
          <cell r="AP317">
            <v>0</v>
          </cell>
          <cell r="AQ317">
            <v>0</v>
          </cell>
          <cell r="AR317" t="str">
            <v>N/A</v>
          </cell>
          <cell r="AS317" t="str">
            <v>N/A</v>
          </cell>
          <cell r="AT317">
            <v>0</v>
          </cell>
          <cell r="AU317">
            <v>0</v>
          </cell>
          <cell r="AV317" t="str">
            <v>N/A</v>
          </cell>
          <cell r="AW317">
            <v>0</v>
          </cell>
          <cell r="AX317">
            <v>0</v>
          </cell>
          <cell r="AY317">
            <v>0</v>
          </cell>
          <cell r="AZ317" t="str">
            <v>N/A</v>
          </cell>
          <cell r="BA317">
            <v>0</v>
          </cell>
          <cell r="BB317">
            <v>0</v>
          </cell>
          <cell r="BC317">
            <v>0</v>
          </cell>
          <cell r="BD317" t="str">
            <v>N/A</v>
          </cell>
          <cell r="BE317">
            <v>0</v>
          </cell>
          <cell r="BF317">
            <v>0</v>
          </cell>
          <cell r="BG317">
            <v>0</v>
          </cell>
          <cell r="BH317" t="str">
            <v>N/A</v>
          </cell>
          <cell r="BI317" t="str">
            <v>N/A</v>
          </cell>
          <cell r="BJ317">
            <v>0</v>
          </cell>
          <cell r="BK317">
            <v>0</v>
          </cell>
          <cell r="BL317" t="str">
            <v>N/A</v>
          </cell>
          <cell r="BM317">
            <v>0</v>
          </cell>
          <cell r="BN317">
            <v>0</v>
          </cell>
          <cell r="BO317">
            <v>0</v>
          </cell>
          <cell r="BP317" t="str">
            <v>N/A</v>
          </cell>
          <cell r="BQ317">
            <v>0</v>
          </cell>
          <cell r="BR317">
            <v>0</v>
          </cell>
          <cell r="BS317">
            <v>0</v>
          </cell>
          <cell r="BT317" t="str">
            <v>N/A</v>
          </cell>
          <cell r="BU317">
            <v>0</v>
          </cell>
          <cell r="BV317">
            <v>0</v>
          </cell>
          <cell r="BW317">
            <v>0</v>
          </cell>
          <cell r="BX317" t="str">
            <v>N/A</v>
          </cell>
          <cell r="BY317" t="str">
            <v>N/A</v>
          </cell>
          <cell r="BZ317">
            <v>0</v>
          </cell>
          <cell r="CA317">
            <v>0</v>
          </cell>
          <cell r="CB317" t="str">
            <v>N/A</v>
          </cell>
          <cell r="CC317">
            <v>0</v>
          </cell>
          <cell r="CD317">
            <v>0</v>
          </cell>
          <cell r="CE317">
            <v>0</v>
          </cell>
          <cell r="CF317" t="str">
            <v>N/A</v>
          </cell>
          <cell r="CG317">
            <v>0</v>
          </cell>
          <cell r="CH317">
            <v>0</v>
          </cell>
          <cell r="CI317">
            <v>0</v>
          </cell>
          <cell r="CJ317" t="str">
            <v>N/A</v>
          </cell>
          <cell r="CK317">
            <v>0</v>
          </cell>
          <cell r="CL317">
            <v>0</v>
          </cell>
          <cell r="CM317">
            <v>0</v>
          </cell>
          <cell r="CN317" t="str">
            <v>N/A</v>
          </cell>
          <cell r="CO317" t="str">
            <v>N/A</v>
          </cell>
          <cell r="CP317">
            <v>0</v>
          </cell>
          <cell r="CQ317">
            <v>0</v>
          </cell>
          <cell r="CR317" t="str">
            <v>N/A</v>
          </cell>
          <cell r="CS317" t="str">
            <v>N/A</v>
          </cell>
          <cell r="CT317">
            <v>7000</v>
          </cell>
          <cell r="CU317">
            <v>0</v>
          </cell>
          <cell r="CV317">
            <v>0</v>
          </cell>
          <cell r="CW317">
            <v>0</v>
          </cell>
          <cell r="CX317">
            <v>0</v>
          </cell>
          <cell r="CY317">
            <v>0</v>
          </cell>
          <cell r="CZ317">
            <v>0</v>
          </cell>
          <cell r="DA317">
            <v>0</v>
          </cell>
          <cell r="DB317">
            <v>0</v>
          </cell>
          <cell r="DC317">
            <v>0</v>
          </cell>
          <cell r="DD317">
            <v>0</v>
          </cell>
          <cell r="DE317">
            <v>0</v>
          </cell>
          <cell r="DF317">
            <v>0</v>
          </cell>
          <cell r="DG317">
            <v>0</v>
          </cell>
          <cell r="DH317">
            <v>0</v>
          </cell>
          <cell r="DI317">
            <v>0</v>
          </cell>
          <cell r="DJ317">
            <v>0</v>
          </cell>
          <cell r="DK317">
            <v>0</v>
          </cell>
          <cell r="DL317">
            <v>0</v>
          </cell>
          <cell r="DM317">
            <v>0</v>
          </cell>
          <cell r="DN317">
            <v>0</v>
          </cell>
          <cell r="DO317">
            <v>0</v>
          </cell>
          <cell r="DP317">
            <v>0</v>
          </cell>
          <cell r="DQ317">
            <v>0</v>
          </cell>
          <cell r="DR317">
            <v>0</v>
          </cell>
        </row>
        <row r="318">
          <cell r="AC318">
            <v>7110</v>
          </cell>
          <cell r="AD318">
            <v>-349530.96</v>
          </cell>
          <cell r="AE318">
            <v>-60000</v>
          </cell>
          <cell r="AF318">
            <v>4.8255160000000004</v>
          </cell>
          <cell r="AG318">
            <v>-60000</v>
          </cell>
          <cell r="AH318">
            <v>-60000</v>
          </cell>
          <cell r="AI318">
            <v>-60000</v>
          </cell>
          <cell r="AJ318">
            <v>0</v>
          </cell>
          <cell r="AK318">
            <v>0</v>
          </cell>
          <cell r="AL318">
            <v>-60000</v>
          </cell>
          <cell r="AM318">
            <v>-60000</v>
          </cell>
          <cell r="AN318">
            <v>0</v>
          </cell>
          <cell r="AO318">
            <v>0</v>
          </cell>
          <cell r="AP318">
            <v>-469530.96</v>
          </cell>
          <cell r="AQ318">
            <v>-180000</v>
          </cell>
          <cell r="AR318">
            <v>1.6085053333333335</v>
          </cell>
          <cell r="AS318" t="str">
            <v>N/A</v>
          </cell>
          <cell r="AT318">
            <v>-60000</v>
          </cell>
          <cell r="AU318">
            <v>-60000</v>
          </cell>
          <cell r="AV318">
            <v>0</v>
          </cell>
          <cell r="AW318">
            <v>0</v>
          </cell>
          <cell r="AX318">
            <v>-60000</v>
          </cell>
          <cell r="AY318">
            <v>-60000</v>
          </cell>
          <cell r="AZ318">
            <v>0</v>
          </cell>
          <cell r="BA318">
            <v>0</v>
          </cell>
          <cell r="BB318">
            <v>-60000</v>
          </cell>
          <cell r="BC318">
            <v>-60000</v>
          </cell>
          <cell r="BD318">
            <v>0</v>
          </cell>
          <cell r="BE318">
            <v>0</v>
          </cell>
          <cell r="BF318">
            <v>-180000</v>
          </cell>
          <cell r="BG318">
            <v>-180000</v>
          </cell>
          <cell r="BH318">
            <v>0</v>
          </cell>
          <cell r="BI318" t="str">
            <v>N/A</v>
          </cell>
          <cell r="BJ318">
            <v>-60000</v>
          </cell>
          <cell r="BK318">
            <v>-60000</v>
          </cell>
          <cell r="BL318">
            <v>0</v>
          </cell>
          <cell r="BM318">
            <v>0</v>
          </cell>
          <cell r="BN318">
            <v>-60000</v>
          </cell>
          <cell r="BO318">
            <v>-60000</v>
          </cell>
          <cell r="BP318">
            <v>0</v>
          </cell>
          <cell r="BQ318">
            <v>0</v>
          </cell>
          <cell r="BR318">
            <v>-372000</v>
          </cell>
          <cell r="BS318">
            <v>-60000</v>
          </cell>
          <cell r="BT318">
            <v>5.2</v>
          </cell>
          <cell r="BU318">
            <v>0</v>
          </cell>
          <cell r="BV318">
            <v>-492000</v>
          </cell>
          <cell r="BW318">
            <v>-180000</v>
          </cell>
          <cell r="BX318">
            <v>1.7333333333333334</v>
          </cell>
          <cell r="BY318" t="str">
            <v>N/A</v>
          </cell>
          <cell r="BZ318">
            <v>-372000</v>
          </cell>
          <cell r="CA318">
            <v>-60000</v>
          </cell>
          <cell r="CB318">
            <v>5.2</v>
          </cell>
          <cell r="CC318">
            <v>0</v>
          </cell>
          <cell r="CD318">
            <v>-60000</v>
          </cell>
          <cell r="CE318">
            <v>-60000</v>
          </cell>
          <cell r="CF318">
            <v>0</v>
          </cell>
          <cell r="CG318">
            <v>0</v>
          </cell>
          <cell r="CH318">
            <v>-60000</v>
          </cell>
          <cell r="CI318">
            <v>-60000</v>
          </cell>
          <cell r="CJ318">
            <v>0</v>
          </cell>
          <cell r="CK318">
            <v>0</v>
          </cell>
          <cell r="CL318">
            <v>-492000</v>
          </cell>
          <cell r="CM318">
            <v>-180000</v>
          </cell>
          <cell r="CN318">
            <v>1.7333333333333334</v>
          </cell>
          <cell r="CO318" t="str">
            <v>N/A</v>
          </cell>
          <cell r="CP318">
            <v>-1633530.96</v>
          </cell>
          <cell r="CQ318">
            <v>-720000</v>
          </cell>
          <cell r="CR318">
            <v>1.2687930000000001</v>
          </cell>
          <cell r="CS318" t="str">
            <v>N/A</v>
          </cell>
          <cell r="CT318">
            <v>7110</v>
          </cell>
          <cell r="CU318">
            <v>-349530.96</v>
          </cell>
          <cell r="CV318">
            <v>-60000</v>
          </cell>
          <cell r="CW318">
            <v>-409530.96</v>
          </cell>
          <cell r="CX318">
            <v>-120000</v>
          </cell>
          <cell r="CY318">
            <v>-469530.96</v>
          </cell>
          <cell r="CZ318">
            <v>-180000</v>
          </cell>
          <cell r="DA318">
            <v>-529530.96</v>
          </cell>
          <cell r="DB318">
            <v>-240000</v>
          </cell>
          <cell r="DC318">
            <v>-589530.96</v>
          </cell>
          <cell r="DD318">
            <v>-300000</v>
          </cell>
          <cell r="DE318">
            <v>-649530.96</v>
          </cell>
          <cell r="DF318">
            <v>-360000</v>
          </cell>
          <cell r="DG318">
            <v>-709530.96</v>
          </cell>
          <cell r="DH318">
            <v>-420000</v>
          </cell>
          <cell r="DI318">
            <v>-769530.96</v>
          </cell>
          <cell r="DJ318">
            <v>-480000</v>
          </cell>
          <cell r="DK318">
            <v>-1141530.96</v>
          </cell>
          <cell r="DL318">
            <v>-540000</v>
          </cell>
          <cell r="DM318">
            <v>-1513530.96</v>
          </cell>
          <cell r="DN318">
            <v>-600000</v>
          </cell>
          <cell r="DO318">
            <v>-1573530.96</v>
          </cell>
          <cell r="DP318">
            <v>-660000</v>
          </cell>
          <cell r="DQ318">
            <v>-1633530.96</v>
          </cell>
          <cell r="DR318">
            <v>-720000</v>
          </cell>
        </row>
        <row r="319">
          <cell r="AC319">
            <v>7120</v>
          </cell>
          <cell r="AD319">
            <v>0</v>
          </cell>
          <cell r="AE319">
            <v>0</v>
          </cell>
          <cell r="AF319" t="str">
            <v>N/A</v>
          </cell>
          <cell r="AG319">
            <v>0</v>
          </cell>
          <cell r="AH319">
            <v>0</v>
          </cell>
          <cell r="AI319">
            <v>0</v>
          </cell>
          <cell r="AJ319" t="str">
            <v>N/A</v>
          </cell>
          <cell r="AK319">
            <v>0</v>
          </cell>
          <cell r="AL319">
            <v>0</v>
          </cell>
          <cell r="AM319">
            <v>0</v>
          </cell>
          <cell r="AN319" t="str">
            <v>N/A</v>
          </cell>
          <cell r="AO319">
            <v>0</v>
          </cell>
          <cell r="AP319">
            <v>0</v>
          </cell>
          <cell r="AQ319">
            <v>0</v>
          </cell>
          <cell r="AR319" t="str">
            <v>N/A</v>
          </cell>
          <cell r="AS319" t="str">
            <v>N/A</v>
          </cell>
          <cell r="AT319">
            <v>0</v>
          </cell>
          <cell r="AU319">
            <v>0</v>
          </cell>
          <cell r="AV319" t="str">
            <v>N/A</v>
          </cell>
          <cell r="AW319">
            <v>0</v>
          </cell>
          <cell r="AX319">
            <v>0</v>
          </cell>
          <cell r="AY319">
            <v>0</v>
          </cell>
          <cell r="AZ319" t="str">
            <v>N/A</v>
          </cell>
          <cell r="BA319">
            <v>0</v>
          </cell>
          <cell r="BB319">
            <v>0</v>
          </cell>
          <cell r="BC319">
            <v>0</v>
          </cell>
          <cell r="BD319" t="str">
            <v>N/A</v>
          </cell>
          <cell r="BE319">
            <v>0</v>
          </cell>
          <cell r="BF319">
            <v>0</v>
          </cell>
          <cell r="BG319">
            <v>0</v>
          </cell>
          <cell r="BH319" t="str">
            <v>N/A</v>
          </cell>
          <cell r="BI319" t="str">
            <v>N/A</v>
          </cell>
          <cell r="BJ319">
            <v>0</v>
          </cell>
          <cell r="BK319">
            <v>0</v>
          </cell>
          <cell r="BL319" t="str">
            <v>N/A</v>
          </cell>
          <cell r="BM319">
            <v>0</v>
          </cell>
          <cell r="BN319">
            <v>0</v>
          </cell>
          <cell r="BO319">
            <v>0</v>
          </cell>
          <cell r="BP319" t="str">
            <v>N/A</v>
          </cell>
          <cell r="BQ319">
            <v>0</v>
          </cell>
          <cell r="BR319">
            <v>0</v>
          </cell>
          <cell r="BS319">
            <v>0</v>
          </cell>
          <cell r="BT319" t="str">
            <v>N/A</v>
          </cell>
          <cell r="BU319">
            <v>0</v>
          </cell>
          <cell r="BV319">
            <v>0</v>
          </cell>
          <cell r="BW319">
            <v>0</v>
          </cell>
          <cell r="BX319" t="str">
            <v>N/A</v>
          </cell>
          <cell r="BY319" t="str">
            <v>N/A</v>
          </cell>
          <cell r="BZ319">
            <v>0</v>
          </cell>
          <cell r="CA319">
            <v>0</v>
          </cell>
          <cell r="CB319" t="str">
            <v>N/A</v>
          </cell>
          <cell r="CC319">
            <v>0</v>
          </cell>
          <cell r="CD319">
            <v>0</v>
          </cell>
          <cell r="CE319">
            <v>0</v>
          </cell>
          <cell r="CF319" t="str">
            <v>N/A</v>
          </cell>
          <cell r="CG319">
            <v>0</v>
          </cell>
          <cell r="CH319">
            <v>0</v>
          </cell>
          <cell r="CI319">
            <v>0</v>
          </cell>
          <cell r="CJ319" t="str">
            <v>N/A</v>
          </cell>
          <cell r="CK319">
            <v>0</v>
          </cell>
          <cell r="CL319">
            <v>0</v>
          </cell>
          <cell r="CM319">
            <v>0</v>
          </cell>
          <cell r="CN319" t="str">
            <v>N/A</v>
          </cell>
          <cell r="CO319" t="str">
            <v>N/A</v>
          </cell>
          <cell r="CP319">
            <v>0</v>
          </cell>
          <cell r="CQ319">
            <v>0</v>
          </cell>
          <cell r="CR319" t="str">
            <v>N/A</v>
          </cell>
          <cell r="CS319" t="str">
            <v>N/A</v>
          </cell>
          <cell r="CT319">
            <v>7120</v>
          </cell>
          <cell r="CU319">
            <v>0</v>
          </cell>
          <cell r="CV319">
            <v>0</v>
          </cell>
          <cell r="CW319">
            <v>0</v>
          </cell>
          <cell r="CX319">
            <v>0</v>
          </cell>
          <cell r="CY319">
            <v>0</v>
          </cell>
          <cell r="CZ319">
            <v>0</v>
          </cell>
          <cell r="DA319">
            <v>0</v>
          </cell>
          <cell r="DB319">
            <v>0</v>
          </cell>
          <cell r="DC319">
            <v>0</v>
          </cell>
          <cell r="DD319">
            <v>0</v>
          </cell>
          <cell r="DE319">
            <v>0</v>
          </cell>
          <cell r="DF319">
            <v>0</v>
          </cell>
          <cell r="DG319">
            <v>0</v>
          </cell>
          <cell r="DH319">
            <v>0</v>
          </cell>
          <cell r="DI319">
            <v>0</v>
          </cell>
          <cell r="DJ319">
            <v>0</v>
          </cell>
          <cell r="DK319">
            <v>0</v>
          </cell>
          <cell r="DL319">
            <v>0</v>
          </cell>
          <cell r="DM319">
            <v>0</v>
          </cell>
          <cell r="DN319">
            <v>0</v>
          </cell>
          <cell r="DO319">
            <v>0</v>
          </cell>
          <cell r="DP319">
            <v>0</v>
          </cell>
          <cell r="DQ319">
            <v>0</v>
          </cell>
          <cell r="DR319">
            <v>0</v>
          </cell>
        </row>
        <row r="320">
          <cell r="AC320">
            <v>7130</v>
          </cell>
          <cell r="AD320">
            <v>0</v>
          </cell>
          <cell r="AE320">
            <v>0</v>
          </cell>
          <cell r="AF320" t="str">
            <v>N/A</v>
          </cell>
          <cell r="AG320">
            <v>0</v>
          </cell>
          <cell r="AH320">
            <v>0</v>
          </cell>
          <cell r="AI320">
            <v>0</v>
          </cell>
          <cell r="AJ320" t="str">
            <v>N/A</v>
          </cell>
          <cell r="AK320">
            <v>0</v>
          </cell>
          <cell r="AL320">
            <v>0</v>
          </cell>
          <cell r="AM320">
            <v>0</v>
          </cell>
          <cell r="AN320" t="str">
            <v>N/A</v>
          </cell>
          <cell r="AO320">
            <v>0</v>
          </cell>
          <cell r="AP320">
            <v>0</v>
          </cell>
          <cell r="AQ320">
            <v>0</v>
          </cell>
          <cell r="AR320" t="str">
            <v>N/A</v>
          </cell>
          <cell r="AS320" t="str">
            <v>N/A</v>
          </cell>
          <cell r="AT320">
            <v>0</v>
          </cell>
          <cell r="AU320">
            <v>0</v>
          </cell>
          <cell r="AV320" t="str">
            <v>N/A</v>
          </cell>
          <cell r="AW320">
            <v>0</v>
          </cell>
          <cell r="AX320">
            <v>0</v>
          </cell>
          <cell r="AY320">
            <v>0</v>
          </cell>
          <cell r="AZ320" t="str">
            <v>N/A</v>
          </cell>
          <cell r="BA320">
            <v>0</v>
          </cell>
          <cell r="BB320">
            <v>0</v>
          </cell>
          <cell r="BC320">
            <v>0</v>
          </cell>
          <cell r="BD320" t="str">
            <v>N/A</v>
          </cell>
          <cell r="BE320">
            <v>0</v>
          </cell>
          <cell r="BF320">
            <v>0</v>
          </cell>
          <cell r="BG320">
            <v>0</v>
          </cell>
          <cell r="BH320" t="str">
            <v>N/A</v>
          </cell>
          <cell r="BI320" t="str">
            <v>N/A</v>
          </cell>
          <cell r="BJ320">
            <v>0</v>
          </cell>
          <cell r="BK320">
            <v>0</v>
          </cell>
          <cell r="BL320" t="str">
            <v>N/A</v>
          </cell>
          <cell r="BM320">
            <v>0</v>
          </cell>
          <cell r="BN320">
            <v>0</v>
          </cell>
          <cell r="BO320">
            <v>0</v>
          </cell>
          <cell r="BP320" t="str">
            <v>N/A</v>
          </cell>
          <cell r="BQ320">
            <v>0</v>
          </cell>
          <cell r="BR320">
            <v>0</v>
          </cell>
          <cell r="BS320">
            <v>0</v>
          </cell>
          <cell r="BT320" t="str">
            <v>N/A</v>
          </cell>
          <cell r="BU320">
            <v>0</v>
          </cell>
          <cell r="BV320">
            <v>0</v>
          </cell>
          <cell r="BW320">
            <v>0</v>
          </cell>
          <cell r="BX320" t="str">
            <v>N/A</v>
          </cell>
          <cell r="BY320" t="str">
            <v>N/A</v>
          </cell>
          <cell r="BZ320">
            <v>0</v>
          </cell>
          <cell r="CA320">
            <v>0</v>
          </cell>
          <cell r="CB320" t="str">
            <v>N/A</v>
          </cell>
          <cell r="CC320">
            <v>0</v>
          </cell>
          <cell r="CD320">
            <v>0</v>
          </cell>
          <cell r="CE320">
            <v>0</v>
          </cell>
          <cell r="CF320" t="str">
            <v>N/A</v>
          </cell>
          <cell r="CG320">
            <v>0</v>
          </cell>
          <cell r="CH320">
            <v>0</v>
          </cell>
          <cell r="CI320">
            <v>0</v>
          </cell>
          <cell r="CJ320" t="str">
            <v>N/A</v>
          </cell>
          <cell r="CK320">
            <v>0</v>
          </cell>
          <cell r="CL320">
            <v>0</v>
          </cell>
          <cell r="CM320">
            <v>0</v>
          </cell>
          <cell r="CN320" t="str">
            <v>N/A</v>
          </cell>
          <cell r="CO320" t="str">
            <v>N/A</v>
          </cell>
          <cell r="CP320">
            <v>0</v>
          </cell>
          <cell r="CQ320">
            <v>0</v>
          </cell>
          <cell r="CR320" t="str">
            <v>N/A</v>
          </cell>
          <cell r="CS320" t="str">
            <v>N/A</v>
          </cell>
          <cell r="CT320">
            <v>7130</v>
          </cell>
          <cell r="CU320">
            <v>0</v>
          </cell>
          <cell r="CV320">
            <v>0</v>
          </cell>
          <cell r="CW320">
            <v>0</v>
          </cell>
          <cell r="CX320">
            <v>0</v>
          </cell>
          <cell r="CY320">
            <v>0</v>
          </cell>
          <cell r="CZ320">
            <v>0</v>
          </cell>
          <cell r="DA320">
            <v>0</v>
          </cell>
          <cell r="DB320">
            <v>0</v>
          </cell>
          <cell r="DC320">
            <v>0</v>
          </cell>
          <cell r="DD320">
            <v>0</v>
          </cell>
          <cell r="DE320">
            <v>0</v>
          </cell>
          <cell r="DF320">
            <v>0</v>
          </cell>
          <cell r="DG320">
            <v>0</v>
          </cell>
          <cell r="DH320">
            <v>0</v>
          </cell>
          <cell r="DI320">
            <v>0</v>
          </cell>
          <cell r="DJ320">
            <v>0</v>
          </cell>
          <cell r="DK320">
            <v>0</v>
          </cell>
          <cell r="DL320">
            <v>0</v>
          </cell>
          <cell r="DM320">
            <v>0</v>
          </cell>
          <cell r="DN320">
            <v>0</v>
          </cell>
          <cell r="DO320">
            <v>0</v>
          </cell>
          <cell r="DP320">
            <v>0</v>
          </cell>
          <cell r="DQ320">
            <v>0</v>
          </cell>
          <cell r="DR320">
            <v>0</v>
          </cell>
        </row>
        <row r="321">
          <cell r="AC321">
            <v>7140</v>
          </cell>
          <cell r="AD321">
            <v>0</v>
          </cell>
          <cell r="AE321">
            <v>0</v>
          </cell>
          <cell r="AF321" t="str">
            <v>N/A</v>
          </cell>
          <cell r="AG321">
            <v>0</v>
          </cell>
          <cell r="AH321">
            <v>0</v>
          </cell>
          <cell r="AI321">
            <v>0</v>
          </cell>
          <cell r="AJ321" t="str">
            <v>N/A</v>
          </cell>
          <cell r="AK321">
            <v>0</v>
          </cell>
          <cell r="AL321">
            <v>0</v>
          </cell>
          <cell r="AM321">
            <v>0</v>
          </cell>
          <cell r="AN321" t="str">
            <v>N/A</v>
          </cell>
          <cell r="AO321">
            <v>0</v>
          </cell>
          <cell r="AP321">
            <v>0</v>
          </cell>
          <cell r="AQ321">
            <v>0</v>
          </cell>
          <cell r="AR321" t="str">
            <v>N/A</v>
          </cell>
          <cell r="AS321" t="str">
            <v>N/A</v>
          </cell>
          <cell r="AT321">
            <v>0</v>
          </cell>
          <cell r="AU321">
            <v>0</v>
          </cell>
          <cell r="AV321" t="str">
            <v>N/A</v>
          </cell>
          <cell r="AW321">
            <v>0</v>
          </cell>
          <cell r="AX321">
            <v>0</v>
          </cell>
          <cell r="AY321">
            <v>0</v>
          </cell>
          <cell r="AZ321" t="str">
            <v>N/A</v>
          </cell>
          <cell r="BA321">
            <v>0</v>
          </cell>
          <cell r="BB321">
            <v>0</v>
          </cell>
          <cell r="BC321">
            <v>0</v>
          </cell>
          <cell r="BD321" t="str">
            <v>N/A</v>
          </cell>
          <cell r="BE321">
            <v>0</v>
          </cell>
          <cell r="BF321">
            <v>0</v>
          </cell>
          <cell r="BG321">
            <v>0</v>
          </cell>
          <cell r="BH321" t="str">
            <v>N/A</v>
          </cell>
          <cell r="BI321" t="str">
            <v>N/A</v>
          </cell>
          <cell r="BJ321">
            <v>0</v>
          </cell>
          <cell r="BK321">
            <v>0</v>
          </cell>
          <cell r="BL321" t="str">
            <v>N/A</v>
          </cell>
          <cell r="BM321">
            <v>0</v>
          </cell>
          <cell r="BN321">
            <v>0</v>
          </cell>
          <cell r="BO321">
            <v>0</v>
          </cell>
          <cell r="BP321" t="str">
            <v>N/A</v>
          </cell>
          <cell r="BQ321">
            <v>0</v>
          </cell>
          <cell r="BR321">
            <v>0</v>
          </cell>
          <cell r="BS321">
            <v>0</v>
          </cell>
          <cell r="BT321" t="str">
            <v>N/A</v>
          </cell>
          <cell r="BU321">
            <v>0</v>
          </cell>
          <cell r="BV321">
            <v>0</v>
          </cell>
          <cell r="BW321">
            <v>0</v>
          </cell>
          <cell r="BX321" t="str">
            <v>N/A</v>
          </cell>
          <cell r="BY321" t="str">
            <v>N/A</v>
          </cell>
          <cell r="BZ321">
            <v>0</v>
          </cell>
          <cell r="CA321">
            <v>0</v>
          </cell>
          <cell r="CB321" t="str">
            <v>N/A</v>
          </cell>
          <cell r="CC321">
            <v>0</v>
          </cell>
          <cell r="CD321">
            <v>0</v>
          </cell>
          <cell r="CE321">
            <v>0</v>
          </cell>
          <cell r="CF321" t="str">
            <v>N/A</v>
          </cell>
          <cell r="CG321">
            <v>0</v>
          </cell>
          <cell r="CH321">
            <v>0</v>
          </cell>
          <cell r="CI321">
            <v>0</v>
          </cell>
          <cell r="CJ321" t="str">
            <v>N/A</v>
          </cell>
          <cell r="CK321">
            <v>0</v>
          </cell>
          <cell r="CL321">
            <v>0</v>
          </cell>
          <cell r="CM321">
            <v>0</v>
          </cell>
          <cell r="CN321" t="str">
            <v>N/A</v>
          </cell>
          <cell r="CO321" t="str">
            <v>N/A</v>
          </cell>
          <cell r="CP321">
            <v>0</v>
          </cell>
          <cell r="CQ321">
            <v>0</v>
          </cell>
          <cell r="CR321" t="str">
            <v>N/A</v>
          </cell>
          <cell r="CS321" t="str">
            <v>N/A</v>
          </cell>
          <cell r="CT321">
            <v>7140</v>
          </cell>
          <cell r="CU321">
            <v>0</v>
          </cell>
          <cell r="CV321">
            <v>0</v>
          </cell>
          <cell r="CW321">
            <v>0</v>
          </cell>
          <cell r="CX321">
            <v>0</v>
          </cell>
          <cell r="CY321">
            <v>0</v>
          </cell>
          <cell r="CZ321">
            <v>0</v>
          </cell>
          <cell r="DA321">
            <v>0</v>
          </cell>
          <cell r="DB321">
            <v>0</v>
          </cell>
          <cell r="DC321">
            <v>0</v>
          </cell>
          <cell r="DD321">
            <v>0</v>
          </cell>
          <cell r="DE321">
            <v>0</v>
          </cell>
          <cell r="DF321">
            <v>0</v>
          </cell>
          <cell r="DG321">
            <v>0</v>
          </cell>
          <cell r="DH321">
            <v>0</v>
          </cell>
          <cell r="DI321">
            <v>0</v>
          </cell>
          <cell r="DJ321">
            <v>0</v>
          </cell>
          <cell r="DK321">
            <v>0</v>
          </cell>
          <cell r="DL321">
            <v>0</v>
          </cell>
          <cell r="DM321">
            <v>0</v>
          </cell>
          <cell r="DN321">
            <v>0</v>
          </cell>
          <cell r="DO321">
            <v>0</v>
          </cell>
          <cell r="DP321">
            <v>0</v>
          </cell>
          <cell r="DQ321">
            <v>0</v>
          </cell>
          <cell r="DR321">
            <v>0</v>
          </cell>
        </row>
        <row r="322">
          <cell r="AC322">
            <v>7199</v>
          </cell>
          <cell r="AD322">
            <v>-349530.96</v>
          </cell>
          <cell r="AE322">
            <v>-60000</v>
          </cell>
          <cell r="AF322">
            <v>4.8255160000000004</v>
          </cell>
          <cell r="AG322">
            <v>-60000</v>
          </cell>
          <cell r="AH322">
            <v>-60000</v>
          </cell>
          <cell r="AI322">
            <v>-60000</v>
          </cell>
          <cell r="AJ322">
            <v>0</v>
          </cell>
          <cell r="AK322">
            <v>0</v>
          </cell>
          <cell r="AL322">
            <v>-60000</v>
          </cell>
          <cell r="AM322">
            <v>-60000</v>
          </cell>
          <cell r="AN322">
            <v>0</v>
          </cell>
          <cell r="AO322">
            <v>0</v>
          </cell>
          <cell r="AP322">
            <v>-469530.96</v>
          </cell>
          <cell r="AQ322">
            <v>-180000</v>
          </cell>
          <cell r="AR322">
            <v>1.6085053333333335</v>
          </cell>
          <cell r="AS322" t="str">
            <v>N/A</v>
          </cell>
          <cell r="AT322">
            <v>-60000</v>
          </cell>
          <cell r="AU322">
            <v>-60000</v>
          </cell>
          <cell r="AV322">
            <v>0</v>
          </cell>
          <cell r="AW322">
            <v>0</v>
          </cell>
          <cell r="AX322">
            <v>-60000</v>
          </cell>
          <cell r="AY322">
            <v>-60000</v>
          </cell>
          <cell r="AZ322">
            <v>0</v>
          </cell>
          <cell r="BA322">
            <v>0</v>
          </cell>
          <cell r="BB322">
            <v>-60000</v>
          </cell>
          <cell r="BC322">
            <v>-60000</v>
          </cell>
          <cell r="BD322">
            <v>0</v>
          </cell>
          <cell r="BE322">
            <v>0</v>
          </cell>
          <cell r="BF322">
            <v>-180000</v>
          </cell>
          <cell r="BG322">
            <v>-180000</v>
          </cell>
          <cell r="BH322">
            <v>0</v>
          </cell>
          <cell r="BI322" t="str">
            <v>N/A</v>
          </cell>
          <cell r="BJ322">
            <v>-60000</v>
          </cell>
          <cell r="BK322">
            <v>-60000</v>
          </cell>
          <cell r="BL322">
            <v>0</v>
          </cell>
          <cell r="BM322">
            <v>0</v>
          </cell>
          <cell r="BN322">
            <v>-60000</v>
          </cell>
          <cell r="BO322">
            <v>-60000</v>
          </cell>
          <cell r="BP322">
            <v>0</v>
          </cell>
          <cell r="BQ322">
            <v>0</v>
          </cell>
          <cell r="BR322">
            <v>-372000</v>
          </cell>
          <cell r="BS322">
            <v>-60000</v>
          </cell>
          <cell r="BT322">
            <v>5.2</v>
          </cell>
          <cell r="BU322">
            <v>0</v>
          </cell>
          <cell r="BV322">
            <v>-492000</v>
          </cell>
          <cell r="BW322">
            <v>-180000</v>
          </cell>
          <cell r="BX322">
            <v>1.7333333333333334</v>
          </cell>
          <cell r="BY322" t="str">
            <v>N/A</v>
          </cell>
          <cell r="BZ322">
            <v>-372000</v>
          </cell>
          <cell r="CA322">
            <v>-60000</v>
          </cell>
          <cell r="CB322">
            <v>5.2</v>
          </cell>
          <cell r="CC322">
            <v>0</v>
          </cell>
          <cell r="CD322">
            <v>-60000</v>
          </cell>
          <cell r="CE322">
            <v>-60000</v>
          </cell>
          <cell r="CF322">
            <v>0</v>
          </cell>
          <cell r="CG322">
            <v>0</v>
          </cell>
          <cell r="CH322">
            <v>-60000</v>
          </cell>
          <cell r="CI322">
            <v>-60000</v>
          </cell>
          <cell r="CJ322">
            <v>0</v>
          </cell>
          <cell r="CK322">
            <v>0</v>
          </cell>
          <cell r="CL322">
            <v>-492000</v>
          </cell>
          <cell r="CM322">
            <v>-180000</v>
          </cell>
          <cell r="CN322">
            <v>1.7333333333333334</v>
          </cell>
          <cell r="CO322" t="str">
            <v>N/A</v>
          </cell>
          <cell r="CP322">
            <v>-1633530.96</v>
          </cell>
          <cell r="CQ322">
            <v>-720000</v>
          </cell>
          <cell r="CR322">
            <v>1.2687930000000001</v>
          </cell>
          <cell r="CS322" t="str">
            <v>N/A</v>
          </cell>
          <cell r="CT322">
            <v>7199</v>
          </cell>
          <cell r="CU322">
            <v>-349530.96</v>
          </cell>
          <cell r="CV322">
            <v>-60000</v>
          </cell>
          <cell r="CW322">
            <v>-409530.96</v>
          </cell>
          <cell r="CX322">
            <v>-120000</v>
          </cell>
          <cell r="CY322">
            <v>-469530.96</v>
          </cell>
          <cell r="CZ322">
            <v>-180000</v>
          </cell>
          <cell r="DA322">
            <v>-529530.96</v>
          </cell>
          <cell r="DB322">
            <v>-240000</v>
          </cell>
          <cell r="DC322">
            <v>-589530.96</v>
          </cell>
          <cell r="DD322">
            <v>-300000</v>
          </cell>
          <cell r="DE322">
            <v>-649530.96</v>
          </cell>
          <cell r="DF322">
            <v>-360000</v>
          </cell>
          <cell r="DG322">
            <v>-709530.96</v>
          </cell>
          <cell r="DH322">
            <v>-420000</v>
          </cell>
          <cell r="DI322">
            <v>-769530.96</v>
          </cell>
          <cell r="DJ322">
            <v>-480000</v>
          </cell>
          <cell r="DK322">
            <v>-1141530.96</v>
          </cell>
          <cell r="DL322">
            <v>-540000</v>
          </cell>
          <cell r="DM322">
            <v>-1513530.96</v>
          </cell>
          <cell r="DN322">
            <v>-600000</v>
          </cell>
          <cell r="DO322">
            <v>-1573530.96</v>
          </cell>
          <cell r="DP322">
            <v>-660000</v>
          </cell>
          <cell r="DQ322">
            <v>-1633530.96</v>
          </cell>
          <cell r="DR322">
            <v>-720000</v>
          </cell>
        </row>
        <row r="323">
          <cell r="AC323">
            <v>7200</v>
          </cell>
          <cell r="AD323">
            <v>-158607.75</v>
          </cell>
          <cell r="AE323">
            <v>-234040</v>
          </cell>
          <cell r="AF323">
            <v>-0.32230494787215858</v>
          </cell>
          <cell r="AG323">
            <v>-234040</v>
          </cell>
          <cell r="AH323">
            <v>-196468</v>
          </cell>
          <cell r="AI323">
            <v>-196468</v>
          </cell>
          <cell r="AJ323">
            <v>0</v>
          </cell>
          <cell r="AK323">
            <v>0</v>
          </cell>
          <cell r="AL323">
            <v>-163604</v>
          </cell>
          <cell r="AM323">
            <v>-163604</v>
          </cell>
          <cell r="AN323">
            <v>0</v>
          </cell>
          <cell r="AO323">
            <v>0</v>
          </cell>
          <cell r="AP323">
            <v>-518679.75</v>
          </cell>
          <cell r="AQ323">
            <v>-594112</v>
          </cell>
          <cell r="AR323">
            <v>-0.12696638007648386</v>
          </cell>
          <cell r="AS323" t="str">
            <v>N/A</v>
          </cell>
          <cell r="AT323">
            <v>-95152</v>
          </cell>
          <cell r="AU323">
            <v>-95152</v>
          </cell>
          <cell r="AV323">
            <v>0</v>
          </cell>
          <cell r="AW323">
            <v>0</v>
          </cell>
          <cell r="AX323">
            <v>-75684</v>
          </cell>
          <cell r="AY323">
            <v>-75684</v>
          </cell>
          <cell r="AZ323">
            <v>0</v>
          </cell>
          <cell r="BA323">
            <v>0</v>
          </cell>
          <cell r="BB323">
            <v>-40288</v>
          </cell>
          <cell r="BC323">
            <v>-40288</v>
          </cell>
          <cell r="BD323">
            <v>0</v>
          </cell>
          <cell r="BE323">
            <v>0</v>
          </cell>
          <cell r="BF323">
            <v>-211124</v>
          </cell>
          <cell r="BG323">
            <v>-211124</v>
          </cell>
          <cell r="BH323">
            <v>0</v>
          </cell>
          <cell r="BI323" t="str">
            <v>N/A</v>
          </cell>
          <cell r="BJ323">
            <v>-24540</v>
          </cell>
          <cell r="BK323">
            <v>-38600</v>
          </cell>
          <cell r="BL323">
            <v>-0.36424870466321246</v>
          </cell>
          <cell r="BM323">
            <v>0</v>
          </cell>
          <cell r="BN323">
            <v>-162184</v>
          </cell>
          <cell r="BO323">
            <v>-43000</v>
          </cell>
          <cell r="BP323">
            <v>2.7717209302325583</v>
          </cell>
          <cell r="BQ323">
            <v>0</v>
          </cell>
          <cell r="BR323">
            <v>-232816</v>
          </cell>
          <cell r="BS323">
            <v>-23712</v>
          </cell>
          <cell r="BT323">
            <v>8.8184885290148447</v>
          </cell>
          <cell r="BU323">
            <v>0</v>
          </cell>
          <cell r="BV323">
            <v>-419540</v>
          </cell>
          <cell r="BW323">
            <v>-105312</v>
          </cell>
          <cell r="BX323">
            <v>2.9837815253722271</v>
          </cell>
          <cell r="BY323" t="str">
            <v>N/A</v>
          </cell>
          <cell r="BZ323">
            <v>-227136</v>
          </cell>
          <cell r="CA323">
            <v>0</v>
          </cell>
          <cell r="CB323" t="str">
            <v>N/A</v>
          </cell>
          <cell r="CC323">
            <v>0</v>
          </cell>
          <cell r="CD323">
            <v>-329696</v>
          </cell>
          <cell r="CE323">
            <v>0</v>
          </cell>
          <cell r="CF323" t="str">
            <v>N/A</v>
          </cell>
          <cell r="CG323">
            <v>0</v>
          </cell>
          <cell r="CH323">
            <v>-421936</v>
          </cell>
          <cell r="CI323">
            <v>0</v>
          </cell>
          <cell r="CJ323" t="str">
            <v>N/A</v>
          </cell>
          <cell r="CK323">
            <v>0</v>
          </cell>
          <cell r="CL323">
            <v>-978768</v>
          </cell>
          <cell r="CM323">
            <v>0</v>
          </cell>
          <cell r="CN323" t="str">
            <v>N/A</v>
          </cell>
          <cell r="CO323" t="str">
            <v>N/A</v>
          </cell>
          <cell r="CP323">
            <v>-2128111.75</v>
          </cell>
          <cell r="CQ323">
            <v>-910548</v>
          </cell>
          <cell r="CR323">
            <v>1.3371768978680971</v>
          </cell>
          <cell r="CS323" t="str">
            <v>N/A</v>
          </cell>
          <cell r="CT323">
            <v>7200</v>
          </cell>
          <cell r="CU323">
            <v>-158607.75</v>
          </cell>
          <cell r="CV323">
            <v>-234040</v>
          </cell>
          <cell r="CW323">
            <v>-355075.75</v>
          </cell>
          <cell r="CX323">
            <v>-430508</v>
          </cell>
          <cell r="CY323">
            <v>-518679.75</v>
          </cell>
          <cell r="CZ323">
            <v>-594112</v>
          </cell>
          <cell r="DA323">
            <v>-613831.75</v>
          </cell>
          <cell r="DB323">
            <v>-689264</v>
          </cell>
          <cell r="DC323">
            <v>-689515.75</v>
          </cell>
          <cell r="DD323">
            <v>-764948</v>
          </cell>
          <cell r="DE323">
            <v>-729803.75</v>
          </cell>
          <cell r="DF323">
            <v>-805236</v>
          </cell>
          <cell r="DG323">
            <v>-754343.75</v>
          </cell>
          <cell r="DH323">
            <v>-843836</v>
          </cell>
          <cell r="DI323">
            <v>-916527.75</v>
          </cell>
          <cell r="DJ323">
            <v>-886836</v>
          </cell>
          <cell r="DK323">
            <v>-1149343.75</v>
          </cell>
          <cell r="DL323">
            <v>-910548</v>
          </cell>
          <cell r="DM323">
            <v>-1376479.75</v>
          </cell>
          <cell r="DN323">
            <v>-910548</v>
          </cell>
          <cell r="DO323">
            <v>-1706175.75</v>
          </cell>
          <cell r="DP323">
            <v>-910548</v>
          </cell>
          <cell r="DQ323">
            <v>-2128111.75</v>
          </cell>
          <cell r="DR323">
            <v>-910548</v>
          </cell>
        </row>
        <row r="324">
          <cell r="AC324">
            <v>8000</v>
          </cell>
          <cell r="AD324">
            <v>-41839.320000000298</v>
          </cell>
          <cell r="AE324">
            <v>-90298.659358875593</v>
          </cell>
          <cell r="AF324">
            <v>-0.53665624387935229</v>
          </cell>
          <cell r="AG324">
            <v>-90298.659358875593</v>
          </cell>
          <cell r="AH324">
            <v>78832.731304338668</v>
          </cell>
          <cell r="AI324">
            <v>78832.731304338668</v>
          </cell>
          <cell r="AJ324">
            <v>0</v>
          </cell>
          <cell r="AK324">
            <v>0</v>
          </cell>
          <cell r="AL324">
            <v>-793279.04833973129</v>
          </cell>
          <cell r="AM324">
            <v>-793279.04833973129</v>
          </cell>
          <cell r="AN324">
            <v>0</v>
          </cell>
          <cell r="AO324">
            <v>0</v>
          </cell>
          <cell r="AP324">
            <v>-756285.63703539292</v>
          </cell>
          <cell r="AQ324">
            <v>-804744.97639426822</v>
          </cell>
          <cell r="AR324">
            <v>-6.0217013812253528E-2</v>
          </cell>
          <cell r="AS324" t="str">
            <v>N/A</v>
          </cell>
          <cell r="AT324">
            <v>-10655.380806598288</v>
          </cell>
          <cell r="AU324">
            <v>40146.810974223597</v>
          </cell>
          <cell r="AV324">
            <v>-1.2654103912123833</v>
          </cell>
          <cell r="AW324">
            <v>0</v>
          </cell>
          <cell r="AX324">
            <v>130721.3429460093</v>
          </cell>
          <cell r="AY324">
            <v>-876967.46527316875</v>
          </cell>
          <cell r="AZ324">
            <v>-1.1490606529003793</v>
          </cell>
          <cell r="BA324">
            <v>0</v>
          </cell>
          <cell r="BB324">
            <v>-170987.12204388739</v>
          </cell>
          <cell r="BC324">
            <v>-173559.9302630655</v>
          </cell>
          <cell r="BD324">
            <v>-1.4823745407586242E-2</v>
          </cell>
          <cell r="BE324">
            <v>0</v>
          </cell>
          <cell r="BF324">
            <v>-50921.159904476372</v>
          </cell>
          <cell r="BG324">
            <v>-1010380.5845620106</v>
          </cell>
          <cell r="BH324">
            <v>-0.94960200078809887</v>
          </cell>
          <cell r="BI324" t="str">
            <v>N/A</v>
          </cell>
          <cell r="BJ324">
            <v>388271.46207103663</v>
          </cell>
          <cell r="BK324">
            <v>172190.82146549504</v>
          </cell>
          <cell r="BL324">
            <v>1.2548905845648779</v>
          </cell>
          <cell r="BM324">
            <v>0</v>
          </cell>
          <cell r="BN324">
            <v>90966.305684569292</v>
          </cell>
          <cell r="BO324">
            <v>-68713.32961794216</v>
          </cell>
          <cell r="BP324">
            <v>-2.3238523906548769</v>
          </cell>
          <cell r="BQ324">
            <v>0</v>
          </cell>
          <cell r="BR324">
            <v>-247827.90011537372</v>
          </cell>
          <cell r="BS324">
            <v>-243020.21818044211</v>
          </cell>
          <cell r="BT324">
            <v>1.9783053323414901E-2</v>
          </cell>
          <cell r="BU324">
            <v>0</v>
          </cell>
          <cell r="BV324">
            <v>231409.8676402322</v>
          </cell>
          <cell r="BW324">
            <v>-139542.72633288923</v>
          </cell>
          <cell r="BX324">
            <v>-2.6583441768809024</v>
          </cell>
          <cell r="BY324" t="str">
            <v>N/A</v>
          </cell>
          <cell r="BZ324">
            <v>-175997.8208907732</v>
          </cell>
          <cell r="CA324">
            <v>-240333.45619328448</v>
          </cell>
          <cell r="CB324">
            <v>-0.2676932139267798</v>
          </cell>
          <cell r="CC324">
            <v>0</v>
          </cell>
          <cell r="CD324">
            <v>1713.3386060874909</v>
          </cell>
          <cell r="CE324">
            <v>-484642.42694756528</v>
          </cell>
          <cell r="CF324">
            <v>-1.0035352633422514</v>
          </cell>
          <cell r="CG324">
            <v>0</v>
          </cell>
          <cell r="CH324">
            <v>-744267.14688741439</v>
          </cell>
          <cell r="CI324">
            <v>-178643.75718992559</v>
          </cell>
          <cell r="CJ324">
            <v>3.1662085403641882</v>
          </cell>
          <cell r="CK324">
            <v>0</v>
          </cell>
          <cell r="CL324">
            <v>-918551.6291721001</v>
          </cell>
          <cell r="CM324">
            <v>-903619.64033077541</v>
          </cell>
          <cell r="CN324">
            <v>1.6524639543977537E-2</v>
          </cell>
          <cell r="CO324" t="str">
            <v>N/A</v>
          </cell>
          <cell r="CP324">
            <v>-1494348.5584717372</v>
          </cell>
          <cell r="CQ324">
            <v>-2858287.9276199434</v>
          </cell>
          <cell r="CR324">
            <v>-0.4771875345266352</v>
          </cell>
          <cell r="CS324" t="str">
            <v>N/A</v>
          </cell>
          <cell r="CT324">
            <v>8000</v>
          </cell>
          <cell r="CU324">
            <v>-41839.320000000298</v>
          </cell>
          <cell r="CV324">
            <v>-90298.659358875593</v>
          </cell>
          <cell r="CW324">
            <v>36993.41130433837</v>
          </cell>
          <cell r="CX324">
            <v>-11465.928054536926</v>
          </cell>
          <cell r="CY324">
            <v>-756285.63703539292</v>
          </cell>
          <cell r="CZ324">
            <v>-804744.97639426822</v>
          </cell>
          <cell r="DA324">
            <v>-766941.01784199127</v>
          </cell>
          <cell r="DB324">
            <v>-764598.16542004468</v>
          </cell>
          <cell r="DC324">
            <v>-636219.67489598203</v>
          </cell>
          <cell r="DD324">
            <v>-1641565.6306932135</v>
          </cell>
          <cell r="DE324">
            <v>-807206.79693986941</v>
          </cell>
          <cell r="DF324">
            <v>-1815125.560956279</v>
          </cell>
          <cell r="DG324">
            <v>-418935.33486883278</v>
          </cell>
          <cell r="DH324">
            <v>-1642934.739490784</v>
          </cell>
          <cell r="DI324">
            <v>-327969.02918426349</v>
          </cell>
          <cell r="DJ324">
            <v>-1711648.0691087262</v>
          </cell>
          <cell r="DK324">
            <v>-575796.92929963721</v>
          </cell>
          <cell r="DL324">
            <v>-1954668.2872891682</v>
          </cell>
          <cell r="DM324">
            <v>-751794.75019041041</v>
          </cell>
          <cell r="DN324">
            <v>-2195001.7434824528</v>
          </cell>
          <cell r="DO324">
            <v>-750081.41158432292</v>
          </cell>
          <cell r="DP324">
            <v>-2679644.1704300181</v>
          </cell>
          <cell r="DQ324">
            <v>-1494348.5584717374</v>
          </cell>
          <cell r="DR324">
            <v>-2858287.9276199439</v>
          </cell>
        </row>
        <row r="325">
          <cell r="AC325">
            <v>8100</v>
          </cell>
          <cell r="AD325">
            <v>0</v>
          </cell>
          <cell r="AE325">
            <v>0</v>
          </cell>
          <cell r="AF325" t="str">
            <v>N/A</v>
          </cell>
          <cell r="AG325">
            <v>0</v>
          </cell>
          <cell r="AH325">
            <v>0</v>
          </cell>
          <cell r="AI325">
            <v>0</v>
          </cell>
          <cell r="AJ325" t="str">
            <v>N/A</v>
          </cell>
          <cell r="AK325">
            <v>0</v>
          </cell>
          <cell r="AL325">
            <v>0</v>
          </cell>
          <cell r="AM325">
            <v>0</v>
          </cell>
          <cell r="AN325" t="str">
            <v>N/A</v>
          </cell>
          <cell r="AO325">
            <v>0</v>
          </cell>
          <cell r="AP325">
            <v>0</v>
          </cell>
          <cell r="AQ325">
            <v>0</v>
          </cell>
          <cell r="AR325" t="str">
            <v>N/A</v>
          </cell>
          <cell r="AS325" t="str">
            <v>N/A</v>
          </cell>
          <cell r="AT325">
            <v>0</v>
          </cell>
          <cell r="AU325">
            <v>0</v>
          </cell>
          <cell r="AV325" t="str">
            <v>N/A</v>
          </cell>
          <cell r="AW325">
            <v>0</v>
          </cell>
          <cell r="AX325">
            <v>0</v>
          </cell>
          <cell r="AY325">
            <v>0</v>
          </cell>
          <cell r="AZ325" t="str">
            <v>N/A</v>
          </cell>
          <cell r="BA325">
            <v>0</v>
          </cell>
          <cell r="BB325">
            <v>0</v>
          </cell>
          <cell r="BC325">
            <v>0</v>
          </cell>
          <cell r="BD325" t="str">
            <v>N/A</v>
          </cell>
          <cell r="BE325">
            <v>0</v>
          </cell>
          <cell r="BF325">
            <v>0</v>
          </cell>
          <cell r="BG325">
            <v>0</v>
          </cell>
          <cell r="BH325" t="str">
            <v>N/A</v>
          </cell>
          <cell r="BI325" t="str">
            <v>N/A</v>
          </cell>
          <cell r="BJ325">
            <v>0</v>
          </cell>
          <cell r="BK325">
            <v>0</v>
          </cell>
          <cell r="BL325" t="str">
            <v>N/A</v>
          </cell>
          <cell r="BM325">
            <v>0</v>
          </cell>
          <cell r="BN325">
            <v>0</v>
          </cell>
          <cell r="BO325">
            <v>0</v>
          </cell>
          <cell r="BP325" t="str">
            <v>N/A</v>
          </cell>
          <cell r="BQ325">
            <v>0</v>
          </cell>
          <cell r="BR325">
            <v>0</v>
          </cell>
          <cell r="BS325">
            <v>0</v>
          </cell>
          <cell r="BT325" t="str">
            <v>N/A</v>
          </cell>
          <cell r="BU325">
            <v>0</v>
          </cell>
          <cell r="BV325">
            <v>0</v>
          </cell>
          <cell r="BW325">
            <v>0</v>
          </cell>
          <cell r="BX325" t="str">
            <v>N/A</v>
          </cell>
          <cell r="BY325" t="str">
            <v>N/A</v>
          </cell>
          <cell r="BZ325">
            <v>0</v>
          </cell>
          <cell r="CA325">
            <v>0</v>
          </cell>
          <cell r="CB325" t="str">
            <v>N/A</v>
          </cell>
          <cell r="CC325">
            <v>0</v>
          </cell>
          <cell r="CD325">
            <v>0</v>
          </cell>
          <cell r="CE325">
            <v>0</v>
          </cell>
          <cell r="CF325" t="str">
            <v>N/A</v>
          </cell>
          <cell r="CG325">
            <v>0</v>
          </cell>
          <cell r="CH325">
            <v>0</v>
          </cell>
          <cell r="CI325">
            <v>0</v>
          </cell>
          <cell r="CJ325" t="str">
            <v>N/A</v>
          </cell>
          <cell r="CK325">
            <v>0</v>
          </cell>
          <cell r="CL325">
            <v>0</v>
          </cell>
          <cell r="CM325">
            <v>0</v>
          </cell>
          <cell r="CN325" t="str">
            <v>N/A</v>
          </cell>
          <cell r="CO325" t="str">
            <v>N/A</v>
          </cell>
          <cell r="CP325">
            <v>0</v>
          </cell>
          <cell r="CQ325">
            <v>0</v>
          </cell>
          <cell r="CR325" t="str">
            <v>N/A</v>
          </cell>
          <cell r="CS325" t="str">
            <v>N/A</v>
          </cell>
          <cell r="CT325">
            <v>8100</v>
          </cell>
          <cell r="CU325">
            <v>0</v>
          </cell>
          <cell r="CV325">
            <v>0</v>
          </cell>
          <cell r="CW325">
            <v>0</v>
          </cell>
          <cell r="CX325">
            <v>0</v>
          </cell>
          <cell r="CY325">
            <v>0</v>
          </cell>
          <cell r="CZ325">
            <v>0</v>
          </cell>
          <cell r="DA325">
            <v>0</v>
          </cell>
          <cell r="DB325">
            <v>0</v>
          </cell>
          <cell r="DC325">
            <v>0</v>
          </cell>
          <cell r="DD325">
            <v>0</v>
          </cell>
          <cell r="DE325">
            <v>0</v>
          </cell>
          <cell r="DF325">
            <v>0</v>
          </cell>
          <cell r="DG325">
            <v>0</v>
          </cell>
          <cell r="DH325">
            <v>0</v>
          </cell>
          <cell r="DI325">
            <v>0</v>
          </cell>
          <cell r="DJ325">
            <v>0</v>
          </cell>
          <cell r="DK325">
            <v>0</v>
          </cell>
          <cell r="DL325">
            <v>0</v>
          </cell>
          <cell r="DM325">
            <v>0</v>
          </cell>
          <cell r="DN325">
            <v>0</v>
          </cell>
          <cell r="DO325">
            <v>0</v>
          </cell>
          <cell r="DP325">
            <v>0</v>
          </cell>
          <cell r="DQ325">
            <v>0</v>
          </cell>
          <cell r="DR325">
            <v>0</v>
          </cell>
        </row>
        <row r="326">
          <cell r="AC326">
            <v>8110</v>
          </cell>
          <cell r="AD326">
            <v>0</v>
          </cell>
          <cell r="AE326">
            <v>0</v>
          </cell>
          <cell r="AF326" t="str">
            <v>N/A</v>
          </cell>
          <cell r="AG326">
            <v>0</v>
          </cell>
          <cell r="AH326">
            <v>0</v>
          </cell>
          <cell r="AI326">
            <v>0</v>
          </cell>
          <cell r="AJ326" t="str">
            <v>N/A</v>
          </cell>
          <cell r="AK326">
            <v>0</v>
          </cell>
          <cell r="AL326">
            <v>0</v>
          </cell>
          <cell r="AM326">
            <v>0</v>
          </cell>
          <cell r="AN326" t="str">
            <v>N/A</v>
          </cell>
          <cell r="AO326">
            <v>0</v>
          </cell>
          <cell r="AP326">
            <v>0</v>
          </cell>
          <cell r="AQ326">
            <v>0</v>
          </cell>
          <cell r="AR326" t="str">
            <v>N/A</v>
          </cell>
          <cell r="AS326" t="str">
            <v>N/A</v>
          </cell>
          <cell r="AT326">
            <v>0</v>
          </cell>
          <cell r="AU326">
            <v>0</v>
          </cell>
          <cell r="AV326" t="str">
            <v>N/A</v>
          </cell>
          <cell r="AW326">
            <v>0</v>
          </cell>
          <cell r="AX326">
            <v>0</v>
          </cell>
          <cell r="AY326">
            <v>0</v>
          </cell>
          <cell r="AZ326" t="str">
            <v>N/A</v>
          </cell>
          <cell r="BA326">
            <v>0</v>
          </cell>
          <cell r="BB326">
            <v>0</v>
          </cell>
          <cell r="BC326">
            <v>0</v>
          </cell>
          <cell r="BD326" t="str">
            <v>N/A</v>
          </cell>
          <cell r="BE326">
            <v>0</v>
          </cell>
          <cell r="BF326">
            <v>0</v>
          </cell>
          <cell r="BG326">
            <v>0</v>
          </cell>
          <cell r="BH326" t="str">
            <v>N/A</v>
          </cell>
          <cell r="BI326" t="str">
            <v>N/A</v>
          </cell>
          <cell r="BJ326">
            <v>0</v>
          </cell>
          <cell r="BK326">
            <v>0</v>
          </cell>
          <cell r="BL326" t="str">
            <v>N/A</v>
          </cell>
          <cell r="BM326">
            <v>0</v>
          </cell>
          <cell r="BN326">
            <v>0</v>
          </cell>
          <cell r="BO326">
            <v>0</v>
          </cell>
          <cell r="BP326" t="str">
            <v>N/A</v>
          </cell>
          <cell r="BQ326">
            <v>0</v>
          </cell>
          <cell r="BR326">
            <v>0</v>
          </cell>
          <cell r="BS326">
            <v>0</v>
          </cell>
          <cell r="BT326" t="str">
            <v>N/A</v>
          </cell>
          <cell r="BU326">
            <v>0</v>
          </cell>
          <cell r="BV326">
            <v>0</v>
          </cell>
          <cell r="BW326">
            <v>0</v>
          </cell>
          <cell r="BX326" t="str">
            <v>N/A</v>
          </cell>
          <cell r="BY326" t="str">
            <v>N/A</v>
          </cell>
          <cell r="BZ326">
            <v>0</v>
          </cell>
          <cell r="CA326">
            <v>0</v>
          </cell>
          <cell r="CB326" t="str">
            <v>N/A</v>
          </cell>
          <cell r="CC326">
            <v>0</v>
          </cell>
          <cell r="CD326">
            <v>0</v>
          </cell>
          <cell r="CE326">
            <v>0</v>
          </cell>
          <cell r="CF326" t="str">
            <v>N/A</v>
          </cell>
          <cell r="CG326">
            <v>0</v>
          </cell>
          <cell r="CH326">
            <v>0</v>
          </cell>
          <cell r="CI326">
            <v>0</v>
          </cell>
          <cell r="CJ326" t="str">
            <v>N/A</v>
          </cell>
          <cell r="CK326">
            <v>0</v>
          </cell>
          <cell r="CL326">
            <v>0</v>
          </cell>
          <cell r="CM326">
            <v>0</v>
          </cell>
          <cell r="CN326" t="str">
            <v>N/A</v>
          </cell>
          <cell r="CO326" t="str">
            <v>N/A</v>
          </cell>
          <cell r="CP326">
            <v>0</v>
          </cell>
          <cell r="CQ326">
            <v>0</v>
          </cell>
          <cell r="CR326" t="str">
            <v>N/A</v>
          </cell>
          <cell r="CS326" t="str">
            <v>N/A</v>
          </cell>
          <cell r="CT326">
            <v>8110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Q326">
            <v>0</v>
          </cell>
          <cell r="DR326">
            <v>0</v>
          </cell>
        </row>
        <row r="327">
          <cell r="AC327">
            <v>8120</v>
          </cell>
          <cell r="AD327">
            <v>15666.660000000002</v>
          </cell>
          <cell r="AE327">
            <v>5833.3333333333376</v>
          </cell>
          <cell r="AF327">
            <v>1.685713142857141</v>
          </cell>
          <cell r="AG327">
            <v>5833.3333333333376</v>
          </cell>
          <cell r="AH327">
            <v>5833.3333333333376</v>
          </cell>
          <cell r="AI327">
            <v>5833.3333333333376</v>
          </cell>
          <cell r="AJ327">
            <v>0</v>
          </cell>
          <cell r="AK327">
            <v>0</v>
          </cell>
          <cell r="AL327">
            <v>5833.3333333333376</v>
          </cell>
          <cell r="AM327">
            <v>5833.3333333333376</v>
          </cell>
          <cell r="AN327">
            <v>0</v>
          </cell>
          <cell r="AO327">
            <v>0</v>
          </cell>
          <cell r="AP327">
            <v>27333.326666666675</v>
          </cell>
          <cell r="AQ327">
            <v>17500.000000000015</v>
          </cell>
          <cell r="AR327">
            <v>0.56190438095238004</v>
          </cell>
          <cell r="AS327" t="str">
            <v>N/A</v>
          </cell>
          <cell r="AT327">
            <v>12500</v>
          </cell>
          <cell r="AU327">
            <v>5833.3333333333376</v>
          </cell>
          <cell r="AV327">
            <v>1.1428571428571415</v>
          </cell>
          <cell r="AW327">
            <v>0</v>
          </cell>
          <cell r="AX327">
            <v>15625</v>
          </cell>
          <cell r="AY327">
            <v>5833.3333333333376</v>
          </cell>
          <cell r="AZ327">
            <v>1.6785714285714266</v>
          </cell>
          <cell r="BA327">
            <v>0</v>
          </cell>
          <cell r="BB327">
            <v>15625</v>
          </cell>
          <cell r="BC327">
            <v>5833.3333333333376</v>
          </cell>
          <cell r="BD327">
            <v>1.6785714285714266</v>
          </cell>
          <cell r="BE327">
            <v>0</v>
          </cell>
          <cell r="BF327">
            <v>43750</v>
          </cell>
          <cell r="BG327">
            <v>17500.000000000015</v>
          </cell>
          <cell r="BH327">
            <v>1.4999999999999978</v>
          </cell>
          <cell r="BI327" t="str">
            <v>N/A</v>
          </cell>
          <cell r="BJ327">
            <v>15625</v>
          </cell>
          <cell r="BK327">
            <v>5833.3333333333376</v>
          </cell>
          <cell r="BL327">
            <v>1.6785714285714266</v>
          </cell>
          <cell r="BM327">
            <v>0</v>
          </cell>
          <cell r="BN327">
            <v>12500</v>
          </cell>
          <cell r="BO327">
            <v>5833.3333333333376</v>
          </cell>
          <cell r="BP327">
            <v>1.1428571428571415</v>
          </cell>
          <cell r="BQ327">
            <v>0</v>
          </cell>
          <cell r="BR327">
            <v>7812.5</v>
          </cell>
          <cell r="BS327">
            <v>5833.3333333333376</v>
          </cell>
          <cell r="BT327">
            <v>0.3392857142857133</v>
          </cell>
          <cell r="BU327">
            <v>0</v>
          </cell>
          <cell r="BV327">
            <v>35937.5</v>
          </cell>
          <cell r="BW327">
            <v>17500.000000000015</v>
          </cell>
          <cell r="BX327">
            <v>1.053571428571427</v>
          </cell>
          <cell r="BY327" t="str">
            <v>N/A</v>
          </cell>
          <cell r="BZ327">
            <v>11500</v>
          </cell>
          <cell r="CA327">
            <v>5833.3333333333376</v>
          </cell>
          <cell r="CB327">
            <v>0.97142857142856998</v>
          </cell>
          <cell r="CC327">
            <v>0</v>
          </cell>
          <cell r="CD327">
            <v>11500</v>
          </cell>
          <cell r="CE327">
            <v>5833.3333333333376</v>
          </cell>
          <cell r="CF327">
            <v>0.97142857142856998</v>
          </cell>
          <cell r="CG327">
            <v>0</v>
          </cell>
          <cell r="CH327">
            <v>11500</v>
          </cell>
          <cell r="CI327">
            <v>5833.3333333333376</v>
          </cell>
          <cell r="CJ327">
            <v>0.97142857142856998</v>
          </cell>
          <cell r="CK327">
            <v>0</v>
          </cell>
          <cell r="CL327">
            <v>34500</v>
          </cell>
          <cell r="CM327">
            <v>17500.000000000015</v>
          </cell>
          <cell r="CN327">
            <v>0.97142857142856975</v>
          </cell>
          <cell r="CO327" t="str">
            <v>N/A</v>
          </cell>
          <cell r="CP327">
            <v>141520.82666666666</v>
          </cell>
          <cell r="CQ327">
            <v>70000.000000000058</v>
          </cell>
          <cell r="CR327">
            <v>1.0217260952380935</v>
          </cell>
          <cell r="CS327" t="str">
            <v>N/A</v>
          </cell>
          <cell r="CT327">
            <v>8120</v>
          </cell>
          <cell r="CU327">
            <v>15666.660000000002</v>
          </cell>
          <cell r="CV327">
            <v>5833.3333333333376</v>
          </cell>
          <cell r="CW327">
            <v>21499.993333333339</v>
          </cell>
          <cell r="CX327">
            <v>11666.666666666675</v>
          </cell>
          <cell r="CY327">
            <v>27333.326666666675</v>
          </cell>
          <cell r="CZ327">
            <v>17500.000000000015</v>
          </cell>
          <cell r="DA327">
            <v>39833.326666666675</v>
          </cell>
          <cell r="DB327">
            <v>23333.33333333335</v>
          </cell>
          <cell r="DC327">
            <v>55458.326666666675</v>
          </cell>
          <cell r="DD327">
            <v>29166.666666666686</v>
          </cell>
          <cell r="DE327">
            <v>71083.326666666675</v>
          </cell>
          <cell r="DF327">
            <v>35000.000000000022</v>
          </cell>
          <cell r="DG327">
            <v>86708.326666666675</v>
          </cell>
          <cell r="DH327">
            <v>40833.333333333358</v>
          </cell>
          <cell r="DI327">
            <v>99208.326666666675</v>
          </cell>
          <cell r="DJ327">
            <v>46666.666666666693</v>
          </cell>
          <cell r="DK327">
            <v>107020.82666666668</v>
          </cell>
          <cell r="DL327">
            <v>52500.000000000029</v>
          </cell>
          <cell r="DM327">
            <v>118520.82666666668</v>
          </cell>
          <cell r="DN327">
            <v>58333.333333333365</v>
          </cell>
          <cell r="DO327">
            <v>130020.82666666668</v>
          </cell>
          <cell r="DP327">
            <v>64166.666666666701</v>
          </cell>
          <cell r="DQ327">
            <v>141520.82666666666</v>
          </cell>
          <cell r="DR327">
            <v>70000.000000000044</v>
          </cell>
        </row>
        <row r="328">
          <cell r="AC328">
            <v>8130</v>
          </cell>
          <cell r="AD328">
            <v>10375</v>
          </cell>
          <cell r="AE328">
            <v>0</v>
          </cell>
          <cell r="AF328" t="str">
            <v>N/A</v>
          </cell>
          <cell r="AG328">
            <v>0</v>
          </cell>
          <cell r="AH328">
            <v>0</v>
          </cell>
          <cell r="AI328">
            <v>0</v>
          </cell>
          <cell r="AJ328" t="str">
            <v>N/A</v>
          </cell>
          <cell r="AK328">
            <v>0</v>
          </cell>
          <cell r="AL328">
            <v>0</v>
          </cell>
          <cell r="AM328">
            <v>0</v>
          </cell>
          <cell r="AN328" t="str">
            <v>N/A</v>
          </cell>
          <cell r="AO328">
            <v>0</v>
          </cell>
          <cell r="AP328">
            <v>10375</v>
          </cell>
          <cell r="AQ328">
            <v>0</v>
          </cell>
          <cell r="AR328" t="str">
            <v>N/A</v>
          </cell>
          <cell r="AS328" t="str">
            <v>N/A</v>
          </cell>
          <cell r="AT328">
            <v>0</v>
          </cell>
          <cell r="AU328">
            <v>0</v>
          </cell>
          <cell r="AV328" t="str">
            <v>N/A</v>
          </cell>
          <cell r="AW328">
            <v>0</v>
          </cell>
          <cell r="AX328">
            <v>0</v>
          </cell>
          <cell r="AY328">
            <v>0</v>
          </cell>
          <cell r="AZ328" t="str">
            <v>N/A</v>
          </cell>
          <cell r="BA328">
            <v>0</v>
          </cell>
          <cell r="BB328">
            <v>0</v>
          </cell>
          <cell r="BC328">
            <v>0</v>
          </cell>
          <cell r="BD328" t="str">
            <v>N/A</v>
          </cell>
          <cell r="BE328">
            <v>0</v>
          </cell>
          <cell r="BF328">
            <v>0</v>
          </cell>
          <cell r="BG328">
            <v>0</v>
          </cell>
          <cell r="BH328" t="str">
            <v>N/A</v>
          </cell>
          <cell r="BI328" t="str">
            <v>N/A</v>
          </cell>
          <cell r="BJ328">
            <v>0</v>
          </cell>
          <cell r="BK328">
            <v>0</v>
          </cell>
          <cell r="BL328" t="str">
            <v>N/A</v>
          </cell>
          <cell r="BM328">
            <v>0</v>
          </cell>
          <cell r="BN328">
            <v>0</v>
          </cell>
          <cell r="BO328">
            <v>0</v>
          </cell>
          <cell r="BP328" t="str">
            <v>N/A</v>
          </cell>
          <cell r="BQ328">
            <v>0</v>
          </cell>
          <cell r="BR328">
            <v>0</v>
          </cell>
          <cell r="BS328">
            <v>0</v>
          </cell>
          <cell r="BT328" t="str">
            <v>N/A</v>
          </cell>
          <cell r="BU328">
            <v>0</v>
          </cell>
          <cell r="BV328">
            <v>0</v>
          </cell>
          <cell r="BW328">
            <v>0</v>
          </cell>
          <cell r="BX328" t="str">
            <v>N/A</v>
          </cell>
          <cell r="BY328" t="str">
            <v>N/A</v>
          </cell>
          <cell r="BZ328">
            <v>0</v>
          </cell>
          <cell r="CA328">
            <v>0</v>
          </cell>
          <cell r="CB328" t="str">
            <v>N/A</v>
          </cell>
          <cell r="CC328">
            <v>0</v>
          </cell>
          <cell r="CD328">
            <v>0</v>
          </cell>
          <cell r="CE328">
            <v>0</v>
          </cell>
          <cell r="CF328" t="str">
            <v>N/A</v>
          </cell>
          <cell r="CG328">
            <v>0</v>
          </cell>
          <cell r="CH328">
            <v>0</v>
          </cell>
          <cell r="CI328">
            <v>0</v>
          </cell>
          <cell r="CJ328" t="str">
            <v>N/A</v>
          </cell>
          <cell r="CK328">
            <v>0</v>
          </cell>
          <cell r="CL328">
            <v>0</v>
          </cell>
          <cell r="CM328">
            <v>0</v>
          </cell>
          <cell r="CN328" t="str">
            <v>N/A</v>
          </cell>
          <cell r="CO328" t="str">
            <v>N/A</v>
          </cell>
          <cell r="CP328">
            <v>10375</v>
          </cell>
          <cell r="CQ328">
            <v>0</v>
          </cell>
          <cell r="CR328" t="str">
            <v>N/A</v>
          </cell>
          <cell r="CS328" t="str">
            <v>N/A</v>
          </cell>
          <cell r="CT328">
            <v>8130</v>
          </cell>
          <cell r="CU328">
            <v>10375</v>
          </cell>
          <cell r="CV328">
            <v>0</v>
          </cell>
          <cell r="CW328">
            <v>10375</v>
          </cell>
          <cell r="CX328">
            <v>0</v>
          </cell>
          <cell r="CY328">
            <v>10375</v>
          </cell>
          <cell r="CZ328">
            <v>0</v>
          </cell>
          <cell r="DA328">
            <v>10375</v>
          </cell>
          <cell r="DB328">
            <v>0</v>
          </cell>
          <cell r="DC328">
            <v>10375</v>
          </cell>
          <cell r="DD328">
            <v>0</v>
          </cell>
          <cell r="DE328">
            <v>10375</v>
          </cell>
          <cell r="DF328">
            <v>0</v>
          </cell>
          <cell r="DG328">
            <v>10375</v>
          </cell>
          <cell r="DH328">
            <v>0</v>
          </cell>
          <cell r="DI328">
            <v>10375</v>
          </cell>
          <cell r="DJ328">
            <v>0</v>
          </cell>
          <cell r="DK328">
            <v>10375</v>
          </cell>
          <cell r="DL328">
            <v>0</v>
          </cell>
          <cell r="DM328">
            <v>10375</v>
          </cell>
          <cell r="DN328">
            <v>0</v>
          </cell>
          <cell r="DO328">
            <v>10375</v>
          </cell>
          <cell r="DP328">
            <v>0</v>
          </cell>
          <cell r="DQ328">
            <v>10375</v>
          </cell>
          <cell r="DR328">
            <v>0</v>
          </cell>
        </row>
        <row r="329">
          <cell r="AC329">
            <v>8140</v>
          </cell>
          <cell r="AD329">
            <v>0</v>
          </cell>
          <cell r="AE329">
            <v>0</v>
          </cell>
          <cell r="AF329" t="str">
            <v>N/A</v>
          </cell>
          <cell r="AG329">
            <v>0</v>
          </cell>
          <cell r="AH329">
            <v>0</v>
          </cell>
          <cell r="AI329">
            <v>0</v>
          </cell>
          <cell r="AJ329" t="str">
            <v>N/A</v>
          </cell>
          <cell r="AK329">
            <v>0</v>
          </cell>
          <cell r="AL329">
            <v>0</v>
          </cell>
          <cell r="AM329">
            <v>0</v>
          </cell>
          <cell r="AN329" t="str">
            <v>N/A</v>
          </cell>
          <cell r="AO329">
            <v>0</v>
          </cell>
          <cell r="AP329">
            <v>0</v>
          </cell>
          <cell r="AQ329">
            <v>0</v>
          </cell>
          <cell r="AR329" t="str">
            <v>N/A</v>
          </cell>
          <cell r="AS329" t="str">
            <v>N/A</v>
          </cell>
          <cell r="AT329">
            <v>0</v>
          </cell>
          <cell r="AU329">
            <v>0</v>
          </cell>
          <cell r="AV329" t="str">
            <v>N/A</v>
          </cell>
          <cell r="AW329">
            <v>0</v>
          </cell>
          <cell r="AX329">
            <v>0</v>
          </cell>
          <cell r="AY329">
            <v>0</v>
          </cell>
          <cell r="AZ329" t="str">
            <v>N/A</v>
          </cell>
          <cell r="BA329">
            <v>0</v>
          </cell>
          <cell r="BB329">
            <v>0</v>
          </cell>
          <cell r="BC329">
            <v>0</v>
          </cell>
          <cell r="BD329" t="str">
            <v>N/A</v>
          </cell>
          <cell r="BE329">
            <v>0</v>
          </cell>
          <cell r="BF329">
            <v>0</v>
          </cell>
          <cell r="BG329">
            <v>0</v>
          </cell>
          <cell r="BH329" t="str">
            <v>N/A</v>
          </cell>
          <cell r="BI329" t="str">
            <v>N/A</v>
          </cell>
          <cell r="BJ329">
            <v>0</v>
          </cell>
          <cell r="BK329">
            <v>0</v>
          </cell>
          <cell r="BL329" t="str">
            <v>N/A</v>
          </cell>
          <cell r="BM329">
            <v>0</v>
          </cell>
          <cell r="BN329">
            <v>0</v>
          </cell>
          <cell r="BO329">
            <v>0</v>
          </cell>
          <cell r="BP329" t="str">
            <v>N/A</v>
          </cell>
          <cell r="BQ329">
            <v>0</v>
          </cell>
          <cell r="BR329">
            <v>0</v>
          </cell>
          <cell r="BS329">
            <v>0</v>
          </cell>
          <cell r="BT329" t="str">
            <v>N/A</v>
          </cell>
          <cell r="BU329">
            <v>0</v>
          </cell>
          <cell r="BV329">
            <v>0</v>
          </cell>
          <cell r="BW329">
            <v>0</v>
          </cell>
          <cell r="BX329" t="str">
            <v>N/A</v>
          </cell>
          <cell r="BY329" t="str">
            <v>N/A</v>
          </cell>
          <cell r="BZ329">
            <v>0</v>
          </cell>
          <cell r="CA329">
            <v>0</v>
          </cell>
          <cell r="CB329" t="str">
            <v>N/A</v>
          </cell>
          <cell r="CC329">
            <v>0</v>
          </cell>
          <cell r="CD329">
            <v>0</v>
          </cell>
          <cell r="CE329">
            <v>0</v>
          </cell>
          <cell r="CF329" t="str">
            <v>N/A</v>
          </cell>
          <cell r="CG329">
            <v>0</v>
          </cell>
          <cell r="CH329">
            <v>0</v>
          </cell>
          <cell r="CI329">
            <v>0</v>
          </cell>
          <cell r="CJ329" t="str">
            <v>N/A</v>
          </cell>
          <cell r="CK329">
            <v>0</v>
          </cell>
          <cell r="CL329">
            <v>0</v>
          </cell>
          <cell r="CM329">
            <v>0</v>
          </cell>
          <cell r="CN329" t="str">
            <v>N/A</v>
          </cell>
          <cell r="CO329" t="str">
            <v>N/A</v>
          </cell>
          <cell r="CP329">
            <v>0</v>
          </cell>
          <cell r="CQ329">
            <v>0</v>
          </cell>
          <cell r="CR329" t="str">
            <v>N/A</v>
          </cell>
          <cell r="CS329" t="str">
            <v>N/A</v>
          </cell>
          <cell r="CT329">
            <v>8140</v>
          </cell>
          <cell r="CU329">
            <v>0</v>
          </cell>
          <cell r="CV329">
            <v>0</v>
          </cell>
          <cell r="CW329">
            <v>0</v>
          </cell>
          <cell r="CX329">
            <v>0</v>
          </cell>
          <cell r="CY329">
            <v>0</v>
          </cell>
          <cell r="CZ329">
            <v>0</v>
          </cell>
          <cell r="DA329">
            <v>0</v>
          </cell>
          <cell r="DB329">
            <v>0</v>
          </cell>
          <cell r="DC329">
            <v>0</v>
          </cell>
          <cell r="DD329">
            <v>0</v>
          </cell>
          <cell r="DE329">
            <v>0</v>
          </cell>
          <cell r="DF329">
            <v>0</v>
          </cell>
          <cell r="DG329">
            <v>0</v>
          </cell>
          <cell r="DH329">
            <v>0</v>
          </cell>
          <cell r="DI329">
            <v>0</v>
          </cell>
          <cell r="DJ329">
            <v>0</v>
          </cell>
          <cell r="DK329">
            <v>0</v>
          </cell>
          <cell r="DL329">
            <v>0</v>
          </cell>
          <cell r="DM329">
            <v>0</v>
          </cell>
          <cell r="DN329">
            <v>0</v>
          </cell>
          <cell r="DO329">
            <v>0</v>
          </cell>
          <cell r="DP329">
            <v>0</v>
          </cell>
          <cell r="DQ329">
            <v>0</v>
          </cell>
          <cell r="DR329">
            <v>0</v>
          </cell>
        </row>
        <row r="330">
          <cell r="AC330">
            <v>8150</v>
          </cell>
          <cell r="AD330">
            <v>-11431.78</v>
          </cell>
          <cell r="AE330">
            <v>0</v>
          </cell>
          <cell r="AF330" t="str">
            <v>N/A</v>
          </cell>
          <cell r="AG330">
            <v>0</v>
          </cell>
          <cell r="AH330">
            <v>0</v>
          </cell>
          <cell r="AI330">
            <v>0</v>
          </cell>
          <cell r="AJ330" t="str">
            <v>N/A</v>
          </cell>
          <cell r="AK330">
            <v>0</v>
          </cell>
          <cell r="AL330">
            <v>0</v>
          </cell>
          <cell r="AM330">
            <v>0</v>
          </cell>
          <cell r="AN330" t="str">
            <v>N/A</v>
          </cell>
          <cell r="AO330">
            <v>0</v>
          </cell>
          <cell r="AP330">
            <v>-11431.78</v>
          </cell>
          <cell r="AQ330">
            <v>0</v>
          </cell>
          <cell r="AR330" t="str">
            <v>N/A</v>
          </cell>
          <cell r="AS330" t="str">
            <v>N/A</v>
          </cell>
          <cell r="AT330">
            <v>-12500</v>
          </cell>
          <cell r="AU330">
            <v>0</v>
          </cell>
          <cell r="AV330" t="str">
            <v>N/A</v>
          </cell>
          <cell r="AW330">
            <v>0</v>
          </cell>
          <cell r="AX330">
            <v>-12500</v>
          </cell>
          <cell r="AY330">
            <v>0</v>
          </cell>
          <cell r="AZ330" t="str">
            <v>N/A</v>
          </cell>
          <cell r="BA330">
            <v>0</v>
          </cell>
          <cell r="BB330">
            <v>-12500</v>
          </cell>
          <cell r="BC330">
            <v>0</v>
          </cell>
          <cell r="BD330" t="str">
            <v>N/A</v>
          </cell>
          <cell r="BE330">
            <v>0</v>
          </cell>
          <cell r="BF330">
            <v>-37500</v>
          </cell>
          <cell r="BG330">
            <v>0</v>
          </cell>
          <cell r="BH330" t="str">
            <v>N/A</v>
          </cell>
          <cell r="BI330" t="str">
            <v>N/A</v>
          </cell>
          <cell r="BJ330">
            <v>-12500</v>
          </cell>
          <cell r="BK330">
            <v>0</v>
          </cell>
          <cell r="BL330" t="str">
            <v>N/A</v>
          </cell>
          <cell r="BM330">
            <v>0</v>
          </cell>
          <cell r="BN330">
            <v>-12500</v>
          </cell>
          <cell r="BO330">
            <v>0</v>
          </cell>
          <cell r="BP330" t="str">
            <v>N/A</v>
          </cell>
          <cell r="BQ330">
            <v>0</v>
          </cell>
          <cell r="BR330">
            <v>-12500</v>
          </cell>
          <cell r="BS330">
            <v>0</v>
          </cell>
          <cell r="BT330" t="str">
            <v>N/A</v>
          </cell>
          <cell r="BU330">
            <v>0</v>
          </cell>
          <cell r="BV330">
            <v>-37500</v>
          </cell>
          <cell r="BW330">
            <v>0</v>
          </cell>
          <cell r="BX330" t="str">
            <v>N/A</v>
          </cell>
          <cell r="BY330" t="str">
            <v>N/A</v>
          </cell>
          <cell r="BZ330">
            <v>-12500</v>
          </cell>
          <cell r="CA330">
            <v>0</v>
          </cell>
          <cell r="CB330" t="str">
            <v>N/A</v>
          </cell>
          <cell r="CC330">
            <v>0</v>
          </cell>
          <cell r="CD330">
            <v>-12500</v>
          </cell>
          <cell r="CE330">
            <v>0</v>
          </cell>
          <cell r="CF330" t="str">
            <v>N/A</v>
          </cell>
          <cell r="CG330">
            <v>0</v>
          </cell>
          <cell r="CH330">
            <v>-12500</v>
          </cell>
          <cell r="CI330">
            <v>0</v>
          </cell>
          <cell r="CJ330" t="str">
            <v>N/A</v>
          </cell>
          <cell r="CK330">
            <v>0</v>
          </cell>
          <cell r="CL330">
            <v>-37500</v>
          </cell>
          <cell r="CM330">
            <v>0</v>
          </cell>
          <cell r="CN330" t="str">
            <v>N/A</v>
          </cell>
          <cell r="CO330" t="str">
            <v>N/A</v>
          </cell>
          <cell r="CP330">
            <v>-123931.78</v>
          </cell>
          <cell r="CQ330">
            <v>0</v>
          </cell>
          <cell r="CR330" t="str">
            <v>N/A</v>
          </cell>
          <cell r="CS330" t="str">
            <v>N/A</v>
          </cell>
          <cell r="CT330">
            <v>8150</v>
          </cell>
          <cell r="CU330">
            <v>-11431.78</v>
          </cell>
          <cell r="CV330">
            <v>0</v>
          </cell>
          <cell r="CW330">
            <v>-11431.78</v>
          </cell>
          <cell r="CX330">
            <v>0</v>
          </cell>
          <cell r="CY330">
            <v>-11431.78</v>
          </cell>
          <cell r="CZ330">
            <v>0</v>
          </cell>
          <cell r="DA330">
            <v>-23931.78</v>
          </cell>
          <cell r="DB330">
            <v>0</v>
          </cell>
          <cell r="DC330">
            <v>-36431.78</v>
          </cell>
          <cell r="DD330">
            <v>0</v>
          </cell>
          <cell r="DE330">
            <v>-48931.78</v>
          </cell>
          <cell r="DF330">
            <v>0</v>
          </cell>
          <cell r="DG330">
            <v>-61431.78</v>
          </cell>
          <cell r="DH330">
            <v>0</v>
          </cell>
          <cell r="DI330">
            <v>-73931.78</v>
          </cell>
          <cell r="DJ330">
            <v>0</v>
          </cell>
          <cell r="DK330">
            <v>-86431.78</v>
          </cell>
          <cell r="DL330">
            <v>0</v>
          </cell>
          <cell r="DM330">
            <v>-98931.78</v>
          </cell>
          <cell r="DN330">
            <v>0</v>
          </cell>
          <cell r="DO330">
            <v>-111431.78</v>
          </cell>
          <cell r="DP330">
            <v>0</v>
          </cell>
          <cell r="DQ330">
            <v>-123931.78</v>
          </cell>
          <cell r="DR330">
            <v>0</v>
          </cell>
        </row>
        <row r="331">
          <cell r="AC331">
            <v>8160</v>
          </cell>
          <cell r="AD331">
            <v>0</v>
          </cell>
          <cell r="AE331">
            <v>0</v>
          </cell>
          <cell r="AF331" t="str">
            <v>N/A</v>
          </cell>
          <cell r="AG331">
            <v>0</v>
          </cell>
          <cell r="AH331">
            <v>0</v>
          </cell>
          <cell r="AI331">
            <v>0</v>
          </cell>
          <cell r="AJ331" t="str">
            <v>N/A</v>
          </cell>
          <cell r="AK331">
            <v>0</v>
          </cell>
          <cell r="AL331">
            <v>0</v>
          </cell>
          <cell r="AM331">
            <v>0</v>
          </cell>
          <cell r="AN331" t="str">
            <v>N/A</v>
          </cell>
          <cell r="AO331">
            <v>0</v>
          </cell>
          <cell r="AP331">
            <v>0</v>
          </cell>
          <cell r="AQ331">
            <v>0</v>
          </cell>
          <cell r="AR331" t="str">
            <v>N/A</v>
          </cell>
          <cell r="AS331" t="str">
            <v>N/A</v>
          </cell>
          <cell r="AT331">
            <v>0</v>
          </cell>
          <cell r="AU331">
            <v>0</v>
          </cell>
          <cell r="AV331" t="str">
            <v>N/A</v>
          </cell>
          <cell r="AW331">
            <v>0</v>
          </cell>
          <cell r="AX331">
            <v>0</v>
          </cell>
          <cell r="AY331">
            <v>0</v>
          </cell>
          <cell r="AZ331" t="str">
            <v>N/A</v>
          </cell>
          <cell r="BA331">
            <v>0</v>
          </cell>
          <cell r="BB331">
            <v>0</v>
          </cell>
          <cell r="BC331">
            <v>0</v>
          </cell>
          <cell r="BD331" t="str">
            <v>N/A</v>
          </cell>
          <cell r="BE331">
            <v>0</v>
          </cell>
          <cell r="BF331">
            <v>0</v>
          </cell>
          <cell r="BG331">
            <v>0</v>
          </cell>
          <cell r="BH331" t="str">
            <v>N/A</v>
          </cell>
          <cell r="BI331" t="str">
            <v>N/A</v>
          </cell>
          <cell r="BJ331">
            <v>0</v>
          </cell>
          <cell r="BK331">
            <v>0</v>
          </cell>
          <cell r="BL331" t="str">
            <v>N/A</v>
          </cell>
          <cell r="BM331">
            <v>0</v>
          </cell>
          <cell r="BN331">
            <v>0</v>
          </cell>
          <cell r="BO331">
            <v>0</v>
          </cell>
          <cell r="BP331" t="str">
            <v>N/A</v>
          </cell>
          <cell r="BQ331">
            <v>0</v>
          </cell>
          <cell r="BR331">
            <v>0</v>
          </cell>
          <cell r="BS331">
            <v>0</v>
          </cell>
          <cell r="BT331" t="str">
            <v>N/A</v>
          </cell>
          <cell r="BU331">
            <v>0</v>
          </cell>
          <cell r="BV331">
            <v>0</v>
          </cell>
          <cell r="BW331">
            <v>0</v>
          </cell>
          <cell r="BX331" t="str">
            <v>N/A</v>
          </cell>
          <cell r="BY331" t="str">
            <v>N/A</v>
          </cell>
          <cell r="BZ331">
            <v>0</v>
          </cell>
          <cell r="CA331">
            <v>0</v>
          </cell>
          <cell r="CB331" t="str">
            <v>N/A</v>
          </cell>
          <cell r="CC331">
            <v>0</v>
          </cell>
          <cell r="CD331">
            <v>0</v>
          </cell>
          <cell r="CE331">
            <v>0</v>
          </cell>
          <cell r="CF331" t="str">
            <v>N/A</v>
          </cell>
          <cell r="CG331">
            <v>0</v>
          </cell>
          <cell r="CH331">
            <v>0</v>
          </cell>
          <cell r="CI331">
            <v>0</v>
          </cell>
          <cell r="CJ331" t="str">
            <v>N/A</v>
          </cell>
          <cell r="CK331">
            <v>0</v>
          </cell>
          <cell r="CL331">
            <v>0</v>
          </cell>
          <cell r="CM331">
            <v>0</v>
          </cell>
          <cell r="CN331" t="str">
            <v>N/A</v>
          </cell>
          <cell r="CO331" t="str">
            <v>N/A</v>
          </cell>
          <cell r="CP331">
            <v>0</v>
          </cell>
          <cell r="CQ331">
            <v>0</v>
          </cell>
          <cell r="CR331" t="str">
            <v>N/A</v>
          </cell>
          <cell r="CS331" t="str">
            <v>N/A</v>
          </cell>
          <cell r="CT331">
            <v>8160</v>
          </cell>
          <cell r="CU331">
            <v>0</v>
          </cell>
          <cell r="CV331">
            <v>0</v>
          </cell>
          <cell r="CW331">
            <v>0</v>
          </cell>
          <cell r="CX331">
            <v>0</v>
          </cell>
          <cell r="CY331">
            <v>0</v>
          </cell>
          <cell r="CZ331">
            <v>0</v>
          </cell>
          <cell r="DA331">
            <v>0</v>
          </cell>
          <cell r="DB331">
            <v>0</v>
          </cell>
          <cell r="DC331">
            <v>0</v>
          </cell>
          <cell r="DD331">
            <v>0</v>
          </cell>
          <cell r="DE331">
            <v>0</v>
          </cell>
          <cell r="DF331">
            <v>0</v>
          </cell>
          <cell r="DG331">
            <v>0</v>
          </cell>
          <cell r="DH331">
            <v>0</v>
          </cell>
          <cell r="DI331">
            <v>0</v>
          </cell>
          <cell r="DJ331">
            <v>0</v>
          </cell>
          <cell r="DK331">
            <v>0</v>
          </cell>
          <cell r="DL331">
            <v>0</v>
          </cell>
          <cell r="DM331">
            <v>0</v>
          </cell>
          <cell r="DN331">
            <v>0</v>
          </cell>
          <cell r="DO331">
            <v>0</v>
          </cell>
          <cell r="DP331">
            <v>0</v>
          </cell>
          <cell r="DQ331">
            <v>0</v>
          </cell>
          <cell r="DR331">
            <v>0</v>
          </cell>
        </row>
        <row r="332">
          <cell r="AC332">
            <v>8199</v>
          </cell>
          <cell r="AD332">
            <v>14609.880000000005</v>
          </cell>
          <cell r="AE332">
            <v>5833.3333333333376</v>
          </cell>
          <cell r="AF332">
            <v>1.5045508571428563</v>
          </cell>
          <cell r="AG332">
            <v>5833.3333333333376</v>
          </cell>
          <cell r="AH332">
            <v>5833.3333333333376</v>
          </cell>
          <cell r="AI332">
            <v>5833.3333333333376</v>
          </cell>
          <cell r="AJ332">
            <v>0</v>
          </cell>
          <cell r="AK332">
            <v>0</v>
          </cell>
          <cell r="AL332">
            <v>5833.3333333333376</v>
          </cell>
          <cell r="AM332">
            <v>5833.3333333333376</v>
          </cell>
          <cell r="AN332">
            <v>0</v>
          </cell>
          <cell r="AO332">
            <v>0</v>
          </cell>
          <cell r="AP332">
            <v>26276.546666666676</v>
          </cell>
          <cell r="AQ332">
            <v>17500.000000000015</v>
          </cell>
          <cell r="AR332">
            <v>0.50151695238095173</v>
          </cell>
          <cell r="AS332" t="str">
            <v>N/A</v>
          </cell>
          <cell r="AT332">
            <v>0</v>
          </cell>
          <cell r="AU332">
            <v>5833.3333333333376</v>
          </cell>
          <cell r="AV332" t="str">
            <v>N/A</v>
          </cell>
          <cell r="AW332">
            <v>0</v>
          </cell>
          <cell r="AX332">
            <v>3125</v>
          </cell>
          <cell r="AY332">
            <v>5833.3333333333376</v>
          </cell>
          <cell r="AZ332">
            <v>-0.46428571428571463</v>
          </cell>
          <cell r="BA332">
            <v>0</v>
          </cell>
          <cell r="BB332">
            <v>3125</v>
          </cell>
          <cell r="BC332">
            <v>5833.3333333333376</v>
          </cell>
          <cell r="BD332">
            <v>-0.46428571428571463</v>
          </cell>
          <cell r="BE332">
            <v>0</v>
          </cell>
          <cell r="BF332">
            <v>6250</v>
          </cell>
          <cell r="BG332">
            <v>17500.000000000015</v>
          </cell>
          <cell r="BH332">
            <v>-0.64285714285714313</v>
          </cell>
          <cell r="BI332" t="str">
            <v>N/A</v>
          </cell>
          <cell r="BJ332">
            <v>3125</v>
          </cell>
          <cell r="BK332">
            <v>5833.3333333333376</v>
          </cell>
          <cell r="BL332">
            <v>-0.46428571428571463</v>
          </cell>
          <cell r="BM332">
            <v>0</v>
          </cell>
          <cell r="BN332">
            <v>0</v>
          </cell>
          <cell r="BO332">
            <v>5833.3333333333376</v>
          </cell>
          <cell r="BP332" t="str">
            <v>N/A</v>
          </cell>
          <cell r="BQ332">
            <v>0</v>
          </cell>
          <cell r="BR332">
            <v>-4687.5</v>
          </cell>
          <cell r="BS332">
            <v>5833.3333333333376</v>
          </cell>
          <cell r="BT332">
            <v>-1.8035714285714279</v>
          </cell>
          <cell r="BU332">
            <v>0</v>
          </cell>
          <cell r="BV332">
            <v>-1562.5</v>
          </cell>
          <cell r="BW332">
            <v>17500.000000000015</v>
          </cell>
          <cell r="BX332">
            <v>-1.0892857142857142</v>
          </cell>
          <cell r="BY332" t="str">
            <v>N/A</v>
          </cell>
          <cell r="BZ332">
            <v>-1000</v>
          </cell>
          <cell r="CA332">
            <v>5833.3333333333376</v>
          </cell>
          <cell r="CB332">
            <v>-1.1714285714285713</v>
          </cell>
          <cell r="CC332">
            <v>0</v>
          </cell>
          <cell r="CD332">
            <v>-1000</v>
          </cell>
          <cell r="CE332">
            <v>5833.3333333333376</v>
          </cell>
          <cell r="CF332">
            <v>-1.1714285714285713</v>
          </cell>
          <cell r="CG332">
            <v>0</v>
          </cell>
          <cell r="CH332">
            <v>-1000</v>
          </cell>
          <cell r="CI332">
            <v>5833.3333333333376</v>
          </cell>
          <cell r="CJ332">
            <v>-1.1714285714285713</v>
          </cell>
          <cell r="CK332">
            <v>0</v>
          </cell>
          <cell r="CL332">
            <v>-3000</v>
          </cell>
          <cell r="CM332">
            <v>17500.000000000015</v>
          </cell>
          <cell r="CN332">
            <v>-1.1714285714285713</v>
          </cell>
          <cell r="CO332" t="str">
            <v>N/A</v>
          </cell>
          <cell r="CP332">
            <v>27964.046666666676</v>
          </cell>
          <cell r="CQ332">
            <v>70000.000000000058</v>
          </cell>
          <cell r="CR332">
            <v>-0.60051361904761924</v>
          </cell>
          <cell r="CS332" t="str">
            <v>N/A</v>
          </cell>
          <cell r="CT332">
            <v>8199</v>
          </cell>
          <cell r="CU332">
            <v>14609.880000000005</v>
          </cell>
          <cell r="CV332">
            <v>5833.3333333333376</v>
          </cell>
          <cell r="CW332">
            <v>20443.21333333334</v>
          </cell>
          <cell r="CX332">
            <v>11666.666666666675</v>
          </cell>
          <cell r="CY332">
            <v>26276.546666666676</v>
          </cell>
          <cell r="CZ332">
            <v>17500.000000000015</v>
          </cell>
          <cell r="DA332">
            <v>26276.546666666676</v>
          </cell>
          <cell r="DB332">
            <v>23333.33333333335</v>
          </cell>
          <cell r="DC332">
            <v>29401.546666666676</v>
          </cell>
          <cell r="DD332">
            <v>29166.666666666686</v>
          </cell>
          <cell r="DE332">
            <v>32526.546666666676</v>
          </cell>
          <cell r="DF332">
            <v>35000.000000000022</v>
          </cell>
          <cell r="DG332">
            <v>35651.546666666676</v>
          </cell>
          <cell r="DH332">
            <v>40833.333333333358</v>
          </cell>
          <cell r="DI332">
            <v>35651.546666666676</v>
          </cell>
          <cell r="DJ332">
            <v>46666.666666666693</v>
          </cell>
          <cell r="DK332">
            <v>30964.046666666676</v>
          </cell>
          <cell r="DL332">
            <v>52500.000000000029</v>
          </cell>
          <cell r="DM332">
            <v>29964.046666666676</v>
          </cell>
          <cell r="DN332">
            <v>58333.333333333365</v>
          </cell>
          <cell r="DO332">
            <v>28964.046666666676</v>
          </cell>
          <cell r="DP332">
            <v>64166.666666666701</v>
          </cell>
          <cell r="DQ332">
            <v>27964.046666666676</v>
          </cell>
          <cell r="DR332">
            <v>70000.000000000044</v>
          </cell>
        </row>
        <row r="333">
          <cell r="AC333">
            <v>8200</v>
          </cell>
          <cell r="AD333">
            <v>-27229.439999999944</v>
          </cell>
          <cell r="AE333">
            <v>-84465.32602554225</v>
          </cell>
          <cell r="AF333">
            <v>-0.67762582255627857</v>
          </cell>
          <cell r="AG333">
            <v>-84465.32602554225</v>
          </cell>
          <cell r="AH333">
            <v>84666.064637672011</v>
          </cell>
          <cell r="AI333">
            <v>84666.064637672011</v>
          </cell>
          <cell r="AJ333">
            <v>0</v>
          </cell>
          <cell r="AK333">
            <v>0</v>
          </cell>
          <cell r="AL333">
            <v>-787445.71500639792</v>
          </cell>
          <cell r="AM333">
            <v>-787445.71500639792</v>
          </cell>
          <cell r="AN333">
            <v>0</v>
          </cell>
          <cell r="AO333">
            <v>0</v>
          </cell>
          <cell r="AP333">
            <v>-730009.09036872583</v>
          </cell>
          <cell r="AQ333">
            <v>-787244.97639426822</v>
          </cell>
          <cell r="AR333">
            <v>-7.2704034629339498E-2</v>
          </cell>
          <cell r="AS333" t="str">
            <v>N/A</v>
          </cell>
          <cell r="AT333">
            <v>-10655.380806598288</v>
          </cell>
          <cell r="AU333">
            <v>45980.144307556933</v>
          </cell>
          <cell r="AV333">
            <v>-1.2317387421693466</v>
          </cell>
          <cell r="AW333">
            <v>0</v>
          </cell>
          <cell r="AX333">
            <v>133846.3429460093</v>
          </cell>
          <cell r="AY333">
            <v>-871134.13193983538</v>
          </cell>
          <cell r="AZ333">
            <v>-1.1536460781854123</v>
          </cell>
          <cell r="BA333">
            <v>0</v>
          </cell>
          <cell r="BB333">
            <v>-167862.12204388739</v>
          </cell>
          <cell r="BC333">
            <v>-167726.59692973216</v>
          </cell>
          <cell r="BD333">
            <v>8.0801206627945099E-4</v>
          </cell>
          <cell r="BE333">
            <v>0</v>
          </cell>
          <cell r="BF333">
            <v>-44671.159904476372</v>
          </cell>
          <cell r="BG333">
            <v>-992880.5845620106</v>
          </cell>
          <cell r="BH333">
            <v>-0.95500852710884443</v>
          </cell>
          <cell r="BI333" t="str">
            <v>N/A</v>
          </cell>
          <cell r="BJ333">
            <v>391396.46207103663</v>
          </cell>
          <cell r="BK333">
            <v>178024.15479882839</v>
          </cell>
          <cell r="BL333">
            <v>1.1985581816878956</v>
          </cell>
          <cell r="BM333">
            <v>0</v>
          </cell>
          <cell r="BN333">
            <v>90966.305684569292</v>
          </cell>
          <cell r="BO333">
            <v>-62879.996284608824</v>
          </cell>
          <cell r="BP333">
            <v>-2.4466652522184575</v>
          </cell>
          <cell r="BQ333">
            <v>0</v>
          </cell>
          <cell r="BR333">
            <v>-252515.40011537372</v>
          </cell>
          <cell r="BS333">
            <v>-237186.88484710877</v>
          </cell>
          <cell r="BT333">
            <v>6.4626318938948657E-2</v>
          </cell>
          <cell r="BU333">
            <v>0</v>
          </cell>
          <cell r="BV333">
            <v>229847.3676402322</v>
          </cell>
          <cell r="BW333">
            <v>-122042.7263328892</v>
          </cell>
          <cell r="BX333">
            <v>-2.8833352428828101</v>
          </cell>
          <cell r="BY333" t="str">
            <v>N/A</v>
          </cell>
          <cell r="BZ333">
            <v>-176997.8208907732</v>
          </cell>
          <cell r="CA333">
            <v>-234500.12285995114</v>
          </cell>
          <cell r="CB333">
            <v>-0.24521224666274322</v>
          </cell>
          <cell r="CC333">
            <v>0</v>
          </cell>
          <cell r="CD333">
            <v>713.33860608749092</v>
          </cell>
          <cell r="CE333">
            <v>-478809.09361423197</v>
          </cell>
          <cell r="CF333">
            <v>-1.001489818417405</v>
          </cell>
          <cell r="CG333">
            <v>0</v>
          </cell>
          <cell r="CH333">
            <v>-745267.14688741439</v>
          </cell>
          <cell r="CI333">
            <v>-172810.42385659224</v>
          </cell>
          <cell r="CJ333">
            <v>3.3126284297866126</v>
          </cell>
          <cell r="CK333">
            <v>0</v>
          </cell>
          <cell r="CL333">
            <v>-921551.6291721001</v>
          </cell>
          <cell r="CM333">
            <v>-886119.64033077541</v>
          </cell>
          <cell r="CN333">
            <v>3.9985558640928565E-2</v>
          </cell>
          <cell r="CO333" t="str">
            <v>N/A</v>
          </cell>
          <cell r="CP333">
            <v>-1466384.5118050701</v>
          </cell>
          <cell r="CQ333">
            <v>-2788287.9276199434</v>
          </cell>
          <cell r="CR333">
            <v>-0.47409143177807955</v>
          </cell>
          <cell r="CS333" t="str">
            <v>N/A</v>
          </cell>
          <cell r="CT333">
            <v>8200</v>
          </cell>
          <cell r="CU333">
            <v>-27229.439999999944</v>
          </cell>
          <cell r="CV333">
            <v>-84465.32602554225</v>
          </cell>
          <cell r="CW333">
            <v>57436.624637672066</v>
          </cell>
          <cell r="CX333">
            <v>200.73861212976044</v>
          </cell>
          <cell r="CY333">
            <v>-730009.09036872583</v>
          </cell>
          <cell r="CZ333">
            <v>-787244.97639426822</v>
          </cell>
          <cell r="DA333">
            <v>-740664.47117532417</v>
          </cell>
          <cell r="DB333">
            <v>-741264.83208671131</v>
          </cell>
          <cell r="DC333">
            <v>-606818.12822931493</v>
          </cell>
          <cell r="DD333">
            <v>-1612398.9640265466</v>
          </cell>
          <cell r="DE333">
            <v>-774680.25027320231</v>
          </cell>
          <cell r="DF333">
            <v>-1780125.5609562788</v>
          </cell>
          <cell r="DG333">
            <v>-383283.78820216568</v>
          </cell>
          <cell r="DH333">
            <v>-1602101.4061574505</v>
          </cell>
          <cell r="DI333">
            <v>-292317.48251759639</v>
          </cell>
          <cell r="DJ333">
            <v>-1664981.4024420592</v>
          </cell>
          <cell r="DK333">
            <v>-544832.88263297011</v>
          </cell>
          <cell r="DL333">
            <v>-1902168.287289168</v>
          </cell>
          <cell r="DM333">
            <v>-721830.70352374332</v>
          </cell>
          <cell r="DN333">
            <v>-2136668.4101491193</v>
          </cell>
          <cell r="DO333">
            <v>-721117.36491765582</v>
          </cell>
          <cell r="DP333">
            <v>-2615477.5037633511</v>
          </cell>
          <cell r="DQ333">
            <v>-1466384.5118050701</v>
          </cell>
          <cell r="DR333">
            <v>-2788287.9276199434</v>
          </cell>
        </row>
        <row r="334">
          <cell r="AC334">
            <v>8210</v>
          </cell>
          <cell r="AD334">
            <v>0</v>
          </cell>
          <cell r="AE334">
            <v>0</v>
          </cell>
          <cell r="AF334" t="str">
            <v>N/A</v>
          </cell>
          <cell r="AG334">
            <v>0</v>
          </cell>
          <cell r="AH334">
            <v>0</v>
          </cell>
          <cell r="AI334">
            <v>0</v>
          </cell>
          <cell r="AJ334" t="str">
            <v>N/A</v>
          </cell>
          <cell r="AK334">
            <v>0</v>
          </cell>
          <cell r="AL334">
            <v>0</v>
          </cell>
          <cell r="AM334">
            <v>0</v>
          </cell>
          <cell r="AN334" t="str">
            <v>N/A</v>
          </cell>
          <cell r="AO334">
            <v>0</v>
          </cell>
          <cell r="AP334">
            <v>0</v>
          </cell>
          <cell r="AQ334">
            <v>0</v>
          </cell>
          <cell r="AR334" t="str">
            <v>N/A</v>
          </cell>
          <cell r="AS334" t="str">
            <v>N/A</v>
          </cell>
          <cell r="AT334">
            <v>0</v>
          </cell>
          <cell r="AU334">
            <v>0</v>
          </cell>
          <cell r="AV334" t="str">
            <v>N/A</v>
          </cell>
          <cell r="AW334">
            <v>0</v>
          </cell>
          <cell r="AX334">
            <v>0</v>
          </cell>
          <cell r="AY334">
            <v>0</v>
          </cell>
          <cell r="AZ334" t="str">
            <v>N/A</v>
          </cell>
          <cell r="BA334">
            <v>0</v>
          </cell>
          <cell r="BB334">
            <v>0</v>
          </cell>
          <cell r="BC334">
            <v>0</v>
          </cell>
          <cell r="BD334" t="str">
            <v>N/A</v>
          </cell>
          <cell r="BE334">
            <v>0</v>
          </cell>
          <cell r="BF334">
            <v>0</v>
          </cell>
          <cell r="BG334">
            <v>0</v>
          </cell>
          <cell r="BH334" t="str">
            <v>N/A</v>
          </cell>
          <cell r="BI334" t="str">
            <v>N/A</v>
          </cell>
          <cell r="BJ334">
            <v>0</v>
          </cell>
          <cell r="BK334">
            <v>0</v>
          </cell>
          <cell r="BL334" t="str">
            <v>N/A</v>
          </cell>
          <cell r="BM334">
            <v>0</v>
          </cell>
          <cell r="BN334">
            <v>0</v>
          </cell>
          <cell r="BO334">
            <v>0</v>
          </cell>
          <cell r="BP334" t="str">
            <v>N/A</v>
          </cell>
          <cell r="BQ334">
            <v>0</v>
          </cell>
          <cell r="BR334">
            <v>0</v>
          </cell>
          <cell r="BS334">
            <v>0</v>
          </cell>
          <cell r="BT334" t="str">
            <v>N/A</v>
          </cell>
          <cell r="BU334">
            <v>0</v>
          </cell>
          <cell r="BV334">
            <v>0</v>
          </cell>
          <cell r="BW334">
            <v>0</v>
          </cell>
          <cell r="BX334" t="str">
            <v>N/A</v>
          </cell>
          <cell r="BY334" t="str">
            <v>N/A</v>
          </cell>
          <cell r="BZ334">
            <v>0</v>
          </cell>
          <cell r="CA334">
            <v>0</v>
          </cell>
          <cell r="CB334" t="str">
            <v>N/A</v>
          </cell>
          <cell r="CC334">
            <v>0</v>
          </cell>
          <cell r="CD334">
            <v>0</v>
          </cell>
          <cell r="CE334">
            <v>0</v>
          </cell>
          <cell r="CF334" t="str">
            <v>N/A</v>
          </cell>
          <cell r="CG334">
            <v>0</v>
          </cell>
          <cell r="CH334">
            <v>0</v>
          </cell>
          <cell r="CI334">
            <v>0</v>
          </cell>
          <cell r="CJ334" t="str">
            <v>N/A</v>
          </cell>
          <cell r="CK334">
            <v>0</v>
          </cell>
          <cell r="CL334">
            <v>0</v>
          </cell>
          <cell r="CM334">
            <v>0</v>
          </cell>
          <cell r="CN334" t="str">
            <v>N/A</v>
          </cell>
          <cell r="CO334" t="str">
            <v>N/A</v>
          </cell>
          <cell r="CP334">
            <v>0</v>
          </cell>
          <cell r="CQ334">
            <v>0</v>
          </cell>
          <cell r="CR334" t="str">
            <v>N/A</v>
          </cell>
          <cell r="CS334" t="str">
            <v>N/A</v>
          </cell>
          <cell r="CT334">
            <v>8210</v>
          </cell>
          <cell r="CU334">
            <v>0</v>
          </cell>
          <cell r="CV334">
            <v>0</v>
          </cell>
          <cell r="CW334">
            <v>0</v>
          </cell>
          <cell r="CX334">
            <v>0</v>
          </cell>
          <cell r="CY334">
            <v>0</v>
          </cell>
          <cell r="CZ334">
            <v>0</v>
          </cell>
          <cell r="DA334">
            <v>0</v>
          </cell>
          <cell r="DB334">
            <v>0</v>
          </cell>
          <cell r="DC334">
            <v>0</v>
          </cell>
          <cell r="DD334">
            <v>0</v>
          </cell>
          <cell r="DE334">
            <v>0</v>
          </cell>
          <cell r="DF334">
            <v>0</v>
          </cell>
          <cell r="DG334">
            <v>0</v>
          </cell>
          <cell r="DH334">
            <v>0</v>
          </cell>
          <cell r="DI334">
            <v>0</v>
          </cell>
          <cell r="DJ334">
            <v>0</v>
          </cell>
          <cell r="DK334">
            <v>0</v>
          </cell>
          <cell r="DL334">
            <v>0</v>
          </cell>
          <cell r="DM334">
            <v>0</v>
          </cell>
          <cell r="DN334">
            <v>0</v>
          </cell>
          <cell r="DO334">
            <v>0</v>
          </cell>
          <cell r="DP334">
            <v>0</v>
          </cell>
          <cell r="DQ334">
            <v>0</v>
          </cell>
          <cell r="DR334">
            <v>0</v>
          </cell>
        </row>
        <row r="335">
          <cell r="AC335">
            <v>8230</v>
          </cell>
          <cell r="AD335">
            <v>0</v>
          </cell>
          <cell r="AE335">
            <v>0</v>
          </cell>
          <cell r="AF335" t="str">
            <v>N/A</v>
          </cell>
          <cell r="AG335">
            <v>0</v>
          </cell>
          <cell r="AH335">
            <v>0</v>
          </cell>
          <cell r="AI335">
            <v>0</v>
          </cell>
          <cell r="AJ335" t="str">
            <v>N/A</v>
          </cell>
          <cell r="AK335">
            <v>0</v>
          </cell>
          <cell r="AL335">
            <v>0</v>
          </cell>
          <cell r="AM335">
            <v>0</v>
          </cell>
          <cell r="AN335" t="str">
            <v>N/A</v>
          </cell>
          <cell r="AO335">
            <v>0</v>
          </cell>
          <cell r="AP335">
            <v>0</v>
          </cell>
          <cell r="AQ335">
            <v>0</v>
          </cell>
          <cell r="AR335" t="str">
            <v>N/A</v>
          </cell>
          <cell r="AS335" t="str">
            <v>N/A</v>
          </cell>
          <cell r="AT335">
            <v>0</v>
          </cell>
          <cell r="AU335">
            <v>0</v>
          </cell>
          <cell r="AV335" t="str">
            <v>N/A</v>
          </cell>
          <cell r="AW335">
            <v>0</v>
          </cell>
          <cell r="AX335">
            <v>0</v>
          </cell>
          <cell r="AY335">
            <v>0</v>
          </cell>
          <cell r="AZ335" t="str">
            <v>N/A</v>
          </cell>
          <cell r="BA335">
            <v>0</v>
          </cell>
          <cell r="BB335">
            <v>0</v>
          </cell>
          <cell r="BC335">
            <v>0</v>
          </cell>
          <cell r="BD335" t="str">
            <v>N/A</v>
          </cell>
          <cell r="BE335">
            <v>0</v>
          </cell>
          <cell r="BF335">
            <v>0</v>
          </cell>
          <cell r="BG335">
            <v>0</v>
          </cell>
          <cell r="BH335" t="str">
            <v>N/A</v>
          </cell>
          <cell r="BI335" t="str">
            <v>N/A</v>
          </cell>
          <cell r="BJ335">
            <v>0</v>
          </cell>
          <cell r="BK335">
            <v>0</v>
          </cell>
          <cell r="BL335" t="str">
            <v>N/A</v>
          </cell>
          <cell r="BM335">
            <v>0</v>
          </cell>
          <cell r="BN335">
            <v>0</v>
          </cell>
          <cell r="BO335">
            <v>0</v>
          </cell>
          <cell r="BP335" t="str">
            <v>N/A</v>
          </cell>
          <cell r="BQ335">
            <v>0</v>
          </cell>
          <cell r="BR335">
            <v>0</v>
          </cell>
          <cell r="BS335">
            <v>0</v>
          </cell>
          <cell r="BT335" t="str">
            <v>N/A</v>
          </cell>
          <cell r="BU335">
            <v>0</v>
          </cell>
          <cell r="BV335">
            <v>0</v>
          </cell>
          <cell r="BW335">
            <v>0</v>
          </cell>
          <cell r="BX335" t="str">
            <v>N/A</v>
          </cell>
          <cell r="BY335" t="str">
            <v>N/A</v>
          </cell>
          <cell r="BZ335">
            <v>0</v>
          </cell>
          <cell r="CA335">
            <v>0</v>
          </cell>
          <cell r="CB335" t="str">
            <v>N/A</v>
          </cell>
          <cell r="CC335">
            <v>0</v>
          </cell>
          <cell r="CD335">
            <v>0</v>
          </cell>
          <cell r="CE335">
            <v>0</v>
          </cell>
          <cell r="CF335" t="str">
            <v>N/A</v>
          </cell>
          <cell r="CG335">
            <v>0</v>
          </cell>
          <cell r="CH335">
            <v>0</v>
          </cell>
          <cell r="CI335">
            <v>0</v>
          </cell>
          <cell r="CJ335" t="str">
            <v>N/A</v>
          </cell>
          <cell r="CK335">
            <v>0</v>
          </cell>
          <cell r="CL335">
            <v>0</v>
          </cell>
          <cell r="CM335">
            <v>0</v>
          </cell>
          <cell r="CN335" t="str">
            <v>N/A</v>
          </cell>
          <cell r="CO335" t="str">
            <v>N/A</v>
          </cell>
          <cell r="CP335">
            <v>0</v>
          </cell>
          <cell r="CQ335">
            <v>0</v>
          </cell>
          <cell r="CR335" t="str">
            <v>N/A</v>
          </cell>
          <cell r="CS335" t="str">
            <v>N/A</v>
          </cell>
          <cell r="CT335">
            <v>8230</v>
          </cell>
          <cell r="CU335">
            <v>0</v>
          </cell>
          <cell r="CV335">
            <v>0</v>
          </cell>
          <cell r="CW335">
            <v>0</v>
          </cell>
          <cell r="CX335">
            <v>0</v>
          </cell>
          <cell r="CY335">
            <v>0</v>
          </cell>
          <cell r="CZ335">
            <v>0</v>
          </cell>
          <cell r="DA335">
            <v>0</v>
          </cell>
          <cell r="DB335">
            <v>0</v>
          </cell>
          <cell r="DC335">
            <v>0</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Q335">
            <v>0</v>
          </cell>
          <cell r="DR335">
            <v>0</v>
          </cell>
        </row>
        <row r="336">
          <cell r="AC336">
            <v>8320</v>
          </cell>
          <cell r="AD336">
            <v>0</v>
          </cell>
          <cell r="AE336">
            <v>25339.597807662667</v>
          </cell>
          <cell r="AF336" t="str">
            <v>N/A</v>
          </cell>
          <cell r="AG336">
            <v>25339.597807662667</v>
          </cell>
          <cell r="AH336">
            <v>-25399.819391301648</v>
          </cell>
          <cell r="AI336">
            <v>-25399.819391301648</v>
          </cell>
          <cell r="AJ336">
            <v>0</v>
          </cell>
          <cell r="AK336">
            <v>0</v>
          </cell>
          <cell r="AL336">
            <v>236233.71450191934</v>
          </cell>
          <cell r="AM336">
            <v>236233.71450191934</v>
          </cell>
          <cell r="AN336">
            <v>0</v>
          </cell>
          <cell r="AO336">
            <v>0</v>
          </cell>
          <cell r="AP336">
            <v>210833.89511061768</v>
          </cell>
          <cell r="AQ336">
            <v>236173.49291828036</v>
          </cell>
          <cell r="AR336">
            <v>-0.10729230234330556</v>
          </cell>
          <cell r="AS336" t="str">
            <v>N/A</v>
          </cell>
          <cell r="AT336">
            <v>-13794.043292267073</v>
          </cell>
          <cell r="AU336">
            <v>-13794.043292267073</v>
          </cell>
          <cell r="AV336">
            <v>0</v>
          </cell>
          <cell r="AW336">
            <v>0</v>
          </cell>
          <cell r="AX336">
            <v>-40153.902883802788</v>
          </cell>
          <cell r="AY336">
            <v>261340.23958195065</v>
          </cell>
          <cell r="AZ336">
            <v>-1.1536460781854123</v>
          </cell>
          <cell r="BA336">
            <v>0</v>
          </cell>
          <cell r="BB336">
            <v>50358.636613166214</v>
          </cell>
          <cell r="BC336">
            <v>50317.979078919656</v>
          </cell>
          <cell r="BD336">
            <v>8.0801206627945099E-4</v>
          </cell>
          <cell r="BE336">
            <v>0</v>
          </cell>
          <cell r="BF336">
            <v>-3589.309562903647</v>
          </cell>
          <cell r="BG336">
            <v>297864.1753686032</v>
          </cell>
          <cell r="BH336">
            <v>-1.0120501552711465</v>
          </cell>
          <cell r="BI336" t="str">
            <v>N/A</v>
          </cell>
          <cell r="BJ336">
            <v>0</v>
          </cell>
          <cell r="BK336">
            <v>-53407.246439648472</v>
          </cell>
          <cell r="BL336" t="str">
            <v>N/A</v>
          </cell>
          <cell r="BM336">
            <v>0</v>
          </cell>
          <cell r="BN336">
            <v>0</v>
          </cell>
          <cell r="BO336">
            <v>18863.998885382654</v>
          </cell>
          <cell r="BP336" t="str">
            <v>N/A</v>
          </cell>
          <cell r="BQ336">
            <v>0</v>
          </cell>
          <cell r="BR336">
            <v>0</v>
          </cell>
          <cell r="BS336">
            <v>71156.065454132622</v>
          </cell>
          <cell r="BT336" t="str">
            <v>N/A</v>
          </cell>
          <cell r="BU336">
            <v>0</v>
          </cell>
          <cell r="BV336">
            <v>0</v>
          </cell>
          <cell r="BW336">
            <v>36612.817899866801</v>
          </cell>
          <cell r="BX336" t="str">
            <v>N/A</v>
          </cell>
          <cell r="BY336" t="str">
            <v>N/A</v>
          </cell>
          <cell r="BZ336">
            <v>0</v>
          </cell>
          <cell r="CA336">
            <v>70350.036857985353</v>
          </cell>
          <cell r="CB336" t="str">
            <v>N/A</v>
          </cell>
          <cell r="CC336">
            <v>0</v>
          </cell>
          <cell r="CD336">
            <v>0</v>
          </cell>
          <cell r="CE336">
            <v>143642.72808426965</v>
          </cell>
          <cell r="CF336" t="str">
            <v>N/A</v>
          </cell>
          <cell r="CG336">
            <v>0</v>
          </cell>
          <cell r="CH336">
            <v>0</v>
          </cell>
          <cell r="CI336">
            <v>51843.127156977753</v>
          </cell>
          <cell r="CJ336" t="str">
            <v>N/A</v>
          </cell>
          <cell r="CK336">
            <v>0</v>
          </cell>
          <cell r="CL336">
            <v>0</v>
          </cell>
          <cell r="CM336">
            <v>265835.89209923276</v>
          </cell>
          <cell r="CN336" t="str">
            <v>N/A</v>
          </cell>
          <cell r="CO336" t="str">
            <v>N/A</v>
          </cell>
          <cell r="CP336">
            <v>207244.58554771403</v>
          </cell>
          <cell r="CQ336">
            <v>836486.37828598311</v>
          </cell>
          <cell r="CR336">
            <v>-0.75224392060947587</v>
          </cell>
          <cell r="CS336" t="str">
            <v>N/A</v>
          </cell>
          <cell r="CT336">
            <v>8320</v>
          </cell>
          <cell r="CU336">
            <v>0</v>
          </cell>
          <cell r="CV336">
            <v>25339.597807662667</v>
          </cell>
          <cell r="CW336">
            <v>-25399.819391301648</v>
          </cell>
          <cell r="CX336">
            <v>-60.221583638980519</v>
          </cell>
          <cell r="CY336">
            <v>210833.89511061768</v>
          </cell>
          <cell r="CZ336">
            <v>236173.49291828036</v>
          </cell>
          <cell r="DA336">
            <v>197039.85181835061</v>
          </cell>
          <cell r="DB336">
            <v>222379.44962601329</v>
          </cell>
          <cell r="DC336">
            <v>156885.94893454784</v>
          </cell>
          <cell r="DD336">
            <v>483719.68920796394</v>
          </cell>
          <cell r="DE336">
            <v>207244.58554771406</v>
          </cell>
          <cell r="DF336">
            <v>534037.66828688362</v>
          </cell>
          <cell r="DG336">
            <v>207244.58554771406</v>
          </cell>
          <cell r="DH336">
            <v>480630.42184723518</v>
          </cell>
          <cell r="DI336">
            <v>207244.58554771406</v>
          </cell>
          <cell r="DJ336">
            <v>499494.42073261784</v>
          </cell>
          <cell r="DK336">
            <v>207244.58554771406</v>
          </cell>
          <cell r="DL336">
            <v>570650.48618675047</v>
          </cell>
          <cell r="DM336">
            <v>207244.58554771406</v>
          </cell>
          <cell r="DN336">
            <v>641000.52304473578</v>
          </cell>
          <cell r="DO336">
            <v>207244.58554771406</v>
          </cell>
          <cell r="DP336">
            <v>784643.25112900545</v>
          </cell>
          <cell r="DQ336">
            <v>207244.58554771406</v>
          </cell>
          <cell r="DR336">
            <v>836486.37828598323</v>
          </cell>
        </row>
        <row r="337">
          <cell r="AC337">
            <v>8340</v>
          </cell>
          <cell r="AD337">
            <v>0</v>
          </cell>
          <cell r="AE337">
            <v>0</v>
          </cell>
          <cell r="AF337" t="str">
            <v>N/A</v>
          </cell>
          <cell r="AG337">
            <v>0</v>
          </cell>
          <cell r="AH337">
            <v>0</v>
          </cell>
          <cell r="AI337">
            <v>0</v>
          </cell>
          <cell r="AJ337" t="str">
            <v>N/A</v>
          </cell>
          <cell r="AK337">
            <v>0</v>
          </cell>
          <cell r="AL337">
            <v>0</v>
          </cell>
          <cell r="AM337">
            <v>0</v>
          </cell>
          <cell r="AN337" t="str">
            <v>N/A</v>
          </cell>
          <cell r="AO337">
            <v>0</v>
          </cell>
          <cell r="AP337">
            <v>0</v>
          </cell>
          <cell r="AQ337">
            <v>0</v>
          </cell>
          <cell r="AR337" t="str">
            <v>N/A</v>
          </cell>
          <cell r="AS337" t="str">
            <v>N/A</v>
          </cell>
          <cell r="AT337">
            <v>0</v>
          </cell>
          <cell r="AU337">
            <v>0</v>
          </cell>
          <cell r="AV337" t="str">
            <v>N/A</v>
          </cell>
          <cell r="AW337">
            <v>0</v>
          </cell>
          <cell r="AX337">
            <v>0</v>
          </cell>
          <cell r="AY337">
            <v>0</v>
          </cell>
          <cell r="AZ337" t="str">
            <v>N/A</v>
          </cell>
          <cell r="BA337">
            <v>0</v>
          </cell>
          <cell r="BB337">
            <v>0</v>
          </cell>
          <cell r="BC337">
            <v>0</v>
          </cell>
          <cell r="BD337" t="str">
            <v>N/A</v>
          </cell>
          <cell r="BE337">
            <v>0</v>
          </cell>
          <cell r="BF337">
            <v>0</v>
          </cell>
          <cell r="BG337">
            <v>0</v>
          </cell>
          <cell r="BH337" t="str">
            <v>N/A</v>
          </cell>
          <cell r="BI337" t="str">
            <v>N/A</v>
          </cell>
          <cell r="BJ337">
            <v>0</v>
          </cell>
          <cell r="BK337">
            <v>0</v>
          </cell>
          <cell r="BL337" t="str">
            <v>N/A</v>
          </cell>
          <cell r="BM337">
            <v>0</v>
          </cell>
          <cell r="BN337">
            <v>0</v>
          </cell>
          <cell r="BO337">
            <v>0</v>
          </cell>
          <cell r="BP337" t="str">
            <v>N/A</v>
          </cell>
          <cell r="BQ337">
            <v>0</v>
          </cell>
          <cell r="BR337">
            <v>0</v>
          </cell>
          <cell r="BS337">
            <v>0</v>
          </cell>
          <cell r="BT337" t="str">
            <v>N/A</v>
          </cell>
          <cell r="BU337">
            <v>0</v>
          </cell>
          <cell r="BV337">
            <v>0</v>
          </cell>
          <cell r="BW337">
            <v>0</v>
          </cell>
          <cell r="BX337" t="str">
            <v>N/A</v>
          </cell>
          <cell r="BY337" t="str">
            <v>N/A</v>
          </cell>
          <cell r="BZ337">
            <v>0</v>
          </cell>
          <cell r="CA337">
            <v>0</v>
          </cell>
          <cell r="CB337" t="str">
            <v>N/A</v>
          </cell>
          <cell r="CC337">
            <v>0</v>
          </cell>
          <cell r="CD337">
            <v>0</v>
          </cell>
          <cell r="CE337">
            <v>0</v>
          </cell>
          <cell r="CF337" t="str">
            <v>N/A</v>
          </cell>
          <cell r="CG337">
            <v>0</v>
          </cell>
          <cell r="CH337">
            <v>0</v>
          </cell>
          <cell r="CI337">
            <v>0</v>
          </cell>
          <cell r="CJ337" t="str">
            <v>N/A</v>
          </cell>
          <cell r="CK337">
            <v>0</v>
          </cell>
          <cell r="CL337">
            <v>0</v>
          </cell>
          <cell r="CM337">
            <v>0</v>
          </cell>
          <cell r="CN337" t="str">
            <v>N/A</v>
          </cell>
          <cell r="CO337" t="str">
            <v>N/A</v>
          </cell>
          <cell r="CP337">
            <v>0</v>
          </cell>
          <cell r="CQ337">
            <v>0</v>
          </cell>
          <cell r="CR337" t="str">
            <v>N/A</v>
          </cell>
          <cell r="CS337" t="str">
            <v>N/A</v>
          </cell>
          <cell r="CT337">
            <v>8340</v>
          </cell>
          <cell r="CU337">
            <v>0</v>
          </cell>
          <cell r="CV337">
            <v>0</v>
          </cell>
          <cell r="CW337">
            <v>0</v>
          </cell>
          <cell r="CX337">
            <v>0</v>
          </cell>
          <cell r="CY337">
            <v>0</v>
          </cell>
          <cell r="CZ337">
            <v>0</v>
          </cell>
          <cell r="DA337">
            <v>0</v>
          </cell>
          <cell r="DB337">
            <v>0</v>
          </cell>
          <cell r="DC337">
            <v>0</v>
          </cell>
          <cell r="DD337">
            <v>0</v>
          </cell>
          <cell r="DE337">
            <v>0</v>
          </cell>
          <cell r="DF337">
            <v>0</v>
          </cell>
          <cell r="DG337">
            <v>0</v>
          </cell>
          <cell r="DH337">
            <v>0</v>
          </cell>
          <cell r="DI337">
            <v>0</v>
          </cell>
          <cell r="DJ337">
            <v>0</v>
          </cell>
          <cell r="DK337">
            <v>0</v>
          </cell>
          <cell r="DL337">
            <v>0</v>
          </cell>
          <cell r="DM337">
            <v>0</v>
          </cell>
          <cell r="DN337">
            <v>0</v>
          </cell>
          <cell r="DO337">
            <v>0</v>
          </cell>
          <cell r="DP337">
            <v>0</v>
          </cell>
          <cell r="DQ337">
            <v>0</v>
          </cell>
          <cell r="DR337">
            <v>0</v>
          </cell>
        </row>
        <row r="338">
          <cell r="AC338">
            <v>8399</v>
          </cell>
          <cell r="AD338">
            <v>-27229.439999999944</v>
          </cell>
          <cell r="AE338">
            <v>-59125.728217879587</v>
          </cell>
          <cell r="AF338">
            <v>-0.5394654607946836</v>
          </cell>
          <cell r="AG338">
            <v>-59125.728217879587</v>
          </cell>
          <cell r="AH338">
            <v>59266.245246370367</v>
          </cell>
          <cell r="AI338">
            <v>59266.245246370367</v>
          </cell>
          <cell r="AJ338">
            <v>0</v>
          </cell>
          <cell r="AK338">
            <v>0</v>
          </cell>
          <cell r="AL338">
            <v>-551212.00050447858</v>
          </cell>
          <cell r="AM338">
            <v>-551212.00050447858</v>
          </cell>
          <cell r="AN338">
            <v>0</v>
          </cell>
          <cell r="AO338">
            <v>0</v>
          </cell>
          <cell r="AP338">
            <v>-519175.19525810814</v>
          </cell>
          <cell r="AQ338">
            <v>-551071.4834759878</v>
          </cell>
          <cell r="AR338">
            <v>-5.7880491323353822E-2</v>
          </cell>
          <cell r="AS338" t="str">
            <v>N/A</v>
          </cell>
          <cell r="AT338">
            <v>-24449.424098865362</v>
          </cell>
          <cell r="AU338">
            <v>32186.10101528986</v>
          </cell>
          <cell r="AV338">
            <v>-1.7596267745276377</v>
          </cell>
          <cell r="AW338">
            <v>0</v>
          </cell>
          <cell r="AX338">
            <v>93692.440062206515</v>
          </cell>
          <cell r="AY338">
            <v>-609793.89235788467</v>
          </cell>
          <cell r="AZ338">
            <v>-1.1536460781854125</v>
          </cell>
          <cell r="BA338">
            <v>0</v>
          </cell>
          <cell r="BB338">
            <v>-117503.48543072116</v>
          </cell>
          <cell r="BC338">
            <v>-117408.6178508125</v>
          </cell>
          <cell r="BD338">
            <v>8.0801206627967304E-4</v>
          </cell>
          <cell r="BE338">
            <v>0</v>
          </cell>
          <cell r="BF338">
            <v>-48260.469467380011</v>
          </cell>
          <cell r="BG338">
            <v>-695016.40919340728</v>
          </cell>
          <cell r="BH338">
            <v>-0.93056211503928643</v>
          </cell>
          <cell r="BI338" t="str">
            <v>N/A</v>
          </cell>
          <cell r="BJ338">
            <v>391396.46207103663</v>
          </cell>
          <cell r="BK338">
            <v>124616.90835917991</v>
          </cell>
          <cell r="BL338">
            <v>2.1407974024112786</v>
          </cell>
          <cell r="BM338">
            <v>0</v>
          </cell>
          <cell r="BN338">
            <v>90966.305684569292</v>
          </cell>
          <cell r="BO338">
            <v>-44015.997399226166</v>
          </cell>
          <cell r="BP338">
            <v>-3.0666646460263682</v>
          </cell>
          <cell r="BQ338">
            <v>0</v>
          </cell>
          <cell r="BR338">
            <v>-252515.40011537372</v>
          </cell>
          <cell r="BS338">
            <v>-166030.81939297615</v>
          </cell>
          <cell r="BT338">
            <v>0.52089474134135516</v>
          </cell>
          <cell r="BU338">
            <v>0</v>
          </cell>
          <cell r="BV338">
            <v>229847.3676402322</v>
          </cell>
          <cell r="BW338">
            <v>-85429.9084330224</v>
          </cell>
          <cell r="BX338">
            <v>-3.6904789184040157</v>
          </cell>
          <cell r="BY338" t="str">
            <v>N/A</v>
          </cell>
          <cell r="BZ338">
            <v>-176997.8208907732</v>
          </cell>
          <cell r="CA338">
            <v>-164150.0860019658</v>
          </cell>
          <cell r="CB338">
            <v>7.8268219053224009E-2</v>
          </cell>
          <cell r="CC338">
            <v>0</v>
          </cell>
          <cell r="CD338">
            <v>713.33860608749092</v>
          </cell>
          <cell r="CE338">
            <v>-335166.36552996235</v>
          </cell>
          <cell r="CF338">
            <v>-1.0021283120248643</v>
          </cell>
          <cell r="CG338">
            <v>0</v>
          </cell>
          <cell r="CH338">
            <v>-745267.14688741439</v>
          </cell>
          <cell r="CI338">
            <v>-120967.2966996145</v>
          </cell>
          <cell r="CJ338">
            <v>5.1608977568380219</v>
          </cell>
          <cell r="CK338">
            <v>0</v>
          </cell>
          <cell r="CL338">
            <v>-921551.6291721001</v>
          </cell>
          <cell r="CM338">
            <v>-620283.74823154265</v>
          </cell>
          <cell r="CN338">
            <v>0.48569365520132668</v>
          </cell>
          <cell r="CO338" t="str">
            <v>N/A</v>
          </cell>
          <cell r="CP338">
            <v>-1259139.9262573561</v>
          </cell>
          <cell r="CQ338">
            <v>-1951801.5493339603</v>
          </cell>
          <cell r="CR338">
            <v>-0.35488322227890967</v>
          </cell>
          <cell r="CS338" t="str">
            <v>N/A</v>
          </cell>
          <cell r="CT338">
            <v>8399</v>
          </cell>
          <cell r="CU338">
            <v>-27229.439999999944</v>
          </cell>
          <cell r="CV338">
            <v>-59125.728217879587</v>
          </cell>
          <cell r="CW338">
            <v>32036.805246370423</v>
          </cell>
          <cell r="CX338">
            <v>140.51702849077992</v>
          </cell>
          <cell r="CY338">
            <v>-519175.19525810814</v>
          </cell>
          <cell r="CZ338">
            <v>-551071.4834759878</v>
          </cell>
          <cell r="DA338">
            <v>-543624.61935697356</v>
          </cell>
          <cell r="DB338">
            <v>-518885.38246069796</v>
          </cell>
          <cell r="DC338">
            <v>-449932.17929476703</v>
          </cell>
          <cell r="DD338">
            <v>-1128679.2748185827</v>
          </cell>
          <cell r="DE338">
            <v>-567435.66472548817</v>
          </cell>
          <cell r="DF338">
            <v>-1246087.8926693951</v>
          </cell>
          <cell r="DG338">
            <v>-176039.20265445154</v>
          </cell>
          <cell r="DH338">
            <v>-1121470.9843102151</v>
          </cell>
          <cell r="DI338">
            <v>-85072.896969882248</v>
          </cell>
          <cell r="DJ338">
            <v>-1165486.9817094412</v>
          </cell>
          <cell r="DK338">
            <v>-337588.29708525597</v>
          </cell>
          <cell r="DL338">
            <v>-1331517.8011024173</v>
          </cell>
          <cell r="DM338">
            <v>-514586.11797602917</v>
          </cell>
          <cell r="DN338">
            <v>-1495667.8871043832</v>
          </cell>
          <cell r="DO338">
            <v>-513872.77936994168</v>
          </cell>
          <cell r="DP338">
            <v>-1830834.2526343456</v>
          </cell>
          <cell r="DQ338">
            <v>-1259139.9262573561</v>
          </cell>
          <cell r="DR338">
            <v>-1951801.5493339601</v>
          </cell>
        </row>
        <row r="339">
          <cell r="AC339">
            <v>8400</v>
          </cell>
          <cell r="AD339">
            <v>-47161.609999999986</v>
          </cell>
          <cell r="AE339">
            <v>-94925.159358875593</v>
          </cell>
          <cell r="AF339">
            <v>-0.50317059967526578</v>
          </cell>
          <cell r="AG339">
            <v>-94925.159358875593</v>
          </cell>
          <cell r="AH339">
            <v>73727.064637671996</v>
          </cell>
          <cell r="AI339">
            <v>73727.064637671996</v>
          </cell>
          <cell r="AJ339">
            <v>0</v>
          </cell>
          <cell r="AK339">
            <v>0</v>
          </cell>
          <cell r="AL339">
            <v>-798849.99278417579</v>
          </cell>
          <cell r="AM339">
            <v>-798849.99278417579</v>
          </cell>
          <cell r="AN339">
            <v>0</v>
          </cell>
          <cell r="AO339">
            <v>0</v>
          </cell>
          <cell r="AP339">
            <v>-772284.53814650374</v>
          </cell>
          <cell r="AQ339">
            <v>-820048.08750537934</v>
          </cell>
          <cell r="AR339">
            <v>-5.8244815257327609E-2</v>
          </cell>
          <cell r="AS339" t="str">
            <v>N/A</v>
          </cell>
          <cell r="AT339">
            <v>-17455.491917709398</v>
          </cell>
          <cell r="AU339">
            <v>33346.699863112488</v>
          </cell>
          <cell r="AV339">
            <v>-1.5234548542843469</v>
          </cell>
          <cell r="AW339">
            <v>0</v>
          </cell>
          <cell r="AX339">
            <v>123733.73183489819</v>
          </cell>
          <cell r="AY339">
            <v>-883955.07638427988</v>
          </cell>
          <cell r="AZ339">
            <v>-1.1399773983322967</v>
          </cell>
          <cell r="BA339">
            <v>0</v>
          </cell>
          <cell r="BB339">
            <v>-179537.23315499851</v>
          </cell>
          <cell r="BC339">
            <v>-182110.04137417662</v>
          </cell>
          <cell r="BD339">
            <v>-1.4127766924679541E-2</v>
          </cell>
          <cell r="BE339">
            <v>0</v>
          </cell>
          <cell r="BF339">
            <v>-73258.993237809715</v>
          </cell>
          <cell r="BG339">
            <v>-1032718.417895344</v>
          </cell>
          <cell r="BH339">
            <v>-0.92906198633785397</v>
          </cell>
          <cell r="BI339" t="str">
            <v>N/A</v>
          </cell>
          <cell r="BJ339">
            <v>378144.96207103663</v>
          </cell>
          <cell r="BK339">
            <v>162064.32146549504</v>
          </cell>
          <cell r="BL339">
            <v>1.3333017326182253</v>
          </cell>
          <cell r="BM339">
            <v>0</v>
          </cell>
          <cell r="BN339">
            <v>80652.305684569292</v>
          </cell>
          <cell r="BO339">
            <v>-79027.32961794216</v>
          </cell>
          <cell r="BP339">
            <v>-2.020562203917089</v>
          </cell>
          <cell r="BQ339">
            <v>0</v>
          </cell>
          <cell r="BR339">
            <v>-258329.40011537372</v>
          </cell>
          <cell r="BS339">
            <v>-253521.71818044211</v>
          </cell>
          <cell r="BT339">
            <v>1.8963590060200541E-2</v>
          </cell>
          <cell r="BU339">
            <v>0</v>
          </cell>
          <cell r="BV339">
            <v>200467.8676402322</v>
          </cell>
          <cell r="BW339">
            <v>-170484.72633288923</v>
          </cell>
          <cell r="BX339">
            <v>-2.1758699559325789</v>
          </cell>
          <cell r="BY339" t="str">
            <v>N/A</v>
          </cell>
          <cell r="BZ339">
            <v>-186686.8208907732</v>
          </cell>
          <cell r="CA339">
            <v>-251022.45619328451</v>
          </cell>
          <cell r="CB339">
            <v>-0.2562943422598557</v>
          </cell>
          <cell r="CC339">
            <v>0</v>
          </cell>
          <cell r="CD339">
            <v>-9163.1613939125091</v>
          </cell>
          <cell r="CE339">
            <v>-495518.92694756534</v>
          </cell>
          <cell r="CF339">
            <v>-0.98150794874706748</v>
          </cell>
          <cell r="CG339">
            <v>0</v>
          </cell>
          <cell r="CH339">
            <v>-755331.14688741439</v>
          </cell>
          <cell r="CI339">
            <v>-189707.75718992559</v>
          </cell>
          <cell r="CJ339">
            <v>2.9815511926126246</v>
          </cell>
          <cell r="CK339">
            <v>0</v>
          </cell>
          <cell r="CL339">
            <v>-951181.1291721001</v>
          </cell>
          <cell r="CM339">
            <v>-936249.14033077541</v>
          </cell>
          <cell r="CN339">
            <v>1.594873436791544E-2</v>
          </cell>
          <cell r="CO339" t="str">
            <v>N/A</v>
          </cell>
          <cell r="CP339">
            <v>-1596256.7929161815</v>
          </cell>
          <cell r="CQ339">
            <v>-2959500.3720643879</v>
          </cell>
          <cell r="CR339">
            <v>-0.46063301495626474</v>
          </cell>
          <cell r="CS339" t="str">
            <v>N/A</v>
          </cell>
          <cell r="CT339">
            <v>8400</v>
          </cell>
          <cell r="CU339">
            <v>-47161.609999999986</v>
          </cell>
          <cell r="CV339">
            <v>-94925.159358875593</v>
          </cell>
          <cell r="CW339">
            <v>26565.45463767201</v>
          </cell>
          <cell r="CX339">
            <v>-21198.094721203597</v>
          </cell>
          <cell r="CY339">
            <v>-772284.53814650374</v>
          </cell>
          <cell r="CZ339">
            <v>-820048.08750537934</v>
          </cell>
          <cell r="DA339">
            <v>-789740.03006421309</v>
          </cell>
          <cell r="DB339">
            <v>-786701.38764226681</v>
          </cell>
          <cell r="DC339">
            <v>-666006.29822931485</v>
          </cell>
          <cell r="DD339">
            <v>-1670656.4640265466</v>
          </cell>
          <cell r="DE339">
            <v>-845543.53138431336</v>
          </cell>
          <cell r="DF339">
            <v>-1852766.5054007233</v>
          </cell>
          <cell r="DG339">
            <v>-467398.56931327673</v>
          </cell>
          <cell r="DH339">
            <v>-1690702.1839352283</v>
          </cell>
          <cell r="DI339">
            <v>-386746.26362870744</v>
          </cell>
          <cell r="DJ339">
            <v>-1769729.5135531705</v>
          </cell>
          <cell r="DK339">
            <v>-645075.66374408116</v>
          </cell>
          <cell r="DL339">
            <v>-2023251.2317336127</v>
          </cell>
          <cell r="DM339">
            <v>-831762.48463485437</v>
          </cell>
          <cell r="DN339">
            <v>-2274273.6879268973</v>
          </cell>
          <cell r="DO339">
            <v>-840925.64602876687</v>
          </cell>
          <cell r="DP339">
            <v>-2769792.6148744626</v>
          </cell>
          <cell r="DQ339">
            <v>-1596256.7929161813</v>
          </cell>
          <cell r="DR339">
            <v>-2959500.3720643884</v>
          </cell>
        </row>
        <row r="340">
          <cell r="AC340">
            <v>8410</v>
          </cell>
          <cell r="AD340">
            <v>322301.51999999967</v>
          </cell>
          <cell r="AE340">
            <v>-59125.728217879587</v>
          </cell>
          <cell r="AF340">
            <v>-6.4511213597625661</v>
          </cell>
          <cell r="AG340">
            <v>-59125.728217879587</v>
          </cell>
          <cell r="AH340">
            <v>59266.245246370367</v>
          </cell>
          <cell r="AI340">
            <v>59266.245246370367</v>
          </cell>
          <cell r="AJ340">
            <v>0</v>
          </cell>
          <cell r="AK340">
            <v>0</v>
          </cell>
          <cell r="AL340">
            <v>-551212.00050447858</v>
          </cell>
          <cell r="AM340">
            <v>-551212.00050447858</v>
          </cell>
          <cell r="AN340">
            <v>0</v>
          </cell>
          <cell r="AO340">
            <v>0</v>
          </cell>
          <cell r="AP340">
            <v>-169644.23525810853</v>
          </cell>
          <cell r="AQ340">
            <v>-551071.4834759878</v>
          </cell>
          <cell r="AR340">
            <v>-0.69215566338500156</v>
          </cell>
          <cell r="AS340" t="str">
            <v>N/A</v>
          </cell>
          <cell r="AT340">
            <v>-24449.424098865362</v>
          </cell>
          <cell r="AU340">
            <v>32186.10101528986</v>
          </cell>
          <cell r="AV340">
            <v>-1.7596267745276377</v>
          </cell>
          <cell r="AW340">
            <v>0</v>
          </cell>
          <cell r="AX340">
            <v>93692.440062206515</v>
          </cell>
          <cell r="AY340">
            <v>-609793.89235788467</v>
          </cell>
          <cell r="AZ340">
            <v>-1.1536460781854125</v>
          </cell>
          <cell r="BA340">
            <v>0</v>
          </cell>
          <cell r="BB340">
            <v>-117503.48543072116</v>
          </cell>
          <cell r="BC340">
            <v>-117408.6178508125</v>
          </cell>
          <cell r="BD340">
            <v>8.0801206627967304E-4</v>
          </cell>
          <cell r="BE340">
            <v>0</v>
          </cell>
          <cell r="BF340">
            <v>-48260.469467380011</v>
          </cell>
          <cell r="BG340">
            <v>-695016.40919340728</v>
          </cell>
          <cell r="BH340">
            <v>-0.93056211503928643</v>
          </cell>
          <cell r="BI340" t="str">
            <v>N/A</v>
          </cell>
          <cell r="BJ340">
            <v>391396.46207103663</v>
          </cell>
          <cell r="BK340">
            <v>124616.90835917991</v>
          </cell>
          <cell r="BL340">
            <v>2.1407974024112786</v>
          </cell>
          <cell r="BM340">
            <v>0</v>
          </cell>
          <cell r="BN340">
            <v>90966.305684569292</v>
          </cell>
          <cell r="BO340">
            <v>-44015.997399226166</v>
          </cell>
          <cell r="BP340">
            <v>-3.0666646460263682</v>
          </cell>
          <cell r="BQ340">
            <v>0</v>
          </cell>
          <cell r="BR340">
            <v>-252515.40011537372</v>
          </cell>
          <cell r="BS340">
            <v>-166030.81939297615</v>
          </cell>
          <cell r="BT340">
            <v>0.52089474134135516</v>
          </cell>
          <cell r="BU340">
            <v>0</v>
          </cell>
          <cell r="BV340">
            <v>229847.3676402322</v>
          </cell>
          <cell r="BW340">
            <v>-85429.9084330224</v>
          </cell>
          <cell r="BX340">
            <v>-3.6904789184040157</v>
          </cell>
          <cell r="BY340" t="str">
            <v>N/A</v>
          </cell>
          <cell r="BZ340">
            <v>-176997.8208907732</v>
          </cell>
          <cell r="CA340">
            <v>-164150.0860019658</v>
          </cell>
          <cell r="CB340">
            <v>7.8268219053224009E-2</v>
          </cell>
          <cell r="CC340">
            <v>0</v>
          </cell>
          <cell r="CD340">
            <v>713.33860608749092</v>
          </cell>
          <cell r="CE340">
            <v>-335166.36552996235</v>
          </cell>
          <cell r="CF340">
            <v>-1.0021283120248643</v>
          </cell>
          <cell r="CG340">
            <v>0</v>
          </cell>
          <cell r="CH340">
            <v>-745267.14688741439</v>
          </cell>
          <cell r="CI340">
            <v>-120967.2966996145</v>
          </cell>
          <cell r="CJ340">
            <v>5.1608977568380219</v>
          </cell>
          <cell r="CK340">
            <v>0</v>
          </cell>
          <cell r="CL340">
            <v>-921551.6291721001</v>
          </cell>
          <cell r="CM340">
            <v>-620283.74823154265</v>
          </cell>
          <cell r="CN340">
            <v>0.48569365520132668</v>
          </cell>
          <cell r="CO340" t="str">
            <v>N/A</v>
          </cell>
          <cell r="CP340">
            <v>-909608.96625735634</v>
          </cell>
          <cell r="CQ340">
            <v>-1951801.5493339603</v>
          </cell>
          <cell r="CR340">
            <v>-0.53396442042596259</v>
          </cell>
          <cell r="CS340" t="str">
            <v>N/A</v>
          </cell>
          <cell r="CT340">
            <v>8410</v>
          </cell>
          <cell r="CU340">
            <v>322301.51999999967</v>
          </cell>
          <cell r="CV340">
            <v>-59125.728217879587</v>
          </cell>
          <cell r="CW340">
            <v>381567.76524637005</v>
          </cell>
          <cell r="CX340">
            <v>140.51702849077992</v>
          </cell>
          <cell r="CY340">
            <v>-169644.23525810853</v>
          </cell>
          <cell r="CZ340">
            <v>-551071.4834759878</v>
          </cell>
          <cell r="DA340">
            <v>-194093.65935697389</v>
          </cell>
          <cell r="DB340">
            <v>-518885.38246069796</v>
          </cell>
          <cell r="DC340">
            <v>-100401.21929476738</v>
          </cell>
          <cell r="DD340">
            <v>-1128679.2748185827</v>
          </cell>
          <cell r="DE340">
            <v>-217904.70472548855</v>
          </cell>
          <cell r="DF340">
            <v>-1246087.8926693951</v>
          </cell>
          <cell r="DG340">
            <v>173491.75734554807</v>
          </cell>
          <cell r="DH340">
            <v>-1121470.9843102151</v>
          </cell>
          <cell r="DI340">
            <v>264458.06303011737</v>
          </cell>
          <cell r="DJ340">
            <v>-1165486.9817094412</v>
          </cell>
          <cell r="DK340">
            <v>11942.662914743647</v>
          </cell>
          <cell r="DL340">
            <v>-1331517.8011024173</v>
          </cell>
          <cell r="DM340">
            <v>-165055.15797602956</v>
          </cell>
          <cell r="DN340">
            <v>-1495667.8871043832</v>
          </cell>
          <cell r="DO340">
            <v>-164341.81936994207</v>
          </cell>
          <cell r="DP340">
            <v>-1830834.2526343456</v>
          </cell>
          <cell r="DQ340">
            <v>-909608.96625735646</v>
          </cell>
          <cell r="DR340">
            <v>-1951801.5493339601</v>
          </cell>
        </row>
        <row r="341">
          <cell r="AC341">
            <v>8420</v>
          </cell>
          <cell r="AD341">
            <v>733567.4800000001</v>
          </cell>
          <cell r="AE341">
            <v>601981.26438541664</v>
          </cell>
          <cell r="AF341">
            <v>0.21858855648759157</v>
          </cell>
          <cell r="AG341">
            <v>601981.26438541664</v>
          </cell>
          <cell r="AH341">
            <v>661910.33011712402</v>
          </cell>
          <cell r="AI341">
            <v>661910.33011712402</v>
          </cell>
          <cell r="AJ341">
            <v>0</v>
          </cell>
          <cell r="AK341">
            <v>0</v>
          </cell>
          <cell r="AL341">
            <v>602069.60789490177</v>
          </cell>
          <cell r="AM341">
            <v>602069.60789490177</v>
          </cell>
          <cell r="AN341">
            <v>0</v>
          </cell>
          <cell r="AO341">
            <v>0</v>
          </cell>
          <cell r="AP341">
            <v>1997547.4180120258</v>
          </cell>
          <cell r="AQ341">
            <v>1865961.2023974424</v>
          </cell>
          <cell r="AR341">
            <v>7.051926666294972E-2</v>
          </cell>
          <cell r="AS341" t="str">
            <v>N/A</v>
          </cell>
          <cell r="AT341">
            <v>491201.41716319451</v>
          </cell>
          <cell r="AU341">
            <v>569754.75049652788</v>
          </cell>
          <cell r="AV341">
            <v>-0.13787218669941059</v>
          </cell>
          <cell r="AW341">
            <v>0</v>
          </cell>
          <cell r="AX341">
            <v>492013.91716319451</v>
          </cell>
          <cell r="AY341">
            <v>568462.25049652788</v>
          </cell>
          <cell r="AZ341">
            <v>-0.1344826912720396</v>
          </cell>
          <cell r="BA341">
            <v>0</v>
          </cell>
          <cell r="BB341">
            <v>437862.92572569451</v>
          </cell>
          <cell r="BC341">
            <v>499019.25905902783</v>
          </cell>
          <cell r="BD341">
            <v>-0.1225530522582482</v>
          </cell>
          <cell r="BE341">
            <v>0</v>
          </cell>
          <cell r="BF341">
            <v>1421078.2600520835</v>
          </cell>
          <cell r="BG341">
            <v>1637236.2600520835</v>
          </cell>
          <cell r="BH341">
            <v>-0.13202614996636075</v>
          </cell>
          <cell r="BI341" t="str">
            <v>N/A</v>
          </cell>
          <cell r="BJ341">
            <v>574041.53336458327</v>
          </cell>
          <cell r="BK341">
            <v>512501.3979479167</v>
          </cell>
          <cell r="BL341">
            <v>0.12007798547101833</v>
          </cell>
          <cell r="BM341">
            <v>0</v>
          </cell>
          <cell r="BN341">
            <v>625685.39169791667</v>
          </cell>
          <cell r="BO341">
            <v>515258.8979479167</v>
          </cell>
          <cell r="BP341">
            <v>0.21431263815100987</v>
          </cell>
          <cell r="BQ341">
            <v>0</v>
          </cell>
          <cell r="BR341">
            <v>640131.42480208329</v>
          </cell>
          <cell r="BS341">
            <v>548393.78938541678</v>
          </cell>
          <cell r="BT341">
            <v>0.16728423478222942</v>
          </cell>
          <cell r="BU341">
            <v>0</v>
          </cell>
          <cell r="BV341">
            <v>1839858.3498645832</v>
          </cell>
          <cell r="BW341">
            <v>1576154.0852812501</v>
          </cell>
          <cell r="BX341">
            <v>0.1673086832346582</v>
          </cell>
          <cell r="BY341" t="str">
            <v>N/A</v>
          </cell>
          <cell r="BZ341">
            <v>638690.39169791667</v>
          </cell>
          <cell r="CA341">
            <v>491813.8979479167</v>
          </cell>
          <cell r="CB341">
            <v>0.29864242219026149</v>
          </cell>
          <cell r="CC341">
            <v>0</v>
          </cell>
          <cell r="CD341">
            <v>674520.59146875003</v>
          </cell>
          <cell r="CE341">
            <v>538978.78938541678</v>
          </cell>
          <cell r="CF341">
            <v>0.25147891670818434</v>
          </cell>
          <cell r="CG341">
            <v>0</v>
          </cell>
          <cell r="CH341">
            <v>674624.75813541666</v>
          </cell>
          <cell r="CI341">
            <v>524916.28938541678</v>
          </cell>
          <cell r="CJ341">
            <v>0.28520446360177121</v>
          </cell>
          <cell r="CK341">
            <v>0</v>
          </cell>
          <cell r="CL341">
            <v>1987835.7413020832</v>
          </cell>
          <cell r="CM341">
            <v>1555708.9767187503</v>
          </cell>
          <cell r="CN341">
            <v>0.27776838152259065</v>
          </cell>
          <cell r="CO341" t="str">
            <v>N/A</v>
          </cell>
          <cell r="CP341">
            <v>7246319.7692307765</v>
          </cell>
          <cell r="CQ341">
            <v>6635060.5244495263</v>
          </cell>
          <cell r="CR341">
            <v>9.2125647163100011E-2</v>
          </cell>
          <cell r="CS341" t="str">
            <v>N/A</v>
          </cell>
          <cell r="CT341">
            <v>8420</v>
          </cell>
          <cell r="CU341">
            <v>733567.4800000001</v>
          </cell>
          <cell r="CV341">
            <v>601981.26438541664</v>
          </cell>
          <cell r="CW341">
            <v>1395477.8101171241</v>
          </cell>
          <cell r="CX341">
            <v>1263891.5945025408</v>
          </cell>
          <cell r="CY341">
            <v>1997547.4180120258</v>
          </cell>
          <cell r="CZ341">
            <v>1865961.2023974424</v>
          </cell>
          <cell r="DA341">
            <v>2488748.8351752204</v>
          </cell>
          <cell r="DB341">
            <v>2435715.9528939705</v>
          </cell>
          <cell r="DC341">
            <v>2980762.752338415</v>
          </cell>
          <cell r="DD341">
            <v>3004178.2033904986</v>
          </cell>
          <cell r="DE341">
            <v>3418625.6780641098</v>
          </cell>
          <cell r="DF341">
            <v>3503197.4624495264</v>
          </cell>
          <cell r="DG341">
            <v>3992667.211428693</v>
          </cell>
          <cell r="DH341">
            <v>4015698.8603974432</v>
          </cell>
          <cell r="DI341">
            <v>4618352.6031266097</v>
          </cell>
          <cell r="DJ341">
            <v>4530957.7583453599</v>
          </cell>
          <cell r="DK341">
            <v>5258484.0279286932</v>
          </cell>
          <cell r="DL341">
            <v>5079351.5477307765</v>
          </cell>
          <cell r="DM341">
            <v>5897174.4196266104</v>
          </cell>
          <cell r="DN341">
            <v>5571165.4456786932</v>
          </cell>
          <cell r="DO341">
            <v>6571695.0110953599</v>
          </cell>
          <cell r="DP341">
            <v>6110144.2350641098</v>
          </cell>
          <cell r="DQ341">
            <v>7246319.7692307765</v>
          </cell>
          <cell r="DR341">
            <v>6635060.5244495263</v>
          </cell>
        </row>
        <row r="343">
          <cell r="AC343">
            <v>8500</v>
          </cell>
          <cell r="AD343">
            <v>0</v>
          </cell>
          <cell r="AE343">
            <v>0</v>
          </cell>
          <cell r="AF343" t="str">
            <v>N/A</v>
          </cell>
          <cell r="AG343">
            <v>0</v>
          </cell>
          <cell r="AH343">
            <v>0</v>
          </cell>
          <cell r="AI343">
            <v>0</v>
          </cell>
          <cell r="AJ343" t="str">
            <v>N/A</v>
          </cell>
          <cell r="AK343">
            <v>0</v>
          </cell>
          <cell r="AL343">
            <v>0</v>
          </cell>
          <cell r="AM343">
            <v>0</v>
          </cell>
          <cell r="AN343" t="str">
            <v>N/A</v>
          </cell>
          <cell r="AO343">
            <v>0</v>
          </cell>
          <cell r="AP343">
            <v>0</v>
          </cell>
          <cell r="AQ343">
            <v>0</v>
          </cell>
          <cell r="AR343" t="str">
            <v>N/A</v>
          </cell>
          <cell r="AS343" t="str">
            <v>N/A</v>
          </cell>
          <cell r="AT343">
            <v>0</v>
          </cell>
          <cell r="AU343">
            <v>0</v>
          </cell>
          <cell r="AV343" t="str">
            <v>N/A</v>
          </cell>
          <cell r="AW343">
            <v>0</v>
          </cell>
          <cell r="AX343">
            <v>0</v>
          </cell>
          <cell r="AY343">
            <v>0</v>
          </cell>
          <cell r="AZ343" t="str">
            <v>N/A</v>
          </cell>
          <cell r="BA343">
            <v>0</v>
          </cell>
          <cell r="BB343">
            <v>0</v>
          </cell>
          <cell r="BC343">
            <v>0</v>
          </cell>
          <cell r="BD343" t="str">
            <v>N/A</v>
          </cell>
          <cell r="BE343">
            <v>0</v>
          </cell>
          <cell r="BF343">
            <v>0</v>
          </cell>
          <cell r="BG343">
            <v>0</v>
          </cell>
          <cell r="BH343" t="str">
            <v>N/A</v>
          </cell>
          <cell r="BI343" t="str">
            <v>N/A</v>
          </cell>
          <cell r="BJ343">
            <v>0</v>
          </cell>
          <cell r="BK343">
            <v>0</v>
          </cell>
          <cell r="BL343" t="str">
            <v>N/A</v>
          </cell>
          <cell r="BM343">
            <v>0</v>
          </cell>
          <cell r="BN343">
            <v>0</v>
          </cell>
          <cell r="BO343">
            <v>0</v>
          </cell>
          <cell r="BP343" t="str">
            <v>N/A</v>
          </cell>
          <cell r="BQ343">
            <v>0</v>
          </cell>
          <cell r="BR343">
            <v>0</v>
          </cell>
          <cell r="BS343">
            <v>0</v>
          </cell>
          <cell r="BT343" t="str">
            <v>N/A</v>
          </cell>
          <cell r="BU343">
            <v>0</v>
          </cell>
          <cell r="BV343">
            <v>0</v>
          </cell>
          <cell r="BW343">
            <v>0</v>
          </cell>
          <cell r="BX343" t="str">
            <v>N/A</v>
          </cell>
          <cell r="BY343" t="str">
            <v>N/A</v>
          </cell>
          <cell r="BZ343">
            <v>0</v>
          </cell>
          <cell r="CA343">
            <v>0</v>
          </cell>
          <cell r="CB343" t="str">
            <v>N/A</v>
          </cell>
          <cell r="CC343">
            <v>0</v>
          </cell>
          <cell r="CD343">
            <v>0</v>
          </cell>
          <cell r="CE343">
            <v>0</v>
          </cell>
          <cell r="CF343" t="str">
            <v>N/A</v>
          </cell>
          <cell r="CG343">
            <v>0</v>
          </cell>
          <cell r="CH343">
            <v>0</v>
          </cell>
          <cell r="CI343">
            <v>0</v>
          </cell>
          <cell r="CJ343" t="str">
            <v>N/A</v>
          </cell>
          <cell r="CK343">
            <v>0</v>
          </cell>
          <cell r="CL343">
            <v>0</v>
          </cell>
          <cell r="CM343">
            <v>0</v>
          </cell>
          <cell r="CN343" t="str">
            <v>N/A</v>
          </cell>
          <cell r="CO343" t="str">
            <v>N/A</v>
          </cell>
          <cell r="CP343">
            <v>0</v>
          </cell>
          <cell r="CQ343">
            <v>0</v>
          </cell>
          <cell r="CR343" t="str">
            <v>N/A</v>
          </cell>
          <cell r="CS343" t="str">
            <v>N/A</v>
          </cell>
          <cell r="CT343">
            <v>8500</v>
          </cell>
          <cell r="CU343">
            <v>0</v>
          </cell>
          <cell r="CV343">
            <v>0</v>
          </cell>
          <cell r="CW343">
            <v>0</v>
          </cell>
          <cell r="CX343">
            <v>0</v>
          </cell>
          <cell r="CY343">
            <v>0</v>
          </cell>
          <cell r="CZ343">
            <v>0</v>
          </cell>
          <cell r="DA343">
            <v>0</v>
          </cell>
          <cell r="DB343">
            <v>0</v>
          </cell>
          <cell r="DC343">
            <v>0</v>
          </cell>
          <cell r="DD343">
            <v>0</v>
          </cell>
          <cell r="DE343">
            <v>0</v>
          </cell>
          <cell r="DF343">
            <v>0</v>
          </cell>
          <cell r="DG343">
            <v>0</v>
          </cell>
          <cell r="DH343">
            <v>0</v>
          </cell>
          <cell r="DI343">
            <v>0</v>
          </cell>
          <cell r="DJ343">
            <v>0</v>
          </cell>
          <cell r="DK343">
            <v>0</v>
          </cell>
          <cell r="DL343">
            <v>0</v>
          </cell>
          <cell r="DM343">
            <v>0</v>
          </cell>
          <cell r="DN343">
            <v>0</v>
          </cell>
          <cell r="DO343">
            <v>0</v>
          </cell>
          <cell r="DP343">
            <v>0</v>
          </cell>
          <cell r="DQ343">
            <v>0</v>
          </cell>
          <cell r="DR343">
            <v>0</v>
          </cell>
        </row>
        <row r="344">
          <cell r="AC344">
            <v>8999</v>
          </cell>
          <cell r="AD344">
            <v>-27229.439999999944</v>
          </cell>
          <cell r="AE344">
            <v>-59125.728217879587</v>
          </cell>
          <cell r="AF344">
            <v>-0.5394654607946836</v>
          </cell>
          <cell r="AG344">
            <v>-59125.728217879587</v>
          </cell>
          <cell r="AH344">
            <v>59266.245246370367</v>
          </cell>
          <cell r="AI344">
            <v>59266.245246370367</v>
          </cell>
          <cell r="AJ344">
            <v>0</v>
          </cell>
          <cell r="AK344">
            <v>0</v>
          </cell>
          <cell r="AL344">
            <v>-551212.00050447858</v>
          </cell>
          <cell r="AM344">
            <v>-551212.00050447858</v>
          </cell>
          <cell r="AN344">
            <v>0</v>
          </cell>
          <cell r="AO344">
            <v>0</v>
          </cell>
          <cell r="AP344">
            <v>-519175.19525810814</v>
          </cell>
          <cell r="AQ344">
            <v>-551071.4834759878</v>
          </cell>
          <cell r="AR344">
            <v>-5.7880491323353822E-2</v>
          </cell>
          <cell r="AS344" t="str">
            <v>N/A</v>
          </cell>
          <cell r="AT344">
            <v>-24449.424098865362</v>
          </cell>
          <cell r="AU344">
            <v>32186.10101528986</v>
          </cell>
          <cell r="AV344">
            <v>-1.7596267745276377</v>
          </cell>
          <cell r="AW344">
            <v>0</v>
          </cell>
          <cell r="AX344">
            <v>93692.440062206515</v>
          </cell>
          <cell r="AY344">
            <v>-609793.89235788467</v>
          </cell>
          <cell r="AZ344">
            <v>-1.1536460781854125</v>
          </cell>
          <cell r="BA344">
            <v>0</v>
          </cell>
          <cell r="BB344">
            <v>-117503.48543072116</v>
          </cell>
          <cell r="BC344">
            <v>-117408.6178508125</v>
          </cell>
          <cell r="BD344">
            <v>8.0801206627967304E-4</v>
          </cell>
          <cell r="BE344">
            <v>0</v>
          </cell>
          <cell r="BF344">
            <v>-48260.469467380011</v>
          </cell>
          <cell r="BG344">
            <v>-695016.40919340728</v>
          </cell>
          <cell r="BH344">
            <v>-0.93056211503928643</v>
          </cell>
          <cell r="BI344" t="str">
            <v>N/A</v>
          </cell>
          <cell r="BJ344">
            <v>391396.46207103663</v>
          </cell>
          <cell r="BK344">
            <v>124616.90835917991</v>
          </cell>
          <cell r="BL344">
            <v>2.1407974024112786</v>
          </cell>
          <cell r="BM344">
            <v>0</v>
          </cell>
          <cell r="BN344">
            <v>90966.305684569292</v>
          </cell>
          <cell r="BO344">
            <v>-44015.997399226166</v>
          </cell>
          <cell r="BP344">
            <v>-3.0666646460263682</v>
          </cell>
          <cell r="BQ344">
            <v>0</v>
          </cell>
          <cell r="BR344">
            <v>-252515.40011537372</v>
          </cell>
          <cell r="BS344">
            <v>-166030.81939297615</v>
          </cell>
          <cell r="BT344">
            <v>0.52089474134135516</v>
          </cell>
          <cell r="BU344">
            <v>0</v>
          </cell>
          <cell r="BV344">
            <v>229847.3676402322</v>
          </cell>
          <cell r="BW344">
            <v>-85429.9084330224</v>
          </cell>
          <cell r="BX344">
            <v>-3.6904789184040157</v>
          </cell>
          <cell r="BY344" t="str">
            <v>N/A</v>
          </cell>
          <cell r="BZ344">
            <v>-176997.8208907732</v>
          </cell>
          <cell r="CA344">
            <v>-164150.0860019658</v>
          </cell>
          <cell r="CB344">
            <v>7.8268219053224009E-2</v>
          </cell>
          <cell r="CC344">
            <v>0</v>
          </cell>
          <cell r="CD344">
            <v>713.33860608749092</v>
          </cell>
          <cell r="CE344">
            <v>-335166.36552996235</v>
          </cell>
          <cell r="CF344">
            <v>-1.0021283120248643</v>
          </cell>
          <cell r="CG344">
            <v>0</v>
          </cell>
          <cell r="CH344">
            <v>-745267.14688741439</v>
          </cell>
          <cell r="CI344">
            <v>-120967.2966996145</v>
          </cell>
          <cell r="CJ344">
            <v>5.1608977568380219</v>
          </cell>
          <cell r="CK344">
            <v>0</v>
          </cell>
          <cell r="CL344">
            <v>-921551.6291721001</v>
          </cell>
          <cell r="CM344">
            <v>-620283.74823154265</v>
          </cell>
          <cell r="CN344">
            <v>0.48569365520132668</v>
          </cell>
          <cell r="CO344" t="str">
            <v>N/A</v>
          </cell>
          <cell r="CP344">
            <v>-1259139.9262573561</v>
          </cell>
          <cell r="CQ344">
            <v>-1951801.5493339603</v>
          </cell>
          <cell r="CR344">
            <v>-0.35488322227890967</v>
          </cell>
          <cell r="CS344" t="str">
            <v>N/A</v>
          </cell>
          <cell r="CT344">
            <v>8999</v>
          </cell>
          <cell r="CU344">
            <v>-27229.439999999944</v>
          </cell>
          <cell r="CV344">
            <v>-59125.728217879587</v>
          </cell>
          <cell r="CW344">
            <v>32036.805246370423</v>
          </cell>
          <cell r="CX344">
            <v>140.51702849077992</v>
          </cell>
          <cell r="CY344">
            <v>-519175.19525810814</v>
          </cell>
          <cell r="CZ344">
            <v>-551071.4834759878</v>
          </cell>
          <cell r="DA344">
            <v>-543624.61935697356</v>
          </cell>
          <cell r="DB344">
            <v>-518885.38246069796</v>
          </cell>
          <cell r="DC344">
            <v>-449932.17929476703</v>
          </cell>
          <cell r="DD344">
            <v>-1128679.2748185827</v>
          </cell>
          <cell r="DE344">
            <v>-567435.66472548817</v>
          </cell>
          <cell r="DF344">
            <v>-1246087.8926693951</v>
          </cell>
          <cell r="DG344">
            <v>-176039.20265445154</v>
          </cell>
          <cell r="DH344">
            <v>-1121470.9843102151</v>
          </cell>
          <cell r="DI344">
            <v>-85072.896969882248</v>
          </cell>
          <cell r="DJ344">
            <v>-1165486.9817094412</v>
          </cell>
          <cell r="DK344">
            <v>-337588.29708525597</v>
          </cell>
          <cell r="DL344">
            <v>-1331517.8011024173</v>
          </cell>
          <cell r="DM344">
            <v>-514586.11797602917</v>
          </cell>
          <cell r="DN344">
            <v>-1495667.8871043832</v>
          </cell>
          <cell r="DO344">
            <v>-513872.77936994168</v>
          </cell>
          <cell r="DP344">
            <v>-1830834.2526343456</v>
          </cell>
          <cell r="DQ344">
            <v>-1259139.9262573561</v>
          </cell>
          <cell r="DR344">
            <v>-1951801.5493339601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1">
          <cell r="A61">
            <v>1</v>
          </cell>
          <cell r="B61" t="str">
            <v>Authorised Capital</v>
          </cell>
          <cell r="C61">
            <v>0.1</v>
          </cell>
          <cell r="D61">
            <v>0</v>
          </cell>
          <cell r="E61" t="str">
            <v>N/A</v>
          </cell>
          <cell r="F61">
            <v>0.1</v>
          </cell>
          <cell r="G61">
            <v>0.1</v>
          </cell>
          <cell r="H61">
            <v>0</v>
          </cell>
          <cell r="I61" t="str">
            <v>N/A</v>
          </cell>
          <cell r="J61">
            <v>0.1</v>
          </cell>
          <cell r="K61">
            <v>0.1</v>
          </cell>
          <cell r="L61">
            <v>0</v>
          </cell>
          <cell r="M61" t="str">
            <v>N/A</v>
          </cell>
          <cell r="N61">
            <v>0.1</v>
          </cell>
          <cell r="O61">
            <v>0.1</v>
          </cell>
          <cell r="P61">
            <v>0</v>
          </cell>
          <cell r="Q61" t="str">
            <v>N/A</v>
          </cell>
          <cell r="R61">
            <v>0.1</v>
          </cell>
          <cell r="S61">
            <v>0.1</v>
          </cell>
          <cell r="T61">
            <v>0</v>
          </cell>
          <cell r="U61" t="str">
            <v>N/A</v>
          </cell>
          <cell r="V61">
            <v>0.1</v>
          </cell>
          <cell r="W61">
            <v>0.1</v>
          </cell>
          <cell r="X61">
            <v>0</v>
          </cell>
          <cell r="Y61" t="str">
            <v>N/A</v>
          </cell>
          <cell r="Z61">
            <v>0.1</v>
          </cell>
          <cell r="AA61">
            <v>0.1</v>
          </cell>
          <cell r="AB61">
            <v>0</v>
          </cell>
          <cell r="AC61" t="str">
            <v>N/A</v>
          </cell>
          <cell r="AD61">
            <v>0.1</v>
          </cell>
          <cell r="AE61">
            <v>0.1</v>
          </cell>
          <cell r="AF61">
            <v>0</v>
          </cell>
          <cell r="AG61" t="str">
            <v>N/A</v>
          </cell>
          <cell r="AH61">
            <v>0.1</v>
          </cell>
          <cell r="AI61">
            <v>0.1</v>
          </cell>
          <cell r="AJ61">
            <v>0</v>
          </cell>
          <cell r="AK61" t="str">
            <v>N/A</v>
          </cell>
          <cell r="AL61">
            <v>0.1</v>
          </cell>
          <cell r="AM61">
            <v>0.1</v>
          </cell>
          <cell r="AN61">
            <v>0</v>
          </cell>
          <cell r="AO61" t="str">
            <v>N/A</v>
          </cell>
          <cell r="AP61">
            <v>0.1</v>
          </cell>
          <cell r="AQ61">
            <v>0.1</v>
          </cell>
          <cell r="AR61">
            <v>0</v>
          </cell>
          <cell r="AS61" t="str">
            <v>N/A</v>
          </cell>
          <cell r="AT61">
            <v>0.1</v>
          </cell>
          <cell r="AU61">
            <v>0.1</v>
          </cell>
          <cell r="AV61">
            <v>0</v>
          </cell>
          <cell r="AW61" t="str">
            <v>N/A</v>
          </cell>
          <cell r="AX61">
            <v>0.1</v>
          </cell>
        </row>
        <row r="62">
          <cell r="A62">
            <v>2</v>
          </cell>
          <cell r="B62" t="str">
            <v>Retained Earnings &amp; Reserves</v>
          </cell>
          <cell r="C62">
            <v>1176.9873700000001</v>
          </cell>
          <cell r="D62">
            <v>0</v>
          </cell>
          <cell r="E62" t="str">
            <v>N/A</v>
          </cell>
          <cell r="F62">
            <v>1176.9873700000001</v>
          </cell>
          <cell r="G62">
            <v>1369.8661499999989</v>
          </cell>
          <cell r="H62">
            <v>0</v>
          </cell>
          <cell r="I62" t="str">
            <v>N/A</v>
          </cell>
          <cell r="J62">
            <v>1117.7211247536295</v>
          </cell>
          <cell r="K62">
            <v>1768.0390499999994</v>
          </cell>
          <cell r="L62">
            <v>0</v>
          </cell>
          <cell r="M62" t="str">
            <v>N/A</v>
          </cell>
          <cell r="N62">
            <v>1668.9331252581082</v>
          </cell>
          <cell r="O62">
            <v>1707.9722800000015</v>
          </cell>
          <cell r="P62">
            <v>0</v>
          </cell>
          <cell r="Q62" t="str">
            <v>N/A</v>
          </cell>
          <cell r="R62">
            <v>1693.3825493569734</v>
          </cell>
          <cell r="S62">
            <v>1653.3279200000004</v>
          </cell>
          <cell r="T62">
            <v>0</v>
          </cell>
          <cell r="U62" t="str">
            <v>N/A</v>
          </cell>
          <cell r="V62">
            <v>1599.6901092947671</v>
          </cell>
          <cell r="W62">
            <v>1696.3269400000017</v>
          </cell>
          <cell r="X62">
            <v>0</v>
          </cell>
          <cell r="Y62" t="str">
            <v>N/A</v>
          </cell>
          <cell r="Z62">
            <v>1717.1935947254883</v>
          </cell>
          <cell r="AA62">
            <v>1476.2057299999972</v>
          </cell>
          <cell r="AB62">
            <v>0</v>
          </cell>
          <cell r="AC62" t="str">
            <v>N/A</v>
          </cell>
          <cell r="AD62">
            <v>1325.7971326544516</v>
          </cell>
          <cell r="AE62">
            <v>-457.78313000000219</v>
          </cell>
          <cell r="AF62">
            <v>0</v>
          </cell>
          <cell r="AG62" t="str">
            <v>N/A</v>
          </cell>
          <cell r="AH62">
            <v>1234.8308269698823</v>
          </cell>
          <cell r="AI62">
            <v>-358.84788000000219</v>
          </cell>
          <cell r="AJ62">
            <v>0</v>
          </cell>
          <cell r="AK62" t="str">
            <v>N/A</v>
          </cell>
          <cell r="AL62">
            <v>1487.346227085256</v>
          </cell>
          <cell r="AM62">
            <v>-436.98512999999849</v>
          </cell>
          <cell r="AN62">
            <v>0</v>
          </cell>
          <cell r="AO62" t="str">
            <v>N/A</v>
          </cell>
          <cell r="AP62">
            <v>1664.3440479760291</v>
          </cell>
          <cell r="AQ62">
            <v>-799.58453000000077</v>
          </cell>
          <cell r="AR62">
            <v>0</v>
          </cell>
          <cell r="AS62" t="str">
            <v>N/A</v>
          </cell>
          <cell r="AT62">
            <v>1663.6307093699415</v>
          </cell>
          <cell r="AU62">
            <v>-799.58453000000077</v>
          </cell>
          <cell r="AV62">
            <v>0</v>
          </cell>
          <cell r="AW62" t="str">
            <v>N/A</v>
          </cell>
          <cell r="AX62">
            <v>2408.8978562573557</v>
          </cell>
        </row>
        <row r="63">
          <cell r="A63">
            <v>3</v>
          </cell>
          <cell r="B63" t="str">
            <v>Reserves</v>
          </cell>
          <cell r="C63">
            <v>0</v>
          </cell>
          <cell r="D63">
            <v>0</v>
          </cell>
          <cell r="E63" t="str">
            <v>N/A</v>
          </cell>
          <cell r="F63">
            <v>0</v>
          </cell>
          <cell r="G63">
            <v>0</v>
          </cell>
          <cell r="H63">
            <v>0</v>
          </cell>
          <cell r="I63" t="str">
            <v>N/A</v>
          </cell>
          <cell r="J63">
            <v>0</v>
          </cell>
          <cell r="K63">
            <v>0</v>
          </cell>
          <cell r="L63">
            <v>0</v>
          </cell>
          <cell r="M63" t="str">
            <v>N/A</v>
          </cell>
          <cell r="N63">
            <v>0</v>
          </cell>
          <cell r="O63">
            <v>0</v>
          </cell>
          <cell r="P63">
            <v>0</v>
          </cell>
          <cell r="Q63" t="str">
            <v>N/A</v>
          </cell>
          <cell r="R63">
            <v>0</v>
          </cell>
          <cell r="S63">
            <v>0</v>
          </cell>
          <cell r="T63">
            <v>0</v>
          </cell>
          <cell r="U63" t="str">
            <v>N/A</v>
          </cell>
          <cell r="V63">
            <v>0</v>
          </cell>
          <cell r="W63">
            <v>0</v>
          </cell>
          <cell r="X63">
            <v>0</v>
          </cell>
          <cell r="Y63" t="str">
            <v>N/A</v>
          </cell>
          <cell r="Z63">
            <v>0</v>
          </cell>
          <cell r="AA63">
            <v>0</v>
          </cell>
          <cell r="AB63">
            <v>0</v>
          </cell>
          <cell r="AC63" t="str">
            <v>N/A</v>
          </cell>
          <cell r="AD63">
            <v>0</v>
          </cell>
          <cell r="AE63">
            <v>0</v>
          </cell>
          <cell r="AF63">
            <v>0</v>
          </cell>
          <cell r="AG63" t="str">
            <v>N/A</v>
          </cell>
          <cell r="AH63">
            <v>0</v>
          </cell>
          <cell r="AI63">
            <v>0</v>
          </cell>
          <cell r="AJ63">
            <v>0</v>
          </cell>
          <cell r="AK63" t="str">
            <v>N/A</v>
          </cell>
          <cell r="AL63">
            <v>0</v>
          </cell>
          <cell r="AM63">
            <v>0</v>
          </cell>
          <cell r="AN63">
            <v>0</v>
          </cell>
          <cell r="AO63" t="str">
            <v>N/A</v>
          </cell>
          <cell r="AP63">
            <v>0</v>
          </cell>
          <cell r="AQ63">
            <v>0</v>
          </cell>
          <cell r="AR63">
            <v>0</v>
          </cell>
          <cell r="AS63" t="str">
            <v>N/A</v>
          </cell>
          <cell r="AT63">
            <v>0</v>
          </cell>
          <cell r="AU63">
            <v>0</v>
          </cell>
          <cell r="AV63">
            <v>0</v>
          </cell>
          <cell r="AW63" t="str">
            <v>N/A</v>
          </cell>
          <cell r="AX63">
            <v>0</v>
          </cell>
        </row>
        <row r="64">
          <cell r="A64">
            <v>4</v>
          </cell>
          <cell r="B64" t="str">
            <v>Capital Notes</v>
          </cell>
          <cell r="C64">
            <v>0</v>
          </cell>
          <cell r="D64">
            <v>0</v>
          </cell>
          <cell r="E64" t="str">
            <v>N/A</v>
          </cell>
          <cell r="F64">
            <v>0</v>
          </cell>
          <cell r="G64">
            <v>0</v>
          </cell>
          <cell r="H64">
            <v>0</v>
          </cell>
          <cell r="I64" t="str">
            <v>N/A</v>
          </cell>
          <cell r="J64">
            <v>0</v>
          </cell>
          <cell r="K64">
            <v>0</v>
          </cell>
          <cell r="L64">
            <v>0</v>
          </cell>
          <cell r="M64" t="str">
            <v>N/A</v>
          </cell>
          <cell r="N64">
            <v>0</v>
          </cell>
          <cell r="O64">
            <v>0</v>
          </cell>
          <cell r="P64">
            <v>0</v>
          </cell>
          <cell r="Q64" t="str">
            <v>N/A</v>
          </cell>
          <cell r="R64">
            <v>0</v>
          </cell>
          <cell r="S64">
            <v>0</v>
          </cell>
          <cell r="T64">
            <v>0</v>
          </cell>
          <cell r="U64" t="str">
            <v>N/A</v>
          </cell>
          <cell r="V64">
            <v>0</v>
          </cell>
          <cell r="W64">
            <v>0</v>
          </cell>
          <cell r="X64">
            <v>0</v>
          </cell>
          <cell r="Y64" t="str">
            <v>N/A</v>
          </cell>
          <cell r="Z64">
            <v>0</v>
          </cell>
          <cell r="AA64">
            <v>0</v>
          </cell>
          <cell r="AB64">
            <v>0</v>
          </cell>
          <cell r="AC64" t="str">
            <v>N/A</v>
          </cell>
          <cell r="AD64">
            <v>0</v>
          </cell>
          <cell r="AE64">
            <v>0</v>
          </cell>
          <cell r="AF64">
            <v>0</v>
          </cell>
          <cell r="AG64" t="str">
            <v>N/A</v>
          </cell>
          <cell r="AH64">
            <v>0</v>
          </cell>
          <cell r="AI64">
            <v>0</v>
          </cell>
          <cell r="AJ64">
            <v>0</v>
          </cell>
          <cell r="AK64" t="str">
            <v>N/A</v>
          </cell>
          <cell r="AL64">
            <v>0</v>
          </cell>
          <cell r="AM64">
            <v>0</v>
          </cell>
          <cell r="AN64">
            <v>0</v>
          </cell>
          <cell r="AO64" t="str">
            <v>N/A</v>
          </cell>
          <cell r="AP64">
            <v>0</v>
          </cell>
          <cell r="AQ64">
            <v>0</v>
          </cell>
          <cell r="AR64">
            <v>0</v>
          </cell>
          <cell r="AS64" t="str">
            <v>N/A</v>
          </cell>
          <cell r="AT64">
            <v>0</v>
          </cell>
          <cell r="AU64">
            <v>0</v>
          </cell>
          <cell r="AV64">
            <v>0</v>
          </cell>
          <cell r="AW64" t="str">
            <v>N/A</v>
          </cell>
          <cell r="AX64">
            <v>0</v>
          </cell>
        </row>
        <row r="65">
          <cell r="A65">
            <v>5</v>
          </cell>
          <cell r="B65" t="str">
            <v>TOTAL SHAREHOLDERS FUNDS</v>
          </cell>
          <cell r="C65">
            <v>1177.08737</v>
          </cell>
          <cell r="D65">
            <v>0</v>
          </cell>
          <cell r="E65" t="str">
            <v>N/A</v>
          </cell>
          <cell r="F65">
            <v>1177.08737</v>
          </cell>
          <cell r="G65">
            <v>1369.9661499999988</v>
          </cell>
          <cell r="H65">
            <v>0</v>
          </cell>
          <cell r="I65" t="str">
            <v>N/A</v>
          </cell>
          <cell r="J65">
            <v>1117.8211247536294</v>
          </cell>
          <cell r="K65">
            <v>1768.1390499999993</v>
          </cell>
          <cell r="L65">
            <v>0</v>
          </cell>
          <cell r="M65" t="str">
            <v>N/A</v>
          </cell>
          <cell r="N65">
            <v>1669.0331252581082</v>
          </cell>
          <cell r="O65">
            <v>1708.0722800000015</v>
          </cell>
          <cell r="P65">
            <v>0</v>
          </cell>
          <cell r="Q65" t="str">
            <v>N/A</v>
          </cell>
          <cell r="R65">
            <v>1693.4825493569733</v>
          </cell>
          <cell r="S65">
            <v>1653.4279200000003</v>
          </cell>
          <cell r="T65">
            <v>0</v>
          </cell>
          <cell r="U65" t="str">
            <v>N/A</v>
          </cell>
          <cell r="V65">
            <v>1599.790109294767</v>
          </cell>
          <cell r="W65">
            <v>1696.4269400000017</v>
          </cell>
          <cell r="X65">
            <v>0</v>
          </cell>
          <cell r="Y65" t="str">
            <v>N/A</v>
          </cell>
          <cell r="Z65">
            <v>1717.2935947254882</v>
          </cell>
          <cell r="AA65">
            <v>1476.3057299999971</v>
          </cell>
          <cell r="AB65">
            <v>0</v>
          </cell>
          <cell r="AC65" t="str">
            <v>N/A</v>
          </cell>
          <cell r="AD65">
            <v>1325.8971326544515</v>
          </cell>
          <cell r="AE65">
            <v>-457.68313000000217</v>
          </cell>
          <cell r="AF65">
            <v>0</v>
          </cell>
          <cell r="AG65" t="str">
            <v>N/A</v>
          </cell>
          <cell r="AH65">
            <v>1234.9308269698822</v>
          </cell>
          <cell r="AI65">
            <v>-358.74788000000217</v>
          </cell>
          <cell r="AJ65">
            <v>0</v>
          </cell>
          <cell r="AK65" t="str">
            <v>N/A</v>
          </cell>
          <cell r="AL65">
            <v>1487.4462270852559</v>
          </cell>
          <cell r="AM65">
            <v>-436.88512999999847</v>
          </cell>
          <cell r="AN65">
            <v>0</v>
          </cell>
          <cell r="AO65" t="str">
            <v>N/A</v>
          </cell>
          <cell r="AP65">
            <v>1664.444047976029</v>
          </cell>
          <cell r="AQ65">
            <v>-799.48453000000075</v>
          </cell>
          <cell r="AR65">
            <v>0</v>
          </cell>
          <cell r="AS65" t="str">
            <v>N/A</v>
          </cell>
          <cell r="AT65">
            <v>1663.7307093699415</v>
          </cell>
          <cell r="AU65">
            <v>-799.48453000000075</v>
          </cell>
          <cell r="AV65">
            <v>0</v>
          </cell>
          <cell r="AW65" t="str">
            <v>N/A</v>
          </cell>
          <cell r="AX65">
            <v>2408.9978562573556</v>
          </cell>
        </row>
        <row r="66">
          <cell r="A66">
            <v>6</v>
          </cell>
        </row>
        <row r="67">
          <cell r="A67">
            <v>7</v>
          </cell>
          <cell r="B67" t="str">
            <v>Represented by:</v>
          </cell>
        </row>
        <row r="68">
          <cell r="A68">
            <v>8</v>
          </cell>
          <cell r="B68" t="str">
            <v>CURRENT ASSETS</v>
          </cell>
        </row>
        <row r="69">
          <cell r="A69">
            <v>9</v>
          </cell>
          <cell r="B69" t="str">
            <v>Bank Balance</v>
          </cell>
          <cell r="C69">
            <v>295.65312999999986</v>
          </cell>
          <cell r="D69">
            <v>0</v>
          </cell>
          <cell r="E69" t="str">
            <v>N/A</v>
          </cell>
          <cell r="F69">
            <v>295.65312999999986</v>
          </cell>
          <cell r="G69">
            <v>144.89197000000067</v>
          </cell>
          <cell r="H69">
            <v>0</v>
          </cell>
          <cell r="I69" t="str">
            <v>N/A</v>
          </cell>
          <cell r="J69">
            <v>497.80808708333245</v>
          </cell>
          <cell r="K69">
            <v>116.45929999999981</v>
          </cell>
          <cell r="L69">
            <v>0</v>
          </cell>
          <cell r="M69" t="str">
            <v>N/A</v>
          </cell>
          <cell r="N69">
            <v>421.8131957638123</v>
          </cell>
          <cell r="O69">
            <v>60.332140000000599</v>
          </cell>
          <cell r="P69">
            <v>0</v>
          </cell>
          <cell r="Q69" t="str">
            <v>N/A</v>
          </cell>
          <cell r="R69">
            <v>659.79000733712235</v>
          </cell>
          <cell r="S69">
            <v>154.35669999999925</v>
          </cell>
          <cell r="T69">
            <v>0</v>
          </cell>
          <cell r="U69" t="str">
            <v>N/A</v>
          </cell>
          <cell r="V69">
            <v>1050.3230273978768</v>
          </cell>
          <cell r="W69">
            <v>535.45057000000031</v>
          </cell>
          <cell r="X69">
            <v>0</v>
          </cell>
          <cell r="Y69" t="str">
            <v>N/A</v>
          </cell>
          <cell r="Z69">
            <v>971.79108698926314</v>
          </cell>
          <cell r="AA69">
            <v>682.9920800000001</v>
          </cell>
          <cell r="AB69">
            <v>0</v>
          </cell>
          <cell r="AC69" t="str">
            <v>N/A</v>
          </cell>
          <cell r="AD69">
            <v>583.82209672808551</v>
          </cell>
          <cell r="AE69">
            <v>73.861219999998809</v>
          </cell>
          <cell r="AF69">
            <v>0</v>
          </cell>
          <cell r="AG69" t="str">
            <v>N/A</v>
          </cell>
          <cell r="AH69">
            <v>-386.81838262495745</v>
          </cell>
          <cell r="AI69">
            <v>132.26645000000298</v>
          </cell>
          <cell r="AJ69">
            <v>0</v>
          </cell>
          <cell r="AK69" t="str">
            <v>N/A</v>
          </cell>
          <cell r="AL69">
            <v>577.85616140355307</v>
          </cell>
          <cell r="AM69">
            <v>-151.4451099999994</v>
          </cell>
          <cell r="AN69">
            <v>0</v>
          </cell>
          <cell r="AO69" t="str">
            <v>N/A</v>
          </cell>
          <cell r="AP69">
            <v>893.3898772051075</v>
          </cell>
          <cell r="AQ69">
            <v>-144.91675000000001</v>
          </cell>
          <cell r="AR69">
            <v>0</v>
          </cell>
          <cell r="AS69" t="str">
            <v>N/A</v>
          </cell>
          <cell r="AT69">
            <v>566.26716496431641</v>
          </cell>
          <cell r="AU69">
            <v>-144.91675000000001</v>
          </cell>
          <cell r="AV69">
            <v>0</v>
          </cell>
          <cell r="AW69" t="str">
            <v>N/A</v>
          </cell>
          <cell r="AX69">
            <v>305.36318275061075</v>
          </cell>
        </row>
        <row r="70">
          <cell r="A70">
            <v>10</v>
          </cell>
          <cell r="B70" t="str">
            <v>Prepayments and Sundry Debtors</v>
          </cell>
          <cell r="C70">
            <v>318.34712000000002</v>
          </cell>
          <cell r="D70">
            <v>0</v>
          </cell>
          <cell r="E70" t="str">
            <v>N/A</v>
          </cell>
          <cell r="F70">
            <v>318.34712000000002</v>
          </cell>
          <cell r="G70">
            <v>376.83945999999997</v>
          </cell>
          <cell r="H70">
            <v>0</v>
          </cell>
          <cell r="I70" t="str">
            <v>N/A</v>
          </cell>
          <cell r="J70">
            <v>318.34712000000002</v>
          </cell>
          <cell r="K70">
            <v>529.34268999999995</v>
          </cell>
          <cell r="L70">
            <v>0</v>
          </cell>
          <cell r="M70" t="str">
            <v>N/A</v>
          </cell>
          <cell r="N70">
            <v>318.34712000000002</v>
          </cell>
          <cell r="O70">
            <v>325.21884000000006</v>
          </cell>
          <cell r="P70">
            <v>0</v>
          </cell>
          <cell r="Q70" t="str">
            <v>N/A</v>
          </cell>
          <cell r="R70">
            <v>318.34712000000002</v>
          </cell>
          <cell r="S70">
            <v>325.26966000000016</v>
          </cell>
          <cell r="T70">
            <v>0</v>
          </cell>
          <cell r="U70" t="str">
            <v>N/A</v>
          </cell>
          <cell r="V70">
            <v>318.34712000000002</v>
          </cell>
          <cell r="W70">
            <v>330.93529000000001</v>
          </cell>
          <cell r="X70">
            <v>0</v>
          </cell>
          <cell r="Y70" t="str">
            <v>N/A</v>
          </cell>
          <cell r="Z70">
            <v>318.34712000000002</v>
          </cell>
          <cell r="AA70">
            <v>376.32708000000008</v>
          </cell>
          <cell r="AB70">
            <v>0</v>
          </cell>
          <cell r="AC70" t="str">
            <v>N/A</v>
          </cell>
          <cell r="AD70">
            <v>318.34712000000002</v>
          </cell>
          <cell r="AE70">
            <v>303.86200000000002</v>
          </cell>
          <cell r="AF70">
            <v>0</v>
          </cell>
          <cell r="AG70" t="str">
            <v>N/A</v>
          </cell>
          <cell r="AH70">
            <v>318.34712000000002</v>
          </cell>
          <cell r="AI70">
            <v>276.8869900000002</v>
          </cell>
          <cell r="AJ70">
            <v>0</v>
          </cell>
          <cell r="AK70" t="str">
            <v>N/A</v>
          </cell>
          <cell r="AL70">
            <v>318.34712000000002</v>
          </cell>
          <cell r="AM70">
            <v>278.13901000000027</v>
          </cell>
          <cell r="AN70">
            <v>0</v>
          </cell>
          <cell r="AO70" t="str">
            <v>N/A</v>
          </cell>
          <cell r="AP70">
            <v>318.34712000000002</v>
          </cell>
          <cell r="AQ70">
            <v>289.40666999999991</v>
          </cell>
          <cell r="AR70">
            <v>0</v>
          </cell>
          <cell r="AS70" t="str">
            <v>N/A</v>
          </cell>
          <cell r="AT70">
            <v>318.34712000000002</v>
          </cell>
          <cell r="AU70">
            <v>289.40666999999991</v>
          </cell>
          <cell r="AV70">
            <v>0</v>
          </cell>
          <cell r="AW70" t="str">
            <v>N/A</v>
          </cell>
          <cell r="AX70">
            <v>318.34712000000002</v>
          </cell>
        </row>
        <row r="71">
          <cell r="A71">
            <v>11</v>
          </cell>
          <cell r="B71" t="str">
            <v>Debtors</v>
          </cell>
          <cell r="C71">
            <v>2828.6615400000001</v>
          </cell>
          <cell r="D71">
            <v>0</v>
          </cell>
          <cell r="E71" t="str">
            <v>N/A</v>
          </cell>
          <cell r="F71">
            <v>3069.5615400000002</v>
          </cell>
          <cell r="G71">
            <v>1813.0957599999997</v>
          </cell>
          <cell r="H71">
            <v>0</v>
          </cell>
          <cell r="I71" t="str">
            <v>N/A</v>
          </cell>
          <cell r="J71">
            <v>1618.8576182550055</v>
          </cell>
          <cell r="K71">
            <v>1755.6914299999996</v>
          </cell>
          <cell r="L71">
            <v>0</v>
          </cell>
          <cell r="M71" t="str">
            <v>N/A</v>
          </cell>
          <cell r="N71">
            <v>2628.8535847849671</v>
          </cell>
          <cell r="O71">
            <v>2053.5670800000003</v>
          </cell>
          <cell r="P71">
            <v>0</v>
          </cell>
          <cell r="Q71" t="str">
            <v>N/A</v>
          </cell>
          <cell r="R71">
            <v>1336.7960434453739</v>
          </cell>
          <cell r="S71">
            <v>2644.0593100000006</v>
          </cell>
          <cell r="T71">
            <v>0</v>
          </cell>
          <cell r="U71" t="str">
            <v>N/A</v>
          </cell>
          <cell r="V71">
            <v>1006.7836518899734</v>
          </cell>
          <cell r="W71">
            <v>2401.3731999999991</v>
          </cell>
          <cell r="X71">
            <v>0</v>
          </cell>
          <cell r="Y71" t="str">
            <v>N/A</v>
          </cell>
          <cell r="Z71">
            <v>1284.7703208355601</v>
          </cell>
          <cell r="AA71">
            <v>1197.7734100000002</v>
          </cell>
          <cell r="AB71">
            <v>0</v>
          </cell>
          <cell r="AC71" t="str">
            <v>N/A</v>
          </cell>
          <cell r="AD71">
            <v>799.82645030573224</v>
          </cell>
          <cell r="AE71">
            <v>2930.9558699999993</v>
          </cell>
          <cell r="AF71">
            <v>0</v>
          </cell>
          <cell r="AG71" t="str">
            <v>N/A</v>
          </cell>
          <cell r="AH71">
            <v>2198.2041875855871</v>
          </cell>
          <cell r="AI71">
            <v>1674.707240000002</v>
          </cell>
          <cell r="AJ71">
            <v>0</v>
          </cell>
          <cell r="AK71" t="str">
            <v>N/A</v>
          </cell>
          <cell r="AL71">
            <v>1151.61971723127</v>
          </cell>
          <cell r="AM71">
            <v>2335.7327399999986</v>
          </cell>
          <cell r="AN71">
            <v>0</v>
          </cell>
          <cell r="AO71" t="str">
            <v>N/A</v>
          </cell>
          <cell r="AP71">
            <v>1134.067121981589</v>
          </cell>
          <cell r="AQ71">
            <v>2028.8442700000032</v>
          </cell>
          <cell r="AR71">
            <v>0</v>
          </cell>
          <cell r="AS71" t="str">
            <v>N/A</v>
          </cell>
          <cell r="AT71">
            <v>1443.8454812148348</v>
          </cell>
          <cell r="AU71">
            <v>2028.8442700000032</v>
          </cell>
          <cell r="AV71">
            <v>0</v>
          </cell>
          <cell r="AW71" t="str">
            <v>N/A</v>
          </cell>
          <cell r="AX71">
            <v>1825.1611195007101</v>
          </cell>
        </row>
        <row r="72">
          <cell r="A72">
            <v>12</v>
          </cell>
          <cell r="B72" t="str">
            <v>Stock</v>
          </cell>
          <cell r="C72">
            <v>991.88234000000034</v>
          </cell>
          <cell r="D72">
            <v>0</v>
          </cell>
          <cell r="E72" t="str">
            <v>N/A</v>
          </cell>
          <cell r="F72">
            <v>991.88234000000034</v>
          </cell>
          <cell r="G72">
            <v>954.40991999999994</v>
          </cell>
          <cell r="H72">
            <v>0</v>
          </cell>
          <cell r="I72" t="str">
            <v>N/A</v>
          </cell>
          <cell r="J72">
            <v>1061.289515911486</v>
          </cell>
          <cell r="K72">
            <v>1174.7469800000003</v>
          </cell>
          <cell r="L72">
            <v>0</v>
          </cell>
          <cell r="M72" t="str">
            <v>N/A</v>
          </cell>
          <cell r="N72">
            <v>1122.402375237092</v>
          </cell>
          <cell r="O72">
            <v>1255.6406799999997</v>
          </cell>
          <cell r="P72">
            <v>0</v>
          </cell>
          <cell r="Q72" t="str">
            <v>N/A</v>
          </cell>
          <cell r="R72">
            <v>1127.1386986722869</v>
          </cell>
          <cell r="S72">
            <v>1235.5163799999989</v>
          </cell>
          <cell r="T72">
            <v>0</v>
          </cell>
          <cell r="U72" t="str">
            <v>N/A</v>
          </cell>
          <cell r="V72">
            <v>1117.9745466807167</v>
          </cell>
          <cell r="W72">
            <v>1150.8194499999993</v>
          </cell>
          <cell r="X72">
            <v>0</v>
          </cell>
          <cell r="Y72" t="str">
            <v>N/A</v>
          </cell>
          <cell r="Z72">
            <v>1016.303703688093</v>
          </cell>
          <cell r="AA72">
            <v>1213.2111400000006</v>
          </cell>
          <cell r="AB72">
            <v>0</v>
          </cell>
          <cell r="AC72" t="str">
            <v>N/A</v>
          </cell>
          <cell r="AD72">
            <v>1252.3221537312006</v>
          </cell>
          <cell r="AE72">
            <v>1299.3214800000005</v>
          </cell>
          <cell r="AF72">
            <v>0</v>
          </cell>
          <cell r="AG72" t="str">
            <v>N/A</v>
          </cell>
          <cell r="AH72">
            <v>1393.3080965763006</v>
          </cell>
          <cell r="AI72">
            <v>1442.308209999999</v>
          </cell>
          <cell r="AJ72">
            <v>0</v>
          </cell>
          <cell r="AK72" t="str">
            <v>N/A</v>
          </cell>
          <cell r="AL72">
            <v>1402.0216783255103</v>
          </cell>
          <cell r="AM72">
            <v>1469.2139100000002</v>
          </cell>
          <cell r="AN72">
            <v>0</v>
          </cell>
          <cell r="AO72" t="str">
            <v>N/A</v>
          </cell>
          <cell r="AP72">
            <v>1404.0254176089666</v>
          </cell>
          <cell r="AQ72">
            <v>1495.7155700000003</v>
          </cell>
          <cell r="AR72">
            <v>0</v>
          </cell>
          <cell r="AS72" t="str">
            <v>N/A</v>
          </cell>
          <cell r="AT72">
            <v>788.57517935817646</v>
          </cell>
          <cell r="AU72">
            <v>1495.7155700000003</v>
          </cell>
          <cell r="AV72">
            <v>0</v>
          </cell>
          <cell r="AW72" t="str">
            <v>N/A</v>
          </cell>
          <cell r="AX72">
            <v>724.3657435309899</v>
          </cell>
        </row>
        <row r="73">
          <cell r="A73">
            <v>13</v>
          </cell>
          <cell r="B73" t="str">
            <v>Stock Provision</v>
          </cell>
          <cell r="C73">
            <v>0</v>
          </cell>
          <cell r="D73">
            <v>0</v>
          </cell>
          <cell r="E73" t="str">
            <v>N/A</v>
          </cell>
          <cell r="F73">
            <v>0</v>
          </cell>
          <cell r="G73">
            <v>0</v>
          </cell>
          <cell r="H73">
            <v>0</v>
          </cell>
          <cell r="I73" t="str">
            <v>N/A</v>
          </cell>
          <cell r="J73">
            <v>0</v>
          </cell>
          <cell r="K73">
            <v>0</v>
          </cell>
          <cell r="L73">
            <v>0</v>
          </cell>
          <cell r="M73" t="str">
            <v>N/A</v>
          </cell>
          <cell r="N73">
            <v>0</v>
          </cell>
          <cell r="O73">
            <v>0</v>
          </cell>
          <cell r="P73">
            <v>0</v>
          </cell>
          <cell r="Q73" t="str">
            <v>N/A</v>
          </cell>
          <cell r="R73">
            <v>0</v>
          </cell>
          <cell r="S73">
            <v>0</v>
          </cell>
          <cell r="T73">
            <v>0</v>
          </cell>
          <cell r="U73" t="str">
            <v>N/A</v>
          </cell>
          <cell r="V73">
            <v>0</v>
          </cell>
          <cell r="W73">
            <v>0</v>
          </cell>
          <cell r="X73">
            <v>0</v>
          </cell>
          <cell r="Y73" t="str">
            <v>N/A</v>
          </cell>
          <cell r="Z73">
            <v>0</v>
          </cell>
          <cell r="AA73">
            <v>0</v>
          </cell>
          <cell r="AB73">
            <v>0</v>
          </cell>
          <cell r="AC73" t="str">
            <v>N/A</v>
          </cell>
          <cell r="AD73">
            <v>0</v>
          </cell>
          <cell r="AE73">
            <v>0</v>
          </cell>
          <cell r="AF73">
            <v>0</v>
          </cell>
          <cell r="AG73" t="str">
            <v>N/A</v>
          </cell>
          <cell r="AH73">
            <v>0</v>
          </cell>
          <cell r="AI73">
            <v>0</v>
          </cell>
          <cell r="AJ73">
            <v>0</v>
          </cell>
          <cell r="AK73" t="str">
            <v>N/A</v>
          </cell>
          <cell r="AL73">
            <v>0</v>
          </cell>
          <cell r="AM73">
            <v>0</v>
          </cell>
          <cell r="AN73">
            <v>0</v>
          </cell>
          <cell r="AO73" t="str">
            <v>N/A</v>
          </cell>
          <cell r="AP73">
            <v>0</v>
          </cell>
          <cell r="AQ73">
            <v>0</v>
          </cell>
          <cell r="AR73">
            <v>0</v>
          </cell>
          <cell r="AS73" t="str">
            <v>N/A</v>
          </cell>
          <cell r="AT73">
            <v>0</v>
          </cell>
          <cell r="AU73">
            <v>0</v>
          </cell>
          <cell r="AV73">
            <v>0</v>
          </cell>
          <cell r="AW73" t="str">
            <v>N/A</v>
          </cell>
          <cell r="AX73">
            <v>0</v>
          </cell>
        </row>
        <row r="74">
          <cell r="A74">
            <v>14</v>
          </cell>
          <cell r="B74" t="str">
            <v>Owed by associate companies</v>
          </cell>
          <cell r="C74">
            <v>240.9</v>
          </cell>
          <cell r="D74">
            <v>0</v>
          </cell>
          <cell r="E74" t="str">
            <v>N/A</v>
          </cell>
          <cell r="F74">
            <v>0</v>
          </cell>
          <cell r="G74">
            <v>321.27099999999979</v>
          </cell>
          <cell r="H74">
            <v>0</v>
          </cell>
          <cell r="I74" t="str">
            <v>N/A</v>
          </cell>
          <cell r="J74">
            <v>0</v>
          </cell>
          <cell r="K74">
            <v>0</v>
          </cell>
          <cell r="L74">
            <v>0</v>
          </cell>
          <cell r="M74" t="str">
            <v>N/A</v>
          </cell>
          <cell r="N74">
            <v>0</v>
          </cell>
          <cell r="O74">
            <v>0</v>
          </cell>
          <cell r="P74">
            <v>0</v>
          </cell>
          <cell r="Q74" t="str">
            <v>N/A</v>
          </cell>
          <cell r="R74">
            <v>0</v>
          </cell>
          <cell r="S74">
            <v>0</v>
          </cell>
          <cell r="T74">
            <v>0</v>
          </cell>
          <cell r="U74" t="str">
            <v>N/A</v>
          </cell>
          <cell r="V74">
            <v>0</v>
          </cell>
          <cell r="W74">
            <v>0</v>
          </cell>
          <cell r="X74">
            <v>0</v>
          </cell>
          <cell r="Y74" t="str">
            <v>N/A</v>
          </cell>
          <cell r="Z74">
            <v>0</v>
          </cell>
          <cell r="AA74">
            <v>0</v>
          </cell>
          <cell r="AB74">
            <v>0</v>
          </cell>
          <cell r="AC74" t="str">
            <v>N/A</v>
          </cell>
          <cell r="AD74">
            <v>0</v>
          </cell>
          <cell r="AE74">
            <v>0</v>
          </cell>
          <cell r="AF74">
            <v>0</v>
          </cell>
          <cell r="AG74" t="str">
            <v>N/A</v>
          </cell>
          <cell r="AH74">
            <v>0</v>
          </cell>
          <cell r="AI74">
            <v>0</v>
          </cell>
          <cell r="AJ74">
            <v>0</v>
          </cell>
          <cell r="AK74" t="str">
            <v>N/A</v>
          </cell>
          <cell r="AL74">
            <v>0</v>
          </cell>
          <cell r="AM74">
            <v>0</v>
          </cell>
          <cell r="AN74">
            <v>0</v>
          </cell>
          <cell r="AO74" t="str">
            <v>N/A</v>
          </cell>
          <cell r="AP74">
            <v>0</v>
          </cell>
          <cell r="AQ74">
            <v>0</v>
          </cell>
          <cell r="AR74">
            <v>0</v>
          </cell>
          <cell r="AS74" t="str">
            <v>N/A</v>
          </cell>
          <cell r="AT74">
            <v>0</v>
          </cell>
          <cell r="AU74">
            <v>0</v>
          </cell>
          <cell r="AV74">
            <v>0</v>
          </cell>
          <cell r="AW74" t="str">
            <v>N/A</v>
          </cell>
          <cell r="AX74">
            <v>0</v>
          </cell>
        </row>
        <row r="75">
          <cell r="A75">
            <v>15</v>
          </cell>
          <cell r="B75" t="str">
            <v>Prepaid Provisional Tax</v>
          </cell>
          <cell r="D75">
            <v>0</v>
          </cell>
          <cell r="E75" t="str">
            <v>N/A</v>
          </cell>
          <cell r="F75">
            <v>0</v>
          </cell>
          <cell r="H75">
            <v>0</v>
          </cell>
          <cell r="I75" t="str">
            <v>N/A</v>
          </cell>
          <cell r="J75">
            <v>0</v>
          </cell>
          <cell r="L75">
            <v>0</v>
          </cell>
          <cell r="M75" t="str">
            <v>N/A</v>
          </cell>
          <cell r="N75">
            <v>0</v>
          </cell>
          <cell r="P75">
            <v>0</v>
          </cell>
          <cell r="Q75" t="str">
            <v>N/A</v>
          </cell>
          <cell r="R75">
            <v>0</v>
          </cell>
          <cell r="T75">
            <v>0</v>
          </cell>
          <cell r="U75" t="str">
            <v>N/A</v>
          </cell>
          <cell r="V75">
            <v>0</v>
          </cell>
          <cell r="X75">
            <v>0</v>
          </cell>
          <cell r="Y75" t="str">
            <v>N/A</v>
          </cell>
          <cell r="Z75">
            <v>0</v>
          </cell>
          <cell r="AB75">
            <v>0</v>
          </cell>
          <cell r="AC75" t="str">
            <v>N/A</v>
          </cell>
          <cell r="AD75">
            <v>0</v>
          </cell>
          <cell r="AF75">
            <v>0</v>
          </cell>
          <cell r="AG75" t="str">
            <v>N/A</v>
          </cell>
          <cell r="AH75">
            <v>0</v>
          </cell>
          <cell r="AJ75">
            <v>0</v>
          </cell>
          <cell r="AK75" t="str">
            <v>N/A</v>
          </cell>
          <cell r="AL75">
            <v>0</v>
          </cell>
          <cell r="AN75">
            <v>0</v>
          </cell>
          <cell r="AO75" t="str">
            <v>N/A</v>
          </cell>
          <cell r="AP75">
            <v>0</v>
          </cell>
          <cell r="AR75">
            <v>0</v>
          </cell>
          <cell r="AS75" t="str">
            <v>N/A</v>
          </cell>
          <cell r="AT75">
            <v>0</v>
          </cell>
          <cell r="AV75">
            <v>0</v>
          </cell>
          <cell r="AW75" t="str">
            <v>N/A</v>
          </cell>
          <cell r="AX75">
            <v>0</v>
          </cell>
        </row>
        <row r="76">
          <cell r="A76">
            <v>16</v>
          </cell>
          <cell r="B76" t="str">
            <v>TOTAL CURRENT ASSETS</v>
          </cell>
          <cell r="C76">
            <v>4675.4441299999999</v>
          </cell>
          <cell r="D76">
            <v>0</v>
          </cell>
          <cell r="E76" t="str">
            <v>N/A</v>
          </cell>
          <cell r="F76">
            <v>4675.4441299999999</v>
          </cell>
          <cell r="G76">
            <v>3610.5081100000002</v>
          </cell>
          <cell r="H76">
            <v>0</v>
          </cell>
          <cell r="I76" t="str">
            <v>N/A</v>
          </cell>
          <cell r="J76">
            <v>3496.3023412498242</v>
          </cell>
          <cell r="K76">
            <v>3576.2403999999997</v>
          </cell>
          <cell r="L76">
            <v>0</v>
          </cell>
          <cell r="M76" t="str">
            <v>N/A</v>
          </cell>
          <cell r="N76">
            <v>4491.4162757858712</v>
          </cell>
          <cell r="O76">
            <v>3694.7587400000002</v>
          </cell>
          <cell r="P76">
            <v>0</v>
          </cell>
          <cell r="Q76" t="str">
            <v>N/A</v>
          </cell>
          <cell r="R76">
            <v>3442.0718694547832</v>
          </cell>
          <cell r="S76">
            <v>4359.202049999999</v>
          </cell>
          <cell r="T76">
            <v>0</v>
          </cell>
          <cell r="U76" t="str">
            <v>N/A</v>
          </cell>
          <cell r="V76">
            <v>3493.4283459685671</v>
          </cell>
          <cell r="W76">
            <v>4418.5785099999985</v>
          </cell>
          <cell r="X76">
            <v>0</v>
          </cell>
          <cell r="Y76" t="str">
            <v>N/A</v>
          </cell>
          <cell r="Z76">
            <v>3591.2122315129163</v>
          </cell>
          <cell r="AA76">
            <v>3470.303710000001</v>
          </cell>
          <cell r="AB76">
            <v>0</v>
          </cell>
          <cell r="AC76" t="str">
            <v>N/A</v>
          </cell>
          <cell r="AD76">
            <v>2954.3178207650185</v>
          </cell>
          <cell r="AE76">
            <v>4608.0005699999983</v>
          </cell>
          <cell r="AF76">
            <v>0</v>
          </cell>
          <cell r="AG76" t="str">
            <v>N/A</v>
          </cell>
          <cell r="AH76">
            <v>3523.0410215369302</v>
          </cell>
          <cell r="AI76">
            <v>3526.1688900000045</v>
          </cell>
          <cell r="AJ76">
            <v>0</v>
          </cell>
          <cell r="AK76" t="str">
            <v>N/A</v>
          </cell>
          <cell r="AL76">
            <v>3449.8446769603333</v>
          </cell>
          <cell r="AM76">
            <v>3931.6405499999992</v>
          </cell>
          <cell r="AN76">
            <v>0</v>
          </cell>
          <cell r="AO76" t="str">
            <v>N/A</v>
          </cell>
          <cell r="AP76">
            <v>3749.829536795663</v>
          </cell>
          <cell r="AQ76">
            <v>3669.0497600000035</v>
          </cell>
          <cell r="AR76">
            <v>0</v>
          </cell>
          <cell r="AS76" t="str">
            <v>N/A</v>
          </cell>
          <cell r="AT76">
            <v>3117.034945537328</v>
          </cell>
          <cell r="AU76">
            <v>3669.0497600000035</v>
          </cell>
          <cell r="AV76">
            <v>0</v>
          </cell>
          <cell r="AW76" t="str">
            <v>N/A</v>
          </cell>
          <cell r="AX76">
            <v>3173.2371657823105</v>
          </cell>
        </row>
        <row r="77">
          <cell r="A77">
            <v>17</v>
          </cell>
        </row>
        <row r="78">
          <cell r="A78">
            <v>18</v>
          </cell>
          <cell r="B78" t="str">
            <v>CURRENT LIABILITIES</v>
          </cell>
        </row>
        <row r="79">
          <cell r="A79">
            <v>19</v>
          </cell>
          <cell r="B79" t="str">
            <v>Trade Creditors</v>
          </cell>
          <cell r="C79">
            <v>1345.6459399999999</v>
          </cell>
          <cell r="D79">
            <v>0</v>
          </cell>
          <cell r="E79" t="str">
            <v>N/A</v>
          </cell>
          <cell r="F79">
            <v>1451.30592</v>
          </cell>
          <cell r="G79">
            <v>549.70771000000025</v>
          </cell>
          <cell r="H79">
            <v>0</v>
          </cell>
          <cell r="I79" t="str">
            <v>N/A</v>
          </cell>
          <cell r="J79">
            <v>625.59715967852321</v>
          </cell>
          <cell r="K79">
            <v>626.0630299999998</v>
          </cell>
          <cell r="L79">
            <v>0</v>
          </cell>
          <cell r="M79" t="str">
            <v>N/A</v>
          </cell>
          <cell r="N79">
            <v>1119.7276426303017</v>
          </cell>
          <cell r="O79">
            <v>877.44597999999996</v>
          </cell>
          <cell r="P79">
            <v>0</v>
          </cell>
          <cell r="Q79" t="str">
            <v>N/A</v>
          </cell>
          <cell r="R79">
            <v>425.53009205661579</v>
          </cell>
          <cell r="S79">
            <v>562.78054000000009</v>
          </cell>
          <cell r="T79">
            <v>0</v>
          </cell>
          <cell r="U79" t="str">
            <v>N/A</v>
          </cell>
          <cell r="V79">
            <v>285.14398194187862</v>
          </cell>
          <cell r="W79">
            <v>246.64548000000045</v>
          </cell>
          <cell r="X79">
            <v>0</v>
          </cell>
          <cell r="Y79" t="str">
            <v>N/A</v>
          </cell>
          <cell r="Z79">
            <v>458.64461991893131</v>
          </cell>
          <cell r="AA79">
            <v>170.05533000000099</v>
          </cell>
          <cell r="AB79">
            <v>0</v>
          </cell>
          <cell r="AC79" t="str">
            <v>N/A</v>
          </cell>
          <cell r="AD79">
            <v>1015.5842065183955</v>
          </cell>
          <cell r="AE79">
            <v>321.65808000000101</v>
          </cell>
          <cell r="AF79">
            <v>0</v>
          </cell>
          <cell r="AG79" t="str">
            <v>N/A</v>
          </cell>
          <cell r="AH79">
            <v>454.84279450831491</v>
          </cell>
          <cell r="AI79">
            <v>599.72866999999997</v>
          </cell>
          <cell r="AJ79">
            <v>0</v>
          </cell>
          <cell r="AK79" t="str">
            <v>N/A</v>
          </cell>
          <cell r="AL79">
            <v>298.38898270680278</v>
          </cell>
          <cell r="AM79">
            <v>636.23675000000094</v>
          </cell>
          <cell r="AN79">
            <v>0</v>
          </cell>
          <cell r="AO79" t="str">
            <v>N/A</v>
          </cell>
          <cell r="AP79">
            <v>194.7021618012358</v>
          </cell>
          <cell r="AQ79">
            <v>594.39748000000043</v>
          </cell>
          <cell r="AR79">
            <v>0</v>
          </cell>
          <cell r="AS79" t="str">
            <v>N/A</v>
          </cell>
          <cell r="AT79">
            <v>239.40222971067917</v>
          </cell>
          <cell r="AU79">
            <v>594.39748000000043</v>
          </cell>
          <cell r="AV79">
            <v>0</v>
          </cell>
          <cell r="AW79" t="str">
            <v>N/A</v>
          </cell>
          <cell r="AX79">
            <v>240.95109798715754</v>
          </cell>
        </row>
        <row r="80">
          <cell r="A80">
            <v>20</v>
          </cell>
          <cell r="B80" t="str">
            <v>Accruals</v>
          </cell>
          <cell r="C80">
            <v>1130.86529</v>
          </cell>
          <cell r="D80">
            <v>0</v>
          </cell>
          <cell r="E80" t="str">
            <v>N/A</v>
          </cell>
          <cell r="F80">
            <v>1130.86529</v>
          </cell>
          <cell r="G80">
            <v>1215.6632999999999</v>
          </cell>
          <cell r="H80">
            <v>0</v>
          </cell>
          <cell r="I80" t="str">
            <v>N/A</v>
          </cell>
          <cell r="J80">
            <v>1182.0552209131945</v>
          </cell>
          <cell r="K80">
            <v>1273.16641</v>
          </cell>
          <cell r="L80">
            <v>0</v>
          </cell>
          <cell r="M80" t="str">
            <v>N/A</v>
          </cell>
          <cell r="N80">
            <v>1234.0991518263891</v>
          </cell>
          <cell r="O80">
            <v>1341.8816600000005</v>
          </cell>
          <cell r="P80">
            <v>0</v>
          </cell>
          <cell r="Q80" t="str">
            <v>N/A</v>
          </cell>
          <cell r="R80">
            <v>1286.1430827395836</v>
          </cell>
          <cell r="S80">
            <v>1273.7623700000001</v>
          </cell>
          <cell r="T80">
            <v>0</v>
          </cell>
          <cell r="U80" t="str">
            <v>N/A</v>
          </cell>
          <cell r="V80">
            <v>1338.1870136527782</v>
          </cell>
          <cell r="W80">
            <v>1286.4012700000001</v>
          </cell>
          <cell r="X80">
            <v>0</v>
          </cell>
          <cell r="Y80" t="str">
            <v>N/A</v>
          </cell>
          <cell r="Z80">
            <v>1342.1174531284726</v>
          </cell>
          <cell r="AA80">
            <v>1267.8065299999998</v>
          </cell>
          <cell r="AB80">
            <v>0</v>
          </cell>
          <cell r="AC80" t="str">
            <v>N/A</v>
          </cell>
          <cell r="AD80">
            <v>1346.0549759375003</v>
          </cell>
          <cell r="AE80">
            <v>1240.1833599999998</v>
          </cell>
          <cell r="AF80">
            <v>0</v>
          </cell>
          <cell r="AG80" t="str">
            <v>N/A</v>
          </cell>
          <cell r="AH80">
            <v>1349.9924987465281</v>
          </cell>
          <cell r="AI80">
            <v>1284.1759199999995</v>
          </cell>
          <cell r="AJ80">
            <v>0</v>
          </cell>
          <cell r="AK80" t="str">
            <v>N/A</v>
          </cell>
          <cell r="AL80">
            <v>1402.1574129930557</v>
          </cell>
          <cell r="AM80">
            <v>1156.79918</v>
          </cell>
          <cell r="AN80">
            <v>0</v>
          </cell>
          <cell r="AO80" t="str">
            <v>N/A</v>
          </cell>
          <cell r="AP80">
            <v>1406.0949358020835</v>
          </cell>
          <cell r="AQ80">
            <v>1263.1810200000007</v>
          </cell>
          <cell r="AR80">
            <v>0</v>
          </cell>
          <cell r="AS80" t="str">
            <v>N/A</v>
          </cell>
          <cell r="AT80">
            <v>1458.2598500486113</v>
          </cell>
          <cell r="AU80">
            <v>1263.1810200000007</v>
          </cell>
          <cell r="AV80">
            <v>0</v>
          </cell>
          <cell r="AW80" t="str">
            <v>N/A</v>
          </cell>
          <cell r="AX80">
            <v>1510.4247642951389</v>
          </cell>
        </row>
        <row r="81">
          <cell r="A81">
            <v>21</v>
          </cell>
          <cell r="B81" t="str">
            <v>Deferred Revenue</v>
          </cell>
          <cell r="C81">
            <v>1415.98209</v>
          </cell>
          <cell r="D81">
            <v>0</v>
          </cell>
          <cell r="E81" t="str">
            <v>N/A</v>
          </cell>
          <cell r="F81">
            <v>1415.98209</v>
          </cell>
          <cell r="G81">
            <v>1488.3416700000005</v>
          </cell>
          <cell r="H81">
            <v>0</v>
          </cell>
          <cell r="I81" t="str">
            <v>N/A</v>
          </cell>
          <cell r="J81">
            <v>1355.98209</v>
          </cell>
          <cell r="K81">
            <v>1271.5440800000001</v>
          </cell>
          <cell r="L81">
            <v>0</v>
          </cell>
          <cell r="M81" t="str">
            <v>N/A</v>
          </cell>
          <cell r="N81">
            <v>1295.98209</v>
          </cell>
          <cell r="O81">
            <v>1535.5594100000001</v>
          </cell>
          <cell r="P81">
            <v>0</v>
          </cell>
          <cell r="Q81" t="str">
            <v>N/A</v>
          </cell>
          <cell r="R81">
            <v>1235.98209</v>
          </cell>
          <cell r="S81">
            <v>1935.0985700000003</v>
          </cell>
          <cell r="T81">
            <v>0</v>
          </cell>
          <cell r="U81" t="str">
            <v>N/A</v>
          </cell>
          <cell r="V81">
            <v>1175.98209</v>
          </cell>
          <cell r="W81">
            <v>2337.6784400000006</v>
          </cell>
          <cell r="X81">
            <v>0</v>
          </cell>
          <cell r="Y81" t="str">
            <v>N/A</v>
          </cell>
          <cell r="Z81">
            <v>1115.98209</v>
          </cell>
          <cell r="AA81">
            <v>2324.8724900000002</v>
          </cell>
          <cell r="AB81">
            <v>0</v>
          </cell>
          <cell r="AC81" t="str">
            <v>N/A</v>
          </cell>
          <cell r="AD81">
            <v>1055.98209</v>
          </cell>
          <cell r="AE81">
            <v>3804.8030800000006</v>
          </cell>
          <cell r="AF81">
            <v>0</v>
          </cell>
          <cell r="AG81" t="str">
            <v>N/A</v>
          </cell>
          <cell r="AH81">
            <v>2465.98209</v>
          </cell>
          <cell r="AI81">
            <v>3756.9987700000006</v>
          </cell>
          <cell r="AJ81">
            <v>0</v>
          </cell>
          <cell r="AK81" t="str">
            <v>N/A</v>
          </cell>
          <cell r="AL81">
            <v>2405.98209</v>
          </cell>
          <cell r="AM81">
            <v>3709.9164500000002</v>
          </cell>
          <cell r="AN81">
            <v>0</v>
          </cell>
          <cell r="AO81" t="str">
            <v>N/A</v>
          </cell>
          <cell r="AP81">
            <v>2033.9820899999997</v>
          </cell>
          <cell r="AQ81">
            <v>3709.9164500000002</v>
          </cell>
          <cell r="AR81">
            <v>0</v>
          </cell>
          <cell r="AS81" t="str">
            <v>N/A</v>
          </cell>
          <cell r="AT81">
            <v>1493.9820899999997</v>
          </cell>
          <cell r="AU81">
            <v>3709.9164500000002</v>
          </cell>
          <cell r="AV81">
            <v>0</v>
          </cell>
          <cell r="AW81" t="str">
            <v>N/A</v>
          </cell>
          <cell r="AX81">
            <v>768.27108999999984</v>
          </cell>
        </row>
        <row r="82">
          <cell r="A82">
            <v>22</v>
          </cell>
          <cell r="B82" t="str">
            <v>Owed to associate companies</v>
          </cell>
          <cell r="C82">
            <v>-3399.4217100000005</v>
          </cell>
          <cell r="D82">
            <v>0</v>
          </cell>
          <cell r="E82" t="str">
            <v>N/A</v>
          </cell>
          <cell r="F82">
            <v>-3505.0816900000004</v>
          </cell>
          <cell r="G82">
            <v>-3443.0533300000006</v>
          </cell>
          <cell r="H82">
            <v>0</v>
          </cell>
          <cell r="I82" t="str">
            <v>N/A</v>
          </cell>
          <cell r="J82">
            <v>-3505.0816900000004</v>
          </cell>
          <cell r="K82">
            <v>-3528.6968900000006</v>
          </cell>
          <cell r="L82">
            <v>0</v>
          </cell>
          <cell r="M82" t="str">
            <v>N/A</v>
          </cell>
          <cell r="N82">
            <v>-3505.0816900000004</v>
          </cell>
          <cell r="O82">
            <v>-3510.4313900000006</v>
          </cell>
          <cell r="P82">
            <v>0</v>
          </cell>
          <cell r="Q82" t="str">
            <v>N/A</v>
          </cell>
          <cell r="R82">
            <v>-3505.0816900000004</v>
          </cell>
          <cell r="S82">
            <v>-3532.4433899999999</v>
          </cell>
          <cell r="T82">
            <v>0</v>
          </cell>
          <cell r="U82" t="str">
            <v>N/A</v>
          </cell>
          <cell r="V82">
            <v>-3505.0816900000004</v>
          </cell>
          <cell r="W82">
            <v>-3566.9369900000002</v>
          </cell>
          <cell r="X82">
            <v>0</v>
          </cell>
          <cell r="Y82" t="str">
            <v>N/A</v>
          </cell>
          <cell r="Z82">
            <v>-3505.0816900000004</v>
          </cell>
          <cell r="AA82">
            <v>-3599.0271499999999</v>
          </cell>
          <cell r="AB82">
            <v>0</v>
          </cell>
          <cell r="AC82" t="str">
            <v>N/A</v>
          </cell>
          <cell r="AD82">
            <v>-3505.0816900000004</v>
          </cell>
          <cell r="AE82">
            <v>-1973.8688000000004</v>
          </cell>
          <cell r="AF82">
            <v>0</v>
          </cell>
          <cell r="AG82" t="str">
            <v>N/A</v>
          </cell>
          <cell r="AH82">
            <v>-3505.0816900000004</v>
          </cell>
          <cell r="AI82">
            <v>-2055.25479</v>
          </cell>
          <cell r="AJ82">
            <v>0</v>
          </cell>
          <cell r="AK82" t="str">
            <v>N/A</v>
          </cell>
          <cell r="AL82">
            <v>-3505.0816900000004</v>
          </cell>
          <cell r="AM82">
            <v>-2105.3307799999998</v>
          </cell>
          <cell r="AN82">
            <v>0</v>
          </cell>
          <cell r="AO82" t="str">
            <v>N/A</v>
          </cell>
          <cell r="AP82">
            <v>-3505.0816900000004</v>
          </cell>
          <cell r="AQ82">
            <v>-2125.6368499999994</v>
          </cell>
          <cell r="AR82">
            <v>0</v>
          </cell>
          <cell r="AS82" t="str">
            <v>N/A</v>
          </cell>
          <cell r="AT82">
            <v>-3505.0816900000004</v>
          </cell>
          <cell r="AU82">
            <v>-2125.6368499999994</v>
          </cell>
          <cell r="AV82">
            <v>0</v>
          </cell>
          <cell r="AW82" t="str">
            <v>N/A</v>
          </cell>
          <cell r="AX82">
            <v>-3505.0816900000004</v>
          </cell>
        </row>
        <row r="83">
          <cell r="A83">
            <v>23</v>
          </cell>
          <cell r="B83" t="str">
            <v>Current Term Liabilities</v>
          </cell>
          <cell r="C83">
            <v>0</v>
          </cell>
          <cell r="D83">
            <v>0</v>
          </cell>
          <cell r="E83" t="str">
            <v>N/A</v>
          </cell>
          <cell r="F83">
            <v>0</v>
          </cell>
          <cell r="G83">
            <v>0</v>
          </cell>
          <cell r="H83">
            <v>0</v>
          </cell>
          <cell r="I83" t="str">
            <v>N/A</v>
          </cell>
          <cell r="J83">
            <v>0</v>
          </cell>
          <cell r="K83">
            <v>0</v>
          </cell>
          <cell r="L83">
            <v>0</v>
          </cell>
          <cell r="M83" t="str">
            <v>N/A</v>
          </cell>
          <cell r="N83">
            <v>0</v>
          </cell>
          <cell r="O83">
            <v>0</v>
          </cell>
          <cell r="P83">
            <v>0</v>
          </cell>
          <cell r="Q83" t="str">
            <v>N/A</v>
          </cell>
          <cell r="R83">
            <v>0</v>
          </cell>
          <cell r="S83">
            <v>0</v>
          </cell>
          <cell r="T83">
            <v>0</v>
          </cell>
          <cell r="U83" t="str">
            <v>N/A</v>
          </cell>
          <cell r="V83">
            <v>0</v>
          </cell>
          <cell r="W83">
            <v>0</v>
          </cell>
          <cell r="X83">
            <v>0</v>
          </cell>
          <cell r="Y83" t="str">
            <v>N/A</v>
          </cell>
          <cell r="Z83">
            <v>0</v>
          </cell>
          <cell r="AA83">
            <v>0</v>
          </cell>
          <cell r="AB83">
            <v>0</v>
          </cell>
          <cell r="AC83" t="str">
            <v>N/A</v>
          </cell>
          <cell r="AD83">
            <v>0</v>
          </cell>
          <cell r="AE83">
            <v>0</v>
          </cell>
          <cell r="AF83">
            <v>0</v>
          </cell>
          <cell r="AG83" t="str">
            <v>N/A</v>
          </cell>
          <cell r="AH83">
            <v>0</v>
          </cell>
          <cell r="AI83">
            <v>0</v>
          </cell>
          <cell r="AJ83">
            <v>0</v>
          </cell>
          <cell r="AK83" t="str">
            <v>N/A</v>
          </cell>
          <cell r="AL83">
            <v>0</v>
          </cell>
          <cell r="AM83">
            <v>0</v>
          </cell>
          <cell r="AN83">
            <v>0</v>
          </cell>
          <cell r="AO83" t="str">
            <v>N/A</v>
          </cell>
          <cell r="AP83">
            <v>0</v>
          </cell>
          <cell r="AQ83">
            <v>0</v>
          </cell>
          <cell r="AR83">
            <v>0</v>
          </cell>
          <cell r="AS83" t="str">
            <v>N/A</v>
          </cell>
          <cell r="AT83">
            <v>0</v>
          </cell>
          <cell r="AU83">
            <v>0</v>
          </cell>
          <cell r="AV83">
            <v>0</v>
          </cell>
          <cell r="AW83" t="str">
            <v>N/A</v>
          </cell>
          <cell r="AX83">
            <v>0</v>
          </cell>
        </row>
        <row r="84">
          <cell r="A84">
            <v>24</v>
          </cell>
          <cell r="B84" t="str">
            <v>Tax Liability</v>
          </cell>
          <cell r="C84">
            <v>744.56891000000007</v>
          </cell>
          <cell r="D84">
            <v>0</v>
          </cell>
          <cell r="E84" t="str">
            <v>N/A</v>
          </cell>
          <cell r="F84">
            <v>744.56891000000007</v>
          </cell>
          <cell r="G84">
            <v>544.56891000000007</v>
          </cell>
          <cell r="H84">
            <v>0</v>
          </cell>
          <cell r="I84" t="str">
            <v>N/A</v>
          </cell>
          <cell r="J84">
            <v>719.16909060869841</v>
          </cell>
          <cell r="K84">
            <v>544.56891000000007</v>
          </cell>
          <cell r="L84">
            <v>0</v>
          </cell>
          <cell r="M84" t="str">
            <v>N/A</v>
          </cell>
          <cell r="N84">
            <v>955.40280511061781</v>
          </cell>
          <cell r="O84">
            <v>544.56891000000007</v>
          </cell>
          <cell r="P84">
            <v>0</v>
          </cell>
          <cell r="Q84" t="str">
            <v>N/A</v>
          </cell>
          <cell r="R84">
            <v>941.60876181835079</v>
          </cell>
          <cell r="S84">
            <v>544.56891000000007</v>
          </cell>
          <cell r="T84">
            <v>0</v>
          </cell>
          <cell r="U84" t="str">
            <v>N/A</v>
          </cell>
          <cell r="V84">
            <v>901.45485893454793</v>
          </cell>
          <cell r="W84">
            <v>544.56891000000007</v>
          </cell>
          <cell r="X84">
            <v>0</v>
          </cell>
          <cell r="Y84" t="str">
            <v>N/A</v>
          </cell>
          <cell r="Z84">
            <v>951.81349554771418</v>
          </cell>
          <cell r="AA84">
            <v>372.57099999999997</v>
          </cell>
          <cell r="AB84">
            <v>0</v>
          </cell>
          <cell r="AC84" t="str">
            <v>N/A</v>
          </cell>
          <cell r="AD84">
            <v>779.5289955477142</v>
          </cell>
          <cell r="AE84">
            <v>263.36023999999998</v>
          </cell>
          <cell r="AF84">
            <v>0</v>
          </cell>
          <cell r="AG84" t="str">
            <v>N/A</v>
          </cell>
          <cell r="AH84">
            <v>607.24449554771422</v>
          </cell>
          <cell r="AI84">
            <v>188.67524</v>
          </cell>
          <cell r="AJ84">
            <v>0</v>
          </cell>
          <cell r="AK84" t="str">
            <v>N/A</v>
          </cell>
          <cell r="AL84">
            <v>607.24449554771422</v>
          </cell>
          <cell r="AM84">
            <v>188.67524</v>
          </cell>
          <cell r="AN84">
            <v>0</v>
          </cell>
          <cell r="AO84" t="str">
            <v>N/A</v>
          </cell>
          <cell r="AP84">
            <v>607.24449554771422</v>
          </cell>
          <cell r="AQ84">
            <v>188.67524</v>
          </cell>
          <cell r="AR84">
            <v>0</v>
          </cell>
          <cell r="AS84" t="str">
            <v>N/A</v>
          </cell>
          <cell r="AT84">
            <v>407.24449554771417</v>
          </cell>
          <cell r="AU84">
            <v>188.67524</v>
          </cell>
          <cell r="AV84">
            <v>0</v>
          </cell>
          <cell r="AW84" t="str">
            <v>N/A</v>
          </cell>
          <cell r="AX84">
            <v>407.24449554771417</v>
          </cell>
        </row>
        <row r="85">
          <cell r="A85">
            <v>25</v>
          </cell>
          <cell r="B85" t="str">
            <v>GST Payable</v>
          </cell>
          <cell r="C85">
            <v>-37.426260000000006</v>
          </cell>
          <cell r="D85">
            <v>0</v>
          </cell>
          <cell r="E85" t="str">
            <v>N/A</v>
          </cell>
          <cell r="F85">
            <v>-37.426260000000006</v>
          </cell>
          <cell r="G85">
            <v>-47.863869999999999</v>
          </cell>
          <cell r="H85">
            <v>0</v>
          </cell>
          <cell r="I85" t="str">
            <v>N/A</v>
          </cell>
          <cell r="J85">
            <v>-16.803321370887847</v>
          </cell>
          <cell r="K85">
            <v>-42.998069999999949</v>
          </cell>
          <cell r="L85">
            <v>0</v>
          </cell>
          <cell r="M85" t="str">
            <v>N/A</v>
          </cell>
          <cell r="N85">
            <v>-62.863960150656027</v>
          </cell>
          <cell r="O85">
            <v>-63.152649999999909</v>
          </cell>
          <cell r="P85">
            <v>0</v>
          </cell>
          <cell r="Q85" t="str">
            <v>N/A</v>
          </cell>
          <cell r="R85">
            <v>-2.7507387389620637</v>
          </cell>
          <cell r="S85">
            <v>-90.246110000000101</v>
          </cell>
          <cell r="T85">
            <v>0</v>
          </cell>
          <cell r="U85" t="str">
            <v>N/A</v>
          </cell>
          <cell r="V85">
            <v>-3.8181011887373408</v>
          </cell>
          <cell r="W85">
            <v>-36.865609999999869</v>
          </cell>
          <cell r="X85">
            <v>0</v>
          </cell>
          <cell r="Y85" t="str">
            <v>N/A</v>
          </cell>
          <cell r="Z85">
            <v>-30.58727625213383</v>
          </cell>
          <cell r="AA85">
            <v>-22.977980000000215</v>
          </cell>
          <cell r="AB85">
            <v>0</v>
          </cell>
          <cell r="AC85" t="str">
            <v>N/A</v>
          </cell>
          <cell r="AD85">
            <v>-53.458084337486824</v>
          </cell>
          <cell r="AE85">
            <v>188.62401000000025</v>
          </cell>
          <cell r="AF85">
            <v>0</v>
          </cell>
          <cell r="AG85" t="str">
            <v>N/A</v>
          </cell>
          <cell r="AH85">
            <v>-15.424188679952582</v>
          </cell>
          <cell r="AI85">
            <v>-57.000379999999886</v>
          </cell>
          <cell r="AJ85">
            <v>0</v>
          </cell>
          <cell r="AK85" t="str">
            <v>N/A</v>
          </cell>
          <cell r="AL85">
            <v>-9.9082858169388857</v>
          </cell>
          <cell r="AM85">
            <v>-41.034790000000037</v>
          </cell>
          <cell r="AN85">
            <v>0</v>
          </cell>
          <cell r="AO85" t="str">
            <v>N/A</v>
          </cell>
          <cell r="AP85">
            <v>6.9015512241570107</v>
          </cell>
          <cell r="AQ85">
            <v>14.737319999999832</v>
          </cell>
          <cell r="AR85">
            <v>0</v>
          </cell>
          <cell r="AS85" t="str">
            <v>N/A</v>
          </cell>
          <cell r="AT85">
            <v>14.841316415937829</v>
          </cell>
          <cell r="AU85">
            <v>14.737319999999832</v>
          </cell>
          <cell r="AV85">
            <v>0</v>
          </cell>
          <cell r="AW85" t="str">
            <v>N/A</v>
          </cell>
          <cell r="AX85">
            <v>44.472107250500521</v>
          </cell>
        </row>
        <row r="86">
          <cell r="A86">
            <v>26</v>
          </cell>
          <cell r="B86" t="str">
            <v>TOTAL CURRENT LIABILITIES</v>
          </cell>
          <cell r="C86">
            <v>1200.2142599999995</v>
          </cell>
          <cell r="D86">
            <v>0</v>
          </cell>
          <cell r="E86" t="str">
            <v>N/A</v>
          </cell>
          <cell r="F86">
            <v>1200.2142599999995</v>
          </cell>
          <cell r="G86">
            <v>307.36438999999996</v>
          </cell>
          <cell r="H86">
            <v>0</v>
          </cell>
          <cell r="I86" t="str">
            <v>N/A</v>
          </cell>
          <cell r="J86">
            <v>360.91854982952782</v>
          </cell>
          <cell r="K86">
            <v>143.64746999999923</v>
          </cell>
          <cell r="L86">
            <v>0</v>
          </cell>
          <cell r="M86" t="str">
            <v>N/A</v>
          </cell>
          <cell r="N86">
            <v>1037.2660394166519</v>
          </cell>
          <cell r="O86">
            <v>725.87191999999982</v>
          </cell>
          <cell r="P86">
            <v>0</v>
          </cell>
          <cell r="Q86" t="str">
            <v>N/A</v>
          </cell>
          <cell r="R86">
            <v>381.43159787558767</v>
          </cell>
          <cell r="S86">
            <v>693.52089000000024</v>
          </cell>
          <cell r="T86">
            <v>0</v>
          </cell>
          <cell r="U86" t="str">
            <v>N/A</v>
          </cell>
          <cell r="V86">
            <v>191.86815334046668</v>
          </cell>
          <cell r="W86">
            <v>811.49150000000111</v>
          </cell>
          <cell r="X86">
            <v>0</v>
          </cell>
          <cell r="Y86" t="str">
            <v>N/A</v>
          </cell>
          <cell r="Z86">
            <v>332.88869234298397</v>
          </cell>
          <cell r="AA86">
            <v>513.30022000000088</v>
          </cell>
          <cell r="AB86">
            <v>0</v>
          </cell>
          <cell r="AC86" t="str">
            <v>N/A</v>
          </cell>
          <cell r="AD86">
            <v>638.61049366612281</v>
          </cell>
          <cell r="AE86">
            <v>3844.7599700000019</v>
          </cell>
          <cell r="AF86">
            <v>0</v>
          </cell>
          <cell r="AG86" t="str">
            <v>N/A</v>
          </cell>
          <cell r="AH86">
            <v>1357.556000122604</v>
          </cell>
          <cell r="AI86">
            <v>3717.3234300000004</v>
          </cell>
          <cell r="AJ86">
            <v>0</v>
          </cell>
          <cell r="AK86" t="str">
            <v>N/A</v>
          </cell>
          <cell r="AL86">
            <v>1198.7830054306337</v>
          </cell>
          <cell r="AM86">
            <v>3545.2620500000007</v>
          </cell>
          <cell r="AN86">
            <v>0</v>
          </cell>
          <cell r="AO86" t="str">
            <v>N/A</v>
          </cell>
          <cell r="AP86">
            <v>743.84354437518971</v>
          </cell>
          <cell r="AQ86">
            <v>3645.2706600000015</v>
          </cell>
          <cell r="AR86">
            <v>0</v>
          </cell>
          <cell r="AS86" t="str">
            <v>N/A</v>
          </cell>
          <cell r="AT86">
            <v>108.64829172294154</v>
          </cell>
          <cell r="AU86">
            <v>3645.2706600000015</v>
          </cell>
          <cell r="AV86">
            <v>0</v>
          </cell>
          <cell r="AW86" t="str">
            <v>N/A</v>
          </cell>
          <cell r="AX86">
            <v>-533.71813491948944</v>
          </cell>
        </row>
        <row r="87">
          <cell r="A87">
            <v>27</v>
          </cell>
        </row>
        <row r="88">
          <cell r="A88">
            <v>28</v>
          </cell>
          <cell r="B88" t="str">
            <v>NET CURRENT ASSETS</v>
          </cell>
          <cell r="C88">
            <v>3475.2298700000001</v>
          </cell>
          <cell r="D88">
            <v>0</v>
          </cell>
          <cell r="E88" t="str">
            <v>N/A</v>
          </cell>
          <cell r="F88">
            <v>3475.2298700000001</v>
          </cell>
          <cell r="G88">
            <v>3303.14372</v>
          </cell>
          <cell r="H88">
            <v>0</v>
          </cell>
          <cell r="I88" t="str">
            <v>N/A</v>
          </cell>
          <cell r="J88">
            <v>3135.3837914202963</v>
          </cell>
          <cell r="K88">
            <v>3432.5929300000003</v>
          </cell>
          <cell r="L88">
            <v>0</v>
          </cell>
          <cell r="M88" t="str">
            <v>N/A</v>
          </cell>
          <cell r="N88">
            <v>3454.1502363692193</v>
          </cell>
          <cell r="O88">
            <v>2968.8868200000006</v>
          </cell>
          <cell r="P88">
            <v>0</v>
          </cell>
          <cell r="Q88" t="str">
            <v>N/A</v>
          </cell>
          <cell r="R88">
            <v>3060.6402715791955</v>
          </cell>
          <cell r="S88">
            <v>3665.6811599999987</v>
          </cell>
          <cell r="T88">
            <v>0</v>
          </cell>
          <cell r="U88" t="str">
            <v>N/A</v>
          </cell>
          <cell r="V88">
            <v>3301.5601926281006</v>
          </cell>
          <cell r="W88">
            <v>3607.0870099999975</v>
          </cell>
          <cell r="X88">
            <v>0</v>
          </cell>
          <cell r="Y88" t="str">
            <v>N/A</v>
          </cell>
          <cell r="Z88">
            <v>3258.3235391699322</v>
          </cell>
          <cell r="AA88">
            <v>2957.0034900000001</v>
          </cell>
          <cell r="AB88">
            <v>0</v>
          </cell>
          <cell r="AC88" t="str">
            <v>N/A</v>
          </cell>
          <cell r="AD88">
            <v>2315.7073270988958</v>
          </cell>
          <cell r="AE88">
            <v>763.24059999999645</v>
          </cell>
          <cell r="AF88">
            <v>0</v>
          </cell>
          <cell r="AG88" t="str">
            <v>N/A</v>
          </cell>
          <cell r="AH88">
            <v>2165.4850214143262</v>
          </cell>
          <cell r="AI88">
            <v>-191.1545399999959</v>
          </cell>
          <cell r="AJ88">
            <v>0</v>
          </cell>
          <cell r="AK88" t="str">
            <v>N/A</v>
          </cell>
          <cell r="AL88">
            <v>2251.0616715296997</v>
          </cell>
          <cell r="AM88">
            <v>386.37849999999844</v>
          </cell>
          <cell r="AN88">
            <v>0</v>
          </cell>
          <cell r="AO88" t="str">
            <v>N/A</v>
          </cell>
          <cell r="AP88">
            <v>3005.9859924204734</v>
          </cell>
          <cell r="AQ88">
            <v>23.779100000002018</v>
          </cell>
          <cell r="AR88">
            <v>0</v>
          </cell>
          <cell r="AS88" t="str">
            <v>N/A</v>
          </cell>
          <cell r="AT88">
            <v>3008.3866538143866</v>
          </cell>
          <cell r="AU88">
            <v>23.779100000002018</v>
          </cell>
          <cell r="AV88">
            <v>0</v>
          </cell>
          <cell r="AW88" t="str">
            <v>N/A</v>
          </cell>
          <cell r="AX88">
            <v>3706.9553007017998</v>
          </cell>
        </row>
        <row r="89">
          <cell r="A89">
            <v>29</v>
          </cell>
        </row>
        <row r="90">
          <cell r="A90">
            <v>30</v>
          </cell>
          <cell r="B90" t="str">
            <v>FIXED ASSETS</v>
          </cell>
          <cell r="C90">
            <v>149.04848000000001</v>
          </cell>
          <cell r="D90">
            <v>0</v>
          </cell>
          <cell r="E90" t="str">
            <v>N/A</v>
          </cell>
          <cell r="F90">
            <v>149.04848000000001</v>
          </cell>
          <cell r="G90">
            <v>178.28028999999998</v>
          </cell>
          <cell r="H90">
            <v>0</v>
          </cell>
          <cell r="I90" t="str">
            <v>N/A</v>
          </cell>
          <cell r="J90">
            <v>163.78031333333337</v>
          </cell>
          <cell r="K90">
            <v>174.15067000000002</v>
          </cell>
          <cell r="L90">
            <v>0</v>
          </cell>
          <cell r="M90" t="str">
            <v>N/A</v>
          </cell>
          <cell r="N90">
            <v>177.47186888888891</v>
          </cell>
          <cell r="O90">
            <v>177.59128000000001</v>
          </cell>
          <cell r="P90">
            <v>0</v>
          </cell>
          <cell r="Q90" t="str">
            <v>N/A</v>
          </cell>
          <cell r="R90">
            <v>221.55925777777779</v>
          </cell>
          <cell r="S90">
            <v>177.06564</v>
          </cell>
          <cell r="T90">
            <v>0</v>
          </cell>
          <cell r="U90" t="str">
            <v>N/A</v>
          </cell>
          <cell r="V90">
            <v>222.33414666666667</v>
          </cell>
          <cell r="W90">
            <v>198.02895000000001</v>
          </cell>
          <cell r="X90">
            <v>0</v>
          </cell>
          <cell r="Y90" t="str">
            <v>N/A</v>
          </cell>
          <cell r="Z90">
            <v>278.47153555555553</v>
          </cell>
          <cell r="AA90">
            <v>191.18513000000002</v>
          </cell>
          <cell r="AB90">
            <v>0</v>
          </cell>
          <cell r="AC90" t="str">
            <v>N/A</v>
          </cell>
          <cell r="AD90">
            <v>333.60753555555556</v>
          </cell>
          <cell r="AE90">
            <v>303.20289999999994</v>
          </cell>
          <cell r="AF90">
            <v>0</v>
          </cell>
          <cell r="AG90" t="str">
            <v>N/A</v>
          </cell>
          <cell r="AH90">
            <v>331.05603555555552</v>
          </cell>
          <cell r="AI90">
            <v>297.67454000000004</v>
          </cell>
          <cell r="AJ90">
            <v>0</v>
          </cell>
          <cell r="AK90" t="str">
            <v>N/A</v>
          </cell>
          <cell r="AL90">
            <v>443.31703555555555</v>
          </cell>
          <cell r="AM90">
            <v>329.5532</v>
          </cell>
          <cell r="AN90">
            <v>0</v>
          </cell>
          <cell r="AO90" t="str">
            <v>N/A</v>
          </cell>
          <cell r="AP90">
            <v>440.39053555555552</v>
          </cell>
          <cell r="AQ90">
            <v>329.5532</v>
          </cell>
          <cell r="AR90">
            <v>0</v>
          </cell>
          <cell r="AS90" t="str">
            <v>N/A</v>
          </cell>
          <cell r="AT90">
            <v>437.27653555555554</v>
          </cell>
          <cell r="AU90">
            <v>329.5532</v>
          </cell>
          <cell r="AV90">
            <v>0</v>
          </cell>
          <cell r="AW90" t="str">
            <v>N/A</v>
          </cell>
          <cell r="AX90">
            <v>433.97503555555556</v>
          </cell>
        </row>
        <row r="91">
          <cell r="A91">
            <v>31</v>
          </cell>
        </row>
        <row r="92">
          <cell r="A92">
            <v>32</v>
          </cell>
          <cell r="B92" t="str">
            <v>TERM LIABILITIES</v>
          </cell>
          <cell r="C92">
            <v>-2750</v>
          </cell>
          <cell r="D92">
            <v>0</v>
          </cell>
          <cell r="E92" t="str">
            <v>N/A</v>
          </cell>
          <cell r="F92">
            <v>2750</v>
          </cell>
          <cell r="G92">
            <v>-2500</v>
          </cell>
          <cell r="H92">
            <v>0</v>
          </cell>
          <cell r="I92" t="str">
            <v>N/A</v>
          </cell>
          <cell r="J92">
            <v>2750</v>
          </cell>
          <cell r="K92">
            <v>-2300</v>
          </cell>
          <cell r="L92">
            <v>0</v>
          </cell>
          <cell r="M92" t="str">
            <v>N/A</v>
          </cell>
          <cell r="N92">
            <v>2750</v>
          </cell>
          <cell r="O92">
            <v>-2000</v>
          </cell>
          <cell r="P92">
            <v>0</v>
          </cell>
          <cell r="Q92" t="str">
            <v>N/A</v>
          </cell>
          <cell r="R92">
            <v>2450</v>
          </cell>
          <cell r="S92">
            <v>-3000</v>
          </cell>
          <cell r="T92">
            <v>0</v>
          </cell>
          <cell r="U92" t="str">
            <v>N/A</v>
          </cell>
          <cell r="V92">
            <v>2950</v>
          </cell>
          <cell r="W92">
            <v>-3000</v>
          </cell>
          <cell r="X92">
            <v>0</v>
          </cell>
          <cell r="Y92" t="str">
            <v>N/A</v>
          </cell>
          <cell r="Z92">
            <v>2950</v>
          </cell>
          <cell r="AA92">
            <v>-2550</v>
          </cell>
          <cell r="AB92">
            <v>0</v>
          </cell>
          <cell r="AC92" t="str">
            <v>N/A</v>
          </cell>
          <cell r="AD92">
            <v>2500</v>
          </cell>
          <cell r="AE92">
            <v>-2500</v>
          </cell>
          <cell r="AF92">
            <v>0</v>
          </cell>
          <cell r="AG92" t="str">
            <v>N/A</v>
          </cell>
          <cell r="AH92">
            <v>2500</v>
          </cell>
          <cell r="AI92">
            <v>-1550</v>
          </cell>
          <cell r="AJ92">
            <v>0</v>
          </cell>
          <cell r="AK92" t="str">
            <v>N/A</v>
          </cell>
          <cell r="AL92">
            <v>2500</v>
          </cell>
          <cell r="AM92">
            <v>-1950</v>
          </cell>
          <cell r="AN92">
            <v>0</v>
          </cell>
          <cell r="AO92" t="str">
            <v>N/A</v>
          </cell>
          <cell r="AP92">
            <v>3100</v>
          </cell>
          <cell r="AQ92">
            <v>-1950</v>
          </cell>
          <cell r="AR92">
            <v>0</v>
          </cell>
          <cell r="AS92" t="str">
            <v>N/A</v>
          </cell>
          <cell r="AT92">
            <v>3100</v>
          </cell>
          <cell r="AU92">
            <v>-1950</v>
          </cell>
          <cell r="AV92">
            <v>0</v>
          </cell>
          <cell r="AW92" t="str">
            <v>N/A</v>
          </cell>
          <cell r="AX92">
            <v>-3100</v>
          </cell>
        </row>
        <row r="93">
          <cell r="A93">
            <v>33</v>
          </cell>
        </row>
        <row r="94">
          <cell r="A94">
            <v>34</v>
          </cell>
          <cell r="B94" t="str">
            <v>INVESTMENTS</v>
          </cell>
          <cell r="C94">
            <v>1E-3</v>
          </cell>
          <cell r="D94">
            <v>0</v>
          </cell>
          <cell r="E94" t="str">
            <v>N/A</v>
          </cell>
          <cell r="F94">
            <v>1E-3</v>
          </cell>
          <cell r="G94">
            <v>1E-3</v>
          </cell>
          <cell r="H94">
            <v>0</v>
          </cell>
          <cell r="I94" t="str">
            <v>N/A</v>
          </cell>
          <cell r="J94">
            <v>100.001</v>
          </cell>
          <cell r="K94">
            <v>1E-3</v>
          </cell>
          <cell r="L94">
            <v>0</v>
          </cell>
          <cell r="M94" t="str">
            <v>N/A</v>
          </cell>
          <cell r="N94">
            <v>100.001</v>
          </cell>
          <cell r="O94">
            <v>1E-3</v>
          </cell>
          <cell r="P94">
            <v>0</v>
          </cell>
          <cell r="Q94" t="str">
            <v>N/A</v>
          </cell>
          <cell r="R94">
            <v>100.001</v>
          </cell>
          <cell r="S94">
            <v>1E-3</v>
          </cell>
          <cell r="T94">
            <v>0</v>
          </cell>
          <cell r="U94" t="str">
            <v>N/A</v>
          </cell>
          <cell r="V94">
            <v>100.001</v>
          </cell>
          <cell r="W94">
            <v>1E-3</v>
          </cell>
          <cell r="X94">
            <v>0</v>
          </cell>
          <cell r="Y94" t="str">
            <v>N/A</v>
          </cell>
          <cell r="Z94">
            <v>100.001</v>
          </cell>
          <cell r="AA94">
            <v>1E-3</v>
          </cell>
          <cell r="AB94">
            <v>0</v>
          </cell>
          <cell r="AC94" t="str">
            <v>N/A</v>
          </cell>
          <cell r="AD94">
            <v>100.001</v>
          </cell>
          <cell r="AE94">
            <v>1E-3</v>
          </cell>
          <cell r="AF94">
            <v>0</v>
          </cell>
          <cell r="AG94" t="str">
            <v>N/A</v>
          </cell>
          <cell r="AH94">
            <v>100.001</v>
          </cell>
          <cell r="AI94">
            <v>1E-3</v>
          </cell>
          <cell r="AJ94">
            <v>0</v>
          </cell>
          <cell r="AK94" t="str">
            <v>N/A</v>
          </cell>
          <cell r="AL94">
            <v>100.001</v>
          </cell>
          <cell r="AM94">
            <v>1E-3</v>
          </cell>
          <cell r="AN94">
            <v>0</v>
          </cell>
          <cell r="AO94" t="str">
            <v>N/A</v>
          </cell>
          <cell r="AP94">
            <v>100.001</v>
          </cell>
          <cell r="AQ94">
            <v>1E-3</v>
          </cell>
          <cell r="AR94">
            <v>0</v>
          </cell>
          <cell r="AS94" t="str">
            <v>N/A</v>
          </cell>
          <cell r="AT94">
            <v>100.001</v>
          </cell>
          <cell r="AU94">
            <v>1E-3</v>
          </cell>
          <cell r="AV94">
            <v>0</v>
          </cell>
          <cell r="AW94" t="str">
            <v>N/A</v>
          </cell>
          <cell r="AX94">
            <v>100.001</v>
          </cell>
        </row>
        <row r="95">
          <cell r="A95">
            <v>35</v>
          </cell>
        </row>
        <row r="96">
          <cell r="A96">
            <v>36</v>
          </cell>
          <cell r="B96" t="str">
            <v>INTELLECTUAL PROPERTY</v>
          </cell>
          <cell r="C96">
            <v>302.80802</v>
          </cell>
          <cell r="D96">
            <v>0</v>
          </cell>
          <cell r="E96" t="str">
            <v>N/A</v>
          </cell>
          <cell r="F96">
            <v>302.80802</v>
          </cell>
          <cell r="G96">
            <v>388.5411400000001</v>
          </cell>
          <cell r="H96">
            <v>0</v>
          </cell>
          <cell r="I96" t="str">
            <v>N/A</v>
          </cell>
          <cell r="J96">
            <v>568.65602000000001</v>
          </cell>
          <cell r="K96">
            <v>461.39445000000006</v>
          </cell>
          <cell r="L96">
            <v>0</v>
          </cell>
          <cell r="M96" t="str">
            <v>N/A</v>
          </cell>
          <cell r="N96">
            <v>787.41002000000003</v>
          </cell>
          <cell r="O96">
            <v>561.59318000000019</v>
          </cell>
          <cell r="P96">
            <v>0</v>
          </cell>
          <cell r="Q96" t="str">
            <v>N/A</v>
          </cell>
          <cell r="R96">
            <v>861.28201999999999</v>
          </cell>
          <cell r="S96">
            <v>810.68012000000022</v>
          </cell>
          <cell r="T96">
            <v>0</v>
          </cell>
          <cell r="U96" t="str">
            <v>N/A</v>
          </cell>
          <cell r="V96">
            <v>1025.8947700000001</v>
          </cell>
          <cell r="W96">
            <v>891.30998000000022</v>
          </cell>
          <cell r="X96">
            <v>0</v>
          </cell>
          <cell r="Y96" t="str">
            <v>N/A</v>
          </cell>
          <cell r="Z96">
            <v>1130.4975200000001</v>
          </cell>
          <cell r="AA96">
            <v>878.11610999999982</v>
          </cell>
          <cell r="AB96">
            <v>0</v>
          </cell>
          <cell r="AC96" t="str">
            <v>N/A</v>
          </cell>
          <cell r="AD96">
            <v>1176.5812700000001</v>
          </cell>
          <cell r="AE96">
            <v>975.87237000000016</v>
          </cell>
          <cell r="AF96">
            <v>0</v>
          </cell>
          <cell r="AG96" t="str">
            <v>N/A</v>
          </cell>
          <cell r="AH96">
            <v>1238.38877</v>
          </cell>
          <cell r="AI96">
            <v>1084.7311199999999</v>
          </cell>
          <cell r="AJ96">
            <v>0</v>
          </cell>
          <cell r="AK96" t="str">
            <v>N/A</v>
          </cell>
          <cell r="AL96">
            <v>1293.0665200000001</v>
          </cell>
          <cell r="AM96">
            <v>797.18216999999947</v>
          </cell>
          <cell r="AN96">
            <v>0</v>
          </cell>
          <cell r="AO96" t="str">
            <v>N/A</v>
          </cell>
          <cell r="AP96">
            <v>1318.0665200000001</v>
          </cell>
          <cell r="AQ96">
            <v>797.18216999999947</v>
          </cell>
          <cell r="AR96">
            <v>0</v>
          </cell>
          <cell r="AS96" t="str">
            <v>N/A</v>
          </cell>
          <cell r="AT96">
            <v>1318.0665200000001</v>
          </cell>
          <cell r="AU96">
            <v>797.18216999999947</v>
          </cell>
          <cell r="AV96">
            <v>0</v>
          </cell>
          <cell r="AW96" t="str">
            <v>N/A</v>
          </cell>
          <cell r="AX96">
            <v>1368.0665200000001</v>
          </cell>
        </row>
        <row r="97">
          <cell r="A97">
            <v>37</v>
          </cell>
        </row>
        <row r="98">
          <cell r="A98">
            <v>38</v>
          </cell>
          <cell r="B98" t="str">
            <v>GOODWILL</v>
          </cell>
          <cell r="C98">
            <v>0</v>
          </cell>
          <cell r="D98">
            <v>0</v>
          </cell>
          <cell r="E98" t="str">
            <v>N/A</v>
          </cell>
          <cell r="F98">
            <v>0</v>
          </cell>
          <cell r="G98">
            <v>0</v>
          </cell>
          <cell r="H98">
            <v>0</v>
          </cell>
          <cell r="I98" t="str">
            <v>N/A</v>
          </cell>
          <cell r="J98">
            <v>0</v>
          </cell>
          <cell r="K98">
            <v>0</v>
          </cell>
          <cell r="L98">
            <v>0</v>
          </cell>
          <cell r="M98" t="str">
            <v>N/A</v>
          </cell>
          <cell r="N98">
            <v>0</v>
          </cell>
          <cell r="O98">
            <v>0</v>
          </cell>
          <cell r="P98">
            <v>0</v>
          </cell>
          <cell r="Q98" t="str">
            <v>N/A</v>
          </cell>
          <cell r="R98">
            <v>0</v>
          </cell>
          <cell r="S98">
            <v>0</v>
          </cell>
          <cell r="T98">
            <v>0</v>
          </cell>
          <cell r="U98" t="str">
            <v>N/A</v>
          </cell>
          <cell r="V98">
            <v>0</v>
          </cell>
          <cell r="W98">
            <v>0</v>
          </cell>
          <cell r="X98">
            <v>0</v>
          </cell>
          <cell r="Y98" t="str">
            <v>N/A</v>
          </cell>
          <cell r="Z98">
            <v>0</v>
          </cell>
          <cell r="AA98">
            <v>0</v>
          </cell>
          <cell r="AB98">
            <v>0</v>
          </cell>
          <cell r="AC98" t="str">
            <v>N/A</v>
          </cell>
          <cell r="AD98">
            <v>0</v>
          </cell>
          <cell r="AE98">
            <v>0</v>
          </cell>
          <cell r="AF98">
            <v>0</v>
          </cell>
          <cell r="AG98" t="str">
            <v>N/A</v>
          </cell>
          <cell r="AH98">
            <v>0</v>
          </cell>
          <cell r="AI98">
            <v>0</v>
          </cell>
          <cell r="AJ98">
            <v>0</v>
          </cell>
          <cell r="AK98" t="str">
            <v>N/A</v>
          </cell>
          <cell r="AL98">
            <v>0</v>
          </cell>
          <cell r="AM98">
            <v>0</v>
          </cell>
          <cell r="AN98">
            <v>0</v>
          </cell>
          <cell r="AO98" t="str">
            <v>N/A</v>
          </cell>
          <cell r="AP98">
            <v>0</v>
          </cell>
          <cell r="AQ98">
            <v>0</v>
          </cell>
          <cell r="AR98">
            <v>0</v>
          </cell>
          <cell r="AS98" t="str">
            <v>N/A</v>
          </cell>
          <cell r="AT98">
            <v>0</v>
          </cell>
          <cell r="AU98">
            <v>0</v>
          </cell>
          <cell r="AV98">
            <v>0</v>
          </cell>
          <cell r="AW98" t="str">
            <v>N/A</v>
          </cell>
          <cell r="AX98">
            <v>0</v>
          </cell>
        </row>
      </sheetData>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B0D786F-5C38-4A12-AB37-70B811EC241E}">
  <we:reference id="wa200000095" version="1.1.1.0" store="en-US" storeType="OMEX"/>
  <we:alternateReferences>
    <we:reference id="wa200000095" version="1.1.1.0" store="" storeType="OMEX"/>
  </we:alternateReferences>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_xldudf_SCOTT_ACCTNAME</we:customFunctionIds>
        <we:customFunctionIds>_xldudf_SCOTT_SUMTRANSACTIONS</we:customFunctionIds>
        <we:customFunctionIds>_xldudf_SCOTT_RANGE</we:customFunctionIds>
        <we:customFunctionIds>_xldudf_SCOTT_TRACK</we:customFunctionIds>
        <we:customFunctionIds>_xldudf_SCOTT_TRACKR</we:customFunctionIds>
        <we:customFunctionIds>_xldudf_SCOTT_TRACKM</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hyperlink" Target="https://pennybooks.io/online-accounting-done-right/" TargetMode="External"/><Relationship Id="rId2" Type="http://schemas.openxmlformats.org/officeDocument/2006/relationships/hyperlink" Target="https://calendly.com/james-pbooks/pennybooks-introduction?month=2021-05" TargetMode="External"/><Relationship Id="rId1" Type="http://schemas.openxmlformats.org/officeDocument/2006/relationships/hyperlink" Target="https://pennybooks.bit.ai/pl/MAbXIxft5b1zRfS4" TargetMode="External"/><Relationship Id="rId5" Type="http://schemas.openxmlformats.org/officeDocument/2006/relationships/drawing" Target="../drawings/drawing2.xml"/><Relationship Id="rId4"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B873D-2211-476B-8125-CFD77D0633F8}">
  <sheetPr codeName="Print1">
    <tabColor theme="1"/>
    <pageSetUpPr autoPageBreaks="0"/>
  </sheetPr>
  <dimension ref="A1:N152"/>
  <sheetViews>
    <sheetView showGridLines="0" topLeftCell="A6" workbookViewId="0">
      <selection activeCell="L12" sqref="L12"/>
    </sheetView>
  </sheetViews>
  <sheetFormatPr baseColWidth="10" defaultColWidth="9" defaultRowHeight="14" x14ac:dyDescent="0.2"/>
  <cols>
    <col min="1" max="1" width="6.33203125" style="37" customWidth="1"/>
    <col min="2" max="4" width="6.33203125" style="25" hidden="1" customWidth="1"/>
    <col min="5" max="5" width="6.33203125" style="25" customWidth="1"/>
    <col min="6" max="6" width="36" style="25" customWidth="1"/>
    <col min="7" max="7" width="0.6640625" style="25" customWidth="1"/>
    <col min="8" max="8" width="4.1640625" style="29" customWidth="1"/>
    <col min="9" max="9" width="6.1640625" style="25" customWidth="1"/>
    <col min="10" max="10" width="2.5" style="25" customWidth="1"/>
    <col min="11" max="11" width="9" style="40"/>
    <col min="12" max="12" width="27" style="40" customWidth="1"/>
    <col min="13" max="14" width="9" style="40"/>
    <col min="15" max="16384" width="9" style="25"/>
  </cols>
  <sheetData>
    <row r="1" spans="1:14" hidden="1" x14ac:dyDescent="0.2"/>
    <row r="2" spans="1:14" hidden="1" x14ac:dyDescent="0.2"/>
    <row r="3" spans="1:14" hidden="1" x14ac:dyDescent="0.2"/>
    <row r="4" spans="1:14" hidden="1" x14ac:dyDescent="0.2"/>
    <row r="5" spans="1:14" hidden="1" x14ac:dyDescent="0.2"/>
    <row r="6" spans="1:14" s="37" customFormat="1" x14ac:dyDescent="0.2">
      <c r="H6" s="38"/>
      <c r="K6" s="41"/>
      <c r="L6" s="41"/>
      <c r="M6" s="41"/>
      <c r="N6" s="41"/>
    </row>
    <row r="7" spans="1:14" x14ac:dyDescent="0.2">
      <c r="H7" s="35">
        <f>COUNTIF(H11:H150,"a")</f>
        <v>0</v>
      </c>
      <c r="J7" s="33"/>
    </row>
    <row r="8" spans="1:14" x14ac:dyDescent="0.2">
      <c r="J8" s="33"/>
    </row>
    <row r="9" spans="1:14" ht="15" thickBot="1" x14ac:dyDescent="0.25">
      <c r="J9" s="33"/>
    </row>
    <row r="10" spans="1:14" s="26" customFormat="1" ht="28.25" customHeight="1" thickTop="1" x14ac:dyDescent="0.2">
      <c r="A10" s="39"/>
      <c r="F10" s="27" t="s">
        <v>35</v>
      </c>
      <c r="H10" s="31" t="s">
        <v>36</v>
      </c>
      <c r="I10" s="25"/>
      <c r="J10" s="33"/>
      <c r="K10" s="42"/>
      <c r="L10" s="43" t="s">
        <v>40</v>
      </c>
      <c r="M10" s="42"/>
      <c r="N10" s="42"/>
    </row>
    <row r="11" spans="1:14" x14ac:dyDescent="0.2">
      <c r="F11" s="33" t="s">
        <v>37</v>
      </c>
      <c r="H11" s="32"/>
      <c r="J11" s="33"/>
      <c r="L11" s="44" t="s">
        <v>39</v>
      </c>
    </row>
    <row r="12" spans="1:14" x14ac:dyDescent="0.2">
      <c r="F12" s="33" t="s">
        <v>281</v>
      </c>
      <c r="H12" s="32"/>
      <c r="J12" s="33"/>
      <c r="L12" s="36" t="s">
        <v>462</v>
      </c>
    </row>
    <row r="13" spans="1:14" x14ac:dyDescent="0.2">
      <c r="F13" s="33" t="s">
        <v>282</v>
      </c>
      <c r="H13" s="32"/>
      <c r="J13" s="33"/>
      <c r="L13" s="44" t="s">
        <v>38</v>
      </c>
    </row>
    <row r="14" spans="1:14" x14ac:dyDescent="0.2">
      <c r="F14" s="33" t="s">
        <v>280</v>
      </c>
      <c r="H14" s="32"/>
      <c r="J14" s="33"/>
      <c r="L14" s="45"/>
    </row>
    <row r="15" spans="1:14" x14ac:dyDescent="0.2">
      <c r="F15" s="33" t="s">
        <v>217</v>
      </c>
      <c r="H15" s="32"/>
      <c r="J15" s="33"/>
      <c r="L15" s="45"/>
    </row>
    <row r="16" spans="1:14" x14ac:dyDescent="0.2">
      <c r="F16" s="33" t="s">
        <v>218</v>
      </c>
      <c r="H16" s="32"/>
      <c r="J16" s="33"/>
      <c r="L16" s="45"/>
    </row>
    <row r="17" spans="6:12" x14ac:dyDescent="0.2">
      <c r="F17" s="33" t="s">
        <v>219</v>
      </c>
      <c r="H17" s="32"/>
      <c r="J17" s="33"/>
      <c r="L17" s="45"/>
    </row>
    <row r="18" spans="6:12" x14ac:dyDescent="0.2">
      <c r="F18" s="33" t="s">
        <v>216</v>
      </c>
      <c r="H18" s="32"/>
      <c r="J18" s="33"/>
      <c r="L18" s="45"/>
    </row>
    <row r="19" spans="6:12" ht="15" thickBot="1" x14ac:dyDescent="0.25">
      <c r="F19" s="33" t="s">
        <v>220</v>
      </c>
      <c r="H19" s="32"/>
      <c r="J19" s="33"/>
      <c r="L19" s="46"/>
    </row>
    <row r="20" spans="6:12" ht="15" thickTop="1" x14ac:dyDescent="0.2">
      <c r="F20" s="33" t="s">
        <v>34</v>
      </c>
      <c r="H20" s="32"/>
      <c r="J20" s="33"/>
    </row>
    <row r="21" spans="6:12" x14ac:dyDescent="0.2">
      <c r="F21" s="33" t="s">
        <v>279</v>
      </c>
      <c r="H21" s="32"/>
      <c r="J21" s="33"/>
    </row>
    <row r="22" spans="6:12" x14ac:dyDescent="0.2">
      <c r="F22" s="33" t="s">
        <v>74</v>
      </c>
      <c r="H22" s="32"/>
      <c r="J22" s="33"/>
    </row>
    <row r="23" spans="6:12" x14ac:dyDescent="0.2">
      <c r="F23" s="33" t="s">
        <v>215</v>
      </c>
      <c r="H23" s="32"/>
      <c r="J23" s="33"/>
    </row>
    <row r="24" spans="6:12" x14ac:dyDescent="0.2">
      <c r="F24" s="33"/>
      <c r="H24" s="32"/>
      <c r="J24" s="33"/>
    </row>
    <row r="25" spans="6:12" x14ac:dyDescent="0.2">
      <c r="F25" s="33"/>
      <c r="H25" s="32"/>
      <c r="J25" s="33"/>
    </row>
    <row r="26" spans="6:12" x14ac:dyDescent="0.2">
      <c r="F26" s="33"/>
      <c r="H26" s="32"/>
      <c r="J26" s="33"/>
    </row>
    <row r="27" spans="6:12" x14ac:dyDescent="0.2">
      <c r="F27" s="33"/>
      <c r="H27" s="32"/>
      <c r="J27" s="33"/>
    </row>
    <row r="28" spans="6:12" x14ac:dyDescent="0.2">
      <c r="F28" s="33"/>
      <c r="H28" s="32"/>
      <c r="J28" s="33"/>
    </row>
    <row r="29" spans="6:12" x14ac:dyDescent="0.2">
      <c r="F29" s="33"/>
      <c r="H29" s="32"/>
      <c r="J29" s="33"/>
    </row>
    <row r="30" spans="6:12" x14ac:dyDescent="0.2">
      <c r="F30" s="33"/>
      <c r="H30" s="32"/>
      <c r="J30" s="33"/>
    </row>
    <row r="31" spans="6:12" x14ac:dyDescent="0.2">
      <c r="F31" s="33"/>
      <c r="H31" s="32"/>
      <c r="J31" s="33"/>
    </row>
    <row r="32" spans="6:12" x14ac:dyDescent="0.2">
      <c r="F32" s="33"/>
      <c r="H32" s="32"/>
      <c r="J32" s="33"/>
    </row>
    <row r="33" spans="6:10" x14ac:dyDescent="0.2">
      <c r="F33" s="33"/>
      <c r="H33" s="32"/>
      <c r="J33" s="33"/>
    </row>
    <row r="34" spans="6:10" x14ac:dyDescent="0.2">
      <c r="F34" s="33"/>
      <c r="H34" s="32"/>
      <c r="J34" s="33"/>
    </row>
    <row r="35" spans="6:10" x14ac:dyDescent="0.2">
      <c r="F35" s="33"/>
      <c r="H35" s="32"/>
      <c r="J35" s="33"/>
    </row>
    <row r="36" spans="6:10" x14ac:dyDescent="0.2">
      <c r="F36" s="33"/>
      <c r="H36" s="32"/>
      <c r="J36" s="33"/>
    </row>
    <row r="37" spans="6:10" x14ac:dyDescent="0.2">
      <c r="F37" s="33"/>
      <c r="H37" s="32"/>
      <c r="J37" s="33"/>
    </row>
    <row r="38" spans="6:10" x14ac:dyDescent="0.2">
      <c r="F38" s="33"/>
      <c r="H38" s="32"/>
      <c r="J38" s="33"/>
    </row>
    <row r="39" spans="6:10" x14ac:dyDescent="0.2">
      <c r="F39" s="33"/>
      <c r="H39" s="32"/>
      <c r="J39" s="33"/>
    </row>
    <row r="40" spans="6:10" x14ac:dyDescent="0.2">
      <c r="F40" s="33"/>
      <c r="H40" s="32"/>
      <c r="J40" s="33"/>
    </row>
    <row r="41" spans="6:10" x14ac:dyDescent="0.2">
      <c r="F41" s="33"/>
      <c r="H41" s="32"/>
      <c r="J41" s="33"/>
    </row>
    <row r="42" spans="6:10" x14ac:dyDescent="0.2">
      <c r="F42" s="33"/>
      <c r="H42" s="32"/>
      <c r="J42" s="33"/>
    </row>
    <row r="43" spans="6:10" x14ac:dyDescent="0.2">
      <c r="F43" s="33"/>
      <c r="H43" s="32"/>
      <c r="J43" s="33"/>
    </row>
    <row r="44" spans="6:10" x14ac:dyDescent="0.2">
      <c r="F44" s="33"/>
      <c r="H44" s="32"/>
      <c r="J44" s="33"/>
    </row>
    <row r="45" spans="6:10" x14ac:dyDescent="0.2">
      <c r="F45" s="33"/>
      <c r="H45" s="32"/>
      <c r="J45" s="33"/>
    </row>
    <row r="46" spans="6:10" x14ac:dyDescent="0.2">
      <c r="F46" s="33"/>
      <c r="H46" s="32"/>
      <c r="J46" s="33"/>
    </row>
    <row r="47" spans="6:10" x14ac:dyDescent="0.2">
      <c r="F47" s="33"/>
      <c r="H47" s="32"/>
      <c r="J47" s="33"/>
    </row>
    <row r="48" spans="6:10" x14ac:dyDescent="0.2">
      <c r="F48" s="33"/>
      <c r="H48" s="32"/>
      <c r="J48" s="33"/>
    </row>
    <row r="49" spans="6:10" x14ac:dyDescent="0.2">
      <c r="F49" s="33"/>
      <c r="H49" s="32"/>
      <c r="J49" s="33"/>
    </row>
    <row r="50" spans="6:10" x14ac:dyDescent="0.2">
      <c r="F50" s="33"/>
      <c r="H50" s="32"/>
      <c r="J50" s="33"/>
    </row>
    <row r="51" spans="6:10" x14ac:dyDescent="0.2">
      <c r="F51" s="33"/>
      <c r="H51" s="32"/>
      <c r="J51" s="33"/>
    </row>
    <row r="52" spans="6:10" x14ac:dyDescent="0.2">
      <c r="F52" s="33"/>
      <c r="H52" s="32"/>
      <c r="J52" s="33"/>
    </row>
    <row r="53" spans="6:10" x14ac:dyDescent="0.2">
      <c r="F53" s="33"/>
      <c r="H53" s="32"/>
      <c r="J53" s="33"/>
    </row>
    <row r="54" spans="6:10" x14ac:dyDescent="0.2">
      <c r="F54" s="33"/>
      <c r="H54" s="32"/>
      <c r="J54" s="33"/>
    </row>
    <row r="55" spans="6:10" x14ac:dyDescent="0.2">
      <c r="F55" s="33"/>
      <c r="H55" s="32"/>
      <c r="J55" s="33"/>
    </row>
    <row r="56" spans="6:10" x14ac:dyDescent="0.2">
      <c r="F56" s="33"/>
      <c r="H56" s="32"/>
      <c r="J56" s="33"/>
    </row>
    <row r="57" spans="6:10" x14ac:dyDescent="0.2">
      <c r="F57" s="33"/>
      <c r="H57" s="32"/>
      <c r="J57" s="33"/>
    </row>
    <row r="58" spans="6:10" x14ac:dyDescent="0.2">
      <c r="F58" s="33"/>
      <c r="H58" s="32"/>
      <c r="J58" s="33"/>
    </row>
    <row r="59" spans="6:10" x14ac:dyDescent="0.2">
      <c r="F59" s="33"/>
      <c r="H59" s="32"/>
      <c r="J59" s="33"/>
    </row>
    <row r="60" spans="6:10" x14ac:dyDescent="0.2">
      <c r="F60" s="33"/>
      <c r="H60" s="32"/>
      <c r="J60" s="33"/>
    </row>
    <row r="61" spans="6:10" x14ac:dyDescent="0.2">
      <c r="F61" s="33"/>
      <c r="H61" s="32"/>
      <c r="J61" s="33"/>
    </row>
    <row r="62" spans="6:10" x14ac:dyDescent="0.2">
      <c r="F62" s="33"/>
      <c r="H62" s="32"/>
      <c r="J62" s="33"/>
    </row>
    <row r="63" spans="6:10" x14ac:dyDescent="0.2">
      <c r="F63" s="33"/>
      <c r="H63" s="32"/>
      <c r="J63" s="33"/>
    </row>
    <row r="64" spans="6:10" x14ac:dyDescent="0.2">
      <c r="F64" s="33"/>
      <c r="H64" s="32"/>
      <c r="J64" s="33"/>
    </row>
    <row r="65" spans="6:10" x14ac:dyDescent="0.2">
      <c r="F65" s="33"/>
      <c r="H65" s="32"/>
      <c r="J65" s="33"/>
    </row>
    <row r="66" spans="6:10" x14ac:dyDescent="0.2">
      <c r="F66" s="33"/>
      <c r="H66" s="32"/>
      <c r="J66" s="33"/>
    </row>
    <row r="67" spans="6:10" x14ac:dyDescent="0.2">
      <c r="F67" s="33"/>
      <c r="H67" s="32"/>
      <c r="J67" s="33"/>
    </row>
    <row r="68" spans="6:10" x14ac:dyDescent="0.2">
      <c r="F68" s="33"/>
      <c r="H68" s="32"/>
      <c r="J68" s="33"/>
    </row>
    <row r="69" spans="6:10" x14ac:dyDescent="0.2">
      <c r="F69" s="33"/>
      <c r="H69" s="32"/>
      <c r="J69" s="33"/>
    </row>
    <row r="70" spans="6:10" x14ac:dyDescent="0.2">
      <c r="F70" s="33"/>
      <c r="H70" s="32"/>
      <c r="J70" s="33"/>
    </row>
    <row r="71" spans="6:10" x14ac:dyDescent="0.2">
      <c r="F71" s="33"/>
      <c r="H71" s="32"/>
      <c r="J71" s="33"/>
    </row>
    <row r="72" spans="6:10" x14ac:dyDescent="0.2">
      <c r="F72" s="33"/>
      <c r="H72" s="32"/>
      <c r="J72" s="33"/>
    </row>
    <row r="73" spans="6:10" x14ac:dyDescent="0.2">
      <c r="F73" s="33"/>
      <c r="H73" s="32"/>
      <c r="J73" s="33"/>
    </row>
    <row r="74" spans="6:10" x14ac:dyDescent="0.2">
      <c r="F74" s="33"/>
      <c r="H74" s="32"/>
      <c r="J74" s="33"/>
    </row>
    <row r="75" spans="6:10" x14ac:dyDescent="0.2">
      <c r="F75" s="33"/>
      <c r="H75" s="32"/>
      <c r="J75" s="33"/>
    </row>
    <row r="76" spans="6:10" x14ac:dyDescent="0.2">
      <c r="F76" s="33"/>
      <c r="H76" s="32"/>
      <c r="J76" s="33"/>
    </row>
    <row r="77" spans="6:10" x14ac:dyDescent="0.2">
      <c r="F77" s="33"/>
      <c r="H77" s="32"/>
      <c r="J77" s="33"/>
    </row>
    <row r="78" spans="6:10" x14ac:dyDescent="0.2">
      <c r="F78" s="33"/>
      <c r="H78" s="32"/>
      <c r="J78" s="33"/>
    </row>
    <row r="79" spans="6:10" x14ac:dyDescent="0.2">
      <c r="F79" s="33"/>
      <c r="H79" s="32"/>
      <c r="J79" s="33"/>
    </row>
    <row r="80" spans="6:10" x14ac:dyDescent="0.2">
      <c r="F80" s="33"/>
      <c r="H80" s="32"/>
      <c r="J80" s="33"/>
    </row>
    <row r="81" spans="6:10" x14ac:dyDescent="0.2">
      <c r="F81" s="33"/>
      <c r="H81" s="32"/>
      <c r="J81" s="33"/>
    </row>
    <row r="82" spans="6:10" x14ac:dyDescent="0.2">
      <c r="F82" s="33"/>
      <c r="H82" s="32"/>
      <c r="J82" s="33"/>
    </row>
    <row r="83" spans="6:10" x14ac:dyDescent="0.2">
      <c r="F83" s="33"/>
      <c r="H83" s="32"/>
      <c r="J83" s="33"/>
    </row>
    <row r="84" spans="6:10" x14ac:dyDescent="0.2">
      <c r="F84" s="33"/>
      <c r="H84" s="32"/>
      <c r="J84" s="33"/>
    </row>
    <row r="85" spans="6:10" x14ac:dyDescent="0.2">
      <c r="F85" s="33"/>
      <c r="H85" s="32"/>
      <c r="J85" s="33"/>
    </row>
    <row r="86" spans="6:10" x14ac:dyDescent="0.2">
      <c r="F86" s="33"/>
      <c r="H86" s="32"/>
      <c r="J86" s="33"/>
    </row>
    <row r="87" spans="6:10" x14ac:dyDescent="0.2">
      <c r="F87" s="33"/>
      <c r="H87" s="32"/>
      <c r="J87" s="33"/>
    </row>
    <row r="88" spans="6:10" x14ac:dyDescent="0.2">
      <c r="F88" s="33"/>
      <c r="H88" s="32"/>
      <c r="J88" s="33"/>
    </row>
    <row r="89" spans="6:10" x14ac:dyDescent="0.2">
      <c r="F89" s="33"/>
      <c r="H89" s="32"/>
      <c r="J89" s="33"/>
    </row>
    <row r="90" spans="6:10" x14ac:dyDescent="0.2">
      <c r="F90" s="33"/>
      <c r="H90" s="32"/>
      <c r="J90" s="33"/>
    </row>
    <row r="91" spans="6:10" x14ac:dyDescent="0.2">
      <c r="F91" s="33"/>
      <c r="H91" s="32"/>
      <c r="J91" s="33"/>
    </row>
    <row r="92" spans="6:10" x14ac:dyDescent="0.2">
      <c r="F92" s="33"/>
      <c r="H92" s="32"/>
      <c r="J92" s="33"/>
    </row>
    <row r="93" spans="6:10" x14ac:dyDescent="0.2">
      <c r="F93" s="33"/>
      <c r="H93" s="32"/>
      <c r="J93" s="33"/>
    </row>
    <row r="94" spans="6:10" x14ac:dyDescent="0.2">
      <c r="F94" s="33"/>
      <c r="H94" s="32"/>
      <c r="J94" s="33"/>
    </row>
    <row r="95" spans="6:10" x14ac:dyDescent="0.2">
      <c r="F95" s="33"/>
      <c r="H95" s="32"/>
      <c r="J95" s="33"/>
    </row>
    <row r="96" spans="6:10" x14ac:dyDescent="0.2">
      <c r="F96" s="33"/>
      <c r="H96" s="32"/>
      <c r="J96" s="33"/>
    </row>
    <row r="97" spans="6:10" x14ac:dyDescent="0.2">
      <c r="F97" s="33"/>
      <c r="H97" s="32"/>
      <c r="J97" s="33"/>
    </row>
    <row r="98" spans="6:10" x14ac:dyDescent="0.2">
      <c r="F98" s="33"/>
      <c r="H98" s="32"/>
      <c r="J98" s="33"/>
    </row>
    <row r="99" spans="6:10" x14ac:dyDescent="0.2">
      <c r="F99" s="33"/>
      <c r="H99" s="32"/>
      <c r="J99" s="33"/>
    </row>
    <row r="100" spans="6:10" x14ac:dyDescent="0.2">
      <c r="F100" s="33"/>
      <c r="H100" s="32"/>
      <c r="J100" s="33"/>
    </row>
    <row r="101" spans="6:10" x14ac:dyDescent="0.2">
      <c r="F101" s="33"/>
      <c r="H101" s="32"/>
      <c r="J101" s="33"/>
    </row>
    <row r="102" spans="6:10" x14ac:dyDescent="0.2">
      <c r="F102" s="33"/>
      <c r="H102" s="32"/>
      <c r="J102" s="33"/>
    </row>
    <row r="103" spans="6:10" x14ac:dyDescent="0.2">
      <c r="F103" s="33"/>
      <c r="H103" s="32"/>
      <c r="J103" s="33"/>
    </row>
    <row r="104" spans="6:10" x14ac:dyDescent="0.2">
      <c r="F104" s="33"/>
      <c r="H104" s="32"/>
      <c r="J104" s="33"/>
    </row>
    <row r="105" spans="6:10" x14ac:dyDescent="0.2">
      <c r="F105" s="33"/>
      <c r="H105" s="32"/>
      <c r="J105" s="33"/>
    </row>
    <row r="106" spans="6:10" x14ac:dyDescent="0.2">
      <c r="F106" s="33"/>
      <c r="H106" s="32"/>
      <c r="J106" s="33"/>
    </row>
    <row r="107" spans="6:10" x14ac:dyDescent="0.2">
      <c r="F107" s="33"/>
      <c r="H107" s="32"/>
      <c r="J107" s="33"/>
    </row>
    <row r="108" spans="6:10" x14ac:dyDescent="0.2">
      <c r="F108" s="33"/>
      <c r="H108" s="32"/>
      <c r="J108" s="33"/>
    </row>
    <row r="109" spans="6:10" x14ac:dyDescent="0.2">
      <c r="F109" s="33"/>
      <c r="H109" s="32"/>
      <c r="J109" s="33"/>
    </row>
    <row r="110" spans="6:10" x14ac:dyDescent="0.2">
      <c r="F110" s="33"/>
      <c r="H110" s="32"/>
      <c r="J110" s="33"/>
    </row>
    <row r="111" spans="6:10" x14ac:dyDescent="0.2">
      <c r="F111" s="33"/>
      <c r="H111" s="32"/>
      <c r="J111" s="33"/>
    </row>
    <row r="112" spans="6:10" x14ac:dyDescent="0.2">
      <c r="F112" s="33"/>
      <c r="H112" s="32"/>
      <c r="J112" s="33"/>
    </row>
    <row r="113" spans="6:10" x14ac:dyDescent="0.2">
      <c r="F113" s="33"/>
      <c r="H113" s="32"/>
      <c r="J113" s="33"/>
    </row>
    <row r="114" spans="6:10" x14ac:dyDescent="0.2">
      <c r="F114" s="33"/>
      <c r="H114" s="32"/>
      <c r="J114" s="33"/>
    </row>
    <row r="115" spans="6:10" x14ac:dyDescent="0.2">
      <c r="F115" s="33"/>
      <c r="H115" s="32"/>
      <c r="J115" s="33"/>
    </row>
    <row r="116" spans="6:10" x14ac:dyDescent="0.2">
      <c r="F116" s="33"/>
      <c r="H116" s="32"/>
      <c r="J116" s="33"/>
    </row>
    <row r="117" spans="6:10" x14ac:dyDescent="0.2">
      <c r="F117" s="33"/>
      <c r="H117" s="32"/>
      <c r="J117" s="33"/>
    </row>
    <row r="118" spans="6:10" x14ac:dyDescent="0.2">
      <c r="F118" s="33"/>
      <c r="H118" s="32"/>
      <c r="J118" s="33"/>
    </row>
    <row r="119" spans="6:10" x14ac:dyDescent="0.2">
      <c r="F119" s="33"/>
      <c r="H119" s="32"/>
      <c r="J119" s="33"/>
    </row>
    <row r="120" spans="6:10" x14ac:dyDescent="0.2">
      <c r="F120" s="33"/>
      <c r="H120" s="32"/>
      <c r="J120" s="33"/>
    </row>
    <row r="121" spans="6:10" x14ac:dyDescent="0.2">
      <c r="F121" s="33"/>
      <c r="H121" s="32"/>
      <c r="J121" s="33"/>
    </row>
    <row r="122" spans="6:10" x14ac:dyDescent="0.2">
      <c r="F122" s="33"/>
      <c r="H122" s="32"/>
      <c r="J122" s="33"/>
    </row>
    <row r="123" spans="6:10" x14ac:dyDescent="0.2">
      <c r="F123" s="33"/>
      <c r="H123" s="32"/>
      <c r="J123" s="33"/>
    </row>
    <row r="124" spans="6:10" x14ac:dyDescent="0.2">
      <c r="F124" s="33"/>
      <c r="H124" s="32"/>
      <c r="J124" s="33"/>
    </row>
    <row r="125" spans="6:10" x14ac:dyDescent="0.2">
      <c r="F125" s="33"/>
      <c r="H125" s="32"/>
      <c r="J125" s="33"/>
    </row>
    <row r="126" spans="6:10" x14ac:dyDescent="0.2">
      <c r="F126" s="33"/>
      <c r="H126" s="32"/>
      <c r="J126" s="33"/>
    </row>
    <row r="127" spans="6:10" x14ac:dyDescent="0.2">
      <c r="F127" s="33"/>
      <c r="H127" s="32"/>
      <c r="J127" s="33"/>
    </row>
    <row r="128" spans="6:10" x14ac:dyDescent="0.2">
      <c r="F128" s="33"/>
      <c r="H128" s="32"/>
      <c r="J128" s="33"/>
    </row>
    <row r="129" spans="6:10" x14ac:dyDescent="0.2">
      <c r="F129" s="33"/>
      <c r="H129" s="32"/>
      <c r="J129" s="33"/>
    </row>
    <row r="130" spans="6:10" x14ac:dyDescent="0.2">
      <c r="F130" s="33"/>
      <c r="H130" s="32"/>
      <c r="J130" s="33"/>
    </row>
    <row r="131" spans="6:10" x14ac:dyDescent="0.2">
      <c r="F131" s="33"/>
      <c r="H131" s="32"/>
      <c r="J131" s="33"/>
    </row>
    <row r="132" spans="6:10" x14ac:dyDescent="0.2">
      <c r="F132" s="33"/>
      <c r="H132" s="32"/>
      <c r="J132" s="33"/>
    </row>
    <row r="133" spans="6:10" x14ac:dyDescent="0.2">
      <c r="F133" s="33"/>
      <c r="H133" s="32"/>
      <c r="J133" s="33"/>
    </row>
    <row r="134" spans="6:10" x14ac:dyDescent="0.2">
      <c r="F134" s="33"/>
      <c r="H134" s="32"/>
      <c r="J134" s="33"/>
    </row>
    <row r="135" spans="6:10" x14ac:dyDescent="0.2">
      <c r="F135" s="33"/>
      <c r="H135" s="32"/>
      <c r="J135" s="33"/>
    </row>
    <row r="136" spans="6:10" x14ac:dyDescent="0.2">
      <c r="F136" s="33"/>
      <c r="H136" s="32"/>
      <c r="J136" s="33"/>
    </row>
    <row r="137" spans="6:10" x14ac:dyDescent="0.2">
      <c r="F137" s="33"/>
      <c r="H137" s="32"/>
      <c r="J137" s="33"/>
    </row>
    <row r="138" spans="6:10" x14ac:dyDescent="0.2">
      <c r="F138" s="33"/>
      <c r="H138" s="32"/>
      <c r="J138" s="33"/>
    </row>
    <row r="139" spans="6:10" x14ac:dyDescent="0.2">
      <c r="F139" s="33"/>
      <c r="H139" s="32"/>
      <c r="J139" s="33"/>
    </row>
    <row r="140" spans="6:10" x14ac:dyDescent="0.2">
      <c r="F140" s="33"/>
      <c r="H140" s="32"/>
      <c r="J140" s="33"/>
    </row>
    <row r="141" spans="6:10" x14ac:dyDescent="0.2">
      <c r="F141" s="33"/>
      <c r="H141" s="32"/>
      <c r="J141" s="33"/>
    </row>
    <row r="142" spans="6:10" x14ac:dyDescent="0.2">
      <c r="F142" s="33"/>
      <c r="H142" s="32"/>
      <c r="J142" s="33"/>
    </row>
    <row r="143" spans="6:10" x14ac:dyDescent="0.2">
      <c r="F143" s="33"/>
      <c r="H143" s="32"/>
      <c r="J143" s="33"/>
    </row>
    <row r="144" spans="6:10" x14ac:dyDescent="0.2">
      <c r="F144" s="33"/>
      <c r="H144" s="32"/>
      <c r="J144" s="33"/>
    </row>
    <row r="145" spans="6:12" x14ac:dyDescent="0.2">
      <c r="F145" s="33"/>
      <c r="H145" s="32"/>
      <c r="J145" s="33"/>
    </row>
    <row r="146" spans="6:12" x14ac:dyDescent="0.2">
      <c r="F146" s="33"/>
      <c r="H146" s="32"/>
      <c r="J146" s="33"/>
    </row>
    <row r="147" spans="6:12" x14ac:dyDescent="0.2">
      <c r="F147" s="33"/>
      <c r="H147" s="32"/>
      <c r="J147" s="33"/>
    </row>
    <row r="148" spans="6:12" x14ac:dyDescent="0.2">
      <c r="F148" s="33"/>
      <c r="H148" s="32"/>
      <c r="J148" s="33"/>
    </row>
    <row r="149" spans="6:12" x14ac:dyDescent="0.2">
      <c r="F149" s="33"/>
      <c r="H149" s="32"/>
      <c r="J149" s="33"/>
    </row>
    <row r="150" spans="6:12" x14ac:dyDescent="0.2">
      <c r="F150" s="33"/>
      <c r="H150" s="32"/>
      <c r="J150" s="33"/>
    </row>
    <row r="151" spans="6:12" x14ac:dyDescent="0.2">
      <c r="F151" s="28"/>
      <c r="G151" s="28"/>
      <c r="H151" s="30"/>
      <c r="I151" s="28"/>
      <c r="J151" s="34"/>
      <c r="K151" s="47"/>
      <c r="L151" s="47"/>
    </row>
    <row r="152" spans="6:12" x14ac:dyDescent="0.2">
      <c r="J152" s="33"/>
    </row>
  </sheetData>
  <sheetProtection algorithmName="SHA-512" hashValue="PV5Y1qxxLGZd5fzKxTab+hqFPTmb4Av+nkW6pySe0rEh9pc9JI0ONDb1FJBo/e8k/XPGI+UglCKeSGgBrMAhhQ==" saltValue="hlrE4gdyFWIIzj7BkCOWvQ==" spinCount="100000" sheet="1" objects="1" scenarios="1" selectLockedCells="1"/>
  <conditionalFormatting sqref="F11:F150">
    <cfRule type="expression" dxfId="8" priority="1">
      <formula>IF($H11="a",TRUE)</formula>
    </cfRule>
    <cfRule type="notContainsBlanks" dxfId="7" priority="4">
      <formula>LEN(TRIM(F11))&gt;0</formula>
    </cfRule>
  </conditionalFormatting>
  <conditionalFormatting sqref="H11:H150">
    <cfRule type="expression" dxfId="6" priority="2">
      <formula>IF($F11&lt;&gt;"",TRUE)</formula>
    </cfRule>
  </conditionalFormatting>
  <pageMargins left="0.7" right="0.7" top="0.75" bottom="0.75" header="0.3" footer="0.3"/>
  <pageSetup paperSize="9" orientation="portrait" horizontalDpi="4294967293"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2B40C-509A-4E90-866E-04A44B344F85}">
  <sheetPr codeName="Sheet1">
    <tabColor rgb="FF1FAA75"/>
  </sheetPr>
  <dimension ref="A1:M137"/>
  <sheetViews>
    <sheetView showGridLines="0" workbookViewId="0">
      <selection activeCell="G9" sqref="G9"/>
    </sheetView>
  </sheetViews>
  <sheetFormatPr baseColWidth="10" defaultColWidth="8.83203125" defaultRowHeight="15" x14ac:dyDescent="0.2"/>
  <cols>
    <col min="1" max="1" width="34.83203125" customWidth="1"/>
    <col min="2" max="2" width="22.83203125" bestFit="1" customWidth="1"/>
    <col min="3" max="4" width="10.5" customWidth="1"/>
    <col min="5" max="5" width="11.5" bestFit="1" customWidth="1"/>
    <col min="6" max="6" width="10.83203125" bestFit="1" customWidth="1"/>
    <col min="7" max="7" width="12.83203125" bestFit="1" customWidth="1"/>
    <col min="8" max="8" width="10.5" customWidth="1"/>
    <col min="9" max="9" width="32.6640625" bestFit="1" customWidth="1"/>
    <col min="10" max="10" width="32.6640625" customWidth="1"/>
    <col min="11" max="11" width="30.1640625" bestFit="1" customWidth="1"/>
    <col min="12" max="12" width="31.5" bestFit="1" customWidth="1"/>
    <col min="13" max="13" width="30.83203125" customWidth="1"/>
    <col min="14" max="14" width="10.5" bestFit="1" customWidth="1"/>
    <col min="17" max="17" width="9.5" bestFit="1" customWidth="1"/>
    <col min="18" max="18" width="10.5" bestFit="1" customWidth="1"/>
  </cols>
  <sheetData>
    <row r="1" spans="1:13" x14ac:dyDescent="0.2">
      <c r="A1" t="s">
        <v>0</v>
      </c>
      <c r="B1" s="181" t="s">
        <v>460</v>
      </c>
    </row>
    <row r="2" spans="1:13" x14ac:dyDescent="0.2">
      <c r="A2" t="s">
        <v>63</v>
      </c>
      <c r="B2" s="181" t="s">
        <v>461</v>
      </c>
    </row>
    <row r="3" spans="1:13" x14ac:dyDescent="0.2">
      <c r="A3" t="s">
        <v>204</v>
      </c>
      <c r="B3" s="184">
        <v>43830</v>
      </c>
      <c r="C3" t="s">
        <v>205</v>
      </c>
    </row>
    <row r="4" spans="1:13" x14ac:dyDescent="0.2">
      <c r="A4" t="s">
        <v>213</v>
      </c>
      <c r="B4" s="184" t="s">
        <v>466</v>
      </c>
      <c r="C4">
        <f>VLOOKUP(B4,$D$7:$H$18,5,)</f>
        <v>1</v>
      </c>
    </row>
    <row r="5" spans="1:13" ht="16" thickBot="1" x14ac:dyDescent="0.25">
      <c r="A5" s="1" t="s">
        <v>230</v>
      </c>
      <c r="B5" s="182">
        <v>124069</v>
      </c>
      <c r="C5" t="s">
        <v>465</v>
      </c>
    </row>
    <row r="6" spans="1:13" ht="16" thickBot="1" x14ac:dyDescent="0.25">
      <c r="A6" s="237" t="s">
        <v>464</v>
      </c>
      <c r="B6" s="238" t="s">
        <v>1</v>
      </c>
      <c r="C6" s="238" t="s">
        <v>1</v>
      </c>
      <c r="D6" s="238" t="s">
        <v>60</v>
      </c>
      <c r="E6" s="238" t="s">
        <v>200</v>
      </c>
      <c r="F6" s="238" t="s">
        <v>201</v>
      </c>
      <c r="G6" s="239" t="s">
        <v>202</v>
      </c>
      <c r="I6" s="1"/>
      <c r="K6" s="1" t="s">
        <v>56</v>
      </c>
      <c r="L6" s="1" t="s">
        <v>55</v>
      </c>
      <c r="M6" s="1" t="s">
        <v>203</v>
      </c>
    </row>
    <row r="7" spans="1:13" x14ac:dyDescent="0.2">
      <c r="A7" s="235">
        <v>2020</v>
      </c>
      <c r="B7" s="383">
        <v>1</v>
      </c>
      <c r="C7" s="235" t="s">
        <v>196</v>
      </c>
      <c r="D7" s="385" t="str">
        <f>CONCATENATE(C7,"-",RIGHT(A7,2))</f>
        <v>JAN-20</v>
      </c>
      <c r="E7" s="183">
        <v>43831</v>
      </c>
      <c r="F7" s="183">
        <v>43861</v>
      </c>
      <c r="G7" s="236" t="s">
        <v>254</v>
      </c>
      <c r="H7">
        <f>B7</f>
        <v>1</v>
      </c>
      <c r="K7" t="s">
        <v>26</v>
      </c>
      <c r="M7" t="str">
        <f>A92</f>
        <v>Bank &amp; Cash</v>
      </c>
    </row>
    <row r="8" spans="1:13" x14ac:dyDescent="0.2">
      <c r="A8" s="235">
        <v>2020</v>
      </c>
      <c r="B8" s="384">
        <f>B7+1</f>
        <v>2</v>
      </c>
      <c r="C8" s="235" t="s">
        <v>197</v>
      </c>
      <c r="D8" s="386" t="str">
        <f t="shared" ref="D8:D18" si="0">CONCATENATE(C8,"-",RIGHT(A8,2))</f>
        <v>FEB-20</v>
      </c>
      <c r="E8" s="183">
        <v>43862</v>
      </c>
      <c r="F8" s="183">
        <v>43890</v>
      </c>
      <c r="G8" s="236" t="s">
        <v>254</v>
      </c>
      <c r="H8">
        <f t="shared" ref="H8:H18" si="1">B8</f>
        <v>2</v>
      </c>
      <c r="K8" t="s">
        <v>32</v>
      </c>
      <c r="M8" t="str">
        <f t="shared" ref="M8:M13" si="2">A93</f>
        <v>Trade Recievables</v>
      </c>
    </row>
    <row r="9" spans="1:13" x14ac:dyDescent="0.2">
      <c r="A9" s="235">
        <v>2020</v>
      </c>
      <c r="B9" s="384">
        <f t="shared" ref="B9:B18" si="3">B8+1</f>
        <v>3</v>
      </c>
      <c r="C9" s="235" t="s">
        <v>198</v>
      </c>
      <c r="D9" s="386" t="str">
        <f t="shared" si="0"/>
        <v>MAR-20</v>
      </c>
      <c r="E9" s="183">
        <v>43891</v>
      </c>
      <c r="F9" s="183">
        <v>43921</v>
      </c>
      <c r="G9" s="236" t="s">
        <v>254</v>
      </c>
      <c r="H9">
        <f t="shared" si="1"/>
        <v>3</v>
      </c>
      <c r="K9" t="s">
        <v>2</v>
      </c>
      <c r="M9" t="str">
        <f t="shared" si="2"/>
        <v>Trade Recievables - Intercompany</v>
      </c>
    </row>
    <row r="10" spans="1:13" x14ac:dyDescent="0.2">
      <c r="A10" s="235">
        <v>2020</v>
      </c>
      <c r="B10" s="384">
        <f t="shared" si="3"/>
        <v>4</v>
      </c>
      <c r="C10" s="235" t="s">
        <v>199</v>
      </c>
      <c r="D10" s="386" t="str">
        <f t="shared" si="0"/>
        <v>APR-20</v>
      </c>
      <c r="E10" s="183">
        <v>43922</v>
      </c>
      <c r="F10" s="183">
        <v>43951</v>
      </c>
      <c r="G10" s="236" t="s">
        <v>59</v>
      </c>
      <c r="H10">
        <f t="shared" si="1"/>
        <v>4</v>
      </c>
      <c r="K10" t="s">
        <v>161</v>
      </c>
      <c r="M10" t="str">
        <f t="shared" si="2"/>
        <v>Other debtors</v>
      </c>
    </row>
    <row r="11" spans="1:13" x14ac:dyDescent="0.2">
      <c r="A11" s="235">
        <v>2020</v>
      </c>
      <c r="B11" s="384">
        <f t="shared" si="3"/>
        <v>5</v>
      </c>
      <c r="C11" s="235" t="s">
        <v>62</v>
      </c>
      <c r="D11" s="386" t="str">
        <f t="shared" si="0"/>
        <v>MAY-20</v>
      </c>
      <c r="E11" s="183">
        <v>43952</v>
      </c>
      <c r="F11" s="183">
        <v>43982</v>
      </c>
      <c r="G11" s="236" t="s">
        <v>59</v>
      </c>
      <c r="H11">
        <f t="shared" si="1"/>
        <v>5</v>
      </c>
      <c r="K11" t="s">
        <v>160</v>
      </c>
      <c r="M11" t="str">
        <f t="shared" si="2"/>
        <v>Inventory (Including WIP)</v>
      </c>
    </row>
    <row r="12" spans="1:13" x14ac:dyDescent="0.2">
      <c r="A12" s="235">
        <v>2020</v>
      </c>
      <c r="B12" s="384">
        <f t="shared" si="3"/>
        <v>6</v>
      </c>
      <c r="C12" s="235" t="s">
        <v>189</v>
      </c>
      <c r="D12" s="386" t="str">
        <f t="shared" si="0"/>
        <v>JUN-20</v>
      </c>
      <c r="E12" s="236">
        <v>43983</v>
      </c>
      <c r="F12" s="236">
        <v>44012</v>
      </c>
      <c r="G12" s="236" t="s">
        <v>59</v>
      </c>
      <c r="H12">
        <f t="shared" si="1"/>
        <v>6</v>
      </c>
      <c r="K12" t="s">
        <v>159</v>
      </c>
      <c r="M12" t="str">
        <f t="shared" si="2"/>
        <v>Inventory Provision</v>
      </c>
    </row>
    <row r="13" spans="1:13" x14ac:dyDescent="0.2">
      <c r="A13" s="235">
        <v>2020</v>
      </c>
      <c r="B13" s="384">
        <f t="shared" si="3"/>
        <v>7</v>
      </c>
      <c r="C13" s="235" t="s">
        <v>190</v>
      </c>
      <c r="D13" s="386" t="str">
        <f t="shared" si="0"/>
        <v>JUL-20</v>
      </c>
      <c r="E13" s="183">
        <v>44013</v>
      </c>
      <c r="F13" s="183">
        <v>44043</v>
      </c>
      <c r="G13" s="236" t="s">
        <v>59</v>
      </c>
      <c r="H13">
        <f t="shared" si="1"/>
        <v>7</v>
      </c>
      <c r="K13" t="str">
        <f>B50</f>
        <v>Employee Costs</v>
      </c>
      <c r="M13" t="str">
        <f t="shared" si="2"/>
        <v>Owed by associate companies</v>
      </c>
    </row>
    <row r="14" spans="1:13" x14ac:dyDescent="0.2">
      <c r="A14" s="235">
        <v>2020</v>
      </c>
      <c r="B14" s="384">
        <f t="shared" si="3"/>
        <v>8</v>
      </c>
      <c r="C14" s="235" t="s">
        <v>191</v>
      </c>
      <c r="D14" s="386" t="str">
        <f t="shared" si="0"/>
        <v>AUG-20</v>
      </c>
      <c r="E14" s="183">
        <v>44044</v>
      </c>
      <c r="F14" s="183">
        <v>44074</v>
      </c>
      <c r="G14" s="236" t="s">
        <v>59</v>
      </c>
      <c r="H14">
        <f t="shared" si="1"/>
        <v>8</v>
      </c>
      <c r="K14" t="str">
        <f>B51</f>
        <v>Property Costs</v>
      </c>
      <c r="M14" t="str">
        <f t="shared" ref="M14:M19" si="4">A102</f>
        <v>Property, Plant &amp; Equipment</v>
      </c>
    </row>
    <row r="15" spans="1:13" x14ac:dyDescent="0.2">
      <c r="A15" s="235">
        <v>2020</v>
      </c>
      <c r="B15" s="384">
        <f t="shared" si="3"/>
        <v>9</v>
      </c>
      <c r="C15" s="235" t="s">
        <v>192</v>
      </c>
      <c r="D15" s="386" t="str">
        <f t="shared" si="0"/>
        <v>SEP-20</v>
      </c>
      <c r="E15" s="183">
        <v>44075</v>
      </c>
      <c r="F15" s="183">
        <v>44104</v>
      </c>
      <c r="G15" s="236" t="s">
        <v>59</v>
      </c>
      <c r="H15">
        <f t="shared" si="1"/>
        <v>9</v>
      </c>
      <c r="K15" t="str">
        <f t="shared" ref="K15:K26" si="5">B52</f>
        <v>Utilities</v>
      </c>
      <c r="M15" t="str">
        <f t="shared" si="4"/>
        <v>Research &amp; Development</v>
      </c>
    </row>
    <row r="16" spans="1:13" x14ac:dyDescent="0.2">
      <c r="A16" s="235">
        <v>2020</v>
      </c>
      <c r="B16" s="384">
        <f t="shared" si="3"/>
        <v>10</v>
      </c>
      <c r="C16" s="235" t="s">
        <v>193</v>
      </c>
      <c r="D16" s="386" t="str">
        <f t="shared" si="0"/>
        <v>OCT-20</v>
      </c>
      <c r="E16" s="183">
        <v>44105</v>
      </c>
      <c r="F16" s="183">
        <v>44135</v>
      </c>
      <c r="G16" s="236" t="s">
        <v>59</v>
      </c>
      <c r="H16">
        <f t="shared" si="1"/>
        <v>10</v>
      </c>
      <c r="K16" t="str">
        <f t="shared" si="5"/>
        <v>Advertising &amp; Marketing</v>
      </c>
      <c r="M16" t="str">
        <f t="shared" si="4"/>
        <v>Goodwill</v>
      </c>
    </row>
    <row r="17" spans="1:13" x14ac:dyDescent="0.2">
      <c r="A17" s="235">
        <v>2020</v>
      </c>
      <c r="B17" s="384">
        <f t="shared" si="3"/>
        <v>11</v>
      </c>
      <c r="C17" s="235" t="s">
        <v>194</v>
      </c>
      <c r="D17" s="386" t="str">
        <f t="shared" si="0"/>
        <v>NOV-20</v>
      </c>
      <c r="E17" s="183">
        <v>44136</v>
      </c>
      <c r="F17" s="183">
        <v>44165</v>
      </c>
      <c r="G17" s="236" t="s">
        <v>59</v>
      </c>
      <c r="H17">
        <f t="shared" si="1"/>
        <v>11</v>
      </c>
      <c r="K17" t="str">
        <f t="shared" si="5"/>
        <v>IT Applications, storage &amp; subscriptions</v>
      </c>
      <c r="M17" t="str">
        <f t="shared" si="4"/>
        <v>Other Intangible Assets</v>
      </c>
    </row>
    <row r="18" spans="1:13" x14ac:dyDescent="0.2">
      <c r="A18" s="235">
        <v>2020</v>
      </c>
      <c r="B18" s="384">
        <f t="shared" si="3"/>
        <v>12</v>
      </c>
      <c r="C18" s="235" t="s">
        <v>195</v>
      </c>
      <c r="D18" s="386" t="str">
        <f t="shared" si="0"/>
        <v>DEC-20</v>
      </c>
      <c r="E18" s="183">
        <v>44166</v>
      </c>
      <c r="F18" s="183">
        <v>44196</v>
      </c>
      <c r="G18" s="236" t="s">
        <v>59</v>
      </c>
      <c r="H18">
        <f t="shared" si="1"/>
        <v>12</v>
      </c>
      <c r="K18" t="str">
        <f t="shared" si="5"/>
        <v>Insurance</v>
      </c>
      <c r="M18" t="str">
        <f t="shared" si="4"/>
        <v>Deferred Tax Assets</v>
      </c>
    </row>
    <row r="19" spans="1:13" x14ac:dyDescent="0.2">
      <c r="K19" t="str">
        <f t="shared" si="5"/>
        <v>Telephone and Internet</v>
      </c>
      <c r="M19" t="str">
        <f t="shared" si="4"/>
        <v>Investments</v>
      </c>
    </row>
    <row r="20" spans="1:13" x14ac:dyDescent="0.2">
      <c r="K20" t="str">
        <f t="shared" si="5"/>
        <v>Professional Fees</v>
      </c>
      <c r="M20" t="str">
        <f t="shared" ref="M20:M27" si="6">A113</f>
        <v>Trade Payables</v>
      </c>
    </row>
    <row r="21" spans="1:13" x14ac:dyDescent="0.2">
      <c r="A21" s="415" t="s">
        <v>53</v>
      </c>
      <c r="B21" s="415"/>
      <c r="C21" s="1" t="s">
        <v>52</v>
      </c>
      <c r="E21" t="s">
        <v>207</v>
      </c>
      <c r="K21" t="str">
        <f t="shared" si="5"/>
        <v>Audit &amp; Accountancy</v>
      </c>
      <c r="M21" t="str">
        <f t="shared" si="6"/>
        <v>Trade Payables - Intercompany</v>
      </c>
    </row>
    <row r="22" spans="1:13" x14ac:dyDescent="0.2">
      <c r="A22" s="417" t="s">
        <v>30</v>
      </c>
      <c r="B22" s="417"/>
      <c r="C22" s="319" t="s">
        <v>266</v>
      </c>
      <c r="D22" s="319"/>
      <c r="E22" s="319"/>
      <c r="K22" t="str">
        <f t="shared" si="5"/>
        <v>Subscriptions</v>
      </c>
      <c r="M22" t="str">
        <f t="shared" si="6"/>
        <v>Accruals</v>
      </c>
    </row>
    <row r="23" spans="1:13" x14ac:dyDescent="0.2">
      <c r="A23" s="417" t="s">
        <v>24</v>
      </c>
      <c r="B23" s="417"/>
      <c r="C23" s="319" t="s">
        <v>267</v>
      </c>
      <c r="D23" s="319"/>
      <c r="E23" s="319"/>
      <c r="K23" t="str">
        <f t="shared" si="5"/>
        <v>Staff training</v>
      </c>
      <c r="M23" t="str">
        <f t="shared" si="6"/>
        <v>Deferred Income</v>
      </c>
    </row>
    <row r="24" spans="1:13" x14ac:dyDescent="0.2">
      <c r="A24" s="417" t="s">
        <v>46</v>
      </c>
      <c r="B24" s="417"/>
      <c r="C24" s="319" t="s">
        <v>268</v>
      </c>
      <c r="D24" s="319"/>
      <c r="E24" s="319"/>
      <c r="K24" t="str">
        <f t="shared" si="5"/>
        <v>General expenses</v>
      </c>
      <c r="M24" t="str">
        <f t="shared" si="6"/>
        <v>Owed to associate companies</v>
      </c>
    </row>
    <row r="25" spans="1:13" x14ac:dyDescent="0.2">
      <c r="A25" s="417" t="s">
        <v>45</v>
      </c>
      <c r="B25" s="417"/>
      <c r="C25" s="319"/>
      <c r="D25" s="319"/>
      <c r="E25" s="319"/>
      <c r="K25" t="str">
        <f t="shared" si="5"/>
        <v>Bank Fees</v>
      </c>
      <c r="M25" t="str">
        <f t="shared" si="6"/>
        <v>Other creditors</v>
      </c>
    </row>
    <row r="26" spans="1:13" x14ac:dyDescent="0.2">
      <c r="K26" t="str">
        <f t="shared" si="5"/>
        <v>Travel Expenses</v>
      </c>
      <c r="M26" t="str">
        <f t="shared" si="6"/>
        <v>Current Income Tax Liability</v>
      </c>
    </row>
    <row r="27" spans="1:13" x14ac:dyDescent="0.2">
      <c r="A27" s="416" t="s">
        <v>208</v>
      </c>
      <c r="B27" s="416"/>
      <c r="K27" t="s">
        <v>155</v>
      </c>
      <c r="M27" t="str">
        <f t="shared" si="6"/>
        <v>VAT Payable</v>
      </c>
    </row>
    <row r="28" spans="1:13" x14ac:dyDescent="0.2">
      <c r="M28" t="str">
        <f>A124</f>
        <v>Provisions</v>
      </c>
    </row>
    <row r="29" spans="1:13" x14ac:dyDescent="0.2">
      <c r="A29" t="s">
        <v>209</v>
      </c>
      <c r="B29" s="219">
        <v>0.13800000000000001</v>
      </c>
      <c r="M29" t="str">
        <f>A125</f>
        <v>Bank Borrowings</v>
      </c>
    </row>
    <row r="30" spans="1:13" x14ac:dyDescent="0.2">
      <c r="M30" t="str">
        <f>A126</f>
        <v>Director's Loan</v>
      </c>
    </row>
    <row r="31" spans="1:13" x14ac:dyDescent="0.2">
      <c r="B31" t="s">
        <v>210</v>
      </c>
      <c r="C31" t="s">
        <v>49</v>
      </c>
      <c r="M31" t="str">
        <f>A131</f>
        <v>Paid up Capital</v>
      </c>
    </row>
    <row r="32" spans="1:13" x14ac:dyDescent="0.2">
      <c r="A32" t="s">
        <v>61</v>
      </c>
      <c r="B32" s="218">
        <v>166</v>
      </c>
      <c r="C32">
        <f>(B32*52)/12</f>
        <v>719.33333333333337</v>
      </c>
      <c r="M32" t="str">
        <f>A132</f>
        <v>Retained Earnings</v>
      </c>
    </row>
    <row r="33" spans="1:13" x14ac:dyDescent="0.2">
      <c r="M33" t="str">
        <f>A133</f>
        <v>Current Year Profits</v>
      </c>
    </row>
    <row r="34" spans="1:13" x14ac:dyDescent="0.2">
      <c r="A34" s="1" t="s">
        <v>211</v>
      </c>
      <c r="C34" t="s">
        <v>58</v>
      </c>
      <c r="D34" t="s">
        <v>57</v>
      </c>
    </row>
    <row r="35" spans="1:13" x14ac:dyDescent="0.2">
      <c r="A35" t="s">
        <v>51</v>
      </c>
      <c r="C35" s="218">
        <v>6136</v>
      </c>
      <c r="D35" s="218">
        <v>50000</v>
      </c>
      <c r="E35" t="s">
        <v>50</v>
      </c>
    </row>
    <row r="36" spans="1:13" x14ac:dyDescent="0.2">
      <c r="C36">
        <f>C35/12</f>
        <v>511.33333333333331</v>
      </c>
      <c r="D36">
        <f>D35/12</f>
        <v>4166.666666666667</v>
      </c>
      <c r="E36" t="s">
        <v>49</v>
      </c>
    </row>
    <row r="37" spans="1:13" x14ac:dyDescent="0.2">
      <c r="A37" t="s">
        <v>48</v>
      </c>
      <c r="D37">
        <f>D36-C36</f>
        <v>3655.3333333333335</v>
      </c>
    </row>
    <row r="41" spans="1:13" x14ac:dyDescent="0.2">
      <c r="A41" s="284" t="s">
        <v>246</v>
      </c>
    </row>
    <row r="43" spans="1:13" ht="24" x14ac:dyDescent="0.3">
      <c r="A43" s="52" t="s">
        <v>26</v>
      </c>
      <c r="B43" s="226" t="s">
        <v>231</v>
      </c>
      <c r="C43" s="58"/>
    </row>
    <row r="44" spans="1:13" x14ac:dyDescent="0.2">
      <c r="C44" s="59"/>
    </row>
    <row r="45" spans="1:13" ht="24" x14ac:dyDescent="0.3">
      <c r="A45" s="62" t="s">
        <v>32</v>
      </c>
      <c r="B45" s="226" t="s">
        <v>231</v>
      </c>
      <c r="C45" s="55"/>
    </row>
    <row r="46" spans="1:13" ht="16" x14ac:dyDescent="0.2">
      <c r="C46" s="55"/>
    </row>
    <row r="47" spans="1:13" ht="24" x14ac:dyDescent="0.3">
      <c r="A47" s="52" t="s">
        <v>69</v>
      </c>
      <c r="B47" s="1"/>
      <c r="C47" s="55"/>
    </row>
    <row r="48" spans="1:13" ht="16" x14ac:dyDescent="0.2">
      <c r="A48" s="226"/>
      <c r="C48" s="55"/>
    </row>
    <row r="49" spans="1:3" ht="24" x14ac:dyDescent="0.3">
      <c r="A49" s="62" t="s">
        <v>68</v>
      </c>
      <c r="C49" s="59"/>
    </row>
    <row r="50" spans="1:3" ht="16" x14ac:dyDescent="0.2">
      <c r="A50" s="64" t="s">
        <v>232</v>
      </c>
      <c r="B50" s="218" t="s">
        <v>263</v>
      </c>
      <c r="C50" s="55"/>
    </row>
    <row r="51" spans="1:3" ht="16" x14ac:dyDescent="0.2">
      <c r="A51" s="64" t="s">
        <v>233</v>
      </c>
      <c r="B51" s="218" t="s">
        <v>257</v>
      </c>
      <c r="C51" s="55"/>
    </row>
    <row r="52" spans="1:3" ht="16" x14ac:dyDescent="0.2">
      <c r="A52" s="64" t="s">
        <v>234</v>
      </c>
      <c r="B52" s="218" t="s">
        <v>256</v>
      </c>
      <c r="C52" s="55"/>
    </row>
    <row r="53" spans="1:3" ht="16" x14ac:dyDescent="0.2">
      <c r="A53" s="64" t="s">
        <v>235</v>
      </c>
      <c r="B53" s="218" t="s">
        <v>255</v>
      </c>
      <c r="C53" s="55"/>
    </row>
    <row r="54" spans="1:3" ht="16" x14ac:dyDescent="0.2">
      <c r="A54" s="64" t="s">
        <v>236</v>
      </c>
      <c r="B54" s="218" t="s">
        <v>458</v>
      </c>
      <c r="C54" s="55"/>
    </row>
    <row r="55" spans="1:3" ht="16" x14ac:dyDescent="0.2">
      <c r="A55" s="64" t="s">
        <v>237</v>
      </c>
      <c r="B55" s="218" t="s">
        <v>27</v>
      </c>
      <c r="C55" s="55"/>
    </row>
    <row r="56" spans="1:3" ht="16" x14ac:dyDescent="0.2">
      <c r="A56" s="64" t="s">
        <v>238</v>
      </c>
      <c r="B56" s="218" t="s">
        <v>258</v>
      </c>
      <c r="C56" s="55"/>
    </row>
    <row r="57" spans="1:3" ht="16" x14ac:dyDescent="0.2">
      <c r="A57" s="64" t="s">
        <v>239</v>
      </c>
      <c r="B57" s="218" t="s">
        <v>259</v>
      </c>
      <c r="C57" s="55"/>
    </row>
    <row r="58" spans="1:3" ht="16" x14ac:dyDescent="0.2">
      <c r="A58" s="64" t="s">
        <v>240</v>
      </c>
      <c r="B58" s="218" t="s">
        <v>260</v>
      </c>
      <c r="C58" s="55"/>
    </row>
    <row r="59" spans="1:3" ht="16" x14ac:dyDescent="0.2">
      <c r="A59" s="64" t="s">
        <v>241</v>
      </c>
      <c r="B59" s="218" t="s">
        <v>23</v>
      </c>
      <c r="C59" s="55"/>
    </row>
    <row r="60" spans="1:3" ht="16" x14ac:dyDescent="0.2">
      <c r="A60" s="64" t="s">
        <v>242</v>
      </c>
      <c r="B60" s="218" t="s">
        <v>261</v>
      </c>
      <c r="C60" s="55"/>
    </row>
    <row r="61" spans="1:3" ht="16.5" customHeight="1" x14ac:dyDescent="0.2">
      <c r="A61" s="64" t="s">
        <v>243</v>
      </c>
      <c r="B61" s="218" t="s">
        <v>262</v>
      </c>
      <c r="C61" s="55"/>
    </row>
    <row r="62" spans="1:3" ht="16" x14ac:dyDescent="0.2">
      <c r="A62" s="64" t="s">
        <v>244</v>
      </c>
      <c r="B62" s="218" t="s">
        <v>221</v>
      </c>
      <c r="C62" s="55"/>
    </row>
    <row r="63" spans="1:3" ht="16" x14ac:dyDescent="0.2">
      <c r="A63" s="64" t="s">
        <v>245</v>
      </c>
      <c r="B63" s="218" t="s">
        <v>459</v>
      </c>
      <c r="C63" s="77"/>
    </row>
    <row r="64" spans="1:3" ht="24" x14ac:dyDescent="0.3">
      <c r="A64" s="76" t="s">
        <v>67</v>
      </c>
      <c r="B64" s="75"/>
      <c r="C64" s="61"/>
    </row>
    <row r="65" spans="1:3" x14ac:dyDescent="0.2">
      <c r="C65" s="74"/>
    </row>
    <row r="66" spans="1:3" x14ac:dyDescent="0.2">
      <c r="A66" s="96" t="s">
        <v>161</v>
      </c>
      <c r="B66" t="s">
        <v>231</v>
      </c>
      <c r="C66" s="74"/>
    </row>
    <row r="67" spans="1:3" x14ac:dyDescent="0.2">
      <c r="A67" s="96" t="s">
        <v>160</v>
      </c>
      <c r="B67" t="s">
        <v>231</v>
      </c>
      <c r="C67" s="74"/>
    </row>
    <row r="68" spans="1:3" x14ac:dyDescent="0.2">
      <c r="A68" s="96" t="s">
        <v>159</v>
      </c>
      <c r="B68" t="s">
        <v>231</v>
      </c>
      <c r="C68" s="74"/>
    </row>
    <row r="69" spans="1:3" x14ac:dyDescent="0.2">
      <c r="A69" s="96"/>
      <c r="C69" s="74"/>
    </row>
    <row r="70" spans="1:3" ht="24" x14ac:dyDescent="0.3">
      <c r="A70" s="108" t="s">
        <v>158</v>
      </c>
      <c r="B70" t="s">
        <v>231</v>
      </c>
      <c r="C70" s="58"/>
    </row>
    <row r="71" spans="1:3" x14ac:dyDescent="0.2">
      <c r="A71" s="96"/>
      <c r="C71" s="59"/>
    </row>
    <row r="72" spans="1:3" ht="16" x14ac:dyDescent="0.2">
      <c r="A72" s="96" t="s">
        <v>157</v>
      </c>
      <c r="B72" t="s">
        <v>231</v>
      </c>
      <c r="C72" s="55"/>
    </row>
    <row r="73" spans="1:3" ht="16" x14ac:dyDescent="0.2">
      <c r="A73" s="96"/>
      <c r="C73" s="55"/>
    </row>
    <row r="74" spans="1:3" ht="16" x14ac:dyDescent="0.2">
      <c r="A74" s="108" t="s">
        <v>156</v>
      </c>
      <c r="B74" t="s">
        <v>231</v>
      </c>
      <c r="C74" s="55"/>
    </row>
    <row r="75" spans="1:3" ht="16" x14ac:dyDescent="0.2">
      <c r="A75" s="96"/>
      <c r="B75" s="1"/>
      <c r="C75" s="55"/>
    </row>
    <row r="76" spans="1:3" ht="16" x14ac:dyDescent="0.2">
      <c r="A76" s="96" t="s">
        <v>2</v>
      </c>
      <c r="B76" t="s">
        <v>231</v>
      </c>
      <c r="C76" s="55"/>
    </row>
    <row r="77" spans="1:3" ht="16" x14ac:dyDescent="0.2">
      <c r="A77" s="96"/>
      <c r="C77" s="55"/>
    </row>
    <row r="78" spans="1:3" ht="16" x14ac:dyDescent="0.2">
      <c r="A78" s="108" t="s">
        <v>116</v>
      </c>
      <c r="B78" t="s">
        <v>231</v>
      </c>
      <c r="C78" s="55"/>
    </row>
    <row r="79" spans="1:3" ht="16" x14ac:dyDescent="0.2">
      <c r="A79" s="96"/>
      <c r="C79" s="55"/>
    </row>
    <row r="80" spans="1:3" ht="16" x14ac:dyDescent="0.2">
      <c r="A80" s="96" t="s">
        <v>155</v>
      </c>
      <c r="B80" t="s">
        <v>231</v>
      </c>
      <c r="C80" s="55"/>
    </row>
    <row r="81" spans="1:3" ht="16" x14ac:dyDescent="0.2">
      <c r="A81" s="96"/>
      <c r="C81" s="55"/>
    </row>
    <row r="82" spans="1:3" ht="16" x14ac:dyDescent="0.2">
      <c r="A82" s="108" t="s">
        <v>154</v>
      </c>
      <c r="B82" t="s">
        <v>231</v>
      </c>
      <c r="C82" s="55"/>
    </row>
    <row r="83" spans="1:3" ht="16" x14ac:dyDescent="0.2">
      <c r="C83" s="55"/>
    </row>
    <row r="86" spans="1:3" x14ac:dyDescent="0.2">
      <c r="A86" s="284" t="s">
        <v>247</v>
      </c>
    </row>
    <row r="89" spans="1:3" x14ac:dyDescent="0.2">
      <c r="A89" s="108" t="s">
        <v>177</v>
      </c>
      <c r="B89" s="158"/>
    </row>
    <row r="90" spans="1:3" x14ac:dyDescent="0.2">
      <c r="A90" s="96"/>
      <c r="B90" s="158"/>
    </row>
    <row r="91" spans="1:3" x14ac:dyDescent="0.2">
      <c r="A91" s="108" t="s">
        <v>6</v>
      </c>
      <c r="B91" s="165"/>
    </row>
    <row r="92" spans="1:3" x14ac:dyDescent="0.2">
      <c r="A92" s="96" t="s">
        <v>153</v>
      </c>
      <c r="B92" s="165">
        <v>1</v>
      </c>
    </row>
    <row r="93" spans="1:3" x14ac:dyDescent="0.2">
      <c r="A93" s="96" t="s">
        <v>152</v>
      </c>
      <c r="B93" s="165">
        <v>2</v>
      </c>
    </row>
    <row r="94" spans="1:3" x14ac:dyDescent="0.2">
      <c r="A94" s="96" t="s">
        <v>151</v>
      </c>
      <c r="B94" s="165">
        <v>3</v>
      </c>
    </row>
    <row r="95" spans="1:3" x14ac:dyDescent="0.2">
      <c r="A95" s="96" t="s">
        <v>47</v>
      </c>
      <c r="B95" s="165">
        <v>4</v>
      </c>
    </row>
    <row r="96" spans="1:3" x14ac:dyDescent="0.2">
      <c r="A96" s="96" t="s">
        <v>150</v>
      </c>
      <c r="B96" s="165">
        <v>5</v>
      </c>
    </row>
    <row r="97" spans="1:2" x14ac:dyDescent="0.2">
      <c r="A97" s="96" t="s">
        <v>149</v>
      </c>
      <c r="B97" s="165">
        <v>6</v>
      </c>
    </row>
    <row r="98" spans="1:2" x14ac:dyDescent="0.2">
      <c r="A98" s="96" t="s">
        <v>148</v>
      </c>
      <c r="B98" s="165">
        <v>7</v>
      </c>
    </row>
    <row r="99" spans="1:2" x14ac:dyDescent="0.2">
      <c r="A99" s="108" t="s">
        <v>170</v>
      </c>
      <c r="B99" s="167">
        <f>SUM(B92:B98)</f>
        <v>28</v>
      </c>
    </row>
    <row r="100" spans="1:2" x14ac:dyDescent="0.2">
      <c r="A100" s="96"/>
      <c r="B100" s="165"/>
    </row>
    <row r="101" spans="1:2" x14ac:dyDescent="0.2">
      <c r="A101" s="108" t="s">
        <v>147</v>
      </c>
      <c r="B101" s="165"/>
    </row>
    <row r="102" spans="1:2" x14ac:dyDescent="0.2">
      <c r="A102" s="96" t="s">
        <v>146</v>
      </c>
      <c r="B102" s="165">
        <v>1</v>
      </c>
    </row>
    <row r="103" spans="1:2" x14ac:dyDescent="0.2">
      <c r="A103" s="96" t="s">
        <v>145</v>
      </c>
      <c r="B103" s="165">
        <v>2</v>
      </c>
    </row>
    <row r="104" spans="1:2" x14ac:dyDescent="0.2">
      <c r="A104" s="96" t="s">
        <v>144</v>
      </c>
      <c r="B104" s="165">
        <v>3</v>
      </c>
    </row>
    <row r="105" spans="1:2" x14ac:dyDescent="0.2">
      <c r="A105" s="96" t="s">
        <v>143</v>
      </c>
      <c r="B105" s="165">
        <v>4</v>
      </c>
    </row>
    <row r="106" spans="1:2" x14ac:dyDescent="0.2">
      <c r="A106" s="96" t="s">
        <v>142</v>
      </c>
      <c r="B106" s="165">
        <v>5</v>
      </c>
    </row>
    <row r="107" spans="1:2" x14ac:dyDescent="0.2">
      <c r="A107" s="96" t="s">
        <v>141</v>
      </c>
      <c r="B107" s="165">
        <v>6</v>
      </c>
    </row>
    <row r="108" spans="1:2" x14ac:dyDescent="0.2">
      <c r="A108" s="108" t="s">
        <v>169</v>
      </c>
      <c r="B108" s="167">
        <f>SUM(B102:B107)</f>
        <v>21</v>
      </c>
    </row>
    <row r="109" spans="1:2" x14ac:dyDescent="0.2">
      <c r="A109" s="96"/>
      <c r="B109" s="168"/>
    </row>
    <row r="110" spans="1:2" ht="16" thickBot="1" x14ac:dyDescent="0.25">
      <c r="A110" s="108" t="s">
        <v>171</v>
      </c>
      <c r="B110" s="169">
        <f>B99+B108</f>
        <v>49</v>
      </c>
    </row>
    <row r="111" spans="1:2" ht="16" thickTop="1" x14ac:dyDescent="0.2">
      <c r="A111" s="96"/>
      <c r="B111" s="165"/>
    </row>
    <row r="112" spans="1:2" x14ac:dyDescent="0.2">
      <c r="A112" s="108" t="s">
        <v>103</v>
      </c>
      <c r="B112" s="165"/>
    </row>
    <row r="113" spans="1:2" x14ac:dyDescent="0.2">
      <c r="A113" s="96" t="s">
        <v>140</v>
      </c>
      <c r="B113" s="165">
        <f t="shared" ref="B113:B120" si="7">SUMIFS(BS_OP_BAL,BS_CAT_1,$A113)</f>
        <v>0</v>
      </c>
    </row>
    <row r="114" spans="1:2" x14ac:dyDescent="0.2">
      <c r="A114" s="96" t="s">
        <v>114</v>
      </c>
      <c r="B114" s="165">
        <f t="shared" si="7"/>
        <v>0</v>
      </c>
    </row>
    <row r="115" spans="1:2" x14ac:dyDescent="0.2">
      <c r="A115" s="96" t="s">
        <v>28</v>
      </c>
      <c r="B115" s="165">
        <f t="shared" si="7"/>
        <v>0</v>
      </c>
    </row>
    <row r="116" spans="1:2" x14ac:dyDescent="0.2">
      <c r="A116" s="96" t="s">
        <v>139</v>
      </c>
      <c r="B116" s="165">
        <f t="shared" si="7"/>
        <v>0</v>
      </c>
    </row>
    <row r="117" spans="1:2" x14ac:dyDescent="0.2">
      <c r="A117" s="96" t="s">
        <v>138</v>
      </c>
      <c r="B117" s="165">
        <f t="shared" si="7"/>
        <v>0</v>
      </c>
    </row>
    <row r="118" spans="1:2" x14ac:dyDescent="0.2">
      <c r="A118" s="96" t="s">
        <v>44</v>
      </c>
      <c r="B118" s="165">
        <f t="shared" si="7"/>
        <v>0</v>
      </c>
    </row>
    <row r="119" spans="1:2" x14ac:dyDescent="0.2">
      <c r="A119" s="96" t="s">
        <v>137</v>
      </c>
      <c r="B119" s="165">
        <f t="shared" si="7"/>
        <v>0</v>
      </c>
    </row>
    <row r="120" spans="1:2" x14ac:dyDescent="0.2">
      <c r="A120" s="96" t="s">
        <v>136</v>
      </c>
      <c r="B120" s="165">
        <f t="shared" si="7"/>
        <v>0</v>
      </c>
    </row>
    <row r="121" spans="1:2" x14ac:dyDescent="0.2">
      <c r="A121" s="108" t="s">
        <v>172</v>
      </c>
      <c r="B121" s="167">
        <f>SUM(B113:B120)</f>
        <v>0</v>
      </c>
    </row>
    <row r="122" spans="1:2" x14ac:dyDescent="0.2">
      <c r="A122" s="96"/>
      <c r="B122" s="165"/>
    </row>
    <row r="123" spans="1:2" x14ac:dyDescent="0.2">
      <c r="A123" s="108" t="s">
        <v>102</v>
      </c>
      <c r="B123" s="165"/>
    </row>
    <row r="124" spans="1:2" x14ac:dyDescent="0.2">
      <c r="A124" s="96" t="s">
        <v>135</v>
      </c>
      <c r="B124" s="165">
        <f>SUMIFS(BS_OP_BAL,BS_CAT_1,$A124)</f>
        <v>0</v>
      </c>
    </row>
    <row r="125" spans="1:2" x14ac:dyDescent="0.2">
      <c r="A125" s="96" t="s">
        <v>112</v>
      </c>
      <c r="B125" s="165">
        <f>SUMIFS(BS_OP_BAL,BS_CAT_1,$A125)</f>
        <v>0</v>
      </c>
    </row>
    <row r="126" spans="1:2" x14ac:dyDescent="0.2">
      <c r="A126" s="96" t="s">
        <v>175</v>
      </c>
      <c r="B126" s="165">
        <f>SUMIFS(BS_OP_BAL,BS_CAT_1,$A126)</f>
        <v>0</v>
      </c>
    </row>
    <row r="127" spans="1:2" x14ac:dyDescent="0.2">
      <c r="A127" s="108" t="s">
        <v>173</v>
      </c>
      <c r="B127" s="167">
        <f>SUM(B124:B126)</f>
        <v>0</v>
      </c>
    </row>
    <row r="128" spans="1:2" x14ac:dyDescent="0.2">
      <c r="A128" s="96"/>
      <c r="B128" s="165"/>
    </row>
    <row r="129" spans="1:2" ht="16" thickBot="1" x14ac:dyDescent="0.25">
      <c r="A129" s="108" t="s">
        <v>174</v>
      </c>
      <c r="B129" s="170">
        <f>B121+B127</f>
        <v>0</v>
      </c>
    </row>
    <row r="130" spans="1:2" ht="16" thickTop="1" x14ac:dyDescent="0.2">
      <c r="A130" s="96"/>
      <c r="B130" s="166"/>
    </row>
    <row r="131" spans="1:2" x14ac:dyDescent="0.2">
      <c r="A131" s="96" t="s">
        <v>42</v>
      </c>
      <c r="B131" s="165">
        <f>SUMIFS(BS_OP_BAL,BS_CAT_1,$A131)</f>
        <v>0</v>
      </c>
    </row>
    <row r="132" spans="1:2" x14ac:dyDescent="0.2">
      <c r="A132" s="96" t="s">
        <v>16</v>
      </c>
      <c r="B132" s="165">
        <f>SUMIFS(BS_OP_BAL,BS_CAT_1,$A132)</f>
        <v>0</v>
      </c>
    </row>
    <row r="133" spans="1:2" x14ac:dyDescent="0.2">
      <c r="A133" s="96" t="s">
        <v>33</v>
      </c>
      <c r="B133" s="165">
        <f>SUMIFS(BS_OP_BAL,BS_CAT_1,$A133)</f>
        <v>0</v>
      </c>
    </row>
    <row r="134" spans="1:2" x14ac:dyDescent="0.2">
      <c r="A134" s="108" t="s">
        <v>41</v>
      </c>
      <c r="B134" s="171">
        <f>SUM(B131:B133)</f>
        <v>0</v>
      </c>
    </row>
    <row r="135" spans="1:2" x14ac:dyDescent="0.2">
      <c r="A135" s="96"/>
      <c r="B135" s="154"/>
    </row>
    <row r="136" spans="1:2" ht="16" thickBot="1" x14ac:dyDescent="0.25">
      <c r="A136" s="108" t="s">
        <v>176</v>
      </c>
      <c r="B136" s="172">
        <f>B129+B134</f>
        <v>0</v>
      </c>
    </row>
    <row r="137" spans="1:2" ht="16" thickTop="1" x14ac:dyDescent="0.2"/>
  </sheetData>
  <mergeCells count="6">
    <mergeCell ref="A21:B21"/>
    <mergeCell ref="A27:B27"/>
    <mergeCell ref="A22:B22"/>
    <mergeCell ref="A23:B23"/>
    <mergeCell ref="A24:B24"/>
    <mergeCell ref="A25:B25"/>
  </mergeCells>
  <phoneticPr fontId="9" type="noConversion"/>
  <dataValidations count="2">
    <dataValidation type="list" allowBlank="1" showInputMessage="1" showErrorMessage="1" sqref="G7:G18" xr:uid="{A9FDE760-7A0B-4D9B-85C9-6417909F7A06}">
      <formula1>"Actual,Forecast"</formula1>
    </dataValidation>
    <dataValidation type="list" allowBlank="1" showInputMessage="1" showErrorMessage="1" sqref="B4" xr:uid="{139289D5-7613-4119-9EC4-AE0607753038}">
      <formula1>$D$7:$D$18</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FD070-AA1B-4BDB-BDD2-BCF507A51510}">
  <sheetPr>
    <tabColor rgb="FF1FAA75"/>
  </sheetPr>
  <dimension ref="A2:B15"/>
  <sheetViews>
    <sheetView showGridLines="0" tabSelected="1" workbookViewId="0">
      <selection activeCell="A6" sqref="A6:B6"/>
    </sheetView>
  </sheetViews>
  <sheetFormatPr baseColWidth="10" defaultColWidth="8.83203125" defaultRowHeight="15" x14ac:dyDescent="0.2"/>
  <cols>
    <col min="1" max="1" width="38.33203125" customWidth="1"/>
    <col min="2" max="2" width="41.83203125" customWidth="1"/>
  </cols>
  <sheetData>
    <row r="2" spans="1:2" ht="15" customHeight="1" x14ac:dyDescent="0.2">
      <c r="A2" s="418" t="s">
        <v>463</v>
      </c>
      <c r="B2" s="418"/>
    </row>
    <row r="3" spans="1:2" ht="15" customHeight="1" x14ac:dyDescent="0.2">
      <c r="A3" s="418"/>
      <c r="B3" s="418"/>
    </row>
    <row r="4" spans="1:2" ht="15" customHeight="1" x14ac:dyDescent="0.2">
      <c r="A4" s="418"/>
      <c r="B4" s="418"/>
    </row>
    <row r="6" spans="1:2" x14ac:dyDescent="0.2">
      <c r="A6" s="419" t="s">
        <v>530</v>
      </c>
      <c r="B6" s="419"/>
    </row>
    <row r="8" spans="1:2" ht="15" customHeight="1" x14ac:dyDescent="0.2">
      <c r="A8" s="420" t="s">
        <v>531</v>
      </c>
      <c r="B8" s="420"/>
    </row>
    <row r="9" spans="1:2" x14ac:dyDescent="0.2">
      <c r="A9" s="420"/>
      <c r="B9" s="420"/>
    </row>
    <row r="10" spans="1:2" x14ac:dyDescent="0.2">
      <c r="A10" s="420"/>
      <c r="B10" s="420"/>
    </row>
    <row r="11" spans="1:2" x14ac:dyDescent="0.2">
      <c r="A11" s="420"/>
      <c r="B11" s="420"/>
    </row>
    <row r="12" spans="1:2" x14ac:dyDescent="0.2">
      <c r="A12" s="48"/>
      <c r="B12" s="48"/>
    </row>
    <row r="13" spans="1:2" x14ac:dyDescent="0.2">
      <c r="A13" s="377" t="s">
        <v>535</v>
      </c>
      <c r="B13" s="391" t="s">
        <v>532</v>
      </c>
    </row>
    <row r="15" spans="1:2" x14ac:dyDescent="0.2">
      <c r="A15" s="379" t="s">
        <v>533</v>
      </c>
      <c r="B15" s="390" t="s">
        <v>534</v>
      </c>
    </row>
  </sheetData>
  <mergeCells count="3">
    <mergeCell ref="A2:B4"/>
    <mergeCell ref="A6:B6"/>
    <mergeCell ref="A8:B11"/>
  </mergeCells>
  <hyperlinks>
    <hyperlink ref="A6" r:id="rId1" xr:uid="{F138F957-2DF0-4C40-8E6A-8A23B85EFC23}"/>
    <hyperlink ref="B15" r:id="rId2" display="here" xr:uid="{3D0124E6-BC54-4D19-BCF0-EEF92EEC33DF}"/>
    <hyperlink ref="B13" r:id="rId3" xr:uid="{A9DFD3EB-D66F-4A3E-AD39-343A60B89D22}"/>
  </hyperlinks>
  <pageMargins left="0.7" right="0.7" top="0.75" bottom="0.75" header="0.3" footer="0.3"/>
  <pageSetup paperSize="9" orientation="portrait" r:id="rId4"/>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D82A1-E02B-409B-A2A8-ABA49DFA633D}">
  <sheetPr codeName="Checks">
    <tabColor rgb="FFFBE95F"/>
  </sheetPr>
  <dimension ref="A1:D24"/>
  <sheetViews>
    <sheetView showGridLines="0" workbookViewId="0">
      <selection activeCell="B26" sqref="B26"/>
    </sheetView>
  </sheetViews>
  <sheetFormatPr baseColWidth="10" defaultColWidth="9.1640625" defaultRowHeight="15" x14ac:dyDescent="0.2"/>
  <cols>
    <col min="1" max="1" width="35.5" style="14" bestFit="1" customWidth="1"/>
    <col min="2" max="2" width="69.6640625" style="14" bestFit="1" customWidth="1"/>
    <col min="3" max="3" width="15.5" style="14" customWidth="1"/>
    <col min="4" max="4" width="78.83203125" style="16" customWidth="1"/>
    <col min="5" max="9" width="9.1640625" style="14"/>
    <col min="10" max="10" width="21.5" style="14" bestFit="1" customWidth="1"/>
    <col min="11" max="11" width="24.83203125" style="14" bestFit="1" customWidth="1"/>
    <col min="12" max="16384" width="9.1640625" style="14"/>
  </cols>
  <sheetData>
    <row r="1" spans="1:4" x14ac:dyDescent="0.2">
      <c r="C1" s="15">
        <f>SUM(C3:C21)</f>
        <v>0</v>
      </c>
    </row>
    <row r="2" spans="1:4" s="13" customFormat="1" x14ac:dyDescent="0.2">
      <c r="A2" s="18" t="s">
        <v>18</v>
      </c>
      <c r="B2" s="18" t="s">
        <v>20</v>
      </c>
      <c r="C2" s="18" t="s">
        <v>21</v>
      </c>
      <c r="D2" s="19" t="s">
        <v>31</v>
      </c>
    </row>
    <row r="3" spans="1:4" s="24" customFormat="1" ht="11" x14ac:dyDescent="0.15">
      <c r="A3" s="20" t="s">
        <v>187</v>
      </c>
      <c r="B3" s="21" t="s">
        <v>188</v>
      </c>
      <c r="C3" s="22">
        <v>0</v>
      </c>
      <c r="D3" s="23"/>
    </row>
    <row r="4" spans="1:4" s="24" customFormat="1" ht="11" x14ac:dyDescent="0.15">
      <c r="A4" s="20"/>
      <c r="B4" s="21"/>
      <c r="C4" s="22">
        <v>0</v>
      </c>
      <c r="D4" s="23"/>
    </row>
    <row r="5" spans="1:4" s="24" customFormat="1" ht="11" x14ac:dyDescent="0.15">
      <c r="A5" s="20"/>
      <c r="B5" s="21"/>
      <c r="C5" s="22">
        <v>0</v>
      </c>
      <c r="D5" s="23"/>
    </row>
    <row r="6" spans="1:4" s="24" customFormat="1" ht="11" x14ac:dyDescent="0.15">
      <c r="A6" s="20"/>
      <c r="B6" s="21"/>
      <c r="C6" s="22">
        <v>0</v>
      </c>
      <c r="D6" s="23"/>
    </row>
    <row r="7" spans="1:4" s="24" customFormat="1" ht="11" x14ac:dyDescent="0.15">
      <c r="A7" s="20"/>
      <c r="B7" s="21"/>
      <c r="C7" s="22">
        <v>0</v>
      </c>
      <c r="D7" s="23"/>
    </row>
    <row r="8" spans="1:4" s="24" customFormat="1" ht="11" x14ac:dyDescent="0.15">
      <c r="A8" s="20"/>
      <c r="B8" s="21"/>
      <c r="C8" s="22">
        <v>0</v>
      </c>
      <c r="D8" s="23"/>
    </row>
    <row r="9" spans="1:4" s="24" customFormat="1" ht="11" x14ac:dyDescent="0.15">
      <c r="A9" s="20"/>
      <c r="B9" s="21"/>
      <c r="C9" s="22">
        <v>0</v>
      </c>
      <c r="D9" s="23"/>
    </row>
    <row r="10" spans="1:4" s="24" customFormat="1" ht="11" x14ac:dyDescent="0.15">
      <c r="A10" s="20"/>
      <c r="B10" s="21"/>
      <c r="C10" s="22">
        <v>0</v>
      </c>
      <c r="D10" s="23"/>
    </row>
    <row r="11" spans="1:4" s="24" customFormat="1" ht="11" x14ac:dyDescent="0.15">
      <c r="A11" s="20"/>
      <c r="B11" s="21"/>
      <c r="C11" s="22">
        <v>0</v>
      </c>
      <c r="D11" s="23"/>
    </row>
    <row r="12" spans="1:4" s="24" customFormat="1" ht="11" x14ac:dyDescent="0.15">
      <c r="A12" s="20"/>
      <c r="B12" s="21"/>
      <c r="C12" s="22">
        <v>0</v>
      </c>
      <c r="D12" s="23"/>
    </row>
    <row r="13" spans="1:4" s="24" customFormat="1" ht="11" x14ac:dyDescent="0.15">
      <c r="A13" s="20"/>
      <c r="B13" s="21"/>
      <c r="C13" s="22">
        <v>0</v>
      </c>
      <c r="D13" s="23"/>
    </row>
    <row r="14" spans="1:4" s="24" customFormat="1" ht="11" x14ac:dyDescent="0.15">
      <c r="A14" s="20"/>
      <c r="B14" s="21"/>
      <c r="C14" s="22">
        <v>0</v>
      </c>
      <c r="D14" s="23"/>
    </row>
    <row r="15" spans="1:4" s="24" customFormat="1" ht="11" x14ac:dyDescent="0.15">
      <c r="A15" s="20"/>
      <c r="B15" s="21"/>
      <c r="C15" s="22">
        <v>0</v>
      </c>
      <c r="D15" s="23"/>
    </row>
    <row r="16" spans="1:4" s="24" customFormat="1" ht="11" x14ac:dyDescent="0.15">
      <c r="A16" s="20"/>
      <c r="B16" s="21"/>
      <c r="C16" s="22">
        <v>0</v>
      </c>
      <c r="D16" s="23"/>
    </row>
    <row r="17" spans="1:4" s="24" customFormat="1" ht="11" x14ac:dyDescent="0.15">
      <c r="A17" s="20"/>
      <c r="B17" s="21"/>
      <c r="C17" s="22">
        <v>0</v>
      </c>
      <c r="D17" s="23"/>
    </row>
    <row r="18" spans="1:4" s="24" customFormat="1" ht="11" x14ac:dyDescent="0.15">
      <c r="A18" s="20"/>
      <c r="B18" s="21"/>
      <c r="C18" s="22">
        <v>0</v>
      </c>
      <c r="D18" s="23"/>
    </row>
    <row r="19" spans="1:4" s="24" customFormat="1" ht="11" x14ac:dyDescent="0.15">
      <c r="A19" s="20"/>
      <c r="B19" s="21"/>
      <c r="C19" s="22">
        <v>0</v>
      </c>
      <c r="D19" s="23"/>
    </row>
    <row r="20" spans="1:4" s="24" customFormat="1" ht="11" x14ac:dyDescent="0.15">
      <c r="A20" s="20"/>
      <c r="B20" s="21"/>
      <c r="C20" s="22">
        <v>0</v>
      </c>
      <c r="D20" s="23"/>
    </row>
    <row r="21" spans="1:4" s="24" customFormat="1" ht="11" x14ac:dyDescent="0.15">
      <c r="A21" s="20"/>
      <c r="B21" s="21"/>
      <c r="C21" s="22">
        <v>0</v>
      </c>
      <c r="D21" s="23"/>
    </row>
    <row r="22" spans="1:4" x14ac:dyDescent="0.2">
      <c r="C22" s="17"/>
    </row>
    <row r="23" spans="1:4" x14ac:dyDescent="0.2">
      <c r="C23" s="17"/>
    </row>
    <row r="24" spans="1:4" x14ac:dyDescent="0.2">
      <c r="C24" s="17"/>
    </row>
  </sheetData>
  <conditionalFormatting sqref="C3:C21">
    <cfRule type="cellIs" dxfId="0" priority="4" operator="equal">
      <formula>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5245A-73EC-48E1-A588-90EB7D35BB0A}">
  <sheetPr codeName="Sheet10">
    <tabColor rgb="FF000036"/>
  </sheetPr>
  <dimension ref="A1:Q97"/>
  <sheetViews>
    <sheetView zoomScale="70" zoomScaleNormal="70" zoomScaleSheetLayoutView="70" workbookViewId="0"/>
  </sheetViews>
  <sheetFormatPr baseColWidth="10" defaultColWidth="8.6640625" defaultRowHeight="11" outlineLevelCol="1" x14ac:dyDescent="0.15"/>
  <cols>
    <col min="1" max="1" width="28.6640625" style="97" customWidth="1"/>
    <col min="2" max="2" width="61.83203125" style="98" bestFit="1" customWidth="1"/>
    <col min="3" max="3" width="14.6640625" style="178" bestFit="1" customWidth="1"/>
    <col min="4" max="4" width="19.6640625" style="98" customWidth="1" outlineLevel="1"/>
    <col min="5" max="5" width="17" style="98" customWidth="1" outlineLevel="1"/>
    <col min="6" max="6" width="18" style="98" customWidth="1" outlineLevel="1"/>
    <col min="7" max="7" width="15.6640625" style="98" customWidth="1" outlineLevel="1"/>
    <col min="8" max="8" width="15.5" style="98" customWidth="1" outlineLevel="1"/>
    <col min="9" max="9" width="15.33203125" style="98" customWidth="1" outlineLevel="1"/>
    <col min="10" max="10" width="18" style="98" customWidth="1" outlineLevel="1"/>
    <col min="11" max="12" width="15.6640625" style="98" customWidth="1" outlineLevel="1"/>
    <col min="13" max="13" width="16.5" style="98" customWidth="1" outlineLevel="1"/>
    <col min="14" max="14" width="18.5" style="98" customWidth="1" outlineLevel="1"/>
    <col min="15" max="15" width="15.33203125" style="98" customWidth="1"/>
    <col min="16" max="17" width="19.1640625" style="98" customWidth="1"/>
    <col min="18" max="16384" width="8.6640625" style="98"/>
  </cols>
  <sheetData>
    <row r="1" spans="1:17" ht="26" x14ac:dyDescent="0.3">
      <c r="B1" s="140"/>
      <c r="C1" s="156"/>
      <c r="D1" s="405" t="str">
        <f>CONCATENATE("Profit &amp; Loss - ",Organisation1," - Budget")</f>
        <v>Profit &amp; Loss -  - Budget</v>
      </c>
      <c r="E1" s="405"/>
      <c r="F1" s="405"/>
      <c r="G1" s="405"/>
      <c r="H1" s="405"/>
      <c r="I1" s="405"/>
      <c r="J1" s="405"/>
      <c r="K1" s="405"/>
      <c r="L1" s="405"/>
      <c r="M1" s="405"/>
      <c r="N1" s="405"/>
      <c r="O1" s="405"/>
    </row>
    <row r="2" spans="1:17" ht="14" x14ac:dyDescent="0.2">
      <c r="B2" s="96"/>
      <c r="C2" s="157"/>
    </row>
    <row r="3" spans="1:17" ht="14" x14ac:dyDescent="0.2">
      <c r="B3" s="96" t="s">
        <v>70</v>
      </c>
      <c r="C3" s="157"/>
      <c r="D3" s="286" t="str">
        <f>'Lookup Sheet'!B6</f>
        <v>Actual</v>
      </c>
      <c r="E3" s="286" t="str">
        <f>'Lookup Sheet'!C6</f>
        <v>Actual</v>
      </c>
      <c r="F3" s="286" t="str">
        <f>'Lookup Sheet'!D6</f>
        <v>Actual</v>
      </c>
      <c r="G3" s="286" t="str">
        <f>'Lookup Sheet'!E6</f>
        <v>Forecast</v>
      </c>
      <c r="H3" s="286" t="str">
        <f>'Lookup Sheet'!F6</f>
        <v>Forecast</v>
      </c>
      <c r="I3" s="286" t="str">
        <f>'Lookup Sheet'!G6</f>
        <v>Forecast</v>
      </c>
      <c r="J3" s="286" t="str">
        <f>'Lookup Sheet'!H6</f>
        <v>Forecast</v>
      </c>
      <c r="K3" s="286" t="str">
        <f>'Lookup Sheet'!I6</f>
        <v>Forecast</v>
      </c>
      <c r="L3" s="286" t="str">
        <f>'Lookup Sheet'!J6</f>
        <v>Forecast</v>
      </c>
      <c r="M3" s="286" t="str">
        <f>'Lookup Sheet'!K6</f>
        <v>Forecast</v>
      </c>
      <c r="N3" s="286" t="str">
        <f>'Lookup Sheet'!L6</f>
        <v>Forecast</v>
      </c>
      <c r="O3" s="286" t="str">
        <f>'Lookup Sheet'!M6</f>
        <v>Forecast</v>
      </c>
      <c r="P3" s="98" t="s">
        <v>213</v>
      </c>
      <c r="Q3" s="98" t="s">
        <v>278</v>
      </c>
    </row>
    <row r="4" spans="1:17" ht="14" x14ac:dyDescent="0.2">
      <c r="B4" s="96" t="s">
        <v>1</v>
      </c>
      <c r="C4" s="157"/>
      <c r="D4" s="281">
        <f>'Lookup Sheet'!B2</f>
        <v>1</v>
      </c>
      <c r="E4" s="281">
        <f>'Lookup Sheet'!C2</f>
        <v>2</v>
      </c>
      <c r="F4" s="281">
        <f>'Lookup Sheet'!D2</f>
        <v>3</v>
      </c>
      <c r="G4" s="281">
        <f>'Lookup Sheet'!E2</f>
        <v>4</v>
      </c>
      <c r="H4" s="281">
        <f>'Lookup Sheet'!F2</f>
        <v>5</v>
      </c>
      <c r="I4" s="281">
        <f>'Lookup Sheet'!G2</f>
        <v>6</v>
      </c>
      <c r="J4" s="281">
        <f>'Lookup Sheet'!H2</f>
        <v>7</v>
      </c>
      <c r="K4" s="281">
        <f>'Lookup Sheet'!I2</f>
        <v>8</v>
      </c>
      <c r="L4" s="281">
        <f>'Lookup Sheet'!J2</f>
        <v>9</v>
      </c>
      <c r="M4" s="281">
        <f>'Lookup Sheet'!K2</f>
        <v>10</v>
      </c>
      <c r="N4" s="281">
        <f>'Lookup Sheet'!L2</f>
        <v>11</v>
      </c>
      <c r="O4" s="281">
        <f>'Lookup Sheet'!M2</f>
        <v>12</v>
      </c>
    </row>
    <row r="5" spans="1:17" s="105" customFormat="1" ht="15" thickBot="1" x14ac:dyDescent="0.25">
      <c r="A5" s="104"/>
      <c r="B5" s="96" t="s">
        <v>60</v>
      </c>
      <c r="C5" s="158"/>
      <c r="D5" s="282" t="str">
        <f>'Lookup Sheet'!B3</f>
        <v>JAN-20</v>
      </c>
      <c r="E5" s="282" t="str">
        <f>'Lookup Sheet'!C3</f>
        <v>FEB-20</v>
      </c>
      <c r="F5" s="282" t="str">
        <f>'Lookup Sheet'!D3</f>
        <v>MAR-20</v>
      </c>
      <c r="G5" s="282" t="str">
        <f>'Lookup Sheet'!E3</f>
        <v>APR-20</v>
      </c>
      <c r="H5" s="282" t="str">
        <f>'Lookup Sheet'!F3</f>
        <v>MAY-20</v>
      </c>
      <c r="I5" s="282" t="str">
        <f>'Lookup Sheet'!G3</f>
        <v>JUN-20</v>
      </c>
      <c r="J5" s="282" t="str">
        <f>'Lookup Sheet'!H3</f>
        <v>JUL-20</v>
      </c>
      <c r="K5" s="282" t="str">
        <f>'Lookup Sheet'!I3</f>
        <v>AUG-20</v>
      </c>
      <c r="L5" s="282" t="str">
        <f>'Lookup Sheet'!J3</f>
        <v>SEP-20</v>
      </c>
      <c r="M5" s="282" t="str">
        <f>'Lookup Sheet'!K3</f>
        <v>OCT-20</v>
      </c>
      <c r="N5" s="282" t="str">
        <f>'Lookup Sheet'!L3</f>
        <v>NOV-20</v>
      </c>
      <c r="O5" s="282" t="str">
        <f>'Lookup Sheet'!M3</f>
        <v>DEC-20</v>
      </c>
    </row>
    <row r="6" spans="1:17" ht="14" x14ac:dyDescent="0.2">
      <c r="B6" s="96"/>
      <c r="C6" s="159"/>
      <c r="D6" s="106">
        <f>D4</f>
        <v>1</v>
      </c>
      <c r="E6" s="106">
        <f t="shared" ref="E6:O6" si="0">E4</f>
        <v>2</v>
      </c>
      <c r="F6" s="106">
        <f t="shared" si="0"/>
        <v>3</v>
      </c>
      <c r="G6" s="106">
        <f t="shared" si="0"/>
        <v>4</v>
      </c>
      <c r="H6" s="106">
        <f t="shared" si="0"/>
        <v>5</v>
      </c>
      <c r="I6" s="106">
        <f t="shared" si="0"/>
        <v>6</v>
      </c>
      <c r="J6" s="106">
        <f t="shared" si="0"/>
        <v>7</v>
      </c>
      <c r="K6" s="106">
        <f t="shared" si="0"/>
        <v>8</v>
      </c>
      <c r="L6" s="106">
        <f t="shared" si="0"/>
        <v>9</v>
      </c>
      <c r="M6" s="106">
        <f t="shared" si="0"/>
        <v>10</v>
      </c>
      <c r="N6" s="106">
        <f t="shared" si="0"/>
        <v>11</v>
      </c>
      <c r="O6" s="106">
        <f t="shared" si="0"/>
        <v>12</v>
      </c>
    </row>
    <row r="7" spans="1:17" s="110" customFormat="1" ht="15" x14ac:dyDescent="0.2">
      <c r="A7" s="107"/>
      <c r="B7" s="108" t="str">
        <f>Header!A43</f>
        <v>Sales</v>
      </c>
      <c r="C7" s="160"/>
      <c r="D7" s="109">
        <v>15000</v>
      </c>
      <c r="E7" s="109">
        <v>17334</v>
      </c>
      <c r="F7" s="109">
        <v>18534</v>
      </c>
      <c r="G7" s="109">
        <v>19734</v>
      </c>
      <c r="H7" s="109">
        <v>20934</v>
      </c>
      <c r="I7" s="109">
        <v>22134</v>
      </c>
      <c r="J7" s="109">
        <v>23334</v>
      </c>
      <c r="K7" s="109">
        <v>24534</v>
      </c>
      <c r="L7" s="109">
        <v>25734</v>
      </c>
      <c r="M7" s="109">
        <v>26934</v>
      </c>
      <c r="N7" s="109">
        <v>28134</v>
      </c>
      <c r="O7" s="109">
        <v>29334</v>
      </c>
      <c r="P7" s="9">
        <f>IF(Header!$C$4=D$6,D7,0)+IF(Header!$C$4=E$6,E7,0)+IF(Header!$C$4=F$6,F7,0)+IF(Header!$C$4=G$6,G7,0)+IF(Header!$C$4=H$6,H7,0)+IF(Header!$C$4=I$6,I7,0)+IF(Header!$C$4=J$6,J7,0)+IF(Header!$C$4=K$6,K7,0)+IF(Header!$C$4=L$6,L7,0)+IF(Header!$C$4=M$6,M7,0)+IF(Header!$C$4=N$6,N7,0)+IF(Header!$C$4=O$6,O7,0)</f>
        <v>15000</v>
      </c>
      <c r="Q7" s="9">
        <f>IF(D$3="Actual",D7,0)+IF(E$3="Actual",E7,0)+IF(F$3="Actual",F7,0)+IF(G$3="Actual",G7,0)+IF(H$3="Actual",H7,0)+IF(I$3="Actual",I7,0)+IF(J$3="Actual",J7,0)+IF(K$3="Actual",K7,0)+IF(L$3="Actual",L7,0)+IF(M$3="Actual",M7,0)+IF(N$3="Actual",N7,0)+IF(O$3="Actual",O7,0)</f>
        <v>50868</v>
      </c>
    </row>
    <row r="8" spans="1:17" ht="14" x14ac:dyDescent="0.2">
      <c r="B8" s="96"/>
      <c r="C8" s="154"/>
      <c r="D8" s="102"/>
      <c r="E8" s="102"/>
      <c r="F8" s="102"/>
      <c r="G8" s="102"/>
      <c r="H8" s="102"/>
      <c r="I8" s="102"/>
      <c r="J8" s="102"/>
      <c r="K8" s="102"/>
      <c r="L8" s="102"/>
      <c r="M8" s="102"/>
      <c r="N8" s="102"/>
      <c r="O8" s="102"/>
    </row>
    <row r="9" spans="1:17" ht="15" x14ac:dyDescent="0.2">
      <c r="B9" s="96" t="str">
        <f>Header!A45</f>
        <v>Cost of sales</v>
      </c>
      <c r="C9" s="154"/>
      <c r="D9" s="102">
        <v>5252.3333333333339</v>
      </c>
      <c r="E9" s="102">
        <v>5252.3333333333339</v>
      </c>
      <c r="F9" s="102">
        <v>6102.3333333333339</v>
      </c>
      <c r="G9" s="102">
        <v>6102.3333333333339</v>
      </c>
      <c r="H9" s="102">
        <v>6102.3333333333339</v>
      </c>
      <c r="I9" s="102">
        <v>6102.3333333333339</v>
      </c>
      <c r="J9" s="102">
        <v>6102.3333333333339</v>
      </c>
      <c r="K9" s="102">
        <v>6102.3333333333339</v>
      </c>
      <c r="L9" s="102">
        <v>6102.3333333333339</v>
      </c>
      <c r="M9" s="102">
        <v>6102.3333333333339</v>
      </c>
      <c r="N9" s="102">
        <v>6102.3333333333339</v>
      </c>
      <c r="O9" s="102">
        <v>6102.3333333333339</v>
      </c>
      <c r="P9" s="9">
        <f>IF(Header!$C$4=D$6,D9,0)+IF(Header!$C$4=E$6,E9,0)+IF(Header!$C$4=F$6,F9,0)+IF(Header!$C$4=G$6,G9,0)+IF(Header!$C$4=H$6,H9,0)+IF(Header!$C$4=I$6,I9,0)+IF(Header!$C$4=J$6,J9,0)+IF(Header!$C$4=K$6,K9,0)+IF(Header!$C$4=L$6,L9,0)+IF(Header!$C$4=M$6,M9,0)+IF(Header!$C$4=N$6,N9,0)+IF(Header!$C$4=O$6,O9,0)</f>
        <v>5252.3333333333339</v>
      </c>
      <c r="Q9" s="9">
        <f>IF(D$3="Actual",D9,0)+IF(E$3="Actual",E9,0)+IF(F$3="Actual",F9,0)+IF(G$3="Actual",G9,0)+IF(H$3="Actual",H9,0)+IF(I$3="Actual",I9,0)+IF(J$3="Actual",J9,0)+IF(K$3="Actual",K9,0)+IF(L$3="Actual",L9,0)+IF(M$3="Actual",M9,0)+IF(N$3="Actual",N9,0)+IF(O$3="Actual",O9,0)</f>
        <v>16607</v>
      </c>
    </row>
    <row r="10" spans="1:17" ht="14" x14ac:dyDescent="0.2">
      <c r="B10" s="96"/>
      <c r="C10" s="154"/>
      <c r="D10" s="102"/>
      <c r="E10" s="102"/>
      <c r="F10" s="102"/>
      <c r="G10" s="102"/>
      <c r="H10" s="102"/>
      <c r="I10" s="102"/>
      <c r="J10" s="102"/>
      <c r="K10" s="102"/>
      <c r="L10" s="102"/>
      <c r="M10" s="102"/>
      <c r="N10" s="102"/>
      <c r="O10" s="102"/>
    </row>
    <row r="11" spans="1:17" ht="15" x14ac:dyDescent="0.2">
      <c r="B11" s="108" t="str">
        <f>Header!A47</f>
        <v>Gross Margin</v>
      </c>
      <c r="C11" s="154"/>
      <c r="D11" s="139">
        <v>9747.6666666666661</v>
      </c>
      <c r="E11" s="139">
        <v>12081.666666666666</v>
      </c>
      <c r="F11" s="139">
        <v>12431.666666666666</v>
      </c>
      <c r="G11" s="139">
        <v>13631.666666666666</v>
      </c>
      <c r="H11" s="139">
        <v>14831.666666666666</v>
      </c>
      <c r="I11" s="139">
        <v>16031.666666666666</v>
      </c>
      <c r="J11" s="139">
        <v>17231.666666666664</v>
      </c>
      <c r="K11" s="139">
        <v>18431.666666666664</v>
      </c>
      <c r="L11" s="139">
        <v>19631.666666666664</v>
      </c>
      <c r="M11" s="139">
        <v>20831.666666666664</v>
      </c>
      <c r="N11" s="139">
        <v>22031.666666666664</v>
      </c>
      <c r="O11" s="139">
        <v>23231.666666666664</v>
      </c>
      <c r="P11" s="9">
        <f>IF(Header!$C$4=D$6,D11,0)+IF(Header!$C$4=E$6,E11,0)+IF(Header!$C$4=F$6,F11,0)+IF(Header!$C$4=G$6,G11,0)+IF(Header!$C$4=H$6,H11,0)+IF(Header!$C$4=I$6,I11,0)+IF(Header!$C$4=J$6,J11,0)+IF(Header!$C$4=K$6,K11,0)+IF(Header!$C$4=L$6,L11,0)+IF(Header!$C$4=M$6,M11,0)+IF(Header!$C$4=N$6,N11,0)+IF(Header!$C$4=O$6,O11,0)</f>
        <v>9747.6666666666661</v>
      </c>
      <c r="Q11" s="9">
        <f>IF(D$3="Actual",D11,0)+IF(E$3="Actual",E11,0)+IF(F$3="Actual",F11,0)+IF(G$3="Actual",G11,0)+IF(H$3="Actual",H11,0)+IF(I$3="Actual",I11,0)+IF(J$3="Actual",J11,0)+IF(K$3="Actual",K11,0)+IF(L$3="Actual",L11,0)+IF(M$3="Actual",M11,0)+IF(N$3="Actual",N11,0)+IF(O$3="Actual",O11,0)</f>
        <v>34261</v>
      </c>
    </row>
    <row r="12" spans="1:17" ht="14" x14ac:dyDescent="0.2">
      <c r="B12" s="96"/>
      <c r="C12" s="161"/>
      <c r="D12" s="113"/>
      <c r="E12" s="114"/>
      <c r="F12" s="114"/>
      <c r="G12" s="114"/>
      <c r="H12" s="114"/>
      <c r="I12" s="114"/>
      <c r="J12" s="114"/>
      <c r="K12" s="114"/>
      <c r="L12" s="114"/>
      <c r="M12" s="114"/>
      <c r="N12" s="114"/>
      <c r="O12" s="114"/>
    </row>
    <row r="13" spans="1:17" ht="14" x14ac:dyDescent="0.2">
      <c r="B13" s="108" t="s">
        <v>68</v>
      </c>
      <c r="C13" s="161"/>
      <c r="D13" s="113"/>
      <c r="E13" s="114"/>
      <c r="F13" s="114"/>
      <c r="G13" s="114"/>
      <c r="H13" s="114"/>
      <c r="I13" s="114"/>
      <c r="J13" s="114"/>
      <c r="K13" s="114"/>
      <c r="L13" s="114"/>
      <c r="M13" s="114"/>
      <c r="N13" s="114"/>
      <c r="O13" s="114"/>
    </row>
    <row r="14" spans="1:17" ht="15" x14ac:dyDescent="0.2">
      <c r="B14" s="96" t="str">
        <f>Header!B50</f>
        <v>Employee Costs</v>
      </c>
      <c r="C14" s="162"/>
      <c r="D14" s="102">
        <v>3403.6106666666665</v>
      </c>
      <c r="E14" s="102">
        <v>3403.6106666666665</v>
      </c>
      <c r="F14" s="102">
        <v>3403.6106666666665</v>
      </c>
      <c r="G14" s="102">
        <v>3403.6106666666665</v>
      </c>
      <c r="H14" s="102">
        <v>3403.6106666666665</v>
      </c>
      <c r="I14" s="102">
        <v>3403.6106666666665</v>
      </c>
      <c r="J14" s="102">
        <v>3403.6106666666665</v>
      </c>
      <c r="K14" s="102">
        <v>3403.6106666666665</v>
      </c>
      <c r="L14" s="102">
        <v>3403.6106666666665</v>
      </c>
      <c r="M14" s="102">
        <v>3403.6106666666665</v>
      </c>
      <c r="N14" s="102">
        <v>3403.6106666666665</v>
      </c>
      <c r="O14" s="102">
        <v>3403.6106666666665</v>
      </c>
      <c r="P14" s="9">
        <f>IF(Header!$C$4=D$6,D14,0)+IF(Header!$C$4=E$6,E14,0)+IF(Header!$C$4=F$6,F14,0)+IF(Header!$C$4=G$6,G14,0)+IF(Header!$C$4=H$6,H14,0)+IF(Header!$C$4=I$6,I14,0)+IF(Header!$C$4=J$6,J14,0)+IF(Header!$C$4=K$6,K14,0)+IF(Header!$C$4=L$6,L14,0)+IF(Header!$C$4=M$6,M14,0)+IF(Header!$C$4=N$6,N14,0)+IF(Header!$C$4=O$6,O14,0)</f>
        <v>3403.6106666666665</v>
      </c>
      <c r="Q14" s="9">
        <f t="shared" ref="Q14:Q28" si="1">IF(D$3="Actual",D14,0)+IF(E$3="Actual",E14,0)+IF(F$3="Actual",F14,0)+IF(G$3="Actual",G14,0)+IF(H$3="Actual",H14,0)+IF(I$3="Actual",I14,0)+IF(J$3="Actual",J14,0)+IF(K$3="Actual",K14,0)+IF(L$3="Actual",L14,0)+IF(M$3="Actual",M14,0)+IF(N$3="Actual",N14,0)+IF(O$3="Actual",O14,0)</f>
        <v>10210.831999999999</v>
      </c>
    </row>
    <row r="15" spans="1:17" ht="15" x14ac:dyDescent="0.2">
      <c r="B15" s="96" t="str">
        <f>Header!B51</f>
        <v>Property Costs</v>
      </c>
      <c r="C15" s="162"/>
      <c r="D15" s="102">
        <v>1472</v>
      </c>
      <c r="E15" s="102">
        <v>1472</v>
      </c>
      <c r="F15" s="102">
        <v>1472</v>
      </c>
      <c r="G15" s="102">
        <v>1472</v>
      </c>
      <c r="H15" s="102">
        <v>1472</v>
      </c>
      <c r="I15" s="102">
        <v>1472</v>
      </c>
      <c r="J15" s="102">
        <v>1472</v>
      </c>
      <c r="K15" s="102">
        <v>1472</v>
      </c>
      <c r="L15" s="102">
        <v>1472</v>
      </c>
      <c r="M15" s="102">
        <v>1472</v>
      </c>
      <c r="N15" s="102">
        <v>1472</v>
      </c>
      <c r="O15" s="102">
        <v>1472</v>
      </c>
      <c r="P15" s="9">
        <f>IF(Header!$C$4=D$6,D15,0)+IF(Header!$C$4=E$6,E15,0)+IF(Header!$C$4=F$6,F15,0)+IF(Header!$C$4=G$6,G15,0)+IF(Header!$C$4=H$6,H15,0)+IF(Header!$C$4=I$6,I15,0)+IF(Header!$C$4=J$6,J15,0)+IF(Header!$C$4=K$6,K15,0)+IF(Header!$C$4=L$6,L15,0)+IF(Header!$C$4=M$6,M15,0)+IF(Header!$C$4=N$6,N15,0)+IF(Header!$C$4=O$6,O15,0)</f>
        <v>1472</v>
      </c>
      <c r="Q15" s="9">
        <f t="shared" si="1"/>
        <v>4416</v>
      </c>
    </row>
    <row r="16" spans="1:17" ht="15" x14ac:dyDescent="0.2">
      <c r="B16" s="96" t="str">
        <f>Header!B52</f>
        <v>Utilities</v>
      </c>
      <c r="C16" s="162"/>
      <c r="D16" s="102">
        <v>0</v>
      </c>
      <c r="E16" s="102">
        <v>0</v>
      </c>
      <c r="F16" s="102">
        <v>0</v>
      </c>
      <c r="G16" s="102">
        <v>0</v>
      </c>
      <c r="H16" s="102">
        <v>0</v>
      </c>
      <c r="I16" s="102">
        <v>0</v>
      </c>
      <c r="J16" s="102">
        <v>0</v>
      </c>
      <c r="K16" s="102">
        <v>0</v>
      </c>
      <c r="L16" s="102">
        <v>0</v>
      </c>
      <c r="M16" s="102">
        <v>0</v>
      </c>
      <c r="N16" s="102">
        <v>0</v>
      </c>
      <c r="O16" s="102">
        <v>0</v>
      </c>
      <c r="P16" s="9">
        <f>IF(Header!$C$4=D$6,D16,0)+IF(Header!$C$4=E$6,E16,0)+IF(Header!$C$4=F$6,F16,0)+IF(Header!$C$4=G$6,G16,0)+IF(Header!$C$4=H$6,H16,0)+IF(Header!$C$4=I$6,I16,0)+IF(Header!$C$4=J$6,J16,0)+IF(Header!$C$4=K$6,K16,0)+IF(Header!$C$4=L$6,L16,0)+IF(Header!$C$4=M$6,M16,0)+IF(Header!$C$4=N$6,N16,0)+IF(Header!$C$4=O$6,O16,0)</f>
        <v>0</v>
      </c>
      <c r="Q16" s="9">
        <f t="shared" si="1"/>
        <v>0</v>
      </c>
    </row>
    <row r="17" spans="2:17" ht="15" x14ac:dyDescent="0.2">
      <c r="B17" s="96" t="str">
        <f>Header!B53</f>
        <v>Advertising &amp; Marketing</v>
      </c>
      <c r="C17" s="162"/>
      <c r="D17" s="102">
        <v>0</v>
      </c>
      <c r="E17" s="102">
        <v>3650</v>
      </c>
      <c r="F17" s="102">
        <v>3000</v>
      </c>
      <c r="G17" s="102">
        <v>3000</v>
      </c>
      <c r="H17" s="102">
        <v>3000</v>
      </c>
      <c r="I17" s="102">
        <v>3000</v>
      </c>
      <c r="J17" s="102">
        <v>3000</v>
      </c>
      <c r="K17" s="102">
        <v>3000</v>
      </c>
      <c r="L17" s="102">
        <v>3000</v>
      </c>
      <c r="M17" s="102">
        <v>3000</v>
      </c>
      <c r="N17" s="102">
        <v>3000</v>
      </c>
      <c r="O17" s="102">
        <v>3000</v>
      </c>
      <c r="P17" s="9">
        <f>IF(Header!$C$4=D$6,D17,0)+IF(Header!$C$4=E$6,E17,0)+IF(Header!$C$4=F$6,F17,0)+IF(Header!$C$4=G$6,G17,0)+IF(Header!$C$4=H$6,H17,0)+IF(Header!$C$4=I$6,I17,0)+IF(Header!$C$4=J$6,J17,0)+IF(Header!$C$4=K$6,K17,0)+IF(Header!$C$4=L$6,L17,0)+IF(Header!$C$4=M$6,M17,0)+IF(Header!$C$4=N$6,N17,0)+IF(Header!$C$4=O$6,O17,0)</f>
        <v>0</v>
      </c>
      <c r="Q17" s="9">
        <f t="shared" si="1"/>
        <v>6650</v>
      </c>
    </row>
    <row r="18" spans="2:17" ht="15" x14ac:dyDescent="0.2">
      <c r="B18" s="96" t="str">
        <f>Header!B54</f>
        <v>IT Applications, storage &amp; subscriptions</v>
      </c>
      <c r="C18" s="162"/>
      <c r="D18" s="102">
        <v>1418.8766666666668</v>
      </c>
      <c r="E18" s="102">
        <v>1418.8766666666668</v>
      </c>
      <c r="F18" s="102">
        <v>1418.8766666666668</v>
      </c>
      <c r="G18" s="102">
        <v>1418.8766666666668</v>
      </c>
      <c r="H18" s="102">
        <v>1418.8766666666668</v>
      </c>
      <c r="I18" s="102">
        <v>1418.8766666666668</v>
      </c>
      <c r="J18" s="102">
        <v>1418.8766666666668</v>
      </c>
      <c r="K18" s="102">
        <v>1418.8766666666668</v>
      </c>
      <c r="L18" s="102">
        <v>1418.8766666666668</v>
      </c>
      <c r="M18" s="102">
        <v>1418.8766666666668</v>
      </c>
      <c r="N18" s="102">
        <v>1418.8766666666668</v>
      </c>
      <c r="O18" s="102">
        <v>1418.8766666666668</v>
      </c>
      <c r="P18" s="9">
        <f>IF(Header!$C$4=D$6,D18,0)+IF(Header!$C$4=E$6,E18,0)+IF(Header!$C$4=F$6,F18,0)+IF(Header!$C$4=G$6,G18,0)+IF(Header!$C$4=H$6,H18,0)+IF(Header!$C$4=I$6,I18,0)+IF(Header!$C$4=J$6,J18,0)+IF(Header!$C$4=K$6,K18,0)+IF(Header!$C$4=L$6,L18,0)+IF(Header!$C$4=M$6,M18,0)+IF(Header!$C$4=N$6,N18,0)+IF(Header!$C$4=O$6,O18,0)</f>
        <v>1418.8766666666668</v>
      </c>
      <c r="Q18" s="9">
        <f t="shared" si="1"/>
        <v>4256.63</v>
      </c>
    </row>
    <row r="19" spans="2:17" ht="15" x14ac:dyDescent="0.2">
      <c r="B19" s="96" t="str">
        <f>Header!B55</f>
        <v>Insurance</v>
      </c>
      <c r="C19" s="162"/>
      <c r="D19" s="102">
        <v>138</v>
      </c>
      <c r="E19" s="102">
        <v>138</v>
      </c>
      <c r="F19" s="102">
        <v>138</v>
      </c>
      <c r="G19" s="102">
        <v>138</v>
      </c>
      <c r="H19" s="102">
        <v>138</v>
      </c>
      <c r="I19" s="102">
        <v>138</v>
      </c>
      <c r="J19" s="102">
        <v>138</v>
      </c>
      <c r="K19" s="102">
        <v>138</v>
      </c>
      <c r="L19" s="102">
        <v>138</v>
      </c>
      <c r="M19" s="102">
        <v>138</v>
      </c>
      <c r="N19" s="102">
        <v>138</v>
      </c>
      <c r="O19" s="102">
        <v>138</v>
      </c>
      <c r="P19" s="9">
        <f>IF(Header!$C$4=D$6,D19,0)+IF(Header!$C$4=E$6,E19,0)+IF(Header!$C$4=F$6,F19,0)+IF(Header!$C$4=G$6,G19,0)+IF(Header!$C$4=H$6,H19,0)+IF(Header!$C$4=I$6,I19,0)+IF(Header!$C$4=J$6,J19,0)+IF(Header!$C$4=K$6,K19,0)+IF(Header!$C$4=L$6,L19,0)+IF(Header!$C$4=M$6,M19,0)+IF(Header!$C$4=N$6,N19,0)+IF(Header!$C$4=O$6,O19,0)</f>
        <v>138</v>
      </c>
      <c r="Q19" s="9">
        <f t="shared" si="1"/>
        <v>414</v>
      </c>
    </row>
    <row r="20" spans="2:17" ht="15" x14ac:dyDescent="0.2">
      <c r="B20" s="96" t="str">
        <f>Header!B56</f>
        <v>Telephone and Internet</v>
      </c>
      <c r="C20" s="162"/>
      <c r="D20" s="102">
        <v>32</v>
      </c>
      <c r="E20" s="102">
        <v>32</v>
      </c>
      <c r="F20" s="102">
        <v>32</v>
      </c>
      <c r="G20" s="102">
        <v>32</v>
      </c>
      <c r="H20" s="102">
        <v>32</v>
      </c>
      <c r="I20" s="102">
        <v>32</v>
      </c>
      <c r="J20" s="102">
        <v>32</v>
      </c>
      <c r="K20" s="102">
        <v>32</v>
      </c>
      <c r="L20" s="102">
        <v>32</v>
      </c>
      <c r="M20" s="102">
        <v>32</v>
      </c>
      <c r="N20" s="102">
        <v>32</v>
      </c>
      <c r="O20" s="102">
        <v>32</v>
      </c>
      <c r="P20" s="9">
        <f>IF(Header!$C$4=D$6,D20,0)+IF(Header!$C$4=E$6,E20,0)+IF(Header!$C$4=F$6,F20,0)+IF(Header!$C$4=G$6,G20,0)+IF(Header!$C$4=H$6,H20,0)+IF(Header!$C$4=I$6,I20,0)+IF(Header!$C$4=J$6,J20,0)+IF(Header!$C$4=K$6,K20,0)+IF(Header!$C$4=L$6,L20,0)+IF(Header!$C$4=M$6,M20,0)+IF(Header!$C$4=N$6,N20,0)+IF(Header!$C$4=O$6,O20,0)</f>
        <v>32</v>
      </c>
      <c r="Q20" s="9">
        <f t="shared" si="1"/>
        <v>96</v>
      </c>
    </row>
    <row r="21" spans="2:17" ht="15" x14ac:dyDescent="0.2">
      <c r="B21" s="96" t="str">
        <f>Header!B57</f>
        <v>Professional Fees</v>
      </c>
      <c r="C21" s="162"/>
      <c r="D21" s="102">
        <v>0</v>
      </c>
      <c r="E21" s="102">
        <v>0</v>
      </c>
      <c r="F21" s="102">
        <v>0</v>
      </c>
      <c r="G21" s="102">
        <v>0</v>
      </c>
      <c r="H21" s="102">
        <v>0</v>
      </c>
      <c r="I21" s="102">
        <v>0</v>
      </c>
      <c r="J21" s="102">
        <v>0</v>
      </c>
      <c r="K21" s="102">
        <v>0</v>
      </c>
      <c r="L21" s="102">
        <v>0</v>
      </c>
      <c r="M21" s="102">
        <v>0</v>
      </c>
      <c r="N21" s="102">
        <v>0</v>
      </c>
      <c r="O21" s="102">
        <v>0</v>
      </c>
      <c r="P21" s="9">
        <f>IF(Header!$C$4=D$6,D21,0)+IF(Header!$C$4=E$6,E21,0)+IF(Header!$C$4=F$6,F21,0)+IF(Header!$C$4=G$6,G21,0)+IF(Header!$C$4=H$6,H21,0)+IF(Header!$C$4=I$6,I21,0)+IF(Header!$C$4=J$6,J21,0)+IF(Header!$C$4=K$6,K21,0)+IF(Header!$C$4=L$6,L21,0)+IF(Header!$C$4=M$6,M21,0)+IF(Header!$C$4=N$6,N21,0)+IF(Header!$C$4=O$6,O21,0)</f>
        <v>0</v>
      </c>
      <c r="Q21" s="9">
        <f t="shared" si="1"/>
        <v>0</v>
      </c>
    </row>
    <row r="22" spans="2:17" ht="15" x14ac:dyDescent="0.2">
      <c r="B22" s="96" t="str">
        <f>Header!B58</f>
        <v>Audit &amp; Accountancy</v>
      </c>
      <c r="C22" s="162"/>
      <c r="D22" s="102">
        <v>0</v>
      </c>
      <c r="E22" s="102">
        <v>0</v>
      </c>
      <c r="F22" s="102">
        <v>0</v>
      </c>
      <c r="G22" s="102">
        <v>0</v>
      </c>
      <c r="H22" s="102">
        <v>0</v>
      </c>
      <c r="I22" s="102">
        <v>0</v>
      </c>
      <c r="J22" s="102">
        <v>0</v>
      </c>
      <c r="K22" s="102">
        <v>0</v>
      </c>
      <c r="L22" s="102">
        <v>0</v>
      </c>
      <c r="M22" s="102">
        <v>0</v>
      </c>
      <c r="N22" s="102">
        <v>0</v>
      </c>
      <c r="O22" s="102">
        <v>0</v>
      </c>
      <c r="P22" s="9">
        <f>IF(Header!$C$4=D$6,D22,0)+IF(Header!$C$4=E$6,E22,0)+IF(Header!$C$4=F$6,F22,0)+IF(Header!$C$4=G$6,G22,0)+IF(Header!$C$4=H$6,H22,0)+IF(Header!$C$4=I$6,I22,0)+IF(Header!$C$4=J$6,J22,0)+IF(Header!$C$4=K$6,K22,0)+IF(Header!$C$4=L$6,L22,0)+IF(Header!$C$4=M$6,M22,0)+IF(Header!$C$4=N$6,N22,0)+IF(Header!$C$4=O$6,O22,0)</f>
        <v>0</v>
      </c>
      <c r="Q22" s="9">
        <f t="shared" si="1"/>
        <v>0</v>
      </c>
    </row>
    <row r="23" spans="2:17" ht="15" x14ac:dyDescent="0.2">
      <c r="B23" s="96" t="str">
        <f>Header!B59</f>
        <v>Subscriptions</v>
      </c>
      <c r="C23" s="162"/>
      <c r="D23" s="102">
        <v>0</v>
      </c>
      <c r="E23" s="102">
        <v>0</v>
      </c>
      <c r="F23" s="102">
        <v>0</v>
      </c>
      <c r="G23" s="102">
        <v>0</v>
      </c>
      <c r="H23" s="102">
        <v>0</v>
      </c>
      <c r="I23" s="102">
        <v>0</v>
      </c>
      <c r="J23" s="102">
        <v>0</v>
      </c>
      <c r="K23" s="102">
        <v>0</v>
      </c>
      <c r="L23" s="102">
        <v>0</v>
      </c>
      <c r="M23" s="102">
        <v>0</v>
      </c>
      <c r="N23" s="102">
        <v>0</v>
      </c>
      <c r="O23" s="102">
        <v>0</v>
      </c>
      <c r="P23" s="9">
        <f>IF(Header!$C$4=D$6,D23,0)+IF(Header!$C$4=E$6,E23,0)+IF(Header!$C$4=F$6,F23,0)+IF(Header!$C$4=G$6,G23,0)+IF(Header!$C$4=H$6,H23,0)+IF(Header!$C$4=I$6,I23,0)+IF(Header!$C$4=J$6,J23,0)+IF(Header!$C$4=K$6,K23,0)+IF(Header!$C$4=L$6,L23,0)+IF(Header!$C$4=M$6,M23,0)+IF(Header!$C$4=N$6,N23,0)+IF(Header!$C$4=O$6,O23,0)</f>
        <v>0</v>
      </c>
      <c r="Q23" s="9">
        <f t="shared" si="1"/>
        <v>0</v>
      </c>
    </row>
    <row r="24" spans="2:17" ht="15" x14ac:dyDescent="0.2">
      <c r="B24" s="96" t="str">
        <f>Header!B60</f>
        <v>Staff training</v>
      </c>
      <c r="C24" s="162"/>
      <c r="D24" s="102">
        <v>250</v>
      </c>
      <c r="E24" s="102">
        <v>250</v>
      </c>
      <c r="F24" s="102">
        <v>250</v>
      </c>
      <c r="G24" s="102">
        <v>250</v>
      </c>
      <c r="H24" s="102">
        <v>250</v>
      </c>
      <c r="I24" s="102">
        <v>250</v>
      </c>
      <c r="J24" s="102">
        <v>250</v>
      </c>
      <c r="K24" s="102">
        <v>250</v>
      </c>
      <c r="L24" s="102">
        <v>250</v>
      </c>
      <c r="M24" s="102">
        <v>250</v>
      </c>
      <c r="N24" s="102">
        <v>250</v>
      </c>
      <c r="O24" s="102">
        <v>250</v>
      </c>
      <c r="P24" s="9">
        <f>IF(Header!$C$4=D$6,D24,0)+IF(Header!$C$4=E$6,E24,0)+IF(Header!$C$4=F$6,F24,0)+IF(Header!$C$4=G$6,G24,0)+IF(Header!$C$4=H$6,H24,0)+IF(Header!$C$4=I$6,I24,0)+IF(Header!$C$4=J$6,J24,0)+IF(Header!$C$4=K$6,K24,0)+IF(Header!$C$4=L$6,L24,0)+IF(Header!$C$4=M$6,M24,0)+IF(Header!$C$4=N$6,N24,0)+IF(Header!$C$4=O$6,O24,0)</f>
        <v>250</v>
      </c>
      <c r="Q24" s="9">
        <f t="shared" si="1"/>
        <v>750</v>
      </c>
    </row>
    <row r="25" spans="2:17" ht="15" x14ac:dyDescent="0.2">
      <c r="B25" s="96" t="str">
        <f>Header!B61</f>
        <v>General expenses</v>
      </c>
      <c r="C25" s="162"/>
      <c r="D25" s="102">
        <v>45</v>
      </c>
      <c r="E25" s="102">
        <v>45</v>
      </c>
      <c r="F25" s="102">
        <v>45</v>
      </c>
      <c r="G25" s="102">
        <v>45</v>
      </c>
      <c r="H25" s="102">
        <v>45</v>
      </c>
      <c r="I25" s="102">
        <v>45</v>
      </c>
      <c r="J25" s="102">
        <v>45</v>
      </c>
      <c r="K25" s="102">
        <v>45</v>
      </c>
      <c r="L25" s="102">
        <v>45</v>
      </c>
      <c r="M25" s="102">
        <v>45</v>
      </c>
      <c r="N25" s="102">
        <v>45</v>
      </c>
      <c r="O25" s="102">
        <v>45</v>
      </c>
      <c r="P25" s="9">
        <f>IF(Header!$C$4=D$6,D25,0)+IF(Header!$C$4=E$6,E25,0)+IF(Header!$C$4=F$6,F25,0)+IF(Header!$C$4=G$6,G25,0)+IF(Header!$C$4=H$6,H25,0)+IF(Header!$C$4=I$6,I25,0)+IF(Header!$C$4=J$6,J25,0)+IF(Header!$C$4=K$6,K25,0)+IF(Header!$C$4=L$6,L25,0)+IF(Header!$C$4=M$6,M25,0)+IF(Header!$C$4=N$6,N25,0)+IF(Header!$C$4=O$6,O25,0)</f>
        <v>45</v>
      </c>
      <c r="Q25" s="9">
        <f t="shared" si="1"/>
        <v>135</v>
      </c>
    </row>
    <row r="26" spans="2:17" ht="15" x14ac:dyDescent="0.2">
      <c r="B26" s="96" t="str">
        <f>Header!B62</f>
        <v>Bank Fees</v>
      </c>
      <c r="C26" s="162"/>
      <c r="D26" s="102">
        <v>0</v>
      </c>
      <c r="E26" s="102">
        <v>0</v>
      </c>
      <c r="F26" s="102">
        <v>0</v>
      </c>
      <c r="G26" s="102">
        <v>0</v>
      </c>
      <c r="H26" s="102">
        <v>0</v>
      </c>
      <c r="I26" s="102">
        <v>0</v>
      </c>
      <c r="J26" s="102">
        <v>0</v>
      </c>
      <c r="K26" s="102">
        <v>0</v>
      </c>
      <c r="L26" s="102">
        <v>0</v>
      </c>
      <c r="M26" s="102">
        <v>0</v>
      </c>
      <c r="N26" s="102">
        <v>0</v>
      </c>
      <c r="O26" s="102">
        <v>0</v>
      </c>
      <c r="P26" s="9">
        <f>IF(Header!$C$4=D$6,D26,0)+IF(Header!$C$4=E$6,E26,0)+IF(Header!$C$4=F$6,F26,0)+IF(Header!$C$4=G$6,G26,0)+IF(Header!$C$4=H$6,H26,0)+IF(Header!$C$4=I$6,I26,0)+IF(Header!$C$4=J$6,J26,0)+IF(Header!$C$4=K$6,K26,0)+IF(Header!$C$4=L$6,L26,0)+IF(Header!$C$4=M$6,M26,0)+IF(Header!$C$4=N$6,N26,0)+IF(Header!$C$4=O$6,O26,0)</f>
        <v>0</v>
      </c>
      <c r="Q26" s="9">
        <f t="shared" si="1"/>
        <v>0</v>
      </c>
    </row>
    <row r="27" spans="2:17" ht="15" x14ac:dyDescent="0.2">
      <c r="B27" s="96" t="str">
        <f>Header!B63</f>
        <v>Travel Expenses</v>
      </c>
      <c r="C27" s="162"/>
      <c r="D27" s="102">
        <v>0</v>
      </c>
      <c r="E27" s="102">
        <v>0</v>
      </c>
      <c r="F27" s="102">
        <v>0</v>
      </c>
      <c r="G27" s="102">
        <v>0</v>
      </c>
      <c r="H27" s="102">
        <v>0</v>
      </c>
      <c r="I27" s="102">
        <v>0</v>
      </c>
      <c r="J27" s="102">
        <v>0</v>
      </c>
      <c r="K27" s="102">
        <v>0</v>
      </c>
      <c r="L27" s="102">
        <v>0</v>
      </c>
      <c r="M27" s="102">
        <v>0</v>
      </c>
      <c r="N27" s="102">
        <v>0</v>
      </c>
      <c r="O27" s="102">
        <v>0</v>
      </c>
      <c r="P27" s="9">
        <f>IF(Header!$C$4=D$6,D27,0)+IF(Header!$C$4=E$6,E27,0)+IF(Header!$C$4=F$6,F27,0)+IF(Header!$C$4=G$6,G27,0)+IF(Header!$C$4=H$6,H27,0)+IF(Header!$C$4=I$6,I27,0)+IF(Header!$C$4=J$6,J27,0)+IF(Header!$C$4=K$6,K27,0)+IF(Header!$C$4=L$6,L27,0)+IF(Header!$C$4=M$6,M27,0)+IF(Header!$C$4=N$6,N27,0)+IF(Header!$C$4=O$6,O27,0)</f>
        <v>0</v>
      </c>
      <c r="Q27" s="9">
        <f t="shared" si="1"/>
        <v>0</v>
      </c>
    </row>
    <row r="28" spans="2:17" ht="15" x14ac:dyDescent="0.2">
      <c r="B28" s="108" t="str">
        <f>Header!A64</f>
        <v>Total Overheads</v>
      </c>
      <c r="C28" s="162"/>
      <c r="D28" s="139">
        <v>6759.4873333333335</v>
      </c>
      <c r="E28" s="139">
        <v>10409.487333333334</v>
      </c>
      <c r="F28" s="139">
        <v>9759.4873333333326</v>
      </c>
      <c r="G28" s="139">
        <v>9759.4873333333326</v>
      </c>
      <c r="H28" s="139">
        <v>9759.4873333333326</v>
      </c>
      <c r="I28" s="139">
        <v>9759.4873333333326</v>
      </c>
      <c r="J28" s="139">
        <v>9759.4873333333326</v>
      </c>
      <c r="K28" s="139">
        <v>9759.4873333333326</v>
      </c>
      <c r="L28" s="139">
        <v>9759.4873333333326</v>
      </c>
      <c r="M28" s="139">
        <v>9759.4873333333326</v>
      </c>
      <c r="N28" s="139">
        <v>9759.4873333333326</v>
      </c>
      <c r="O28" s="139">
        <v>9759.4873333333326</v>
      </c>
      <c r="P28" s="9">
        <f>IF(Header!$C$4=D$6,D28,0)+IF(Header!$C$4=E$6,E28,0)+IF(Header!$C$4=F$6,F28,0)+IF(Header!$C$4=G$6,G28,0)+IF(Header!$C$4=H$6,H28,0)+IF(Header!$C$4=I$6,I28,0)+IF(Header!$C$4=J$6,J28,0)+IF(Header!$C$4=K$6,K28,0)+IF(Header!$C$4=L$6,L28,0)+IF(Header!$C$4=M$6,M28,0)+IF(Header!$C$4=N$6,N28,0)+IF(Header!$C$4=O$6,O28,0)</f>
        <v>6759.4873333333335</v>
      </c>
      <c r="Q28" s="9">
        <f t="shared" si="1"/>
        <v>26928.462</v>
      </c>
    </row>
    <row r="29" spans="2:17" ht="14" x14ac:dyDescent="0.2">
      <c r="B29" s="96"/>
      <c r="C29" s="162"/>
      <c r="D29" s="115"/>
      <c r="E29" s="115"/>
      <c r="F29" s="115"/>
      <c r="G29" s="115"/>
      <c r="H29" s="115"/>
      <c r="I29" s="115"/>
      <c r="J29" s="115"/>
      <c r="K29" s="115"/>
      <c r="L29" s="115"/>
      <c r="M29" s="115"/>
      <c r="N29" s="115"/>
      <c r="O29" s="115"/>
    </row>
    <row r="30" spans="2:17" ht="14" x14ac:dyDescent="0.2">
      <c r="B30" s="96" t="str">
        <f>Header!A66</f>
        <v>Inter Company Revenues</v>
      </c>
      <c r="C30" s="162"/>
      <c r="D30" s="102"/>
      <c r="E30" s="102"/>
      <c r="F30" s="102"/>
      <c r="G30" s="102"/>
      <c r="H30" s="102"/>
      <c r="I30" s="102"/>
      <c r="J30" s="102"/>
      <c r="K30" s="102"/>
      <c r="L30" s="102"/>
      <c r="M30" s="102"/>
      <c r="N30" s="102"/>
      <c r="O30" s="102"/>
    </row>
    <row r="31" spans="2:17" ht="14" x14ac:dyDescent="0.2">
      <c r="B31" s="96" t="str">
        <f>Header!A67</f>
        <v>Inter Company Expenses</v>
      </c>
      <c r="C31" s="162"/>
      <c r="D31" s="102"/>
      <c r="E31" s="102"/>
      <c r="F31" s="102"/>
      <c r="G31" s="102"/>
      <c r="H31" s="102"/>
      <c r="I31" s="102"/>
      <c r="J31" s="102"/>
      <c r="K31" s="102"/>
      <c r="L31" s="102"/>
      <c r="M31" s="102"/>
      <c r="N31" s="102"/>
      <c r="O31" s="102"/>
    </row>
    <row r="32" spans="2:17" ht="14" x14ac:dyDescent="0.2">
      <c r="B32" s="96" t="str">
        <f>Header!A68</f>
        <v>Capitalised Costs (IP + WIP)</v>
      </c>
      <c r="C32" s="162"/>
      <c r="D32" s="102"/>
      <c r="E32" s="102"/>
      <c r="F32" s="102"/>
      <c r="G32" s="102"/>
      <c r="H32" s="102"/>
      <c r="I32" s="102"/>
      <c r="J32" s="102"/>
      <c r="K32" s="102"/>
      <c r="L32" s="102"/>
      <c r="M32" s="102"/>
      <c r="N32" s="102"/>
      <c r="O32" s="102"/>
    </row>
    <row r="33" spans="1:17" ht="14" x14ac:dyDescent="0.2">
      <c r="B33" s="96"/>
      <c r="C33" s="162"/>
      <c r="D33" s="115"/>
      <c r="E33" s="115"/>
      <c r="F33" s="115"/>
      <c r="G33" s="115"/>
      <c r="H33" s="115"/>
      <c r="I33" s="115"/>
      <c r="J33" s="115"/>
      <c r="K33" s="115"/>
      <c r="L33" s="115"/>
      <c r="M33" s="115"/>
      <c r="N33" s="115"/>
      <c r="O33" s="115"/>
    </row>
    <row r="34" spans="1:17" s="119" customFormat="1" ht="15" x14ac:dyDescent="0.2">
      <c r="A34" s="116"/>
      <c r="B34" s="108" t="str">
        <f>Header!A70</f>
        <v>Net Profit before Group Costs</v>
      </c>
      <c r="C34" s="162"/>
      <c r="D34" s="139">
        <v>2988.1793333333326</v>
      </c>
      <c r="E34" s="139">
        <v>1672.1793333333317</v>
      </c>
      <c r="F34" s="139">
        <v>2672.1793333333335</v>
      </c>
      <c r="G34" s="139">
        <v>3872.1793333333335</v>
      </c>
      <c r="H34" s="139">
        <v>5072.1793333333335</v>
      </c>
      <c r="I34" s="139">
        <v>6272.1793333333335</v>
      </c>
      <c r="J34" s="139">
        <v>7472.1793333333317</v>
      </c>
      <c r="K34" s="139">
        <v>8672.1793333333317</v>
      </c>
      <c r="L34" s="139">
        <v>9872.1793333333317</v>
      </c>
      <c r="M34" s="139">
        <v>11072.179333333332</v>
      </c>
      <c r="N34" s="139">
        <v>12272.179333333332</v>
      </c>
      <c r="O34" s="139">
        <v>13472.179333333332</v>
      </c>
      <c r="P34" s="9">
        <f>IF(Header!$C$4=D$6,D34,0)+IF(Header!$C$4=E$6,E34,0)+IF(Header!$C$4=F$6,F34,0)+IF(Header!$C$4=G$6,G34,0)+IF(Header!$C$4=H$6,H34,0)+IF(Header!$C$4=I$6,I34,0)+IF(Header!$C$4=J$6,J34,0)+IF(Header!$C$4=K$6,K34,0)+IF(Header!$C$4=L$6,L34,0)+IF(Header!$C$4=M$6,M34,0)+IF(Header!$C$4=N$6,N34,0)+IF(Header!$C$4=O$6,O34,0)</f>
        <v>2988.1793333333326</v>
      </c>
      <c r="Q34" s="9">
        <f t="shared" ref="Q34:Q46" si="2">IF(D$3="Actual",D34,0)+IF(E$3="Actual",E34,0)+IF(F$3="Actual",F34,0)+IF(G$3="Actual",G34,0)+IF(H$3="Actual",H34,0)+IF(I$3="Actual",I34,0)+IF(J$3="Actual",J34,0)+IF(K$3="Actual",K34,0)+IF(L$3="Actual",L34,0)+IF(M$3="Actual",M34,0)+IF(N$3="Actual",N34,0)+IF(O$3="Actual",O34,0)</f>
        <v>7332.5379999999977</v>
      </c>
    </row>
    <row r="35" spans="1:17" ht="15" x14ac:dyDescent="0.2">
      <c r="B35" s="96"/>
      <c r="C35" s="162"/>
      <c r="D35" s="115"/>
      <c r="E35" s="115"/>
      <c r="F35" s="115"/>
      <c r="G35" s="115"/>
      <c r="H35" s="115"/>
      <c r="I35" s="115"/>
      <c r="J35" s="115"/>
      <c r="K35" s="115"/>
      <c r="L35" s="115"/>
      <c r="M35" s="115"/>
      <c r="N35" s="115"/>
      <c r="O35" s="115"/>
      <c r="P35" s="9"/>
      <c r="Q35" s="9"/>
    </row>
    <row r="36" spans="1:17" ht="15" x14ac:dyDescent="0.2">
      <c r="B36" s="96" t="str">
        <f>Header!A72</f>
        <v>Parent Co - Cost Allocation</v>
      </c>
      <c r="C36" s="162"/>
      <c r="D36" s="115"/>
      <c r="E36" s="115"/>
      <c r="F36" s="115"/>
      <c r="G36" s="115"/>
      <c r="H36" s="115"/>
      <c r="I36" s="115"/>
      <c r="J36" s="115"/>
      <c r="K36" s="115"/>
      <c r="L36" s="115"/>
      <c r="M36" s="115"/>
      <c r="N36" s="115"/>
      <c r="O36" s="115"/>
      <c r="P36" s="9"/>
      <c r="Q36" s="9"/>
    </row>
    <row r="37" spans="1:17" ht="15" x14ac:dyDescent="0.2">
      <c r="B37" s="96"/>
      <c r="C37" s="162"/>
      <c r="D37" s="115"/>
      <c r="E37" s="115"/>
      <c r="F37" s="115"/>
      <c r="G37" s="115"/>
      <c r="H37" s="115"/>
      <c r="I37" s="115"/>
      <c r="J37" s="115"/>
      <c r="K37" s="115"/>
      <c r="L37" s="115"/>
      <c r="M37" s="115"/>
      <c r="N37" s="115"/>
      <c r="O37" s="115"/>
      <c r="P37" s="9"/>
      <c r="Q37" s="9"/>
    </row>
    <row r="38" spans="1:17" s="119" customFormat="1" ht="15" x14ac:dyDescent="0.2">
      <c r="A38" s="116"/>
      <c r="B38" s="108" t="str">
        <f>Header!A74</f>
        <v>Net Profit Before Tax</v>
      </c>
      <c r="C38" s="162"/>
      <c r="D38" s="139">
        <v>2988.1793333333326</v>
      </c>
      <c r="E38" s="139">
        <v>1672.1793333333317</v>
      </c>
      <c r="F38" s="139">
        <v>2672.1793333333335</v>
      </c>
      <c r="G38" s="139">
        <v>3872.1793333333335</v>
      </c>
      <c r="H38" s="139">
        <v>5072.1793333333335</v>
      </c>
      <c r="I38" s="139">
        <v>6272.1793333333335</v>
      </c>
      <c r="J38" s="139">
        <v>7472.1793333333317</v>
      </c>
      <c r="K38" s="139">
        <v>8672.1793333333317</v>
      </c>
      <c r="L38" s="139">
        <v>9872.1793333333317</v>
      </c>
      <c r="M38" s="139">
        <v>11072.179333333332</v>
      </c>
      <c r="N38" s="139">
        <v>12272.179333333332</v>
      </c>
      <c r="O38" s="139">
        <v>13472.179333333332</v>
      </c>
      <c r="P38" s="9">
        <f>IF(Header!$C$4=D$6,D38,0)+IF(Header!$C$4=E$6,E38,0)+IF(Header!$C$4=F$6,F38,0)+IF(Header!$C$4=G$6,G38,0)+IF(Header!$C$4=H$6,H38,0)+IF(Header!$C$4=I$6,I38,0)+IF(Header!$C$4=J$6,J38,0)+IF(Header!$C$4=K$6,K38,0)+IF(Header!$C$4=L$6,L38,0)+IF(Header!$C$4=M$6,M38,0)+IF(Header!$C$4=N$6,N38,0)+IF(Header!$C$4=O$6,O38,0)</f>
        <v>2988.1793333333326</v>
      </c>
      <c r="Q38" s="9">
        <f t="shared" si="2"/>
        <v>7332.5379999999977</v>
      </c>
    </row>
    <row r="39" spans="1:17" ht="15" x14ac:dyDescent="0.2">
      <c r="B39" s="96"/>
      <c r="C39" s="162"/>
      <c r="D39" s="115"/>
      <c r="E39" s="115"/>
      <c r="F39" s="115"/>
      <c r="G39" s="115"/>
      <c r="H39" s="115"/>
      <c r="I39" s="115"/>
      <c r="J39" s="115"/>
      <c r="K39" s="115"/>
      <c r="L39" s="115"/>
      <c r="M39" s="115"/>
      <c r="N39" s="115"/>
      <c r="O39" s="115"/>
      <c r="P39" s="9"/>
      <c r="Q39" s="9"/>
    </row>
    <row r="40" spans="1:17" ht="15" customHeight="1" x14ac:dyDescent="0.2">
      <c r="B40" s="96" t="str">
        <f>Header!A76</f>
        <v>Taxation</v>
      </c>
      <c r="C40" s="162"/>
      <c r="D40" s="115"/>
      <c r="E40" s="115"/>
      <c r="F40" s="115"/>
      <c r="G40" s="115"/>
      <c r="H40" s="115"/>
      <c r="I40" s="115"/>
      <c r="J40" s="115"/>
      <c r="K40" s="115"/>
      <c r="L40" s="115"/>
      <c r="M40" s="115"/>
      <c r="N40" s="115"/>
      <c r="O40" s="115"/>
      <c r="P40" s="9"/>
      <c r="Q40" s="9"/>
    </row>
    <row r="41" spans="1:17" ht="15" x14ac:dyDescent="0.2">
      <c r="B41" s="96"/>
      <c r="C41" s="162"/>
      <c r="D41" s="115"/>
      <c r="E41" s="115"/>
      <c r="F41" s="115"/>
      <c r="G41" s="115"/>
      <c r="H41" s="115"/>
      <c r="I41" s="115"/>
      <c r="J41" s="115"/>
      <c r="K41" s="115"/>
      <c r="L41" s="115"/>
      <c r="M41" s="115"/>
      <c r="N41" s="115"/>
      <c r="O41" s="115"/>
      <c r="P41" s="9"/>
      <c r="Q41" s="9"/>
    </row>
    <row r="42" spans="1:17" s="119" customFormat="1" ht="15" x14ac:dyDescent="0.2">
      <c r="A42" s="116"/>
      <c r="B42" s="108" t="str">
        <f>Header!A78</f>
        <v>Net Profit After Tax</v>
      </c>
      <c r="C42" s="163"/>
      <c r="D42" s="139">
        <v>2988.1793333333326</v>
      </c>
      <c r="E42" s="139">
        <v>1672.1793333333317</v>
      </c>
      <c r="F42" s="139">
        <v>2672.1793333333335</v>
      </c>
      <c r="G42" s="139">
        <v>3872.1793333333335</v>
      </c>
      <c r="H42" s="139">
        <v>5072.1793333333335</v>
      </c>
      <c r="I42" s="139">
        <v>6272.1793333333335</v>
      </c>
      <c r="J42" s="139">
        <v>7472.1793333333317</v>
      </c>
      <c r="K42" s="139">
        <v>8672.1793333333317</v>
      </c>
      <c r="L42" s="139">
        <v>9872.1793333333317</v>
      </c>
      <c r="M42" s="139">
        <v>11072.179333333332</v>
      </c>
      <c r="N42" s="139">
        <v>12272.179333333332</v>
      </c>
      <c r="O42" s="139">
        <v>13472.179333333332</v>
      </c>
      <c r="P42" s="9">
        <f>IF(Header!$C$4=D$6,D42,0)+IF(Header!$C$4=E$6,E42,0)+IF(Header!$C$4=F$6,F42,0)+IF(Header!$C$4=G$6,G42,0)+IF(Header!$C$4=H$6,H42,0)+IF(Header!$C$4=I$6,I42,0)+IF(Header!$C$4=J$6,J42,0)+IF(Header!$C$4=K$6,K42,0)+IF(Header!$C$4=L$6,L42,0)+IF(Header!$C$4=M$6,M42,0)+IF(Header!$C$4=N$6,N42,0)+IF(Header!$C$4=O$6,O42,0)</f>
        <v>2988.1793333333326</v>
      </c>
      <c r="Q42" s="9">
        <f t="shared" si="2"/>
        <v>7332.5379999999977</v>
      </c>
    </row>
    <row r="43" spans="1:17" ht="15" x14ac:dyDescent="0.2">
      <c r="B43" s="96"/>
      <c r="C43" s="162"/>
      <c r="D43" s="115"/>
      <c r="E43" s="115"/>
      <c r="F43" s="115"/>
      <c r="G43" s="115"/>
      <c r="H43" s="115"/>
      <c r="I43" s="115"/>
      <c r="J43" s="115"/>
      <c r="K43" s="115"/>
      <c r="L43" s="115"/>
      <c r="M43" s="115"/>
      <c r="N43" s="115"/>
      <c r="O43" s="115"/>
      <c r="P43" s="9"/>
      <c r="Q43" s="9"/>
    </row>
    <row r="44" spans="1:17" ht="15" x14ac:dyDescent="0.2">
      <c r="B44" s="96" t="str">
        <f>Header!A80</f>
        <v>Director's Remuneration</v>
      </c>
      <c r="C44" s="162"/>
      <c r="D44" s="115">
        <v>6667</v>
      </c>
      <c r="E44" s="115">
        <v>6667</v>
      </c>
      <c r="F44" s="115">
        <v>6667</v>
      </c>
      <c r="G44" s="115">
        <v>6667</v>
      </c>
      <c r="H44" s="115">
        <v>6667</v>
      </c>
      <c r="I44" s="115">
        <v>6667</v>
      </c>
      <c r="J44" s="115">
        <v>6667</v>
      </c>
      <c r="K44" s="115">
        <v>6667</v>
      </c>
      <c r="L44" s="115">
        <v>6667</v>
      </c>
      <c r="M44" s="115">
        <v>6667</v>
      </c>
      <c r="N44" s="115">
        <v>6667</v>
      </c>
      <c r="O44" s="115">
        <v>6667</v>
      </c>
      <c r="P44" s="9"/>
      <c r="Q44" s="9"/>
    </row>
    <row r="45" spans="1:17" ht="15" x14ac:dyDescent="0.2">
      <c r="B45" s="96"/>
      <c r="C45" s="162"/>
      <c r="D45" s="115"/>
      <c r="E45" s="115"/>
      <c r="F45" s="115"/>
      <c r="G45" s="115"/>
      <c r="H45" s="115"/>
      <c r="I45" s="115"/>
      <c r="J45" s="115"/>
      <c r="K45" s="115"/>
      <c r="L45" s="115"/>
      <c r="M45" s="115"/>
      <c r="N45" s="115"/>
      <c r="O45" s="115"/>
      <c r="P45" s="9"/>
      <c r="Q45" s="9"/>
    </row>
    <row r="46" spans="1:17" s="119" customFormat="1" ht="16" thickBot="1" x14ac:dyDescent="0.25">
      <c r="A46" s="116"/>
      <c r="B46" s="108" t="str">
        <f>Header!A82</f>
        <v>Net Profit After Tax &amp; Distributions</v>
      </c>
      <c r="C46" s="163"/>
      <c r="D46" s="138">
        <v>-3678.8206666666674</v>
      </c>
      <c r="E46" s="138">
        <v>-4994.8206666666683</v>
      </c>
      <c r="F46" s="138">
        <v>-3994.8206666666665</v>
      </c>
      <c r="G46" s="138">
        <v>-2794.8206666666665</v>
      </c>
      <c r="H46" s="138">
        <v>-1594.8206666666665</v>
      </c>
      <c r="I46" s="138">
        <v>-394.82066666666651</v>
      </c>
      <c r="J46" s="138">
        <v>805.17933333333167</v>
      </c>
      <c r="K46" s="138">
        <v>2005.1793333333317</v>
      </c>
      <c r="L46" s="138">
        <v>3205.1793333333317</v>
      </c>
      <c r="M46" s="138">
        <v>4405.1793333333317</v>
      </c>
      <c r="N46" s="138">
        <v>5605.1793333333317</v>
      </c>
      <c r="O46" s="138">
        <v>6805.1793333333317</v>
      </c>
      <c r="P46" s="9">
        <f>IF(Header!$C$4=D$6,D46,0)+IF(Header!$C$4=E$6,E46,0)+IF(Header!$C$4=F$6,F46,0)+IF(Header!$C$4=G$6,G46,0)+IF(Header!$C$4=H$6,H46,0)+IF(Header!$C$4=I$6,I46,0)+IF(Header!$C$4=J$6,J46,0)+IF(Header!$C$4=K$6,K46,0)+IF(Header!$C$4=L$6,L46,0)+IF(Header!$C$4=M$6,M46,0)+IF(Header!$C$4=N$6,N46,0)+IF(Header!$C$4=O$6,O46,0)</f>
        <v>-3678.8206666666674</v>
      </c>
      <c r="Q46" s="9">
        <f t="shared" si="2"/>
        <v>-12668.462000000003</v>
      </c>
    </row>
    <row r="47" spans="1:17" ht="15" thickTop="1" x14ac:dyDescent="0.2">
      <c r="B47" s="96"/>
      <c r="C47" s="162"/>
      <c r="D47" s="115"/>
      <c r="E47" s="115"/>
      <c r="F47" s="115"/>
      <c r="G47" s="115"/>
      <c r="H47" s="115"/>
      <c r="I47" s="115"/>
      <c r="J47" s="115"/>
      <c r="K47" s="115"/>
      <c r="L47" s="115"/>
      <c r="M47" s="115"/>
      <c r="N47" s="115"/>
      <c r="O47" s="115"/>
    </row>
    <row r="48" spans="1:17" ht="14" x14ac:dyDescent="0.2">
      <c r="B48" s="96"/>
      <c r="C48" s="162"/>
      <c r="D48" s="113"/>
      <c r="E48" s="114"/>
      <c r="F48" s="114"/>
      <c r="G48" s="114"/>
      <c r="H48" s="114"/>
      <c r="I48" s="114"/>
      <c r="J48" s="114"/>
      <c r="K48" s="114"/>
      <c r="L48" s="114"/>
      <c r="M48" s="114"/>
      <c r="N48" s="114"/>
      <c r="O48" s="114"/>
    </row>
    <row r="49" spans="1:17" s="119" customFormat="1" ht="14" x14ac:dyDescent="0.2">
      <c r="A49" s="116"/>
      <c r="B49" s="96"/>
      <c r="C49" s="162"/>
      <c r="D49" s="120"/>
      <c r="E49" s="120"/>
      <c r="F49" s="120"/>
      <c r="G49" s="120"/>
      <c r="H49" s="120"/>
      <c r="I49" s="120"/>
      <c r="J49" s="120"/>
      <c r="K49" s="120"/>
      <c r="L49" s="120"/>
      <c r="M49" s="120"/>
      <c r="N49" s="120"/>
      <c r="O49" s="120"/>
    </row>
    <row r="50" spans="1:17" x14ac:dyDescent="0.15">
      <c r="A50" s="283" t="s">
        <v>206</v>
      </c>
      <c r="B50" s="283" t="s">
        <v>206</v>
      </c>
      <c r="C50" s="283" t="s">
        <v>206</v>
      </c>
      <c r="D50" s="283" t="s">
        <v>206</v>
      </c>
      <c r="E50" s="283" t="s">
        <v>206</v>
      </c>
      <c r="F50" s="283" t="s">
        <v>206</v>
      </c>
      <c r="G50" s="283" t="s">
        <v>206</v>
      </c>
      <c r="H50" s="283" t="s">
        <v>206</v>
      </c>
      <c r="I50" s="283" t="s">
        <v>206</v>
      </c>
      <c r="J50" s="283" t="s">
        <v>206</v>
      </c>
      <c r="K50" s="283" t="s">
        <v>206</v>
      </c>
      <c r="L50" s="283" t="s">
        <v>206</v>
      </c>
      <c r="M50" s="283" t="s">
        <v>206</v>
      </c>
      <c r="N50" s="283" t="s">
        <v>206</v>
      </c>
      <c r="O50" s="283" t="s">
        <v>206</v>
      </c>
      <c r="P50" s="283" t="s">
        <v>206</v>
      </c>
      <c r="Q50" s="283"/>
    </row>
    <row r="54" spans="1:17" x14ac:dyDescent="0.15">
      <c r="C54" s="98"/>
    </row>
    <row r="55" spans="1:17" x14ac:dyDescent="0.15">
      <c r="C55" s="98"/>
    </row>
    <row r="56" spans="1:17" x14ac:dyDescent="0.15">
      <c r="C56" s="98"/>
    </row>
    <row r="57" spans="1:17" x14ac:dyDescent="0.15">
      <c r="C57" s="98"/>
    </row>
    <row r="58" spans="1:17" x14ac:dyDescent="0.15">
      <c r="C58" s="98"/>
    </row>
    <row r="59" spans="1:17" x14ac:dyDescent="0.15">
      <c r="C59" s="98"/>
    </row>
    <row r="60" spans="1:17" x14ac:dyDescent="0.15">
      <c r="C60" s="98"/>
    </row>
    <row r="61" spans="1:17" x14ac:dyDescent="0.15">
      <c r="C61" s="98"/>
    </row>
    <row r="62" spans="1:17" x14ac:dyDescent="0.15">
      <c r="C62" s="98"/>
    </row>
    <row r="63" spans="1:17" x14ac:dyDescent="0.15">
      <c r="C63" s="98"/>
    </row>
    <row r="64" spans="1:17" x14ac:dyDescent="0.15">
      <c r="C64" s="98"/>
    </row>
    <row r="65" spans="3:3" x14ac:dyDescent="0.15">
      <c r="C65" s="98"/>
    </row>
    <row r="66" spans="3:3" x14ac:dyDescent="0.15">
      <c r="C66" s="98"/>
    </row>
    <row r="67" spans="3:3" x14ac:dyDescent="0.15">
      <c r="C67" s="98"/>
    </row>
    <row r="68" spans="3:3" x14ac:dyDescent="0.15">
      <c r="C68" s="98"/>
    </row>
    <row r="69" spans="3:3" x14ac:dyDescent="0.15">
      <c r="C69" s="98"/>
    </row>
    <row r="70" spans="3:3" x14ac:dyDescent="0.15">
      <c r="C70" s="98"/>
    </row>
    <row r="71" spans="3:3" x14ac:dyDescent="0.15">
      <c r="C71" s="98"/>
    </row>
    <row r="72" spans="3:3" x14ac:dyDescent="0.15">
      <c r="C72" s="98"/>
    </row>
    <row r="73" spans="3:3" x14ac:dyDescent="0.15">
      <c r="C73" s="98"/>
    </row>
    <row r="74" spans="3:3" x14ac:dyDescent="0.15">
      <c r="C74" s="98"/>
    </row>
    <row r="75" spans="3:3" x14ac:dyDescent="0.15">
      <c r="C75" s="98"/>
    </row>
    <row r="76" spans="3:3" x14ac:dyDescent="0.15">
      <c r="C76" s="98"/>
    </row>
    <row r="77" spans="3:3" x14ac:dyDescent="0.15">
      <c r="C77" s="98"/>
    </row>
    <row r="78" spans="3:3" x14ac:dyDescent="0.15">
      <c r="C78" s="98"/>
    </row>
    <row r="79" spans="3:3" x14ac:dyDescent="0.15">
      <c r="C79" s="98"/>
    </row>
    <row r="80" spans="3:3" x14ac:dyDescent="0.15">
      <c r="C80" s="98"/>
    </row>
    <row r="81" spans="3:3" x14ac:dyDescent="0.15">
      <c r="C81" s="98"/>
    </row>
    <row r="82" spans="3:3" x14ac:dyDescent="0.15">
      <c r="C82" s="98"/>
    </row>
    <row r="83" spans="3:3" x14ac:dyDescent="0.15">
      <c r="C83" s="98"/>
    </row>
    <row r="84" spans="3:3" x14ac:dyDescent="0.15">
      <c r="C84" s="98"/>
    </row>
    <row r="85" spans="3:3" x14ac:dyDescent="0.15">
      <c r="C85" s="98"/>
    </row>
    <row r="86" spans="3:3" x14ac:dyDescent="0.15">
      <c r="C86" s="98"/>
    </row>
    <row r="87" spans="3:3" x14ac:dyDescent="0.15">
      <c r="C87" s="98"/>
    </row>
    <row r="88" spans="3:3" x14ac:dyDescent="0.15">
      <c r="C88" s="98"/>
    </row>
    <row r="89" spans="3:3" x14ac:dyDescent="0.15">
      <c r="C89" s="98"/>
    </row>
    <row r="90" spans="3:3" x14ac:dyDescent="0.15">
      <c r="C90" s="98"/>
    </row>
    <row r="91" spans="3:3" x14ac:dyDescent="0.15">
      <c r="C91" s="98"/>
    </row>
    <row r="92" spans="3:3" x14ac:dyDescent="0.15">
      <c r="C92" s="98"/>
    </row>
    <row r="93" spans="3:3" x14ac:dyDescent="0.15">
      <c r="C93" s="98"/>
    </row>
    <row r="94" spans="3:3" x14ac:dyDescent="0.15">
      <c r="C94" s="98"/>
    </row>
    <row r="95" spans="3:3" x14ac:dyDescent="0.15">
      <c r="C95" s="98"/>
    </row>
    <row r="96" spans="3:3" x14ac:dyDescent="0.15">
      <c r="C96" s="98"/>
    </row>
    <row r="97" spans="3:3" x14ac:dyDescent="0.15">
      <c r="C97" s="98"/>
    </row>
  </sheetData>
  <mergeCells count="1">
    <mergeCell ref="D1:O1"/>
  </mergeCells>
  <pageMargins left="0.70866141732283472" right="0.70866141732283472" top="0.74803149606299213" bottom="0.74803149606299213" header="0.31496062992125984" footer="0.31496062992125984"/>
  <pageSetup paperSize="9" scale="48" fitToHeight="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55D03-F6F3-4478-B36C-7931C5144070}">
  <sheetPr codeName="Sheet3">
    <tabColor rgb="FF000036"/>
    <pageSetUpPr fitToPage="1"/>
  </sheetPr>
  <dimension ref="A1:P198"/>
  <sheetViews>
    <sheetView showGridLines="0" topLeftCell="B1" zoomScale="55" zoomScaleNormal="55" workbookViewId="0">
      <pane ySplit="3" topLeftCell="A4" activePane="bottomLeft" state="frozen"/>
      <selection pane="bottomLeft" activeCell="G16" sqref="G16"/>
    </sheetView>
  </sheetViews>
  <sheetFormatPr baseColWidth="10" defaultColWidth="8.83203125" defaultRowHeight="15" outlineLevelRow="1" outlineLevelCol="1" x14ac:dyDescent="0.2"/>
  <cols>
    <col min="1" max="1" width="32" style="48" hidden="1" customWidth="1" outlineLevel="1"/>
    <col min="2" max="2" width="53.5" customWidth="1" collapsed="1"/>
    <col min="3" max="3" width="2.5" customWidth="1"/>
    <col min="4" max="4" width="20.33203125" bestFit="1" customWidth="1"/>
    <col min="5" max="5" width="17.1640625" customWidth="1"/>
    <col min="6" max="6" width="18.5" bestFit="1" customWidth="1"/>
    <col min="7" max="13" width="17.1640625" customWidth="1"/>
    <col min="14" max="14" width="20.33203125" bestFit="1" customWidth="1"/>
    <col min="15" max="15" width="20.1640625" bestFit="1" customWidth="1"/>
    <col min="16" max="16" width="24.5" bestFit="1" customWidth="1"/>
  </cols>
  <sheetData>
    <row r="1" spans="1:16" x14ac:dyDescent="0.2">
      <c r="A1" s="70"/>
      <c r="B1" s="280" t="s">
        <v>70</v>
      </c>
      <c r="D1" s="220" t="str">
        <f>'Lookup Sheet'!B6</f>
        <v>Actual</v>
      </c>
      <c r="E1" s="220" t="str">
        <f>'Lookup Sheet'!C6</f>
        <v>Actual</v>
      </c>
      <c r="F1" s="220" t="str">
        <f>'Lookup Sheet'!D6</f>
        <v>Actual</v>
      </c>
      <c r="G1" s="220" t="str">
        <f>'Lookup Sheet'!E6</f>
        <v>Forecast</v>
      </c>
      <c r="H1" s="220" t="str">
        <f>'Lookup Sheet'!F6</f>
        <v>Forecast</v>
      </c>
      <c r="I1" s="220" t="str">
        <f>'Lookup Sheet'!G6</f>
        <v>Forecast</v>
      </c>
      <c r="J1" s="220" t="str">
        <f>'Lookup Sheet'!H6</f>
        <v>Forecast</v>
      </c>
      <c r="K1" s="220" t="str">
        <f>'Lookup Sheet'!I6</f>
        <v>Forecast</v>
      </c>
      <c r="L1" s="220" t="str">
        <f>'Lookup Sheet'!J6</f>
        <v>Forecast</v>
      </c>
      <c r="M1" s="220" t="str">
        <f>'Lookup Sheet'!K6</f>
        <v>Forecast</v>
      </c>
      <c r="N1" s="220" t="str">
        <f>'Lookup Sheet'!L6</f>
        <v>Forecast</v>
      </c>
      <c r="O1" s="220" t="str">
        <f>'Lookup Sheet'!M6</f>
        <v>Forecast</v>
      </c>
    </row>
    <row r="2" spans="1:16" x14ac:dyDescent="0.2">
      <c r="A2" s="70" t="str">
        <f>Header!B2</f>
        <v>EasyAccounting - 2022 Forecast</v>
      </c>
      <c r="B2" s="280" t="s">
        <v>1</v>
      </c>
      <c r="D2" s="48">
        <f>'Lookup Sheet'!B2</f>
        <v>1</v>
      </c>
      <c r="E2" s="48">
        <f>'Lookup Sheet'!C2</f>
        <v>2</v>
      </c>
      <c r="F2" s="48">
        <f>'Lookup Sheet'!D2</f>
        <v>3</v>
      </c>
      <c r="G2" s="48">
        <f>'Lookup Sheet'!E2</f>
        <v>4</v>
      </c>
      <c r="H2" s="48">
        <f>'Lookup Sheet'!F2</f>
        <v>5</v>
      </c>
      <c r="I2" s="48">
        <f>'Lookup Sheet'!G2</f>
        <v>6</v>
      </c>
      <c r="J2" s="48">
        <f>'Lookup Sheet'!H2</f>
        <v>7</v>
      </c>
      <c r="K2" s="48">
        <f>'Lookup Sheet'!I2</f>
        <v>8</v>
      </c>
      <c r="L2" s="48">
        <f>'Lookup Sheet'!J2</f>
        <v>9</v>
      </c>
      <c r="M2" s="48">
        <f>'Lookup Sheet'!K2</f>
        <v>10</v>
      </c>
      <c r="N2" s="48">
        <f>'Lookup Sheet'!L2</f>
        <v>11</v>
      </c>
      <c r="O2" s="48">
        <f>'Lookup Sheet'!M2</f>
        <v>12</v>
      </c>
    </row>
    <row r="3" spans="1:16" x14ac:dyDescent="0.2">
      <c r="B3" s="280" t="s">
        <v>60</v>
      </c>
      <c r="D3" s="308" t="str">
        <f>'Lookup Sheet'!B3</f>
        <v>JAN-20</v>
      </c>
      <c r="E3" s="308" t="str">
        <f>'Lookup Sheet'!C3</f>
        <v>FEB-20</v>
      </c>
      <c r="F3" s="308" t="str">
        <f>'Lookup Sheet'!D3</f>
        <v>MAR-20</v>
      </c>
      <c r="G3" s="308" t="str">
        <f>'Lookup Sheet'!E3</f>
        <v>APR-20</v>
      </c>
      <c r="H3" s="308" t="str">
        <f>'Lookup Sheet'!F3</f>
        <v>MAY-20</v>
      </c>
      <c r="I3" s="308" t="str">
        <f>'Lookup Sheet'!G3</f>
        <v>JUN-20</v>
      </c>
      <c r="J3" s="308" t="str">
        <f>'Lookup Sheet'!H3</f>
        <v>JUL-20</v>
      </c>
      <c r="K3" s="308" t="str">
        <f>'Lookup Sheet'!I3</f>
        <v>AUG-20</v>
      </c>
      <c r="L3" s="308" t="str">
        <f>'Lookup Sheet'!J3</f>
        <v>SEP-20</v>
      </c>
      <c r="M3" s="308" t="str">
        <f>'Lookup Sheet'!K3</f>
        <v>OCT-20</v>
      </c>
      <c r="N3" s="308" t="str">
        <f>'Lookup Sheet'!L3</f>
        <v>NOV-20</v>
      </c>
      <c r="O3" s="308" t="str">
        <f>'Lookup Sheet'!M3</f>
        <v>DEC-20</v>
      </c>
    </row>
    <row r="4" spans="1:16" x14ac:dyDescent="0.2">
      <c r="A4" s="70"/>
      <c r="B4" s="8"/>
      <c r="C4" s="8"/>
      <c r="D4" s="48"/>
      <c r="E4" s="48"/>
      <c r="F4" s="48"/>
      <c r="G4" s="48"/>
      <c r="H4" s="48"/>
      <c r="I4" s="48"/>
      <c r="J4" s="48"/>
      <c r="K4" s="48"/>
      <c r="L4" s="48"/>
      <c r="M4" s="48"/>
      <c r="N4" s="48"/>
      <c r="O4" s="48"/>
    </row>
    <row r="5" spans="1:16" x14ac:dyDescent="0.2">
      <c r="A5" s="70"/>
      <c r="B5" s="8"/>
      <c r="C5" s="8"/>
      <c r="D5" s="48"/>
      <c r="E5" s="48"/>
      <c r="F5" s="48"/>
      <c r="G5" s="48"/>
      <c r="H5" s="48"/>
      <c r="I5" s="48"/>
      <c r="J5" s="48"/>
      <c r="K5" s="48"/>
      <c r="L5" s="48"/>
      <c r="M5" s="48"/>
      <c r="N5" s="48"/>
      <c r="O5" s="48"/>
    </row>
    <row r="6" spans="1:16" ht="24" x14ac:dyDescent="0.3">
      <c r="A6" s="70"/>
      <c r="B6" s="8"/>
      <c r="C6" s="8"/>
      <c r="D6" s="48"/>
      <c r="E6" s="48"/>
      <c r="F6" s="48"/>
      <c r="G6" s="48"/>
      <c r="H6" s="48"/>
      <c r="I6" s="48"/>
      <c r="J6" s="48"/>
      <c r="K6" s="48"/>
      <c r="L6" s="48"/>
      <c r="M6" s="48"/>
      <c r="N6" s="48"/>
      <c r="O6" s="48"/>
      <c r="P6" s="52"/>
    </row>
    <row r="7" spans="1:16" ht="24" x14ac:dyDescent="0.3">
      <c r="A7" s="70"/>
      <c r="B7" s="8"/>
      <c r="C7" s="8"/>
      <c r="D7" s="48"/>
      <c r="E7" s="48"/>
      <c r="F7" s="48"/>
      <c r="G7" s="48"/>
      <c r="H7" s="48"/>
      <c r="I7" s="71" t="str">
        <f>CONCATENATE("Monthly Profit &amp; Loss - ",$A$2)</f>
        <v>Monthly Profit &amp; Loss - EasyAccounting - 2022 Forecast</v>
      </c>
      <c r="J7" s="48"/>
      <c r="K7" s="48"/>
      <c r="L7" s="48"/>
      <c r="M7" s="48"/>
      <c r="N7" s="48"/>
      <c r="O7" s="48"/>
      <c r="P7" s="311" t="s">
        <v>253</v>
      </c>
    </row>
    <row r="8" spans="1:16" x14ac:dyDescent="0.2">
      <c r="A8" s="70"/>
      <c r="B8" s="8"/>
      <c r="C8" s="8"/>
      <c r="D8" s="48"/>
      <c r="E8" s="48"/>
      <c r="F8" s="48"/>
      <c r="G8" s="48"/>
      <c r="H8" s="48"/>
      <c r="I8" s="48"/>
      <c r="J8" s="48"/>
      <c r="K8" s="48"/>
      <c r="L8" s="48"/>
      <c r="M8" s="48"/>
      <c r="N8" s="48"/>
      <c r="O8" s="48"/>
    </row>
    <row r="9" spans="1:16" x14ac:dyDescent="0.2">
      <c r="A9" s="70"/>
      <c r="C9" s="69" t="s">
        <v>70</v>
      </c>
      <c r="D9" s="81" t="str">
        <f>'Lookup Sheet'!B6</f>
        <v>Actual</v>
      </c>
      <c r="E9" s="81" t="str">
        <f>'Lookup Sheet'!C6</f>
        <v>Actual</v>
      </c>
      <c r="F9" s="81" t="str">
        <f>'Lookup Sheet'!D6</f>
        <v>Actual</v>
      </c>
      <c r="G9" s="81" t="str">
        <f>'Lookup Sheet'!E6</f>
        <v>Forecast</v>
      </c>
      <c r="H9" s="81" t="str">
        <f>'Lookup Sheet'!F6</f>
        <v>Forecast</v>
      </c>
      <c r="I9" s="81" t="str">
        <f>'Lookup Sheet'!G6</f>
        <v>Forecast</v>
      </c>
      <c r="J9" s="81" t="str">
        <f>'Lookup Sheet'!H6</f>
        <v>Forecast</v>
      </c>
      <c r="K9" s="81" t="str">
        <f>'Lookup Sheet'!I6</f>
        <v>Forecast</v>
      </c>
      <c r="L9" s="81" t="str">
        <f>'Lookup Sheet'!J6</f>
        <v>Forecast</v>
      </c>
      <c r="M9" s="81" t="str">
        <f>'Lookup Sheet'!K6</f>
        <v>Forecast</v>
      </c>
      <c r="N9" s="81" t="str">
        <f>'Lookup Sheet'!L6</f>
        <v>Forecast</v>
      </c>
      <c r="O9" s="81" t="str">
        <f>'Lookup Sheet'!M6</f>
        <v>Forecast</v>
      </c>
    </row>
    <row r="10" spans="1:16" x14ac:dyDescent="0.2">
      <c r="A10" s="70"/>
      <c r="D10" s="67"/>
      <c r="E10" s="67"/>
      <c r="F10" s="67"/>
      <c r="G10" s="67"/>
      <c r="H10" s="67"/>
      <c r="I10" s="67"/>
      <c r="J10" s="67"/>
      <c r="K10" s="67"/>
      <c r="L10" s="67"/>
      <c r="M10" s="67"/>
      <c r="N10" s="67"/>
      <c r="O10" s="67"/>
    </row>
    <row r="11" spans="1:16" ht="25" x14ac:dyDescent="0.3">
      <c r="A11" s="70"/>
      <c r="D11" s="66" t="str">
        <f>'Lookup Sheet'!B3</f>
        <v>JAN-20</v>
      </c>
      <c r="E11" s="66" t="str">
        <f>'Lookup Sheet'!C3</f>
        <v>FEB-20</v>
      </c>
      <c r="F11" s="66" t="str">
        <f>'Lookup Sheet'!D3</f>
        <v>MAR-20</v>
      </c>
      <c r="G11" s="66" t="str">
        <f>'Lookup Sheet'!E3</f>
        <v>APR-20</v>
      </c>
      <c r="H11" s="66" t="str">
        <f>'Lookup Sheet'!F3</f>
        <v>MAY-20</v>
      </c>
      <c r="I11" s="66" t="str">
        <f>'Lookup Sheet'!G3</f>
        <v>JUN-20</v>
      </c>
      <c r="J11" s="66" t="str">
        <f>'Lookup Sheet'!H3</f>
        <v>JUL-20</v>
      </c>
      <c r="K11" s="66" t="str">
        <f>'Lookup Sheet'!I3</f>
        <v>AUG-20</v>
      </c>
      <c r="L11" s="66" t="str">
        <f>'Lookup Sheet'!J3</f>
        <v>SEP-20</v>
      </c>
      <c r="M11" s="66" t="str">
        <f>'Lookup Sheet'!K3</f>
        <v>OCT-20</v>
      </c>
      <c r="N11" s="66" t="str">
        <f>'Lookup Sheet'!L3</f>
        <v>NOV-20</v>
      </c>
      <c r="O11" s="66" t="str">
        <f>'Lookup Sheet'!M3</f>
        <v>DEC-20</v>
      </c>
      <c r="P11" s="66" t="s">
        <v>75</v>
      </c>
    </row>
    <row r="12" spans="1:16" x14ac:dyDescent="0.2">
      <c r="A12" s="70"/>
    </row>
    <row r="13" spans="1:16" x14ac:dyDescent="0.2">
      <c r="A13" s="70"/>
    </row>
    <row r="14" spans="1:16" ht="24" x14ac:dyDescent="0.3">
      <c r="A14" s="70" t="s">
        <v>26</v>
      </c>
      <c r="B14" s="52" t="s">
        <v>26</v>
      </c>
      <c r="C14" s="8"/>
      <c r="D14" s="58">
        <f>CashFlow!D15</f>
        <v>12000</v>
      </c>
      <c r="E14" s="58">
        <f>CashFlow!E15</f>
        <v>12000</v>
      </c>
      <c r="F14" s="58">
        <f>CashFlow!F15</f>
        <v>12000</v>
      </c>
      <c r="G14" s="58">
        <f>CashFlow!G15</f>
        <v>13000</v>
      </c>
      <c r="H14" s="58">
        <f>CashFlow!H15</f>
        <v>13000</v>
      </c>
      <c r="I14" s="58">
        <f>CashFlow!I15</f>
        <v>13000</v>
      </c>
      <c r="J14" s="58">
        <f>CashFlow!J15</f>
        <v>13000</v>
      </c>
      <c r="K14" s="58">
        <f>CashFlow!K15</f>
        <v>13000</v>
      </c>
      <c r="L14" s="58">
        <f>CashFlow!L15</f>
        <v>13000</v>
      </c>
      <c r="M14" s="58">
        <f>CashFlow!M15</f>
        <v>13000</v>
      </c>
      <c r="N14" s="58">
        <f>CashFlow!N15</f>
        <v>13000</v>
      </c>
      <c r="O14" s="58">
        <f>CashFlow!O15</f>
        <v>13000</v>
      </c>
      <c r="P14" s="58">
        <f>SUM(D14:O14)</f>
        <v>153000</v>
      </c>
    </row>
    <row r="15" spans="1:16" x14ac:dyDescent="0.2">
      <c r="A15" s="70"/>
      <c r="D15" s="59"/>
      <c r="E15" s="59"/>
      <c r="F15" s="59"/>
      <c r="G15" s="59"/>
      <c r="H15" s="59"/>
      <c r="I15" s="59"/>
      <c r="J15" s="59"/>
      <c r="K15" s="59"/>
      <c r="L15" s="59"/>
      <c r="M15" s="59"/>
      <c r="N15" s="59"/>
      <c r="O15" s="59"/>
      <c r="P15" s="51"/>
    </row>
    <row r="16" spans="1:16" ht="24" x14ac:dyDescent="0.3">
      <c r="A16" s="70" t="s">
        <v>32</v>
      </c>
      <c r="B16" s="62" t="s">
        <v>32</v>
      </c>
      <c r="D16" s="55">
        <f>CashFlow!D17</f>
        <v>0</v>
      </c>
      <c r="E16" s="55">
        <f>CashFlow!E17</f>
        <v>0</v>
      </c>
      <c r="F16" s="55">
        <f>CashFlow!F17</f>
        <v>0</v>
      </c>
      <c r="G16" s="55">
        <f>CashFlow!G17</f>
        <v>500</v>
      </c>
      <c r="H16" s="55">
        <f>CashFlow!H17</f>
        <v>500</v>
      </c>
      <c r="I16" s="55">
        <f>CashFlow!I17</f>
        <v>500</v>
      </c>
      <c r="J16" s="55">
        <f>CashFlow!J17</f>
        <v>500</v>
      </c>
      <c r="K16" s="55">
        <f>CashFlow!K17</f>
        <v>500</v>
      </c>
      <c r="L16" s="55">
        <f>CashFlow!L17</f>
        <v>500</v>
      </c>
      <c r="M16" s="55">
        <f>CashFlow!M17</f>
        <v>500</v>
      </c>
      <c r="N16" s="55">
        <f>CashFlow!N17</f>
        <v>500</v>
      </c>
      <c r="O16" s="55">
        <f>CashFlow!O17</f>
        <v>500</v>
      </c>
      <c r="P16" s="61">
        <f>SUM(D16:O16)</f>
        <v>4500</v>
      </c>
    </row>
    <row r="17" spans="1:16" x14ac:dyDescent="0.2">
      <c r="A17" s="70"/>
      <c r="D17" s="59"/>
      <c r="E17" s="59"/>
      <c r="F17" s="59"/>
      <c r="G17" s="59"/>
      <c r="H17" s="59"/>
      <c r="I17" s="59"/>
      <c r="J17" s="59"/>
      <c r="K17" s="59"/>
      <c r="L17" s="59"/>
      <c r="M17" s="59"/>
      <c r="N17" s="59"/>
      <c r="O17" s="59"/>
      <c r="P17" s="51"/>
    </row>
    <row r="18" spans="1:16" ht="25" thickBot="1" x14ac:dyDescent="0.35">
      <c r="A18" s="70"/>
      <c r="B18" s="52" t="s">
        <v>69</v>
      </c>
      <c r="C18" s="1"/>
      <c r="D18" s="72">
        <f t="shared" ref="D18:O18" si="0">D14-D16</f>
        <v>12000</v>
      </c>
      <c r="E18" s="72">
        <f t="shared" si="0"/>
        <v>12000</v>
      </c>
      <c r="F18" s="72">
        <f t="shared" si="0"/>
        <v>12000</v>
      </c>
      <c r="G18" s="72">
        <f t="shared" si="0"/>
        <v>12500</v>
      </c>
      <c r="H18" s="72">
        <f t="shared" si="0"/>
        <v>12500</v>
      </c>
      <c r="I18" s="72">
        <f t="shared" si="0"/>
        <v>12500</v>
      </c>
      <c r="J18" s="72">
        <f t="shared" si="0"/>
        <v>12500</v>
      </c>
      <c r="K18" s="72">
        <f t="shared" si="0"/>
        <v>12500</v>
      </c>
      <c r="L18" s="72">
        <f t="shared" si="0"/>
        <v>12500</v>
      </c>
      <c r="M18" s="72">
        <f t="shared" si="0"/>
        <v>12500</v>
      </c>
      <c r="N18" s="72">
        <f t="shared" si="0"/>
        <v>12500</v>
      </c>
      <c r="O18" s="72">
        <f t="shared" si="0"/>
        <v>12500</v>
      </c>
      <c r="P18" s="72">
        <f>SUM(D18:O18)</f>
        <v>148500</v>
      </c>
    </row>
    <row r="19" spans="1:16" x14ac:dyDescent="0.2">
      <c r="A19" s="70"/>
      <c r="B19" s="8"/>
      <c r="D19" s="79">
        <f t="shared" ref="D19:O19" si="1">D18/D14</f>
        <v>1</v>
      </c>
      <c r="E19" s="79">
        <f t="shared" si="1"/>
        <v>1</v>
      </c>
      <c r="F19" s="79">
        <f t="shared" si="1"/>
        <v>1</v>
      </c>
      <c r="G19" s="79">
        <f t="shared" si="1"/>
        <v>0.96153846153846156</v>
      </c>
      <c r="H19" s="79">
        <f t="shared" si="1"/>
        <v>0.96153846153846156</v>
      </c>
      <c r="I19" s="79">
        <f t="shared" si="1"/>
        <v>0.96153846153846156</v>
      </c>
      <c r="J19" s="79">
        <f t="shared" si="1"/>
        <v>0.96153846153846156</v>
      </c>
      <c r="K19" s="79">
        <f t="shared" si="1"/>
        <v>0.96153846153846156</v>
      </c>
      <c r="L19" s="79">
        <f t="shared" si="1"/>
        <v>0.96153846153846156</v>
      </c>
      <c r="M19" s="79">
        <f t="shared" si="1"/>
        <v>0.96153846153846156</v>
      </c>
      <c r="N19" s="79">
        <f t="shared" si="1"/>
        <v>0.96153846153846156</v>
      </c>
      <c r="O19" s="79">
        <f t="shared" si="1"/>
        <v>0.96153846153846156</v>
      </c>
      <c r="P19" s="51"/>
    </row>
    <row r="20" spans="1:16" ht="24" x14ac:dyDescent="0.3">
      <c r="A20" s="70"/>
      <c r="B20" s="62" t="s">
        <v>68</v>
      </c>
      <c r="D20" s="59"/>
      <c r="E20" s="59"/>
      <c r="F20" s="59"/>
      <c r="G20" s="59"/>
      <c r="H20" s="59"/>
      <c r="I20" s="59"/>
      <c r="J20" s="59"/>
      <c r="K20" s="59"/>
      <c r="L20" s="59"/>
      <c r="M20" s="59"/>
      <c r="N20" s="59"/>
      <c r="O20" s="59"/>
      <c r="P20" s="51"/>
    </row>
    <row r="21" spans="1:16" ht="16" x14ac:dyDescent="0.2">
      <c r="A21" s="10" t="str">
        <f>Header!B50</f>
        <v>Employee Costs</v>
      </c>
      <c r="B21" s="64" t="str">
        <f>A21</f>
        <v>Employee Costs</v>
      </c>
      <c r="C21" s="78"/>
      <c r="D21" s="55">
        <f>CashFlow!D22</f>
        <v>0</v>
      </c>
      <c r="E21" s="55">
        <f>CashFlow!E22</f>
        <v>0</v>
      </c>
      <c r="F21" s="55">
        <f>CashFlow!F22</f>
        <v>0</v>
      </c>
      <c r="G21" s="55">
        <f>CashFlow!G22</f>
        <v>0</v>
      </c>
      <c r="H21" s="55">
        <f>CashFlow!H22</f>
        <v>0</v>
      </c>
      <c r="I21" s="55">
        <f>CashFlow!I22</f>
        <v>0</v>
      </c>
      <c r="J21" s="55">
        <f>CashFlow!J22</f>
        <v>0</v>
      </c>
      <c r="K21" s="55">
        <f>CashFlow!K22</f>
        <v>0</v>
      </c>
      <c r="L21" s="55">
        <f>CashFlow!L22</f>
        <v>0</v>
      </c>
      <c r="M21" s="55">
        <f>CashFlow!M22</f>
        <v>0</v>
      </c>
      <c r="N21" s="55">
        <f>CashFlow!N22</f>
        <v>0</v>
      </c>
      <c r="O21" s="55">
        <f>CashFlow!O22</f>
        <v>0</v>
      </c>
      <c r="P21" s="55">
        <f t="shared" ref="P21:P35" si="2">SUM(D21:O21)</f>
        <v>0</v>
      </c>
    </row>
    <row r="22" spans="1:16" ht="16" x14ac:dyDescent="0.2">
      <c r="A22" s="10" t="str">
        <f>Header!B51</f>
        <v>Property Costs</v>
      </c>
      <c r="B22" s="64" t="str">
        <f t="shared" ref="B22:B34" si="3">A22</f>
        <v>Property Costs</v>
      </c>
      <c r="C22" s="78"/>
      <c r="D22" s="55">
        <f>CashFlow!D23</f>
        <v>0</v>
      </c>
      <c r="E22" s="55">
        <f>CashFlow!E23</f>
        <v>0</v>
      </c>
      <c r="F22" s="55">
        <f>CashFlow!F23</f>
        <v>0</v>
      </c>
      <c r="G22" s="55">
        <f>CashFlow!G23</f>
        <v>0</v>
      </c>
      <c r="H22" s="55">
        <f>CashFlow!H23</f>
        <v>0</v>
      </c>
      <c r="I22" s="55">
        <f>CashFlow!I23</f>
        <v>0</v>
      </c>
      <c r="J22" s="55">
        <f>CashFlow!J23</f>
        <v>0</v>
      </c>
      <c r="K22" s="55">
        <f>CashFlow!K23</f>
        <v>0</v>
      </c>
      <c r="L22" s="55">
        <f>CashFlow!L23</f>
        <v>0</v>
      </c>
      <c r="M22" s="55">
        <f>CashFlow!M23</f>
        <v>0</v>
      </c>
      <c r="N22" s="55">
        <f>CashFlow!N23</f>
        <v>0</v>
      </c>
      <c r="O22" s="55">
        <f>CashFlow!O23</f>
        <v>0</v>
      </c>
      <c r="P22" s="55">
        <f t="shared" si="2"/>
        <v>0</v>
      </c>
    </row>
    <row r="23" spans="1:16" ht="16" x14ac:dyDescent="0.2">
      <c r="A23" s="10" t="str">
        <f>Header!B52</f>
        <v>Utilities</v>
      </c>
      <c r="B23" s="64" t="str">
        <f t="shared" si="3"/>
        <v>Utilities</v>
      </c>
      <c r="C23" s="78"/>
      <c r="D23" s="55">
        <f>CashFlow!D24</f>
        <v>0</v>
      </c>
      <c r="E23" s="55">
        <f>CashFlow!E24</f>
        <v>0</v>
      </c>
      <c r="F23" s="55">
        <f>CashFlow!F24</f>
        <v>0</v>
      </c>
      <c r="G23" s="55">
        <f>CashFlow!G24</f>
        <v>0</v>
      </c>
      <c r="H23" s="55">
        <f>CashFlow!H24</f>
        <v>0</v>
      </c>
      <c r="I23" s="55">
        <f>CashFlow!I24</f>
        <v>0</v>
      </c>
      <c r="J23" s="55">
        <f>CashFlow!J24</f>
        <v>0</v>
      </c>
      <c r="K23" s="55">
        <f>CashFlow!K24</f>
        <v>0</v>
      </c>
      <c r="L23" s="55">
        <f>CashFlow!L24</f>
        <v>0</v>
      </c>
      <c r="M23" s="55">
        <f>CashFlow!M24</f>
        <v>0</v>
      </c>
      <c r="N23" s="55">
        <f>CashFlow!N24</f>
        <v>0</v>
      </c>
      <c r="O23" s="55">
        <f>CashFlow!O24</f>
        <v>0</v>
      </c>
      <c r="P23" s="55">
        <f t="shared" si="2"/>
        <v>0</v>
      </c>
    </row>
    <row r="24" spans="1:16" ht="16" x14ac:dyDescent="0.2">
      <c r="A24" s="10" t="str">
        <f>Header!B53</f>
        <v>Advertising &amp; Marketing</v>
      </c>
      <c r="B24" s="64" t="str">
        <f t="shared" si="3"/>
        <v>Advertising &amp; Marketing</v>
      </c>
      <c r="C24" s="78"/>
      <c r="D24" s="55">
        <f>CashFlow!D25</f>
        <v>0</v>
      </c>
      <c r="E24" s="55">
        <f>CashFlow!E25</f>
        <v>0</v>
      </c>
      <c r="F24" s="55">
        <f>CashFlow!F25</f>
        <v>0</v>
      </c>
      <c r="G24" s="55">
        <f>CashFlow!G25</f>
        <v>0</v>
      </c>
      <c r="H24" s="55">
        <f>CashFlow!H25</f>
        <v>0</v>
      </c>
      <c r="I24" s="55">
        <f>CashFlow!I25</f>
        <v>0</v>
      </c>
      <c r="J24" s="55">
        <f>CashFlow!J25</f>
        <v>0</v>
      </c>
      <c r="K24" s="55">
        <f>CashFlow!K25</f>
        <v>0</v>
      </c>
      <c r="L24" s="55">
        <f>CashFlow!L25</f>
        <v>0</v>
      </c>
      <c r="M24" s="55">
        <f>CashFlow!M25</f>
        <v>0</v>
      </c>
      <c r="N24" s="55">
        <f>CashFlow!N25</f>
        <v>0</v>
      </c>
      <c r="O24" s="55">
        <f>CashFlow!O25</f>
        <v>0</v>
      </c>
      <c r="P24" s="55">
        <f t="shared" si="2"/>
        <v>0</v>
      </c>
    </row>
    <row r="25" spans="1:16" ht="16" x14ac:dyDescent="0.2">
      <c r="A25" s="10" t="str">
        <f>Header!B54</f>
        <v>IT Applications, storage &amp; subscriptions</v>
      </c>
      <c r="B25" s="64" t="str">
        <f t="shared" si="3"/>
        <v>IT Applications, storage &amp; subscriptions</v>
      </c>
      <c r="C25" s="78"/>
      <c r="D25" s="55">
        <f>CashFlow!D26</f>
        <v>0</v>
      </c>
      <c r="E25" s="55">
        <f>CashFlow!E26</f>
        <v>0</v>
      </c>
      <c r="F25" s="55">
        <f>CashFlow!F26</f>
        <v>0</v>
      </c>
      <c r="G25" s="55">
        <f>CashFlow!G26</f>
        <v>0</v>
      </c>
      <c r="H25" s="55">
        <f>CashFlow!H26</f>
        <v>0</v>
      </c>
      <c r="I25" s="55">
        <f>CashFlow!I26</f>
        <v>0</v>
      </c>
      <c r="J25" s="55">
        <f>CashFlow!J26</f>
        <v>0</v>
      </c>
      <c r="K25" s="55">
        <f>CashFlow!K26</f>
        <v>0</v>
      </c>
      <c r="L25" s="55">
        <f>CashFlow!L26</f>
        <v>0</v>
      </c>
      <c r="M25" s="55">
        <f>CashFlow!M26</f>
        <v>0</v>
      </c>
      <c r="N25" s="55">
        <f>CashFlow!N26</f>
        <v>0</v>
      </c>
      <c r="O25" s="55">
        <f>CashFlow!O26</f>
        <v>0</v>
      </c>
      <c r="P25" s="55">
        <f t="shared" si="2"/>
        <v>0</v>
      </c>
    </row>
    <row r="26" spans="1:16" ht="16" x14ac:dyDescent="0.2">
      <c r="A26" s="10" t="str">
        <f>Header!B55</f>
        <v>Insurance</v>
      </c>
      <c r="B26" s="64" t="str">
        <f t="shared" si="3"/>
        <v>Insurance</v>
      </c>
      <c r="C26" s="78"/>
      <c r="D26" s="55">
        <f>CashFlow!D27</f>
        <v>0</v>
      </c>
      <c r="E26" s="55">
        <f>CashFlow!E27</f>
        <v>0</v>
      </c>
      <c r="F26" s="55">
        <f>CashFlow!F27</f>
        <v>0</v>
      </c>
      <c r="G26" s="55">
        <f>CashFlow!G27</f>
        <v>0</v>
      </c>
      <c r="H26" s="55">
        <f>CashFlow!H27</f>
        <v>0</v>
      </c>
      <c r="I26" s="55">
        <f>CashFlow!I27</f>
        <v>0</v>
      </c>
      <c r="J26" s="55">
        <f>CashFlow!J27</f>
        <v>0</v>
      </c>
      <c r="K26" s="55">
        <f>CashFlow!K27</f>
        <v>0</v>
      </c>
      <c r="L26" s="55">
        <f>CashFlow!L27</f>
        <v>0</v>
      </c>
      <c r="M26" s="55">
        <f>CashFlow!M27</f>
        <v>0</v>
      </c>
      <c r="N26" s="55">
        <f>CashFlow!N27</f>
        <v>0</v>
      </c>
      <c r="O26" s="55">
        <f>CashFlow!O27</f>
        <v>0</v>
      </c>
      <c r="P26" s="55">
        <f t="shared" si="2"/>
        <v>0</v>
      </c>
    </row>
    <row r="27" spans="1:16" ht="16" x14ac:dyDescent="0.2">
      <c r="A27" s="10" t="str">
        <f>Header!B56</f>
        <v>Telephone and Internet</v>
      </c>
      <c r="B27" s="64" t="str">
        <f t="shared" si="3"/>
        <v>Telephone and Internet</v>
      </c>
      <c r="C27" s="78"/>
      <c r="D27" s="55">
        <f>CashFlow!D28</f>
        <v>0</v>
      </c>
      <c r="E27" s="55">
        <f>CashFlow!E28</f>
        <v>0</v>
      </c>
      <c r="F27" s="55">
        <f>CashFlow!F28</f>
        <v>0</v>
      </c>
      <c r="G27" s="55">
        <f>CashFlow!G28</f>
        <v>0</v>
      </c>
      <c r="H27" s="55">
        <f>CashFlow!H28</f>
        <v>0</v>
      </c>
      <c r="I27" s="55">
        <f>CashFlow!I28</f>
        <v>0</v>
      </c>
      <c r="J27" s="55">
        <f>CashFlow!J28</f>
        <v>0</v>
      </c>
      <c r="K27" s="55">
        <f>CashFlow!K28</f>
        <v>0</v>
      </c>
      <c r="L27" s="55">
        <f>CashFlow!L28</f>
        <v>0</v>
      </c>
      <c r="M27" s="55">
        <f>CashFlow!M28</f>
        <v>0</v>
      </c>
      <c r="N27" s="55">
        <f>CashFlow!N28</f>
        <v>0</v>
      </c>
      <c r="O27" s="55">
        <f>CashFlow!O28</f>
        <v>0</v>
      </c>
      <c r="P27" s="55">
        <f t="shared" si="2"/>
        <v>0</v>
      </c>
    </row>
    <row r="28" spans="1:16" ht="16" x14ac:dyDescent="0.2">
      <c r="A28" s="10" t="str">
        <f>Header!B57</f>
        <v>Professional Fees</v>
      </c>
      <c r="B28" s="64" t="str">
        <f t="shared" si="3"/>
        <v>Professional Fees</v>
      </c>
      <c r="C28" s="78"/>
      <c r="D28" s="55">
        <f>CashFlow!D29</f>
        <v>0</v>
      </c>
      <c r="E28" s="55">
        <f>CashFlow!E29</f>
        <v>0</v>
      </c>
      <c r="F28" s="55">
        <f>CashFlow!F29</f>
        <v>0</v>
      </c>
      <c r="G28" s="55">
        <f>CashFlow!G29</f>
        <v>0</v>
      </c>
      <c r="H28" s="55">
        <f>CashFlow!H29</f>
        <v>0</v>
      </c>
      <c r="I28" s="55">
        <f>CashFlow!I29</f>
        <v>0</v>
      </c>
      <c r="J28" s="55">
        <f>CashFlow!J29</f>
        <v>0</v>
      </c>
      <c r="K28" s="55">
        <f>CashFlow!K29</f>
        <v>0</v>
      </c>
      <c r="L28" s="55">
        <f>CashFlow!L29</f>
        <v>0</v>
      </c>
      <c r="M28" s="55">
        <f>CashFlow!M29</f>
        <v>0</v>
      </c>
      <c r="N28" s="55">
        <f>CashFlow!N29</f>
        <v>0</v>
      </c>
      <c r="O28" s="55">
        <f>CashFlow!O29</f>
        <v>0</v>
      </c>
      <c r="P28" s="55">
        <f t="shared" si="2"/>
        <v>0</v>
      </c>
    </row>
    <row r="29" spans="1:16" ht="16" x14ac:dyDescent="0.2">
      <c r="A29" s="10" t="str">
        <f>Header!B58</f>
        <v>Audit &amp; Accountancy</v>
      </c>
      <c r="B29" s="64" t="str">
        <f t="shared" si="3"/>
        <v>Audit &amp; Accountancy</v>
      </c>
      <c r="C29" s="78"/>
      <c r="D29" s="55">
        <f>CashFlow!D30</f>
        <v>221</v>
      </c>
      <c r="E29" s="55">
        <f>CashFlow!E30</f>
        <v>113</v>
      </c>
      <c r="F29" s="55">
        <f>CashFlow!F30</f>
        <v>319</v>
      </c>
      <c r="G29" s="55">
        <f>CashFlow!G30</f>
        <v>0</v>
      </c>
      <c r="H29" s="55">
        <f>CashFlow!H30</f>
        <v>0</v>
      </c>
      <c r="I29" s="55">
        <f>CashFlow!I30</f>
        <v>0</v>
      </c>
      <c r="J29" s="55">
        <f>CashFlow!J30</f>
        <v>0</v>
      </c>
      <c r="K29" s="55">
        <f>CashFlow!K30</f>
        <v>0</v>
      </c>
      <c r="L29" s="55">
        <f>CashFlow!L30</f>
        <v>0</v>
      </c>
      <c r="M29" s="55">
        <f>CashFlow!M30</f>
        <v>0</v>
      </c>
      <c r="N29" s="55">
        <f>CashFlow!N30</f>
        <v>0</v>
      </c>
      <c r="O29" s="55">
        <f>CashFlow!O30</f>
        <v>0</v>
      </c>
      <c r="P29" s="55">
        <f t="shared" si="2"/>
        <v>653</v>
      </c>
    </row>
    <row r="30" spans="1:16" ht="16" x14ac:dyDescent="0.2">
      <c r="A30" s="10" t="str">
        <f>Header!B59</f>
        <v>Subscriptions</v>
      </c>
      <c r="B30" s="64" t="str">
        <f t="shared" si="3"/>
        <v>Subscriptions</v>
      </c>
      <c r="C30" s="78"/>
      <c r="D30" s="55">
        <f>CashFlow!D31</f>
        <v>0</v>
      </c>
      <c r="E30" s="55">
        <f>CashFlow!E31</f>
        <v>0</v>
      </c>
      <c r="F30" s="55">
        <f>CashFlow!F31</f>
        <v>0</v>
      </c>
      <c r="G30" s="55">
        <f>CashFlow!G31</f>
        <v>0</v>
      </c>
      <c r="H30" s="55">
        <f>CashFlow!H31</f>
        <v>0</v>
      </c>
      <c r="I30" s="55">
        <f>CashFlow!I31</f>
        <v>0</v>
      </c>
      <c r="J30" s="55">
        <f>CashFlow!J31</f>
        <v>0</v>
      </c>
      <c r="K30" s="55">
        <f>CashFlow!K31</f>
        <v>0</v>
      </c>
      <c r="L30" s="55">
        <f>CashFlow!L31</f>
        <v>0</v>
      </c>
      <c r="M30" s="55">
        <f>CashFlow!M31</f>
        <v>0</v>
      </c>
      <c r="N30" s="55">
        <f>CashFlow!N31</f>
        <v>0</v>
      </c>
      <c r="O30" s="55">
        <f>CashFlow!O31</f>
        <v>0</v>
      </c>
      <c r="P30" s="55">
        <f t="shared" si="2"/>
        <v>0</v>
      </c>
    </row>
    <row r="31" spans="1:16" ht="16" x14ac:dyDescent="0.2">
      <c r="A31" s="10" t="str">
        <f>Header!B60</f>
        <v>Staff training</v>
      </c>
      <c r="B31" s="64" t="str">
        <f t="shared" si="3"/>
        <v>Staff training</v>
      </c>
      <c r="C31" s="78"/>
      <c r="D31" s="55">
        <f>CashFlow!D32</f>
        <v>0</v>
      </c>
      <c r="E31" s="55">
        <f>CashFlow!E32</f>
        <v>0</v>
      </c>
      <c r="F31" s="55">
        <f>CashFlow!F32</f>
        <v>0</v>
      </c>
      <c r="G31" s="55">
        <f>CashFlow!G32</f>
        <v>0</v>
      </c>
      <c r="H31" s="55">
        <f>CashFlow!H32</f>
        <v>0</v>
      </c>
      <c r="I31" s="55">
        <f>CashFlow!I32</f>
        <v>0</v>
      </c>
      <c r="J31" s="55">
        <f>CashFlow!J32</f>
        <v>0</v>
      </c>
      <c r="K31" s="55">
        <f>CashFlow!K32</f>
        <v>0</v>
      </c>
      <c r="L31" s="55">
        <f>CashFlow!L32</f>
        <v>0</v>
      </c>
      <c r="M31" s="55">
        <f>CashFlow!M32</f>
        <v>0</v>
      </c>
      <c r="N31" s="55">
        <f>CashFlow!N32</f>
        <v>0</v>
      </c>
      <c r="O31" s="55">
        <f>CashFlow!O32</f>
        <v>0</v>
      </c>
      <c r="P31" s="55">
        <f t="shared" si="2"/>
        <v>0</v>
      </c>
    </row>
    <row r="32" spans="1:16" ht="16" x14ac:dyDescent="0.2">
      <c r="A32" s="10" t="str">
        <f>Header!B61</f>
        <v>General expenses</v>
      </c>
      <c r="B32" s="64" t="str">
        <f t="shared" si="3"/>
        <v>General expenses</v>
      </c>
      <c r="C32" s="78"/>
      <c r="D32" s="55">
        <f>CashFlow!D33</f>
        <v>87.06</v>
      </c>
      <c r="E32" s="55">
        <f>CashFlow!E33</f>
        <v>39.46</v>
      </c>
      <c r="F32" s="55">
        <f>CashFlow!F33</f>
        <v>70.099999999999994</v>
      </c>
      <c r="G32" s="55">
        <f>CashFlow!G33</f>
        <v>0</v>
      </c>
      <c r="H32" s="55">
        <f>CashFlow!H33</f>
        <v>0</v>
      </c>
      <c r="I32" s="55">
        <f>CashFlow!I33</f>
        <v>0</v>
      </c>
      <c r="J32" s="55">
        <f>CashFlow!J33</f>
        <v>0</v>
      </c>
      <c r="K32" s="55">
        <f>CashFlow!K33</f>
        <v>0</v>
      </c>
      <c r="L32" s="55">
        <f>CashFlow!L33</f>
        <v>0</v>
      </c>
      <c r="M32" s="55">
        <f>CashFlow!M33</f>
        <v>0</v>
      </c>
      <c r="N32" s="55">
        <f>CashFlow!N33</f>
        <v>0</v>
      </c>
      <c r="O32" s="55">
        <f>CashFlow!O33</f>
        <v>0</v>
      </c>
      <c r="P32" s="55">
        <f t="shared" si="2"/>
        <v>196.62</v>
      </c>
    </row>
    <row r="33" spans="1:16" ht="16" x14ac:dyDescent="0.2">
      <c r="A33" s="10" t="str">
        <f>Header!B62</f>
        <v>Bank Fees</v>
      </c>
      <c r="B33" s="64" t="str">
        <f t="shared" si="3"/>
        <v>Bank Fees</v>
      </c>
      <c r="C33" s="78"/>
      <c r="D33" s="55">
        <f>CashFlow!D34</f>
        <v>0</v>
      </c>
      <c r="E33" s="55">
        <f>CashFlow!E34</f>
        <v>0</v>
      </c>
      <c r="F33" s="55">
        <f>CashFlow!F34</f>
        <v>0</v>
      </c>
      <c r="G33" s="55">
        <f>CashFlow!G34</f>
        <v>0</v>
      </c>
      <c r="H33" s="55">
        <f>CashFlow!H34</f>
        <v>0</v>
      </c>
      <c r="I33" s="55">
        <f>CashFlow!I34</f>
        <v>0</v>
      </c>
      <c r="J33" s="55">
        <f>CashFlow!J34</f>
        <v>0</v>
      </c>
      <c r="K33" s="55">
        <f>CashFlow!K34</f>
        <v>0</v>
      </c>
      <c r="L33" s="55">
        <f>CashFlow!L34</f>
        <v>0</v>
      </c>
      <c r="M33" s="55">
        <f>CashFlow!M34</f>
        <v>0</v>
      </c>
      <c r="N33" s="55">
        <f>CashFlow!N34</f>
        <v>0</v>
      </c>
      <c r="O33" s="55">
        <f>CashFlow!O34</f>
        <v>0</v>
      </c>
      <c r="P33" s="55">
        <f t="shared" si="2"/>
        <v>0</v>
      </c>
    </row>
    <row r="34" spans="1:16" ht="16" x14ac:dyDescent="0.2">
      <c r="A34" s="10" t="str">
        <f>Header!B63</f>
        <v>Travel Expenses</v>
      </c>
      <c r="B34" s="64" t="str">
        <f t="shared" si="3"/>
        <v>Travel Expenses</v>
      </c>
      <c r="C34" s="78"/>
      <c r="D34" s="77">
        <f>CashFlow!D35</f>
        <v>0</v>
      </c>
      <c r="E34" s="77">
        <f>CashFlow!E35</f>
        <v>0</v>
      </c>
      <c r="F34" s="77">
        <f>CashFlow!F35</f>
        <v>0</v>
      </c>
      <c r="G34" s="77">
        <f>CashFlow!G35</f>
        <v>0</v>
      </c>
      <c r="H34" s="77">
        <f>CashFlow!H35</f>
        <v>0</v>
      </c>
      <c r="I34" s="77">
        <f>CashFlow!I35</f>
        <v>0</v>
      </c>
      <c r="J34" s="77">
        <f>CashFlow!J35</f>
        <v>0</v>
      </c>
      <c r="K34" s="77">
        <f>CashFlow!K35</f>
        <v>0</v>
      </c>
      <c r="L34" s="77">
        <f>CashFlow!L35</f>
        <v>0</v>
      </c>
      <c r="M34" s="77">
        <f>CashFlow!M35</f>
        <v>0</v>
      </c>
      <c r="N34" s="77">
        <f>CashFlow!N35</f>
        <v>0</v>
      </c>
      <c r="O34" s="77">
        <f>CashFlow!O35</f>
        <v>0</v>
      </c>
      <c r="P34" s="77">
        <f t="shared" si="2"/>
        <v>0</v>
      </c>
    </row>
    <row r="35" spans="1:16" ht="24" x14ac:dyDescent="0.3">
      <c r="A35" s="70"/>
      <c r="B35" s="76" t="s">
        <v>67</v>
      </c>
      <c r="C35" s="75"/>
      <c r="D35" s="61">
        <f t="shared" ref="D35:O35" si="4">SUM(D21:D34)</f>
        <v>308.06</v>
      </c>
      <c r="E35" s="61">
        <f t="shared" si="4"/>
        <v>152.46</v>
      </c>
      <c r="F35" s="61">
        <f t="shared" si="4"/>
        <v>389.1</v>
      </c>
      <c r="G35" s="61">
        <f t="shared" si="4"/>
        <v>0</v>
      </c>
      <c r="H35" s="61">
        <f t="shared" si="4"/>
        <v>0</v>
      </c>
      <c r="I35" s="61">
        <f t="shared" si="4"/>
        <v>0</v>
      </c>
      <c r="J35" s="61">
        <f t="shared" si="4"/>
        <v>0</v>
      </c>
      <c r="K35" s="61">
        <f t="shared" si="4"/>
        <v>0</v>
      </c>
      <c r="L35" s="61">
        <f t="shared" si="4"/>
        <v>0</v>
      </c>
      <c r="M35" s="61">
        <f t="shared" si="4"/>
        <v>0</v>
      </c>
      <c r="N35" s="61">
        <f t="shared" si="4"/>
        <v>0</v>
      </c>
      <c r="O35" s="61">
        <f t="shared" si="4"/>
        <v>0</v>
      </c>
      <c r="P35" s="61">
        <f t="shared" si="2"/>
        <v>849.62</v>
      </c>
    </row>
    <row r="36" spans="1:16" x14ac:dyDescent="0.2">
      <c r="A36" s="70"/>
      <c r="D36" s="74"/>
      <c r="E36" s="74"/>
      <c r="F36" s="74"/>
      <c r="G36" s="74"/>
      <c r="H36" s="74"/>
      <c r="I36" s="74"/>
      <c r="J36" s="74"/>
      <c r="K36" s="74"/>
      <c r="L36" s="74"/>
      <c r="M36" s="74"/>
      <c r="N36" s="74"/>
      <c r="O36" s="74"/>
      <c r="P36" s="50"/>
    </row>
    <row r="37" spans="1:16" ht="24" x14ac:dyDescent="0.3">
      <c r="A37" s="70"/>
      <c r="B37" s="52" t="s">
        <v>66</v>
      </c>
      <c r="C37" s="1"/>
      <c r="D37" s="58">
        <f t="shared" ref="D37:O37" si="5">D18-D35</f>
        <v>11691.94</v>
      </c>
      <c r="E37" s="58">
        <f t="shared" si="5"/>
        <v>11847.54</v>
      </c>
      <c r="F37" s="58">
        <f t="shared" si="5"/>
        <v>11610.9</v>
      </c>
      <c r="G37" s="58">
        <f t="shared" si="5"/>
        <v>12500</v>
      </c>
      <c r="H37" s="58">
        <f t="shared" si="5"/>
        <v>12500</v>
      </c>
      <c r="I37" s="58">
        <f t="shared" si="5"/>
        <v>12500</v>
      </c>
      <c r="J37" s="58">
        <f t="shared" si="5"/>
        <v>12500</v>
      </c>
      <c r="K37" s="58">
        <f t="shared" si="5"/>
        <v>12500</v>
      </c>
      <c r="L37" s="58">
        <f t="shared" si="5"/>
        <v>12500</v>
      </c>
      <c r="M37" s="58">
        <f t="shared" si="5"/>
        <v>12500</v>
      </c>
      <c r="N37" s="58">
        <f t="shared" si="5"/>
        <v>12500</v>
      </c>
      <c r="O37" s="58">
        <f t="shared" si="5"/>
        <v>12500</v>
      </c>
      <c r="P37" s="58">
        <f>SUM(D37:O37)</f>
        <v>147650.38</v>
      </c>
    </row>
    <row r="38" spans="1:16" x14ac:dyDescent="0.2">
      <c r="A38" s="70"/>
      <c r="D38" s="59"/>
      <c r="E38" s="59"/>
      <c r="F38" s="59"/>
      <c r="G38" s="59"/>
      <c r="H38" s="59"/>
      <c r="I38" s="59"/>
      <c r="J38" s="59"/>
      <c r="K38" s="59"/>
      <c r="L38" s="59"/>
      <c r="M38" s="59"/>
      <c r="N38" s="59"/>
      <c r="O38" s="59"/>
      <c r="P38" s="51"/>
    </row>
    <row r="39" spans="1:16" ht="16" x14ac:dyDescent="0.2">
      <c r="A39" s="70" t="s">
        <v>2</v>
      </c>
      <c r="B39" s="56" t="s">
        <v>2</v>
      </c>
      <c r="D39" s="55">
        <f>CashFlow!D48</f>
        <v>0</v>
      </c>
      <c r="E39" s="55">
        <f>CashFlow!E48</f>
        <v>0</v>
      </c>
      <c r="F39" s="55">
        <f>CashFlow!F48</f>
        <v>0</v>
      </c>
      <c r="G39" s="55">
        <f>CashFlow!G48</f>
        <v>0</v>
      </c>
      <c r="H39" s="55">
        <f>CashFlow!H48</f>
        <v>0</v>
      </c>
      <c r="I39" s="55">
        <f>CashFlow!I48</f>
        <v>0</v>
      </c>
      <c r="J39" s="55">
        <f>CashFlow!J48</f>
        <v>0</v>
      </c>
      <c r="K39" s="55">
        <f>CashFlow!K48</f>
        <v>0</v>
      </c>
      <c r="L39" s="55">
        <f>CashFlow!L48</f>
        <v>0</v>
      </c>
      <c r="M39" s="55">
        <f>CashFlow!M48</f>
        <v>0</v>
      </c>
      <c r="N39" s="55">
        <f>CashFlow!N48</f>
        <v>0</v>
      </c>
      <c r="O39" s="55">
        <f>CashFlow!O48</f>
        <v>0</v>
      </c>
      <c r="P39" s="55"/>
    </row>
    <row r="40" spans="1:16" ht="16" x14ac:dyDescent="0.2">
      <c r="A40" s="70"/>
      <c r="B40" s="56" t="s">
        <v>65</v>
      </c>
      <c r="D40" s="55"/>
      <c r="E40" s="55"/>
      <c r="F40" s="55"/>
      <c r="G40" s="55"/>
      <c r="H40" s="55"/>
      <c r="I40" s="55"/>
      <c r="J40" s="55"/>
      <c r="K40" s="55"/>
      <c r="L40" s="55"/>
      <c r="M40" s="55"/>
      <c r="N40" s="55"/>
      <c r="O40" s="55"/>
      <c r="P40" s="55"/>
    </row>
    <row r="41" spans="1:16" x14ac:dyDescent="0.2">
      <c r="A41" s="70"/>
      <c r="D41" s="59"/>
      <c r="E41" s="59"/>
      <c r="F41" s="59"/>
      <c r="G41" s="59"/>
      <c r="H41" s="59"/>
      <c r="I41" s="59"/>
      <c r="J41" s="59"/>
      <c r="K41" s="59"/>
      <c r="L41" s="59"/>
      <c r="M41" s="59"/>
      <c r="N41" s="59"/>
      <c r="O41" s="59"/>
      <c r="P41" s="51"/>
    </row>
    <row r="42" spans="1:16" ht="25" thickBot="1" x14ac:dyDescent="0.35">
      <c r="A42" s="70"/>
      <c r="B42" s="52" t="s">
        <v>64</v>
      </c>
      <c r="C42" s="1"/>
      <c r="D42" s="72">
        <f t="shared" ref="D42:P42" si="6">D37-D39-D40</f>
        <v>11691.94</v>
      </c>
      <c r="E42" s="72">
        <f t="shared" si="6"/>
        <v>11847.54</v>
      </c>
      <c r="F42" s="72">
        <f t="shared" si="6"/>
        <v>11610.9</v>
      </c>
      <c r="G42" s="72">
        <f t="shared" si="6"/>
        <v>12500</v>
      </c>
      <c r="H42" s="72">
        <f t="shared" si="6"/>
        <v>12500</v>
      </c>
      <c r="I42" s="72">
        <f t="shared" si="6"/>
        <v>12500</v>
      </c>
      <c r="J42" s="72">
        <f t="shared" si="6"/>
        <v>12500</v>
      </c>
      <c r="K42" s="72">
        <f t="shared" si="6"/>
        <v>12500</v>
      </c>
      <c r="L42" s="72">
        <f t="shared" si="6"/>
        <v>12500</v>
      </c>
      <c r="M42" s="72">
        <f t="shared" si="6"/>
        <v>12500</v>
      </c>
      <c r="N42" s="72">
        <f t="shared" si="6"/>
        <v>12500</v>
      </c>
      <c r="O42" s="72">
        <f t="shared" si="6"/>
        <v>12500</v>
      </c>
      <c r="P42" s="72">
        <f t="shared" si="6"/>
        <v>147650.38</v>
      </c>
    </row>
    <row r="43" spans="1:16" ht="8.25" customHeight="1" x14ac:dyDescent="0.3">
      <c r="A43" s="70"/>
      <c r="D43" s="50"/>
      <c r="E43" s="50"/>
      <c r="F43" s="50"/>
      <c r="G43" s="50"/>
      <c r="H43" s="50"/>
      <c r="I43" s="50"/>
      <c r="J43" s="50"/>
      <c r="K43" s="50"/>
      <c r="L43" s="50"/>
      <c r="M43" s="50"/>
      <c r="N43" s="50"/>
      <c r="O43" s="50"/>
      <c r="P43" s="57"/>
    </row>
    <row r="44" spans="1:16" ht="24" x14ac:dyDescent="0.3">
      <c r="A44" s="70" t="s">
        <v>155</v>
      </c>
      <c r="B44" s="56" t="s">
        <v>73</v>
      </c>
      <c r="D44" s="55">
        <f>CashFlow!D52</f>
        <v>0</v>
      </c>
      <c r="E44" s="55">
        <f>CashFlow!E52</f>
        <v>0</v>
      </c>
      <c r="F44" s="55">
        <f>CashFlow!F52</f>
        <v>0</v>
      </c>
      <c r="G44" s="55">
        <f>CashFlow!G52</f>
        <v>0</v>
      </c>
      <c r="H44" s="55">
        <f>CashFlow!H52</f>
        <v>0</v>
      </c>
      <c r="I44" s="55">
        <f>CashFlow!I52</f>
        <v>0</v>
      </c>
      <c r="J44" s="55">
        <f>CashFlow!J52</f>
        <v>0</v>
      </c>
      <c r="K44" s="55">
        <f>CashFlow!K52</f>
        <v>0</v>
      </c>
      <c r="L44" s="55">
        <f>CashFlow!L52</f>
        <v>0</v>
      </c>
      <c r="M44" s="55">
        <f>CashFlow!M52</f>
        <v>0</v>
      </c>
      <c r="N44" s="55">
        <f>CashFlow!N52</f>
        <v>0</v>
      </c>
      <c r="O44" s="55">
        <f>CashFlow!O52</f>
        <v>0</v>
      </c>
      <c r="P44" s="58">
        <f>SUM(D44:O44)</f>
        <v>0</v>
      </c>
    </row>
    <row r="45" spans="1:16" x14ac:dyDescent="0.2">
      <c r="A45" s="70"/>
      <c r="D45" s="50"/>
      <c r="E45" s="50"/>
      <c r="F45" s="50"/>
      <c r="G45" s="50"/>
      <c r="H45" s="50"/>
      <c r="I45" s="50"/>
      <c r="J45" s="50"/>
      <c r="K45" s="50"/>
      <c r="L45" s="50"/>
      <c r="M45" s="50"/>
      <c r="N45" s="50"/>
      <c r="O45" s="50"/>
      <c r="P45" s="50"/>
    </row>
    <row r="46" spans="1:16" ht="25" thickBot="1" x14ac:dyDescent="0.35">
      <c r="A46" s="70"/>
      <c r="B46" s="52" t="s">
        <v>72</v>
      </c>
      <c r="D46" s="72">
        <f t="shared" ref="D46:P46" si="7">D42-D44</f>
        <v>11691.94</v>
      </c>
      <c r="E46" s="72">
        <f t="shared" si="7"/>
        <v>11847.54</v>
      </c>
      <c r="F46" s="72">
        <f t="shared" si="7"/>
        <v>11610.9</v>
      </c>
      <c r="G46" s="72">
        <f t="shared" si="7"/>
        <v>12500</v>
      </c>
      <c r="H46" s="72">
        <f t="shared" si="7"/>
        <v>12500</v>
      </c>
      <c r="I46" s="72">
        <f t="shared" si="7"/>
        <v>12500</v>
      </c>
      <c r="J46" s="72">
        <f t="shared" si="7"/>
        <v>12500</v>
      </c>
      <c r="K46" s="72">
        <f t="shared" si="7"/>
        <v>12500</v>
      </c>
      <c r="L46" s="72">
        <f t="shared" si="7"/>
        <v>12500</v>
      </c>
      <c r="M46" s="72">
        <f t="shared" si="7"/>
        <v>12500</v>
      </c>
      <c r="N46" s="72">
        <f t="shared" si="7"/>
        <v>12500</v>
      </c>
      <c r="O46" s="72">
        <f t="shared" si="7"/>
        <v>12500</v>
      </c>
      <c r="P46" s="72">
        <f t="shared" si="7"/>
        <v>147650.38</v>
      </c>
    </row>
    <row r="47" spans="1:16" x14ac:dyDescent="0.2">
      <c r="A47" s="70"/>
    </row>
    <row r="48" spans="1:16" ht="24" x14ac:dyDescent="0.3">
      <c r="A48" s="70"/>
      <c r="B48" s="8"/>
      <c r="C48" s="8"/>
      <c r="D48" s="48"/>
      <c r="E48" s="48"/>
      <c r="F48" s="48"/>
      <c r="G48" s="48"/>
      <c r="H48" s="48"/>
      <c r="I48" s="48"/>
      <c r="J48" s="48"/>
      <c r="K48" s="48"/>
      <c r="L48" s="48"/>
      <c r="M48" s="48"/>
      <c r="N48" s="48"/>
      <c r="O48" s="48"/>
      <c r="P48" s="52"/>
    </row>
    <row r="49" spans="1:16" ht="24" hidden="1" outlineLevel="1" x14ac:dyDescent="0.3">
      <c r="A49" s="70"/>
      <c r="B49" s="8"/>
      <c r="C49" s="8"/>
      <c r="D49" s="48"/>
      <c r="E49" s="48"/>
      <c r="F49" s="48"/>
      <c r="G49" s="48"/>
      <c r="H49" s="48"/>
      <c r="I49" s="71" t="s">
        <v>71</v>
      </c>
      <c r="J49" s="48"/>
      <c r="K49" s="48"/>
      <c r="L49" s="48"/>
      <c r="M49" s="48"/>
      <c r="N49" s="48"/>
      <c r="O49" s="48"/>
    </row>
    <row r="50" spans="1:16" hidden="1" outlineLevel="1" x14ac:dyDescent="0.2">
      <c r="A50" s="70"/>
      <c r="B50" s="8"/>
      <c r="C50" s="8"/>
      <c r="D50" s="48"/>
      <c r="E50" s="48"/>
      <c r="F50" s="48"/>
      <c r="G50" s="48"/>
      <c r="H50" s="48"/>
      <c r="I50" s="48"/>
      <c r="J50" s="48"/>
      <c r="K50" s="48"/>
      <c r="L50" s="48"/>
      <c r="M50" s="48"/>
      <c r="N50" s="48"/>
      <c r="O50" s="48"/>
    </row>
    <row r="51" spans="1:16" hidden="1" outlineLevel="1" x14ac:dyDescent="0.2">
      <c r="C51" s="69" t="s">
        <v>70</v>
      </c>
      <c r="D51" s="68" t="str">
        <f t="shared" ref="D51:O51" si="8">D9</f>
        <v>Actual</v>
      </c>
      <c r="E51" s="68" t="str">
        <f t="shared" si="8"/>
        <v>Actual</v>
      </c>
      <c r="F51" s="68" t="str">
        <f t="shared" si="8"/>
        <v>Actual</v>
      </c>
      <c r="G51" s="68" t="str">
        <f t="shared" si="8"/>
        <v>Forecast</v>
      </c>
      <c r="H51" s="68" t="str">
        <f t="shared" si="8"/>
        <v>Forecast</v>
      </c>
      <c r="I51" s="68" t="str">
        <f t="shared" si="8"/>
        <v>Forecast</v>
      </c>
      <c r="J51" s="68" t="str">
        <f t="shared" si="8"/>
        <v>Forecast</v>
      </c>
      <c r="K51" s="68" t="str">
        <f t="shared" si="8"/>
        <v>Forecast</v>
      </c>
      <c r="L51" s="68" t="str">
        <f t="shared" si="8"/>
        <v>Forecast</v>
      </c>
      <c r="M51" s="68" t="str">
        <f t="shared" si="8"/>
        <v>Forecast</v>
      </c>
      <c r="N51" s="68" t="str">
        <f t="shared" si="8"/>
        <v>Forecast</v>
      </c>
      <c r="O51" s="68" t="str">
        <f t="shared" si="8"/>
        <v>Forecast</v>
      </c>
    </row>
    <row r="52" spans="1:16" hidden="1" outlineLevel="1" x14ac:dyDescent="0.2">
      <c r="D52" s="67"/>
      <c r="E52" s="67"/>
      <c r="F52" s="67"/>
      <c r="G52" s="67"/>
      <c r="H52" s="67"/>
      <c r="I52" s="67"/>
      <c r="J52" s="67"/>
      <c r="K52" s="67"/>
      <c r="L52" s="67"/>
      <c r="M52" s="67"/>
      <c r="N52" s="67"/>
      <c r="O52" s="67"/>
    </row>
    <row r="53" spans="1:16" ht="25" hidden="1" outlineLevel="1" x14ac:dyDescent="0.3">
      <c r="D53" s="66" t="str">
        <f t="shared" ref="D53:O53" si="9">D11</f>
        <v>JAN-20</v>
      </c>
      <c r="E53" s="66" t="str">
        <f t="shared" si="9"/>
        <v>FEB-20</v>
      </c>
      <c r="F53" s="66" t="str">
        <f t="shared" si="9"/>
        <v>MAR-20</v>
      </c>
      <c r="G53" s="66" t="str">
        <f t="shared" si="9"/>
        <v>APR-20</v>
      </c>
      <c r="H53" s="66" t="str">
        <f t="shared" si="9"/>
        <v>MAY-20</v>
      </c>
      <c r="I53" s="66" t="str">
        <f t="shared" si="9"/>
        <v>JUN-20</v>
      </c>
      <c r="J53" s="66" t="str">
        <f t="shared" si="9"/>
        <v>JUL-20</v>
      </c>
      <c r="K53" s="66" t="str">
        <f t="shared" si="9"/>
        <v>AUG-20</v>
      </c>
      <c r="L53" s="66" t="str">
        <f t="shared" si="9"/>
        <v>SEP-20</v>
      </c>
      <c r="M53" s="66" t="str">
        <f t="shared" si="9"/>
        <v>OCT-20</v>
      </c>
      <c r="N53" s="66" t="str">
        <f t="shared" si="9"/>
        <v>NOV-20</v>
      </c>
      <c r="O53" s="66" t="str">
        <f t="shared" si="9"/>
        <v>DEC-20</v>
      </c>
      <c r="P53" s="66"/>
    </row>
    <row r="54" spans="1:16" hidden="1" outlineLevel="1" x14ac:dyDescent="0.2"/>
    <row r="55" spans="1:16" ht="24" hidden="1" outlineLevel="1" x14ac:dyDescent="0.3">
      <c r="B55" s="52" t="s">
        <v>26</v>
      </c>
      <c r="C55" s="8"/>
      <c r="D55" s="58">
        <f>D14</f>
        <v>12000</v>
      </c>
      <c r="E55" s="58">
        <f t="shared" ref="E55:O55" si="10">D55+E14</f>
        <v>24000</v>
      </c>
      <c r="F55" s="58">
        <f t="shared" si="10"/>
        <v>36000</v>
      </c>
      <c r="G55" s="58">
        <f t="shared" si="10"/>
        <v>49000</v>
      </c>
      <c r="H55" s="58">
        <f t="shared" si="10"/>
        <v>62000</v>
      </c>
      <c r="I55" s="58">
        <f t="shared" si="10"/>
        <v>75000</v>
      </c>
      <c r="J55" s="58">
        <f t="shared" si="10"/>
        <v>88000</v>
      </c>
      <c r="K55" s="58">
        <f t="shared" si="10"/>
        <v>101000</v>
      </c>
      <c r="L55" s="58">
        <f t="shared" si="10"/>
        <v>114000</v>
      </c>
      <c r="M55" s="58">
        <f t="shared" si="10"/>
        <v>127000</v>
      </c>
      <c r="N55" s="58">
        <f t="shared" si="10"/>
        <v>140000</v>
      </c>
      <c r="O55" s="58">
        <f t="shared" si="10"/>
        <v>153000</v>
      </c>
      <c r="P55" s="57"/>
    </row>
    <row r="56" spans="1:16" hidden="1" outlineLevel="1" x14ac:dyDescent="0.2">
      <c r="D56" s="59"/>
      <c r="E56" s="59"/>
      <c r="F56" s="59"/>
      <c r="G56" s="59"/>
      <c r="H56" s="59"/>
      <c r="I56" s="59"/>
      <c r="J56" s="59"/>
      <c r="K56" s="59"/>
      <c r="L56" s="59"/>
      <c r="M56" s="59"/>
      <c r="N56" s="59"/>
      <c r="O56" s="59"/>
      <c r="P56" s="50"/>
    </row>
    <row r="57" spans="1:16" ht="24" hidden="1" outlineLevel="1" x14ac:dyDescent="0.3">
      <c r="B57" s="62" t="s">
        <v>32</v>
      </c>
      <c r="D57" s="55">
        <f>D16</f>
        <v>0</v>
      </c>
      <c r="E57" s="55">
        <f t="shared" ref="E57:O57" si="11">D57+E16</f>
        <v>0</v>
      </c>
      <c r="F57" s="55">
        <f t="shared" si="11"/>
        <v>0</v>
      </c>
      <c r="G57" s="55">
        <f t="shared" si="11"/>
        <v>500</v>
      </c>
      <c r="H57" s="55">
        <f t="shared" si="11"/>
        <v>1000</v>
      </c>
      <c r="I57" s="55">
        <f t="shared" si="11"/>
        <v>1500</v>
      </c>
      <c r="J57" s="55">
        <f t="shared" si="11"/>
        <v>2000</v>
      </c>
      <c r="K57" s="55">
        <f t="shared" si="11"/>
        <v>2500</v>
      </c>
      <c r="L57" s="55">
        <f t="shared" si="11"/>
        <v>3000</v>
      </c>
      <c r="M57" s="55">
        <f t="shared" si="11"/>
        <v>3500</v>
      </c>
      <c r="N57" s="55">
        <f t="shared" si="11"/>
        <v>4000</v>
      </c>
      <c r="O57" s="55">
        <f t="shared" si="11"/>
        <v>4500</v>
      </c>
      <c r="P57" s="65"/>
    </row>
    <row r="58" spans="1:16" hidden="1" outlineLevel="1" x14ac:dyDescent="0.2">
      <c r="D58" s="59"/>
      <c r="E58" s="59"/>
      <c r="F58" s="59"/>
      <c r="G58" s="59"/>
      <c r="H58" s="59"/>
      <c r="I58" s="59"/>
      <c r="J58" s="59"/>
      <c r="K58" s="59"/>
      <c r="L58" s="59"/>
      <c r="M58" s="59"/>
      <c r="N58" s="59"/>
      <c r="O58" s="59"/>
      <c r="P58" s="50"/>
    </row>
    <row r="59" spans="1:16" ht="24" hidden="1" outlineLevel="1" x14ac:dyDescent="0.3">
      <c r="B59" s="52" t="s">
        <v>69</v>
      </c>
      <c r="C59" s="1"/>
      <c r="D59" s="58">
        <f>D55-D57</f>
        <v>12000</v>
      </c>
      <c r="E59" s="58">
        <f t="shared" ref="E59:O59" si="12">D59+E18</f>
        <v>24000</v>
      </c>
      <c r="F59" s="58">
        <f t="shared" si="12"/>
        <v>36000</v>
      </c>
      <c r="G59" s="58">
        <f t="shared" si="12"/>
        <v>48500</v>
      </c>
      <c r="H59" s="58">
        <f t="shared" si="12"/>
        <v>61000</v>
      </c>
      <c r="I59" s="58">
        <f t="shared" si="12"/>
        <v>73500</v>
      </c>
      <c r="J59" s="58">
        <f t="shared" si="12"/>
        <v>86000</v>
      </c>
      <c r="K59" s="58">
        <f t="shared" si="12"/>
        <v>98500</v>
      </c>
      <c r="L59" s="58">
        <f t="shared" si="12"/>
        <v>111000</v>
      </c>
      <c r="M59" s="58">
        <f t="shared" si="12"/>
        <v>123500</v>
      </c>
      <c r="N59" s="58">
        <f t="shared" si="12"/>
        <v>136000</v>
      </c>
      <c r="O59" s="58">
        <f t="shared" si="12"/>
        <v>148500</v>
      </c>
      <c r="P59" s="57"/>
    </row>
    <row r="60" spans="1:16" hidden="1" outlineLevel="1" x14ac:dyDescent="0.2">
      <c r="B60" s="8"/>
      <c r="D60" s="59"/>
      <c r="E60" s="59"/>
      <c r="F60" s="59"/>
      <c r="G60" s="59"/>
      <c r="H60" s="59"/>
      <c r="I60" s="59"/>
      <c r="J60" s="59"/>
      <c r="K60" s="59"/>
      <c r="L60" s="59"/>
      <c r="M60" s="59"/>
      <c r="N60" s="59"/>
      <c r="O60" s="59"/>
      <c r="P60" s="50"/>
    </row>
    <row r="61" spans="1:16" ht="24" hidden="1" outlineLevel="1" x14ac:dyDescent="0.3">
      <c r="B61" s="62" t="s">
        <v>68</v>
      </c>
      <c r="D61" s="59"/>
      <c r="E61" s="59"/>
      <c r="F61" s="59"/>
      <c r="G61" s="59"/>
      <c r="H61" s="59"/>
      <c r="I61" s="59"/>
      <c r="J61" s="59"/>
      <c r="K61" s="59"/>
      <c r="L61" s="59"/>
      <c r="M61" s="59"/>
      <c r="N61" s="59"/>
      <c r="O61" s="59"/>
      <c r="P61" s="50"/>
    </row>
    <row r="62" spans="1:16" ht="16" hidden="1" outlineLevel="1" x14ac:dyDescent="0.2">
      <c r="B62" s="64" t="str">
        <f t="shared" ref="B62:B73" si="13">B21</f>
        <v>Employee Costs</v>
      </c>
      <c r="C62" s="63"/>
      <c r="D62" s="55">
        <f t="shared" ref="D62:D73" si="14">D21</f>
        <v>0</v>
      </c>
      <c r="E62" s="55">
        <f t="shared" ref="E62:O62" si="15">D62+E21</f>
        <v>0</v>
      </c>
      <c r="F62" s="55">
        <f t="shared" si="15"/>
        <v>0</v>
      </c>
      <c r="G62" s="55">
        <f t="shared" si="15"/>
        <v>0</v>
      </c>
      <c r="H62" s="55">
        <f t="shared" si="15"/>
        <v>0</v>
      </c>
      <c r="I62" s="55">
        <f t="shared" si="15"/>
        <v>0</v>
      </c>
      <c r="J62" s="55">
        <f t="shared" si="15"/>
        <v>0</v>
      </c>
      <c r="K62" s="55">
        <f t="shared" si="15"/>
        <v>0</v>
      </c>
      <c r="L62" s="55">
        <f t="shared" si="15"/>
        <v>0</v>
      </c>
      <c r="M62" s="55">
        <f t="shared" si="15"/>
        <v>0</v>
      </c>
      <c r="N62" s="55">
        <f t="shared" si="15"/>
        <v>0</v>
      </c>
      <c r="O62" s="55">
        <f t="shared" si="15"/>
        <v>0</v>
      </c>
      <c r="P62" s="53"/>
    </row>
    <row r="63" spans="1:16" ht="16" hidden="1" outlineLevel="1" x14ac:dyDescent="0.2">
      <c r="B63" s="64" t="str">
        <f t="shared" si="13"/>
        <v>Property Costs</v>
      </c>
      <c r="C63" s="63"/>
      <c r="D63" s="55">
        <f t="shared" si="14"/>
        <v>0</v>
      </c>
      <c r="E63" s="55">
        <f t="shared" ref="E63:O63" si="16">D63+E22</f>
        <v>0</v>
      </c>
      <c r="F63" s="55">
        <f t="shared" si="16"/>
        <v>0</v>
      </c>
      <c r="G63" s="55">
        <f t="shared" si="16"/>
        <v>0</v>
      </c>
      <c r="H63" s="55">
        <f t="shared" si="16"/>
        <v>0</v>
      </c>
      <c r="I63" s="55">
        <f t="shared" si="16"/>
        <v>0</v>
      </c>
      <c r="J63" s="55">
        <f t="shared" si="16"/>
        <v>0</v>
      </c>
      <c r="K63" s="55">
        <f t="shared" si="16"/>
        <v>0</v>
      </c>
      <c r="L63" s="55">
        <f t="shared" si="16"/>
        <v>0</v>
      </c>
      <c r="M63" s="55">
        <f t="shared" si="16"/>
        <v>0</v>
      </c>
      <c r="N63" s="55">
        <f t="shared" si="16"/>
        <v>0</v>
      </c>
      <c r="O63" s="55">
        <f t="shared" si="16"/>
        <v>0</v>
      </c>
      <c r="P63" s="53"/>
    </row>
    <row r="64" spans="1:16" ht="16" hidden="1" outlineLevel="1" x14ac:dyDescent="0.2">
      <c r="B64" s="64" t="str">
        <f t="shared" si="13"/>
        <v>Utilities</v>
      </c>
      <c r="C64" s="63"/>
      <c r="D64" s="55">
        <f t="shared" si="14"/>
        <v>0</v>
      </c>
      <c r="E64" s="55">
        <f t="shared" ref="E64:O64" si="17">D64+E23</f>
        <v>0</v>
      </c>
      <c r="F64" s="55">
        <f t="shared" si="17"/>
        <v>0</v>
      </c>
      <c r="G64" s="55">
        <f t="shared" si="17"/>
        <v>0</v>
      </c>
      <c r="H64" s="55">
        <f t="shared" si="17"/>
        <v>0</v>
      </c>
      <c r="I64" s="55">
        <f t="shared" si="17"/>
        <v>0</v>
      </c>
      <c r="J64" s="55">
        <f t="shared" si="17"/>
        <v>0</v>
      </c>
      <c r="K64" s="55">
        <f t="shared" si="17"/>
        <v>0</v>
      </c>
      <c r="L64" s="55">
        <f t="shared" si="17"/>
        <v>0</v>
      </c>
      <c r="M64" s="55">
        <f t="shared" si="17"/>
        <v>0</v>
      </c>
      <c r="N64" s="55">
        <f t="shared" si="17"/>
        <v>0</v>
      </c>
      <c r="O64" s="55">
        <f t="shared" si="17"/>
        <v>0</v>
      </c>
      <c r="P64" s="53"/>
    </row>
    <row r="65" spans="2:16" ht="16" hidden="1" outlineLevel="1" x14ac:dyDescent="0.2">
      <c r="B65" s="64" t="str">
        <f t="shared" si="13"/>
        <v>Advertising &amp; Marketing</v>
      </c>
      <c r="C65" s="63"/>
      <c r="D65" s="55">
        <f t="shared" si="14"/>
        <v>0</v>
      </c>
      <c r="E65" s="55">
        <f t="shared" ref="E65:O65" si="18">D65+E24</f>
        <v>0</v>
      </c>
      <c r="F65" s="55">
        <f t="shared" si="18"/>
        <v>0</v>
      </c>
      <c r="G65" s="55">
        <f t="shared" si="18"/>
        <v>0</v>
      </c>
      <c r="H65" s="55">
        <f t="shared" si="18"/>
        <v>0</v>
      </c>
      <c r="I65" s="55">
        <f t="shared" si="18"/>
        <v>0</v>
      </c>
      <c r="J65" s="55">
        <f t="shared" si="18"/>
        <v>0</v>
      </c>
      <c r="K65" s="55">
        <f t="shared" si="18"/>
        <v>0</v>
      </c>
      <c r="L65" s="55">
        <f t="shared" si="18"/>
        <v>0</v>
      </c>
      <c r="M65" s="55">
        <f t="shared" si="18"/>
        <v>0</v>
      </c>
      <c r="N65" s="55">
        <f t="shared" si="18"/>
        <v>0</v>
      </c>
      <c r="O65" s="55">
        <f t="shared" si="18"/>
        <v>0</v>
      </c>
      <c r="P65" s="53"/>
    </row>
    <row r="66" spans="2:16" ht="16" hidden="1" outlineLevel="1" x14ac:dyDescent="0.2">
      <c r="B66" s="64" t="str">
        <f t="shared" si="13"/>
        <v>IT Applications, storage &amp; subscriptions</v>
      </c>
      <c r="C66" s="63"/>
      <c r="D66" s="55">
        <f t="shared" si="14"/>
        <v>0</v>
      </c>
      <c r="E66" s="55">
        <f t="shared" ref="E66:O66" si="19">D66+E25</f>
        <v>0</v>
      </c>
      <c r="F66" s="55">
        <f t="shared" si="19"/>
        <v>0</v>
      </c>
      <c r="G66" s="55">
        <f t="shared" si="19"/>
        <v>0</v>
      </c>
      <c r="H66" s="55">
        <f t="shared" si="19"/>
        <v>0</v>
      </c>
      <c r="I66" s="55">
        <f t="shared" si="19"/>
        <v>0</v>
      </c>
      <c r="J66" s="55">
        <f t="shared" si="19"/>
        <v>0</v>
      </c>
      <c r="K66" s="55">
        <f t="shared" si="19"/>
        <v>0</v>
      </c>
      <c r="L66" s="55">
        <f t="shared" si="19"/>
        <v>0</v>
      </c>
      <c r="M66" s="55">
        <f t="shared" si="19"/>
        <v>0</v>
      </c>
      <c r="N66" s="55">
        <f t="shared" si="19"/>
        <v>0</v>
      </c>
      <c r="O66" s="55">
        <f t="shared" si="19"/>
        <v>0</v>
      </c>
      <c r="P66" s="53"/>
    </row>
    <row r="67" spans="2:16" ht="16" hidden="1" outlineLevel="1" x14ac:dyDescent="0.2">
      <c r="B67" s="64" t="str">
        <f t="shared" si="13"/>
        <v>Insurance</v>
      </c>
      <c r="C67" s="63"/>
      <c r="D67" s="55">
        <f t="shared" si="14"/>
        <v>0</v>
      </c>
      <c r="E67" s="55">
        <f t="shared" ref="E67:O67" si="20">D67+E26</f>
        <v>0</v>
      </c>
      <c r="F67" s="55">
        <f t="shared" si="20"/>
        <v>0</v>
      </c>
      <c r="G67" s="55">
        <f t="shared" si="20"/>
        <v>0</v>
      </c>
      <c r="H67" s="55">
        <f t="shared" si="20"/>
        <v>0</v>
      </c>
      <c r="I67" s="55">
        <f t="shared" si="20"/>
        <v>0</v>
      </c>
      <c r="J67" s="55">
        <f t="shared" si="20"/>
        <v>0</v>
      </c>
      <c r="K67" s="55">
        <f t="shared" si="20"/>
        <v>0</v>
      </c>
      <c r="L67" s="55">
        <f t="shared" si="20"/>
        <v>0</v>
      </c>
      <c r="M67" s="55">
        <f t="shared" si="20"/>
        <v>0</v>
      </c>
      <c r="N67" s="55">
        <f t="shared" si="20"/>
        <v>0</v>
      </c>
      <c r="O67" s="55">
        <f t="shared" si="20"/>
        <v>0</v>
      </c>
      <c r="P67" s="53"/>
    </row>
    <row r="68" spans="2:16" ht="16" hidden="1" outlineLevel="1" x14ac:dyDescent="0.2">
      <c r="B68" s="64" t="str">
        <f t="shared" si="13"/>
        <v>Telephone and Internet</v>
      </c>
      <c r="C68" s="63"/>
      <c r="D68" s="55">
        <f t="shared" si="14"/>
        <v>0</v>
      </c>
      <c r="E68" s="55">
        <f t="shared" ref="E68:O68" si="21">D68+E27</f>
        <v>0</v>
      </c>
      <c r="F68" s="55">
        <f t="shared" si="21"/>
        <v>0</v>
      </c>
      <c r="G68" s="55">
        <f t="shared" si="21"/>
        <v>0</v>
      </c>
      <c r="H68" s="55">
        <f t="shared" si="21"/>
        <v>0</v>
      </c>
      <c r="I68" s="55">
        <f t="shared" si="21"/>
        <v>0</v>
      </c>
      <c r="J68" s="55">
        <f t="shared" si="21"/>
        <v>0</v>
      </c>
      <c r="K68" s="55">
        <f t="shared" si="21"/>
        <v>0</v>
      </c>
      <c r="L68" s="55">
        <f t="shared" si="21"/>
        <v>0</v>
      </c>
      <c r="M68" s="55">
        <f t="shared" si="21"/>
        <v>0</v>
      </c>
      <c r="N68" s="55">
        <f t="shared" si="21"/>
        <v>0</v>
      </c>
      <c r="O68" s="55">
        <f t="shared" si="21"/>
        <v>0</v>
      </c>
      <c r="P68" s="53"/>
    </row>
    <row r="69" spans="2:16" ht="16" hidden="1" outlineLevel="1" x14ac:dyDescent="0.2">
      <c r="B69" s="64" t="str">
        <f t="shared" si="13"/>
        <v>Professional Fees</v>
      </c>
      <c r="C69" s="63"/>
      <c r="D69" s="55">
        <f t="shared" si="14"/>
        <v>0</v>
      </c>
      <c r="E69" s="55">
        <f t="shared" ref="E69:O69" si="22">D69+E28</f>
        <v>0</v>
      </c>
      <c r="F69" s="55">
        <f t="shared" si="22"/>
        <v>0</v>
      </c>
      <c r="G69" s="55">
        <f t="shared" si="22"/>
        <v>0</v>
      </c>
      <c r="H69" s="55">
        <f t="shared" si="22"/>
        <v>0</v>
      </c>
      <c r="I69" s="55">
        <f t="shared" si="22"/>
        <v>0</v>
      </c>
      <c r="J69" s="55">
        <f t="shared" si="22"/>
        <v>0</v>
      </c>
      <c r="K69" s="55">
        <f t="shared" si="22"/>
        <v>0</v>
      </c>
      <c r="L69" s="55">
        <f t="shared" si="22"/>
        <v>0</v>
      </c>
      <c r="M69" s="55">
        <f t="shared" si="22"/>
        <v>0</v>
      </c>
      <c r="N69" s="55">
        <f t="shared" si="22"/>
        <v>0</v>
      </c>
      <c r="O69" s="55">
        <f t="shared" si="22"/>
        <v>0</v>
      </c>
      <c r="P69" s="53"/>
    </row>
    <row r="70" spans="2:16" ht="16" hidden="1" outlineLevel="1" x14ac:dyDescent="0.2">
      <c r="B70" s="64" t="str">
        <f t="shared" si="13"/>
        <v>Audit &amp; Accountancy</v>
      </c>
      <c r="C70" s="63"/>
      <c r="D70" s="55">
        <f t="shared" si="14"/>
        <v>221</v>
      </c>
      <c r="E70" s="55">
        <f t="shared" ref="E70:O70" si="23">D70+E29</f>
        <v>334</v>
      </c>
      <c r="F70" s="55">
        <f t="shared" si="23"/>
        <v>653</v>
      </c>
      <c r="G70" s="55">
        <f t="shared" si="23"/>
        <v>653</v>
      </c>
      <c r="H70" s="55">
        <f t="shared" si="23"/>
        <v>653</v>
      </c>
      <c r="I70" s="55">
        <f t="shared" si="23"/>
        <v>653</v>
      </c>
      <c r="J70" s="55">
        <f t="shared" si="23"/>
        <v>653</v>
      </c>
      <c r="K70" s="55">
        <f t="shared" si="23"/>
        <v>653</v>
      </c>
      <c r="L70" s="55">
        <f t="shared" si="23"/>
        <v>653</v>
      </c>
      <c r="M70" s="55">
        <f t="shared" si="23"/>
        <v>653</v>
      </c>
      <c r="N70" s="55">
        <f t="shared" si="23"/>
        <v>653</v>
      </c>
      <c r="O70" s="55">
        <f t="shared" si="23"/>
        <v>653</v>
      </c>
      <c r="P70" s="53"/>
    </row>
    <row r="71" spans="2:16" ht="16" hidden="1" outlineLevel="1" x14ac:dyDescent="0.2">
      <c r="B71" s="64" t="str">
        <f t="shared" si="13"/>
        <v>Subscriptions</v>
      </c>
      <c r="C71" s="63"/>
      <c r="D71" s="55">
        <f t="shared" si="14"/>
        <v>0</v>
      </c>
      <c r="E71" s="55">
        <f t="shared" ref="E71:O71" si="24">D71+E30</f>
        <v>0</v>
      </c>
      <c r="F71" s="55">
        <f t="shared" si="24"/>
        <v>0</v>
      </c>
      <c r="G71" s="55">
        <f t="shared" si="24"/>
        <v>0</v>
      </c>
      <c r="H71" s="55">
        <f t="shared" si="24"/>
        <v>0</v>
      </c>
      <c r="I71" s="55">
        <f t="shared" si="24"/>
        <v>0</v>
      </c>
      <c r="J71" s="55">
        <f t="shared" si="24"/>
        <v>0</v>
      </c>
      <c r="K71" s="55">
        <f t="shared" si="24"/>
        <v>0</v>
      </c>
      <c r="L71" s="55">
        <f t="shared" si="24"/>
        <v>0</v>
      </c>
      <c r="M71" s="55">
        <f t="shared" si="24"/>
        <v>0</v>
      </c>
      <c r="N71" s="55">
        <f t="shared" si="24"/>
        <v>0</v>
      </c>
      <c r="O71" s="55">
        <f t="shared" si="24"/>
        <v>0</v>
      </c>
      <c r="P71" s="53"/>
    </row>
    <row r="72" spans="2:16" ht="16" hidden="1" outlineLevel="1" x14ac:dyDescent="0.2">
      <c r="B72" s="64" t="str">
        <f t="shared" si="13"/>
        <v>Staff training</v>
      </c>
      <c r="C72" s="63"/>
      <c r="D72" s="55">
        <f t="shared" si="14"/>
        <v>0</v>
      </c>
      <c r="E72" s="55">
        <f t="shared" ref="E72:O72" si="25">D72+E31</f>
        <v>0</v>
      </c>
      <c r="F72" s="55">
        <f t="shared" si="25"/>
        <v>0</v>
      </c>
      <c r="G72" s="55">
        <f t="shared" si="25"/>
        <v>0</v>
      </c>
      <c r="H72" s="55">
        <f t="shared" si="25"/>
        <v>0</v>
      </c>
      <c r="I72" s="55">
        <f t="shared" si="25"/>
        <v>0</v>
      </c>
      <c r="J72" s="55">
        <f t="shared" si="25"/>
        <v>0</v>
      </c>
      <c r="K72" s="55">
        <f t="shared" si="25"/>
        <v>0</v>
      </c>
      <c r="L72" s="55">
        <f t="shared" si="25"/>
        <v>0</v>
      </c>
      <c r="M72" s="55">
        <f t="shared" si="25"/>
        <v>0</v>
      </c>
      <c r="N72" s="55">
        <f t="shared" si="25"/>
        <v>0</v>
      </c>
      <c r="O72" s="55">
        <f t="shared" si="25"/>
        <v>0</v>
      </c>
      <c r="P72" s="53"/>
    </row>
    <row r="73" spans="2:16" ht="16" hidden="1" outlineLevel="1" x14ac:dyDescent="0.2">
      <c r="B73" s="64" t="str">
        <f t="shared" si="13"/>
        <v>General expenses</v>
      </c>
      <c r="C73" s="63"/>
      <c r="D73" s="55">
        <f t="shared" si="14"/>
        <v>87.06</v>
      </c>
      <c r="E73" s="55">
        <f t="shared" ref="E73:O73" si="26">D73+E32</f>
        <v>126.52000000000001</v>
      </c>
      <c r="F73" s="55">
        <f t="shared" si="26"/>
        <v>196.62</v>
      </c>
      <c r="G73" s="55">
        <f t="shared" si="26"/>
        <v>196.62</v>
      </c>
      <c r="H73" s="55">
        <f t="shared" si="26"/>
        <v>196.62</v>
      </c>
      <c r="I73" s="55">
        <f t="shared" si="26"/>
        <v>196.62</v>
      </c>
      <c r="J73" s="55">
        <f t="shared" si="26"/>
        <v>196.62</v>
      </c>
      <c r="K73" s="55">
        <f t="shared" si="26"/>
        <v>196.62</v>
      </c>
      <c r="L73" s="55">
        <f t="shared" si="26"/>
        <v>196.62</v>
      </c>
      <c r="M73" s="55">
        <f t="shared" si="26"/>
        <v>196.62</v>
      </c>
      <c r="N73" s="55">
        <f t="shared" si="26"/>
        <v>196.62</v>
      </c>
      <c r="O73" s="55">
        <f t="shared" si="26"/>
        <v>196.62</v>
      </c>
      <c r="P73" s="53"/>
    </row>
    <row r="74" spans="2:16" ht="16" hidden="1" outlineLevel="1" x14ac:dyDescent="0.2">
      <c r="B74" s="64" t="str">
        <f>B34</f>
        <v>Travel Expenses</v>
      </c>
      <c r="C74" s="63"/>
      <c r="D74" s="55">
        <f>D34</f>
        <v>0</v>
      </c>
      <c r="E74" s="55">
        <f t="shared" ref="E74:O74" si="27">D74+E34</f>
        <v>0</v>
      </c>
      <c r="F74" s="55">
        <f t="shared" si="27"/>
        <v>0</v>
      </c>
      <c r="G74" s="55">
        <f t="shared" si="27"/>
        <v>0</v>
      </c>
      <c r="H74" s="55">
        <f t="shared" si="27"/>
        <v>0</v>
      </c>
      <c r="I74" s="55">
        <f t="shared" si="27"/>
        <v>0</v>
      </c>
      <c r="J74" s="55">
        <f t="shared" si="27"/>
        <v>0</v>
      </c>
      <c r="K74" s="55">
        <f t="shared" si="27"/>
        <v>0</v>
      </c>
      <c r="L74" s="55">
        <f t="shared" si="27"/>
        <v>0</v>
      </c>
      <c r="M74" s="55">
        <f t="shared" si="27"/>
        <v>0</v>
      </c>
      <c r="N74" s="55">
        <f t="shared" si="27"/>
        <v>0</v>
      </c>
      <c r="O74" s="55">
        <f t="shared" si="27"/>
        <v>0</v>
      </c>
      <c r="P74" s="53"/>
    </row>
    <row r="75" spans="2:16" ht="24" hidden="1" outlineLevel="1" x14ac:dyDescent="0.3">
      <c r="B75" s="62" t="s">
        <v>67</v>
      </c>
      <c r="C75" s="1"/>
      <c r="D75" s="61">
        <f t="shared" ref="D75:O75" si="28">SUM(D62:D74)</f>
        <v>308.06</v>
      </c>
      <c r="E75" s="61">
        <f t="shared" si="28"/>
        <v>460.52</v>
      </c>
      <c r="F75" s="61">
        <f t="shared" si="28"/>
        <v>849.62</v>
      </c>
      <c r="G75" s="61">
        <f t="shared" si="28"/>
        <v>849.62</v>
      </c>
      <c r="H75" s="61">
        <f t="shared" si="28"/>
        <v>849.62</v>
      </c>
      <c r="I75" s="61">
        <f t="shared" si="28"/>
        <v>849.62</v>
      </c>
      <c r="J75" s="61">
        <f t="shared" si="28"/>
        <v>849.62</v>
      </c>
      <c r="K75" s="61">
        <f t="shared" si="28"/>
        <v>849.62</v>
      </c>
      <c r="L75" s="61">
        <f t="shared" si="28"/>
        <v>849.62</v>
      </c>
      <c r="M75" s="61">
        <f t="shared" si="28"/>
        <v>849.62</v>
      </c>
      <c r="N75" s="61">
        <f t="shared" si="28"/>
        <v>849.62</v>
      </c>
      <c r="O75" s="61">
        <f t="shared" si="28"/>
        <v>849.62</v>
      </c>
      <c r="P75" s="53"/>
    </row>
    <row r="76" spans="2:16" hidden="1" outlineLevel="1" x14ac:dyDescent="0.2">
      <c r="D76" s="59"/>
      <c r="E76" s="59"/>
      <c r="F76" s="59"/>
      <c r="G76" s="59"/>
      <c r="H76" s="59"/>
      <c r="I76" s="59"/>
      <c r="J76" s="59"/>
      <c r="K76" s="59"/>
      <c r="L76" s="59"/>
      <c r="M76" s="59"/>
      <c r="N76" s="59"/>
      <c r="O76" s="59"/>
      <c r="P76" s="53"/>
    </row>
    <row r="77" spans="2:16" ht="24" hidden="1" outlineLevel="1" x14ac:dyDescent="0.3">
      <c r="B77" s="52" t="s">
        <v>66</v>
      </c>
      <c r="C77" s="1"/>
      <c r="D77" s="58">
        <f t="shared" ref="D77:O77" si="29">D59-D75</f>
        <v>11691.94</v>
      </c>
      <c r="E77" s="58">
        <f t="shared" si="29"/>
        <v>23539.48</v>
      </c>
      <c r="F77" s="58">
        <f t="shared" si="29"/>
        <v>35150.379999999997</v>
      </c>
      <c r="G77" s="58">
        <f t="shared" si="29"/>
        <v>47650.38</v>
      </c>
      <c r="H77" s="58">
        <f t="shared" si="29"/>
        <v>60150.38</v>
      </c>
      <c r="I77" s="58">
        <f t="shared" si="29"/>
        <v>72650.38</v>
      </c>
      <c r="J77" s="58">
        <f t="shared" si="29"/>
        <v>85150.38</v>
      </c>
      <c r="K77" s="58">
        <f t="shared" si="29"/>
        <v>97650.38</v>
      </c>
      <c r="L77" s="58">
        <f t="shared" si="29"/>
        <v>110150.38</v>
      </c>
      <c r="M77" s="58">
        <f t="shared" si="29"/>
        <v>122650.38</v>
      </c>
      <c r="N77" s="58">
        <f t="shared" si="29"/>
        <v>135150.38</v>
      </c>
      <c r="O77" s="58">
        <f t="shared" si="29"/>
        <v>147650.38</v>
      </c>
      <c r="P77" s="57"/>
    </row>
    <row r="78" spans="2:16" hidden="1" outlineLevel="1" x14ac:dyDescent="0.2">
      <c r="D78" s="59"/>
      <c r="E78" s="59"/>
      <c r="F78" s="59"/>
      <c r="G78" s="59"/>
      <c r="H78" s="59"/>
      <c r="I78" s="59"/>
      <c r="J78" s="59"/>
      <c r="K78" s="59"/>
      <c r="L78" s="59"/>
      <c r="M78" s="59"/>
      <c r="N78" s="59"/>
      <c r="O78" s="59"/>
      <c r="P78" s="50"/>
    </row>
    <row r="79" spans="2:16" ht="16" hidden="1" outlineLevel="1" x14ac:dyDescent="0.2">
      <c r="B79" s="56" t="s">
        <v>2</v>
      </c>
      <c r="D79" s="55">
        <f>D39</f>
        <v>0</v>
      </c>
      <c r="E79" s="55">
        <f t="shared" ref="E79:O79" si="30">D79+E39</f>
        <v>0</v>
      </c>
      <c r="F79" s="55">
        <f t="shared" si="30"/>
        <v>0</v>
      </c>
      <c r="G79" s="55">
        <f t="shared" si="30"/>
        <v>0</v>
      </c>
      <c r="H79" s="55">
        <f t="shared" si="30"/>
        <v>0</v>
      </c>
      <c r="I79" s="55">
        <f t="shared" si="30"/>
        <v>0</v>
      </c>
      <c r="J79" s="55">
        <f t="shared" si="30"/>
        <v>0</v>
      </c>
      <c r="K79" s="55">
        <f t="shared" si="30"/>
        <v>0</v>
      </c>
      <c r="L79" s="55">
        <f t="shared" si="30"/>
        <v>0</v>
      </c>
      <c r="M79" s="55">
        <f t="shared" si="30"/>
        <v>0</v>
      </c>
      <c r="N79" s="55">
        <f t="shared" si="30"/>
        <v>0</v>
      </c>
      <c r="O79" s="55">
        <f t="shared" si="30"/>
        <v>0</v>
      </c>
      <c r="P79" s="53"/>
    </row>
    <row r="80" spans="2:16" ht="16" hidden="1" outlineLevel="1" x14ac:dyDescent="0.2">
      <c r="B80" s="56" t="s">
        <v>65</v>
      </c>
      <c r="D80" s="55">
        <f>D40</f>
        <v>0</v>
      </c>
      <c r="E80" s="55">
        <f t="shared" ref="E80:O80" si="31">D80+E40</f>
        <v>0</v>
      </c>
      <c r="F80" s="55">
        <f t="shared" si="31"/>
        <v>0</v>
      </c>
      <c r="G80" s="55">
        <f t="shared" si="31"/>
        <v>0</v>
      </c>
      <c r="H80" s="55">
        <f t="shared" si="31"/>
        <v>0</v>
      </c>
      <c r="I80" s="55">
        <f t="shared" si="31"/>
        <v>0</v>
      </c>
      <c r="J80" s="55">
        <f t="shared" si="31"/>
        <v>0</v>
      </c>
      <c r="K80" s="55">
        <f t="shared" si="31"/>
        <v>0</v>
      </c>
      <c r="L80" s="55">
        <f t="shared" si="31"/>
        <v>0</v>
      </c>
      <c r="M80" s="55">
        <f t="shared" si="31"/>
        <v>0</v>
      </c>
      <c r="N80" s="55">
        <f t="shared" si="31"/>
        <v>0</v>
      </c>
      <c r="O80" s="55">
        <f t="shared" si="31"/>
        <v>0</v>
      </c>
      <c r="P80" s="60"/>
    </row>
    <row r="81" spans="2:16" hidden="1" outlineLevel="1" x14ac:dyDescent="0.2">
      <c r="D81" s="59"/>
      <c r="E81" s="59"/>
      <c r="F81" s="59"/>
      <c r="G81" s="59"/>
      <c r="H81" s="59"/>
      <c r="I81" s="59"/>
      <c r="J81" s="59"/>
      <c r="K81" s="59"/>
      <c r="L81" s="59"/>
      <c r="M81" s="59"/>
      <c r="N81" s="59"/>
      <c r="O81" s="59"/>
      <c r="P81" s="50"/>
    </row>
    <row r="82" spans="2:16" ht="24" hidden="1" outlineLevel="1" x14ac:dyDescent="0.3">
      <c r="B82" s="52" t="s">
        <v>64</v>
      </c>
      <c r="C82" s="1"/>
      <c r="D82" s="58">
        <f t="shared" ref="D82:O82" si="32">D77-D79-D80</f>
        <v>11691.94</v>
      </c>
      <c r="E82" s="58">
        <f t="shared" si="32"/>
        <v>23539.48</v>
      </c>
      <c r="F82" s="58">
        <f t="shared" si="32"/>
        <v>35150.379999999997</v>
      </c>
      <c r="G82" s="58">
        <f t="shared" si="32"/>
        <v>47650.38</v>
      </c>
      <c r="H82" s="58">
        <f t="shared" si="32"/>
        <v>60150.38</v>
      </c>
      <c r="I82" s="58">
        <f t="shared" si="32"/>
        <v>72650.38</v>
      </c>
      <c r="J82" s="58">
        <f t="shared" si="32"/>
        <v>85150.38</v>
      </c>
      <c r="K82" s="58">
        <f t="shared" si="32"/>
        <v>97650.38</v>
      </c>
      <c r="L82" s="58">
        <f t="shared" si="32"/>
        <v>110150.38</v>
      </c>
      <c r="M82" s="58">
        <f t="shared" si="32"/>
        <v>122650.38</v>
      </c>
      <c r="N82" s="58">
        <f t="shared" si="32"/>
        <v>135150.38</v>
      </c>
      <c r="O82" s="58">
        <f t="shared" si="32"/>
        <v>147650.38</v>
      </c>
      <c r="P82" s="57"/>
    </row>
    <row r="83" spans="2:16" ht="24" hidden="1" outlineLevel="1" x14ac:dyDescent="0.3">
      <c r="D83" s="51"/>
      <c r="E83" s="51"/>
      <c r="F83" s="51"/>
      <c r="G83" s="51"/>
      <c r="H83" s="51"/>
      <c r="I83" s="51"/>
      <c r="J83" s="51"/>
      <c r="K83" s="51"/>
      <c r="L83" s="51"/>
      <c r="M83" s="51"/>
      <c r="N83" s="51"/>
      <c r="O83" s="51"/>
      <c r="P83" s="57"/>
    </row>
    <row r="84" spans="2:16" ht="16" hidden="1" outlineLevel="1" x14ac:dyDescent="0.2">
      <c r="B84" s="56" t="s">
        <v>17</v>
      </c>
      <c r="D84" s="55" t="e">
        <f>#REF!</f>
        <v>#REF!</v>
      </c>
      <c r="E84" s="54" t="e">
        <f>D84+#REF!</f>
        <v>#REF!</v>
      </c>
      <c r="F84" s="54" t="e">
        <f>E84+#REF!</f>
        <v>#REF!</v>
      </c>
      <c r="G84" s="54" t="e">
        <f>F84+#REF!</f>
        <v>#REF!</v>
      </c>
      <c r="H84" s="54" t="e">
        <f>G84+#REF!</f>
        <v>#REF!</v>
      </c>
      <c r="I84" s="54" t="e">
        <f>H84+#REF!</f>
        <v>#REF!</v>
      </c>
      <c r="J84" s="54" t="e">
        <f>I84+#REF!</f>
        <v>#REF!</v>
      </c>
      <c r="K84" s="54" t="e">
        <f>J84+#REF!</f>
        <v>#REF!</v>
      </c>
      <c r="L84" s="54" t="e">
        <f>K84+#REF!</f>
        <v>#REF!</v>
      </c>
      <c r="M84" s="54" t="e">
        <f>L84+#REF!</f>
        <v>#REF!</v>
      </c>
      <c r="N84" s="54" t="e">
        <f>M84+#REF!</f>
        <v>#REF!</v>
      </c>
      <c r="O84" s="54" t="e">
        <f>N84+#REF!</f>
        <v>#REF!</v>
      </c>
      <c r="P84" s="53"/>
    </row>
    <row r="85" spans="2:16" hidden="1" outlineLevel="1" x14ac:dyDescent="0.2">
      <c r="D85" s="51"/>
      <c r="E85" s="51"/>
      <c r="F85" s="51"/>
      <c r="G85" s="51"/>
      <c r="H85" s="51"/>
      <c r="I85" s="51"/>
      <c r="J85" s="51"/>
      <c r="K85" s="51"/>
      <c r="L85" s="51"/>
      <c r="M85" s="51"/>
      <c r="N85" s="51"/>
      <c r="O85" s="51"/>
      <c r="P85" s="50"/>
    </row>
    <row r="86" spans="2:16" ht="24" hidden="1" outlineLevel="1" x14ac:dyDescent="0.3">
      <c r="B86" s="52" t="s">
        <v>16</v>
      </c>
      <c r="D86" s="51"/>
      <c r="E86" s="51"/>
      <c r="F86" s="51"/>
      <c r="G86" s="51"/>
      <c r="H86" s="51"/>
      <c r="I86" s="51"/>
      <c r="J86" s="51"/>
      <c r="K86" s="51"/>
      <c r="L86" s="51"/>
      <c r="M86" s="51"/>
      <c r="N86" s="51"/>
      <c r="O86" s="51"/>
      <c r="P86" s="50"/>
    </row>
    <row r="87" spans="2:16" collapsed="1" x14ac:dyDescent="0.2"/>
    <row r="88" spans="2:16" ht="24" x14ac:dyDescent="0.3">
      <c r="I88" s="71" t="str">
        <f>CONCATENATE("Balance Sheet - ",$A$2)</f>
        <v>Balance Sheet - EasyAccounting - 2022 Forecast</v>
      </c>
      <c r="O88" s="311" t="s">
        <v>253</v>
      </c>
    </row>
    <row r="90" spans="2:16" x14ac:dyDescent="0.2">
      <c r="C90" s="69" t="s">
        <v>70</v>
      </c>
      <c r="D90" s="81" t="str">
        <f t="shared" ref="D90:O90" si="33">D1</f>
        <v>Actual</v>
      </c>
      <c r="E90" s="81" t="str">
        <f t="shared" si="33"/>
        <v>Actual</v>
      </c>
      <c r="F90" s="81" t="str">
        <f t="shared" si="33"/>
        <v>Actual</v>
      </c>
      <c r="G90" s="81" t="str">
        <f t="shared" si="33"/>
        <v>Forecast</v>
      </c>
      <c r="H90" s="81" t="str">
        <f t="shared" si="33"/>
        <v>Forecast</v>
      </c>
      <c r="I90" s="81" t="str">
        <f t="shared" si="33"/>
        <v>Forecast</v>
      </c>
      <c r="J90" s="81" t="str">
        <f t="shared" si="33"/>
        <v>Forecast</v>
      </c>
      <c r="K90" s="81" t="str">
        <f t="shared" si="33"/>
        <v>Forecast</v>
      </c>
      <c r="L90" s="81" t="str">
        <f t="shared" si="33"/>
        <v>Forecast</v>
      </c>
      <c r="M90" s="81" t="str">
        <f t="shared" si="33"/>
        <v>Forecast</v>
      </c>
      <c r="N90" s="81" t="str">
        <f t="shared" si="33"/>
        <v>Forecast</v>
      </c>
      <c r="O90" s="81" t="str">
        <f t="shared" si="33"/>
        <v>Forecast</v>
      </c>
    </row>
    <row r="92" spans="2:16" ht="25" x14ac:dyDescent="0.3">
      <c r="D92" s="66" t="str">
        <f t="shared" ref="D92:O92" si="34">D3</f>
        <v>JAN-20</v>
      </c>
      <c r="E92" s="66" t="str">
        <f t="shared" si="34"/>
        <v>FEB-20</v>
      </c>
      <c r="F92" s="66" t="str">
        <f t="shared" si="34"/>
        <v>MAR-20</v>
      </c>
      <c r="G92" s="66" t="str">
        <f t="shared" si="34"/>
        <v>APR-20</v>
      </c>
      <c r="H92" s="66" t="str">
        <f t="shared" si="34"/>
        <v>MAY-20</v>
      </c>
      <c r="I92" s="66" t="str">
        <f t="shared" si="34"/>
        <v>JUN-20</v>
      </c>
      <c r="J92" s="66" t="str">
        <f t="shared" si="34"/>
        <v>JUL-20</v>
      </c>
      <c r="K92" s="66" t="str">
        <f t="shared" si="34"/>
        <v>AUG-20</v>
      </c>
      <c r="L92" s="66" t="str">
        <f t="shared" si="34"/>
        <v>SEP-20</v>
      </c>
      <c r="M92" s="66" t="str">
        <f t="shared" si="34"/>
        <v>OCT-20</v>
      </c>
      <c r="N92" s="66" t="str">
        <f t="shared" si="34"/>
        <v>NOV-20</v>
      </c>
      <c r="O92" s="66" t="str">
        <f t="shared" si="34"/>
        <v>DEC-20</v>
      </c>
    </row>
    <row r="95" spans="2:16" ht="24" x14ac:dyDescent="0.3">
      <c r="B95" s="309" t="s">
        <v>177</v>
      </c>
      <c r="C95" s="280"/>
      <c r="D95" s="58"/>
      <c r="E95" s="58"/>
      <c r="F95" s="58"/>
      <c r="G95" s="58"/>
      <c r="H95" s="58"/>
      <c r="I95" s="58"/>
      <c r="J95" s="58"/>
      <c r="K95" s="58"/>
      <c r="L95" s="58"/>
      <c r="M95" s="58"/>
      <c r="N95" s="58"/>
      <c r="O95" s="58"/>
    </row>
    <row r="96" spans="2:16" x14ac:dyDescent="0.2">
      <c r="D96" s="59"/>
      <c r="E96" s="59"/>
      <c r="F96" s="59"/>
      <c r="G96" s="59"/>
      <c r="H96" s="59"/>
      <c r="I96" s="59"/>
      <c r="J96" s="59"/>
      <c r="K96" s="59"/>
      <c r="L96" s="59"/>
      <c r="M96" s="59"/>
      <c r="N96" s="59"/>
      <c r="O96" s="59"/>
    </row>
    <row r="97" spans="2:15" ht="24" x14ac:dyDescent="0.3">
      <c r="B97" s="52" t="s">
        <v>6</v>
      </c>
      <c r="D97" s="55"/>
      <c r="E97" s="55"/>
      <c r="F97" s="55"/>
      <c r="G97" s="55"/>
      <c r="H97" s="55"/>
      <c r="I97" s="55"/>
      <c r="J97" s="55"/>
      <c r="K97" s="55"/>
      <c r="L97" s="55"/>
      <c r="M97" s="55"/>
      <c r="N97" s="55"/>
      <c r="O97" s="55"/>
    </row>
    <row r="98" spans="2:15" ht="16" x14ac:dyDescent="0.2">
      <c r="B98" s="280" t="str">
        <f>CashFlow!B68</f>
        <v>Bank &amp; Cash</v>
      </c>
      <c r="D98" s="55">
        <f>CashFlow!D68</f>
        <v>-2658.3799999999992</v>
      </c>
      <c r="E98" s="55">
        <f>CashFlow!E68</f>
        <v>6170.840000000002</v>
      </c>
      <c r="F98" s="55">
        <f>CashFlow!F68</f>
        <v>15100.420000000002</v>
      </c>
      <c r="G98" s="55">
        <f>CashFlow!G68</f>
        <v>29525.882000000001</v>
      </c>
      <c r="H98" s="55">
        <f>CashFlow!H68</f>
        <v>92182.155100000004</v>
      </c>
      <c r="I98" s="55">
        <f>CashFlow!I68</f>
        <v>104689.96875500001</v>
      </c>
      <c r="J98" s="55">
        <f>CashFlow!J68</f>
        <v>117190.35943775001</v>
      </c>
      <c r="K98" s="55">
        <f>CashFlow!K68</f>
        <v>129690.37897188752</v>
      </c>
      <c r="L98" s="55">
        <f>CashFlow!L68</f>
        <v>142190.3799485944</v>
      </c>
      <c r="M98" s="55">
        <f>CashFlow!M68</f>
        <v>154690.37999742976</v>
      </c>
      <c r="N98" s="55">
        <f>CashFlow!N68</f>
        <v>167190.37999987154</v>
      </c>
      <c r="O98" s="55">
        <f>CashFlow!O68</f>
        <v>179690.37999999363</v>
      </c>
    </row>
    <row r="99" spans="2:15" ht="16" x14ac:dyDescent="0.2">
      <c r="B99" s="280" t="str">
        <f>CashFlow!B69</f>
        <v>Trade Recievables</v>
      </c>
      <c r="C99" s="1"/>
      <c r="D99" s="55">
        <f>CashFlow!D69</f>
        <v>14400</v>
      </c>
      <c r="E99" s="55">
        <f>CashFlow!E69</f>
        <v>14400</v>
      </c>
      <c r="F99" s="55">
        <f>CashFlow!F69</f>
        <v>14400</v>
      </c>
      <c r="G99" s="55">
        <f>CashFlow!G69</f>
        <v>15600</v>
      </c>
      <c r="H99" s="55">
        <f>CashFlow!H69</f>
        <v>15600</v>
      </c>
      <c r="I99" s="55">
        <f>CashFlow!I69</f>
        <v>15600</v>
      </c>
      <c r="J99" s="55">
        <f>CashFlow!J69</f>
        <v>15600</v>
      </c>
      <c r="K99" s="55">
        <f>CashFlow!K69</f>
        <v>15600</v>
      </c>
      <c r="L99" s="55">
        <f>CashFlow!L69</f>
        <v>15600</v>
      </c>
      <c r="M99" s="55">
        <f>CashFlow!M69</f>
        <v>15600</v>
      </c>
      <c r="N99" s="55">
        <f>CashFlow!N69</f>
        <v>15600</v>
      </c>
      <c r="O99" s="55">
        <f>CashFlow!O69</f>
        <v>15600</v>
      </c>
    </row>
    <row r="100" spans="2:15" ht="16" x14ac:dyDescent="0.2">
      <c r="B100" s="280" t="str">
        <f>CashFlow!B70</f>
        <v>Trade Recievables - Intercompany</v>
      </c>
      <c r="D100" s="55">
        <f>CashFlow!D70</f>
        <v>0</v>
      </c>
      <c r="E100" s="55">
        <f>CashFlow!E70</f>
        <v>0</v>
      </c>
      <c r="F100" s="55">
        <f>CashFlow!F70</f>
        <v>0</v>
      </c>
      <c r="G100" s="55">
        <f>CashFlow!G70</f>
        <v>0</v>
      </c>
      <c r="H100" s="55">
        <f>CashFlow!H70</f>
        <v>0</v>
      </c>
      <c r="I100" s="55">
        <f>CashFlow!I70</f>
        <v>0</v>
      </c>
      <c r="J100" s="55">
        <f>CashFlow!J70</f>
        <v>0</v>
      </c>
      <c r="K100" s="55">
        <f>CashFlow!K70</f>
        <v>0</v>
      </c>
      <c r="L100" s="55">
        <f>CashFlow!L70</f>
        <v>0</v>
      </c>
      <c r="M100" s="55">
        <f>CashFlow!M70</f>
        <v>0</v>
      </c>
      <c r="N100" s="55">
        <f>CashFlow!N70</f>
        <v>0</v>
      </c>
      <c r="O100" s="55">
        <f>CashFlow!O70</f>
        <v>0</v>
      </c>
    </row>
    <row r="101" spans="2:15" ht="16" x14ac:dyDescent="0.2">
      <c r="B101" s="280" t="str">
        <f>CashFlow!B71</f>
        <v>Other debtors</v>
      </c>
      <c r="D101" s="55">
        <f>CashFlow!D71</f>
        <v>0</v>
      </c>
      <c r="E101" s="55">
        <f>CashFlow!E71</f>
        <v>0</v>
      </c>
      <c r="F101" s="55">
        <f>CashFlow!F71</f>
        <v>0</v>
      </c>
      <c r="G101" s="55">
        <f>CashFlow!G71</f>
        <v>0</v>
      </c>
      <c r="H101" s="55">
        <f>CashFlow!H71</f>
        <v>0</v>
      </c>
      <c r="I101" s="55">
        <f>CashFlow!I71</f>
        <v>0</v>
      </c>
      <c r="J101" s="55">
        <f>CashFlow!J71</f>
        <v>0</v>
      </c>
      <c r="K101" s="55">
        <f>CashFlow!K71</f>
        <v>0</v>
      </c>
      <c r="L101" s="55">
        <f>CashFlow!L71</f>
        <v>0</v>
      </c>
      <c r="M101" s="55">
        <f>CashFlow!M71</f>
        <v>0</v>
      </c>
      <c r="N101" s="55">
        <f>CashFlow!N71</f>
        <v>0</v>
      </c>
      <c r="O101" s="55">
        <f>CashFlow!O71</f>
        <v>0</v>
      </c>
    </row>
    <row r="102" spans="2:15" ht="16" x14ac:dyDescent="0.2">
      <c r="B102" s="280" t="str">
        <f>CashFlow!B72</f>
        <v>Inventory (Including WIP)</v>
      </c>
      <c r="C102" s="78"/>
      <c r="D102" s="55">
        <f>CashFlow!D72</f>
        <v>0</v>
      </c>
      <c r="E102" s="55">
        <f>CashFlow!E72</f>
        <v>0</v>
      </c>
      <c r="F102" s="55">
        <f>CashFlow!F72</f>
        <v>0</v>
      </c>
      <c r="G102" s="55">
        <f>CashFlow!G72</f>
        <v>0</v>
      </c>
      <c r="H102" s="55">
        <f>CashFlow!H72</f>
        <v>0</v>
      </c>
      <c r="I102" s="55">
        <f>CashFlow!I72</f>
        <v>0</v>
      </c>
      <c r="J102" s="55">
        <f>CashFlow!J72</f>
        <v>0</v>
      </c>
      <c r="K102" s="55">
        <f>CashFlow!K72</f>
        <v>0</v>
      </c>
      <c r="L102" s="55">
        <f>CashFlow!L72</f>
        <v>0</v>
      </c>
      <c r="M102" s="55">
        <f>CashFlow!M72</f>
        <v>0</v>
      </c>
      <c r="N102" s="55">
        <f>CashFlow!N72</f>
        <v>0</v>
      </c>
      <c r="O102" s="55">
        <f>CashFlow!O72</f>
        <v>0</v>
      </c>
    </row>
    <row r="103" spans="2:15" ht="16" x14ac:dyDescent="0.2">
      <c r="B103" s="280" t="str">
        <f>CashFlow!B73</f>
        <v>Inventory Provision</v>
      </c>
      <c r="C103" s="78"/>
      <c r="D103" s="55">
        <f>CashFlow!D73</f>
        <v>0</v>
      </c>
      <c r="E103" s="55">
        <f>CashFlow!E73</f>
        <v>0</v>
      </c>
      <c r="F103" s="55">
        <f>CashFlow!F73</f>
        <v>0</v>
      </c>
      <c r="G103" s="55">
        <f>CashFlow!G73</f>
        <v>0</v>
      </c>
      <c r="H103" s="55">
        <f>CashFlow!H73</f>
        <v>0</v>
      </c>
      <c r="I103" s="55">
        <f>CashFlow!I73</f>
        <v>0</v>
      </c>
      <c r="J103" s="55">
        <f>CashFlow!J73</f>
        <v>0</v>
      </c>
      <c r="K103" s="55">
        <f>CashFlow!K73</f>
        <v>0</v>
      </c>
      <c r="L103" s="55">
        <f>CashFlow!L73</f>
        <v>0</v>
      </c>
      <c r="M103" s="55">
        <f>CashFlow!M73</f>
        <v>0</v>
      </c>
      <c r="N103" s="55">
        <f>CashFlow!N73</f>
        <v>0</v>
      </c>
      <c r="O103" s="55">
        <f>CashFlow!O73</f>
        <v>0</v>
      </c>
    </row>
    <row r="104" spans="2:15" ht="16" x14ac:dyDescent="0.2">
      <c r="B104" s="280" t="str">
        <f>CashFlow!B74</f>
        <v>Owed by associate companies</v>
      </c>
      <c r="C104" s="78"/>
      <c r="D104" s="55">
        <f>CashFlow!D74</f>
        <v>0</v>
      </c>
      <c r="E104" s="55">
        <f>CashFlow!E74</f>
        <v>0</v>
      </c>
      <c r="F104" s="55">
        <f>CashFlow!F74</f>
        <v>0</v>
      </c>
      <c r="G104" s="55">
        <f>CashFlow!G74</f>
        <v>0</v>
      </c>
      <c r="H104" s="55">
        <f>CashFlow!H74</f>
        <v>0</v>
      </c>
      <c r="I104" s="55">
        <f>CashFlow!I74</f>
        <v>0</v>
      </c>
      <c r="J104" s="55">
        <f>CashFlow!J74</f>
        <v>0</v>
      </c>
      <c r="K104" s="55">
        <f>CashFlow!K74</f>
        <v>0</v>
      </c>
      <c r="L104" s="55">
        <f>CashFlow!L74</f>
        <v>0</v>
      </c>
      <c r="M104" s="55">
        <f>CashFlow!M74</f>
        <v>0</v>
      </c>
      <c r="N104" s="55">
        <f>CashFlow!N74</f>
        <v>0</v>
      </c>
      <c r="O104" s="55">
        <f>CashFlow!O74</f>
        <v>0</v>
      </c>
    </row>
    <row r="105" spans="2:15" ht="25" thickBot="1" x14ac:dyDescent="0.35">
      <c r="B105" s="52" t="s">
        <v>170</v>
      </c>
      <c r="C105" s="78"/>
      <c r="D105" s="72">
        <f>SUM(D98:D104)</f>
        <v>11741.62</v>
      </c>
      <c r="E105" s="72">
        <f t="shared" ref="E105:O105" si="35">SUM(E98:E104)</f>
        <v>20570.840000000004</v>
      </c>
      <c r="F105" s="72">
        <f t="shared" si="35"/>
        <v>29500.420000000002</v>
      </c>
      <c r="G105" s="72">
        <f t="shared" si="35"/>
        <v>45125.881999999998</v>
      </c>
      <c r="H105" s="72">
        <f t="shared" si="35"/>
        <v>107782.1551</v>
      </c>
      <c r="I105" s="72">
        <f t="shared" si="35"/>
        <v>120289.96875500001</v>
      </c>
      <c r="J105" s="72">
        <f t="shared" si="35"/>
        <v>132790.35943775001</v>
      </c>
      <c r="K105" s="72">
        <f t="shared" si="35"/>
        <v>145290.37897188752</v>
      </c>
      <c r="L105" s="72">
        <f t="shared" si="35"/>
        <v>157790.3799485944</v>
      </c>
      <c r="M105" s="72">
        <f t="shared" si="35"/>
        <v>170290.37999742976</v>
      </c>
      <c r="N105" s="72">
        <f t="shared" si="35"/>
        <v>182790.37999987154</v>
      </c>
      <c r="O105" s="72">
        <f t="shared" si="35"/>
        <v>195290.37999999363</v>
      </c>
    </row>
    <row r="106" spans="2:15" ht="16" x14ac:dyDescent="0.2">
      <c r="B106" s="64"/>
      <c r="C106" s="78"/>
      <c r="D106" s="55"/>
      <c r="E106" s="55"/>
      <c r="F106" s="55"/>
      <c r="G106" s="55"/>
      <c r="H106" s="55"/>
      <c r="I106" s="55"/>
      <c r="J106" s="55"/>
      <c r="K106" s="55"/>
      <c r="L106" s="55"/>
      <c r="M106" s="55"/>
      <c r="N106" s="55"/>
      <c r="O106" s="55"/>
    </row>
    <row r="107" spans="2:15" ht="16" x14ac:dyDescent="0.2">
      <c r="B107" s="64"/>
      <c r="C107" s="78"/>
      <c r="D107" s="55"/>
      <c r="E107" s="55"/>
      <c r="F107" s="55"/>
      <c r="G107" s="55"/>
      <c r="H107" s="55"/>
      <c r="I107" s="55"/>
      <c r="J107" s="55"/>
      <c r="K107" s="55"/>
      <c r="L107" s="55"/>
      <c r="M107" s="55"/>
      <c r="N107" s="55"/>
      <c r="O107" s="55"/>
    </row>
    <row r="108" spans="2:15" ht="24" x14ac:dyDescent="0.3">
      <c r="B108" s="52" t="s">
        <v>147</v>
      </c>
      <c r="C108" s="78"/>
      <c r="D108" s="55"/>
      <c r="E108" s="55"/>
      <c r="F108" s="55"/>
      <c r="G108" s="55"/>
      <c r="H108" s="55"/>
      <c r="I108" s="55"/>
      <c r="J108" s="55"/>
      <c r="K108" s="55"/>
      <c r="L108" s="55"/>
      <c r="M108" s="55"/>
      <c r="N108" s="55"/>
      <c r="O108" s="55"/>
    </row>
    <row r="109" spans="2:15" ht="16" x14ac:dyDescent="0.2">
      <c r="B109" s="96" t="str">
        <f>CashFlow!B78</f>
        <v>Property, Plant &amp; Equipment</v>
      </c>
      <c r="C109" s="78"/>
      <c r="D109" s="55">
        <f>CashFlow!D78</f>
        <v>2000</v>
      </c>
      <c r="E109" s="55">
        <f>CashFlow!E78</f>
        <v>2360</v>
      </c>
      <c r="F109" s="55">
        <f>CashFlow!F78</f>
        <v>2360</v>
      </c>
      <c r="G109" s="55">
        <f>CashFlow!G78</f>
        <v>2360</v>
      </c>
      <c r="H109" s="55">
        <f>CashFlow!H78</f>
        <v>2360</v>
      </c>
      <c r="I109" s="55">
        <f>CashFlow!I78</f>
        <v>2360</v>
      </c>
      <c r="J109" s="55">
        <f>CashFlow!J78</f>
        <v>2360</v>
      </c>
      <c r="K109" s="55">
        <f>CashFlow!K78</f>
        <v>2360</v>
      </c>
      <c r="L109" s="55">
        <f>CashFlow!L78</f>
        <v>2360</v>
      </c>
      <c r="M109" s="55">
        <f>CashFlow!M78</f>
        <v>2360</v>
      </c>
      <c r="N109" s="55">
        <f>CashFlow!N78</f>
        <v>2360</v>
      </c>
      <c r="O109" s="55">
        <f>CashFlow!O78</f>
        <v>2360</v>
      </c>
    </row>
    <row r="110" spans="2:15" ht="16" x14ac:dyDescent="0.2">
      <c r="B110" s="96" t="str">
        <f>CashFlow!B79</f>
        <v>Research &amp; Development</v>
      </c>
      <c r="C110" s="78"/>
      <c r="D110" s="55">
        <f>CashFlow!D79</f>
        <v>0</v>
      </c>
      <c r="E110" s="55">
        <f>CashFlow!E79</f>
        <v>0</v>
      </c>
      <c r="F110" s="55">
        <f>CashFlow!F79</f>
        <v>0</v>
      </c>
      <c r="G110" s="55">
        <f>CashFlow!G79</f>
        <v>0</v>
      </c>
      <c r="H110" s="55">
        <f>CashFlow!H79</f>
        <v>0</v>
      </c>
      <c r="I110" s="55">
        <f>CashFlow!I79</f>
        <v>0</v>
      </c>
      <c r="J110" s="55">
        <f>CashFlow!J79</f>
        <v>0</v>
      </c>
      <c r="K110" s="55">
        <f>CashFlow!K79</f>
        <v>0</v>
      </c>
      <c r="L110" s="55">
        <f>CashFlow!L79</f>
        <v>0</v>
      </c>
      <c r="M110" s="55">
        <f>CashFlow!M79</f>
        <v>0</v>
      </c>
      <c r="N110" s="55">
        <f>CashFlow!N79</f>
        <v>0</v>
      </c>
      <c r="O110" s="55">
        <f>CashFlow!O79</f>
        <v>0</v>
      </c>
    </row>
    <row r="111" spans="2:15" ht="16" x14ac:dyDescent="0.2">
      <c r="B111" s="96" t="str">
        <f>CashFlow!B80</f>
        <v>Goodwill</v>
      </c>
      <c r="C111" s="78"/>
      <c r="D111" s="55">
        <f>CashFlow!D80</f>
        <v>0</v>
      </c>
      <c r="E111" s="55">
        <f>CashFlow!E80</f>
        <v>0</v>
      </c>
      <c r="F111" s="55">
        <f>CashFlow!F80</f>
        <v>0</v>
      </c>
      <c r="G111" s="55">
        <f>CashFlow!G80</f>
        <v>0</v>
      </c>
      <c r="H111" s="55">
        <f>CashFlow!H80</f>
        <v>0</v>
      </c>
      <c r="I111" s="55">
        <f>CashFlow!I80</f>
        <v>0</v>
      </c>
      <c r="J111" s="55">
        <f>CashFlow!J80</f>
        <v>0</v>
      </c>
      <c r="K111" s="55">
        <f>CashFlow!K80</f>
        <v>0</v>
      </c>
      <c r="L111" s="55">
        <f>CashFlow!L80</f>
        <v>0</v>
      </c>
      <c r="M111" s="55">
        <f>CashFlow!M80</f>
        <v>0</v>
      </c>
      <c r="N111" s="55">
        <f>CashFlow!N80</f>
        <v>0</v>
      </c>
      <c r="O111" s="55">
        <f>CashFlow!O80</f>
        <v>0</v>
      </c>
    </row>
    <row r="112" spans="2:15" ht="16" x14ac:dyDescent="0.2">
      <c r="B112" s="96" t="str">
        <f>CashFlow!B81</f>
        <v>Other Intangible Assets</v>
      </c>
      <c r="C112" s="78"/>
      <c r="D112" s="55">
        <f>CashFlow!D81</f>
        <v>0</v>
      </c>
      <c r="E112" s="55">
        <f>CashFlow!E81</f>
        <v>0</v>
      </c>
      <c r="F112" s="55">
        <f>CashFlow!F81</f>
        <v>0</v>
      </c>
      <c r="G112" s="55">
        <f>CashFlow!G81</f>
        <v>0</v>
      </c>
      <c r="H112" s="55">
        <f>CashFlow!H81</f>
        <v>0</v>
      </c>
      <c r="I112" s="55">
        <f>CashFlow!I81</f>
        <v>0</v>
      </c>
      <c r="J112" s="55">
        <f>CashFlow!J81</f>
        <v>0</v>
      </c>
      <c r="K112" s="55">
        <f>CashFlow!K81</f>
        <v>0</v>
      </c>
      <c r="L112" s="55">
        <f>CashFlow!L81</f>
        <v>0</v>
      </c>
      <c r="M112" s="55">
        <f>CashFlow!M81</f>
        <v>0</v>
      </c>
      <c r="N112" s="55">
        <f>CashFlow!N81</f>
        <v>0</v>
      </c>
      <c r="O112" s="55">
        <f>CashFlow!O81</f>
        <v>0</v>
      </c>
    </row>
    <row r="113" spans="2:15" ht="16" x14ac:dyDescent="0.2">
      <c r="B113" s="96" t="str">
        <f>CashFlow!B82</f>
        <v>Deferred Tax Assets</v>
      </c>
      <c r="C113" s="78"/>
      <c r="D113" s="55">
        <f>CashFlow!D82</f>
        <v>0</v>
      </c>
      <c r="E113" s="55">
        <f>CashFlow!E82</f>
        <v>0</v>
      </c>
      <c r="F113" s="55">
        <f>CashFlow!F82</f>
        <v>0</v>
      </c>
      <c r="G113" s="55">
        <f>CashFlow!G82</f>
        <v>0</v>
      </c>
      <c r="H113" s="55">
        <f>CashFlow!H82</f>
        <v>0</v>
      </c>
      <c r="I113" s="55">
        <f>CashFlow!I82</f>
        <v>0</v>
      </c>
      <c r="J113" s="55">
        <f>CashFlow!J82</f>
        <v>0</v>
      </c>
      <c r="K113" s="55">
        <f>CashFlow!K82</f>
        <v>0</v>
      </c>
      <c r="L113" s="55">
        <f>CashFlow!L82</f>
        <v>0</v>
      </c>
      <c r="M113" s="55">
        <f>CashFlow!M82</f>
        <v>0</v>
      </c>
      <c r="N113" s="55">
        <f>CashFlow!N82</f>
        <v>0</v>
      </c>
      <c r="O113" s="55">
        <f>CashFlow!O82</f>
        <v>0</v>
      </c>
    </row>
    <row r="114" spans="2:15" ht="16" x14ac:dyDescent="0.2">
      <c r="B114" s="96" t="str">
        <f>CashFlow!B83</f>
        <v>Investments</v>
      </c>
      <c r="C114" s="78"/>
      <c r="D114" s="55">
        <f>CashFlow!D83</f>
        <v>0</v>
      </c>
      <c r="E114" s="55">
        <f>CashFlow!E83</f>
        <v>0</v>
      </c>
      <c r="F114" s="55">
        <f>CashFlow!F83</f>
        <v>0</v>
      </c>
      <c r="G114" s="55">
        <f>CashFlow!G83</f>
        <v>0</v>
      </c>
      <c r="H114" s="55">
        <f>CashFlow!H83</f>
        <v>0</v>
      </c>
      <c r="I114" s="55">
        <f>CashFlow!I83</f>
        <v>0</v>
      </c>
      <c r="J114" s="55">
        <f>CashFlow!J83</f>
        <v>0</v>
      </c>
      <c r="K114" s="55">
        <f>CashFlow!K83</f>
        <v>0</v>
      </c>
      <c r="L114" s="55">
        <f>CashFlow!L83</f>
        <v>0</v>
      </c>
      <c r="M114" s="55">
        <f>CashFlow!M83</f>
        <v>0</v>
      </c>
      <c r="N114" s="55">
        <f>CashFlow!N83</f>
        <v>0</v>
      </c>
      <c r="O114" s="55">
        <f>CashFlow!O83</f>
        <v>0</v>
      </c>
    </row>
    <row r="115" spans="2:15" ht="25" thickBot="1" x14ac:dyDescent="0.35">
      <c r="B115" s="52" t="s">
        <v>169</v>
      </c>
      <c r="C115" s="78"/>
      <c r="D115" s="72">
        <f>SUM(D109:D114)</f>
        <v>2000</v>
      </c>
      <c r="E115" s="72">
        <f t="shared" ref="E115:O115" si="36">SUM(E109:E114)</f>
        <v>2360</v>
      </c>
      <c r="F115" s="72">
        <f t="shared" si="36"/>
        <v>2360</v>
      </c>
      <c r="G115" s="72">
        <f t="shared" si="36"/>
        <v>2360</v>
      </c>
      <c r="H115" s="72">
        <f t="shared" si="36"/>
        <v>2360</v>
      </c>
      <c r="I115" s="72">
        <f t="shared" si="36"/>
        <v>2360</v>
      </c>
      <c r="J115" s="72">
        <f t="shared" si="36"/>
        <v>2360</v>
      </c>
      <c r="K115" s="72">
        <f t="shared" si="36"/>
        <v>2360</v>
      </c>
      <c r="L115" s="72">
        <f t="shared" si="36"/>
        <v>2360</v>
      </c>
      <c r="M115" s="72">
        <f t="shared" si="36"/>
        <v>2360</v>
      </c>
      <c r="N115" s="72">
        <f t="shared" si="36"/>
        <v>2360</v>
      </c>
      <c r="O115" s="72">
        <f t="shared" si="36"/>
        <v>2360</v>
      </c>
    </row>
    <row r="116" spans="2:15" ht="24" x14ac:dyDescent="0.3">
      <c r="B116" s="76"/>
      <c r="C116" s="75"/>
      <c r="D116" s="55"/>
      <c r="E116" s="55"/>
      <c r="F116" s="55"/>
      <c r="G116" s="55"/>
      <c r="H116" s="55"/>
      <c r="I116" s="55"/>
      <c r="J116" s="55"/>
      <c r="K116" s="55"/>
      <c r="L116" s="55"/>
      <c r="M116" s="55"/>
      <c r="N116" s="55"/>
      <c r="O116" s="55"/>
    </row>
    <row r="117" spans="2:15" ht="25" thickBot="1" x14ac:dyDescent="0.35">
      <c r="B117" s="309" t="s">
        <v>171</v>
      </c>
      <c r="D117" s="72">
        <f>D115+D105</f>
        <v>13741.62</v>
      </c>
      <c r="E117" s="72">
        <f t="shared" ref="E117:O117" si="37">E115+E105</f>
        <v>22930.840000000004</v>
      </c>
      <c r="F117" s="72">
        <f t="shared" si="37"/>
        <v>31860.420000000002</v>
      </c>
      <c r="G117" s="72">
        <f t="shared" si="37"/>
        <v>47485.881999999998</v>
      </c>
      <c r="H117" s="72">
        <f t="shared" si="37"/>
        <v>110142.1551</v>
      </c>
      <c r="I117" s="72">
        <f t="shared" si="37"/>
        <v>122649.96875500001</v>
      </c>
      <c r="J117" s="72">
        <f t="shared" si="37"/>
        <v>135150.35943775001</v>
      </c>
      <c r="K117" s="72">
        <f t="shared" si="37"/>
        <v>147650.37897188752</v>
      </c>
      <c r="L117" s="72">
        <f t="shared" si="37"/>
        <v>160150.3799485944</v>
      </c>
      <c r="M117" s="72">
        <f t="shared" si="37"/>
        <v>172650.37999742976</v>
      </c>
      <c r="N117" s="72">
        <f t="shared" si="37"/>
        <v>185150.37999987154</v>
      </c>
      <c r="O117" s="72">
        <f t="shared" si="37"/>
        <v>197650.37999999363</v>
      </c>
    </row>
    <row r="118" spans="2:15" ht="24" x14ac:dyDescent="0.3">
      <c r="B118" s="52"/>
      <c r="C118" s="1"/>
      <c r="D118" s="55"/>
      <c r="E118" s="55"/>
      <c r="F118" s="55"/>
      <c r="G118" s="55"/>
      <c r="H118" s="55"/>
      <c r="I118" s="55"/>
      <c r="J118" s="55"/>
      <c r="K118" s="55"/>
      <c r="L118" s="55"/>
      <c r="M118" s="55"/>
      <c r="N118" s="55"/>
      <c r="O118" s="55"/>
    </row>
    <row r="119" spans="2:15" ht="24" x14ac:dyDescent="0.3">
      <c r="B119" s="52" t="s">
        <v>103</v>
      </c>
      <c r="D119" s="55"/>
      <c r="E119" s="55"/>
      <c r="F119" s="55"/>
      <c r="G119" s="55"/>
      <c r="H119" s="55"/>
      <c r="I119" s="55"/>
      <c r="J119" s="55"/>
      <c r="K119" s="55"/>
      <c r="L119" s="55"/>
      <c r="M119" s="55"/>
      <c r="N119" s="55"/>
      <c r="O119" s="55"/>
    </row>
    <row r="120" spans="2:15" ht="16" x14ac:dyDescent="0.2">
      <c r="B120" s="56" t="str">
        <f>CashFlow!B89</f>
        <v>Trade Payables</v>
      </c>
      <c r="D120" s="55">
        <f>CashFlow!D89</f>
        <v>2049.6799999999998</v>
      </c>
      <c r="E120" s="55">
        <f>CashFlow!E89</f>
        <v>-608.64000000000033</v>
      </c>
      <c r="F120" s="55">
        <f>CashFlow!F89</f>
        <v>-3289.96</v>
      </c>
      <c r="G120" s="55">
        <f>CashFlow!G89</f>
        <v>-164.49800000000005</v>
      </c>
      <c r="H120" s="55">
        <f>CashFlow!H89</f>
        <v>-8.2249000000000194</v>
      </c>
      <c r="I120" s="55">
        <f>CashFlow!I89</f>
        <v>-0.41124500000000097</v>
      </c>
      <c r="J120" s="55">
        <f>CashFlow!J89</f>
        <v>-2.056225000000006E-2</v>
      </c>
      <c r="K120" s="55">
        <f>CashFlow!K89</f>
        <v>-1.0281125000000044E-3</v>
      </c>
      <c r="L120" s="55">
        <f>CashFlow!L89</f>
        <v>-5.1405625000000349E-5</v>
      </c>
      <c r="M120" s="55">
        <f>CashFlow!M89</f>
        <v>-2.5702812500000188E-6</v>
      </c>
      <c r="N120" s="55">
        <f>CashFlow!N89</f>
        <v>-1.2851406250000111E-7</v>
      </c>
      <c r="O120" s="55">
        <f>CashFlow!O89</f>
        <v>-6.4257031250000554E-9</v>
      </c>
    </row>
    <row r="121" spans="2:15" ht="16" x14ac:dyDescent="0.2">
      <c r="B121" s="56" t="str">
        <f>CashFlow!B90</f>
        <v>Trade Payables - Intercompany</v>
      </c>
      <c r="D121" s="55">
        <f>CashFlow!D90</f>
        <v>0</v>
      </c>
      <c r="E121" s="55">
        <f>CashFlow!E90</f>
        <v>0</v>
      </c>
      <c r="F121" s="55">
        <f>CashFlow!F90</f>
        <v>0</v>
      </c>
      <c r="G121" s="55">
        <f>CashFlow!G90</f>
        <v>0</v>
      </c>
      <c r="H121" s="55">
        <f>CashFlow!H90</f>
        <v>0</v>
      </c>
      <c r="I121" s="55">
        <f>CashFlow!I90</f>
        <v>0</v>
      </c>
      <c r="J121" s="55">
        <f>CashFlow!J90</f>
        <v>0</v>
      </c>
      <c r="K121" s="55">
        <f>CashFlow!K90</f>
        <v>0</v>
      </c>
      <c r="L121" s="55">
        <f>CashFlow!L90</f>
        <v>0</v>
      </c>
      <c r="M121" s="55">
        <f>CashFlow!M90</f>
        <v>0</v>
      </c>
      <c r="N121" s="55">
        <f>CashFlow!N90</f>
        <v>0</v>
      </c>
      <c r="O121" s="55">
        <f>CashFlow!O90</f>
        <v>0</v>
      </c>
    </row>
    <row r="122" spans="2:15" ht="16" x14ac:dyDescent="0.2">
      <c r="B122" s="56" t="str">
        <f>CashFlow!B91</f>
        <v>Accruals</v>
      </c>
      <c r="D122" s="55">
        <f>CashFlow!D91</f>
        <v>0</v>
      </c>
      <c r="E122" s="55">
        <f>CashFlow!E91</f>
        <v>0</v>
      </c>
      <c r="F122" s="55">
        <f>CashFlow!F91</f>
        <v>0</v>
      </c>
      <c r="G122" s="55">
        <f>CashFlow!G91</f>
        <v>0</v>
      </c>
      <c r="H122" s="55">
        <f>CashFlow!H91</f>
        <v>0</v>
      </c>
      <c r="I122" s="55">
        <f>CashFlow!I91</f>
        <v>0</v>
      </c>
      <c r="J122" s="55">
        <f>CashFlow!J91</f>
        <v>0</v>
      </c>
      <c r="K122" s="55">
        <f>CashFlow!K91</f>
        <v>0</v>
      </c>
      <c r="L122" s="55">
        <f>CashFlow!L91</f>
        <v>0</v>
      </c>
      <c r="M122" s="55">
        <f>CashFlow!M91</f>
        <v>0</v>
      </c>
      <c r="N122" s="55">
        <f>CashFlow!N91</f>
        <v>0</v>
      </c>
      <c r="O122" s="55">
        <f>CashFlow!O91</f>
        <v>0</v>
      </c>
    </row>
    <row r="123" spans="2:15" ht="16" x14ac:dyDescent="0.2">
      <c r="B123" s="56" t="str">
        <f>CashFlow!B92</f>
        <v>Deferred Income</v>
      </c>
      <c r="C123" s="1"/>
      <c r="D123" s="55">
        <f>CashFlow!D92</f>
        <v>0</v>
      </c>
      <c r="E123" s="55">
        <f>CashFlow!E92</f>
        <v>0</v>
      </c>
      <c r="F123" s="55">
        <f>CashFlow!F92</f>
        <v>0</v>
      </c>
      <c r="G123" s="55">
        <f>CashFlow!G92</f>
        <v>0</v>
      </c>
      <c r="H123" s="55">
        <f>CashFlow!H92</f>
        <v>0</v>
      </c>
      <c r="I123" s="55">
        <f>CashFlow!I92</f>
        <v>0</v>
      </c>
      <c r="J123" s="55">
        <f>CashFlow!J92</f>
        <v>0</v>
      </c>
      <c r="K123" s="55">
        <f>CashFlow!K92</f>
        <v>0</v>
      </c>
      <c r="L123" s="55">
        <f>CashFlow!L92</f>
        <v>0</v>
      </c>
      <c r="M123" s="55">
        <f>CashFlow!M92</f>
        <v>0</v>
      </c>
      <c r="N123" s="55">
        <f>CashFlow!N92</f>
        <v>0</v>
      </c>
      <c r="O123" s="55">
        <f>CashFlow!O92</f>
        <v>0</v>
      </c>
    </row>
    <row r="124" spans="2:15" ht="16" x14ac:dyDescent="0.2">
      <c r="B124" s="56" t="str">
        <f>CashFlow!B93</f>
        <v>Owed to associate companies</v>
      </c>
      <c r="D124" s="55">
        <f>CashFlow!D93</f>
        <v>0</v>
      </c>
      <c r="E124" s="55">
        <f>CashFlow!E93</f>
        <v>0</v>
      </c>
      <c r="F124" s="55">
        <f>CashFlow!F93</f>
        <v>0</v>
      </c>
      <c r="G124" s="55">
        <f>CashFlow!G93</f>
        <v>0</v>
      </c>
      <c r="H124" s="55">
        <f>CashFlow!H93</f>
        <v>0</v>
      </c>
      <c r="I124" s="55">
        <f>CashFlow!I93</f>
        <v>0</v>
      </c>
      <c r="J124" s="55">
        <f>CashFlow!J93</f>
        <v>0</v>
      </c>
      <c r="K124" s="55">
        <f>CashFlow!K93</f>
        <v>0</v>
      </c>
      <c r="L124" s="55">
        <f>CashFlow!L93</f>
        <v>0</v>
      </c>
      <c r="M124" s="55">
        <f>CashFlow!M93</f>
        <v>0</v>
      </c>
      <c r="N124" s="55">
        <f>CashFlow!N93</f>
        <v>0</v>
      </c>
      <c r="O124" s="55">
        <f>CashFlow!O93</f>
        <v>0</v>
      </c>
    </row>
    <row r="125" spans="2:15" ht="16" x14ac:dyDescent="0.2">
      <c r="B125" s="56" t="str">
        <f>CashFlow!B94</f>
        <v>Other creditors</v>
      </c>
      <c r="D125" s="55">
        <f>CashFlow!D94</f>
        <v>0</v>
      </c>
      <c r="E125" s="55">
        <f>CashFlow!E94</f>
        <v>0</v>
      </c>
      <c r="F125" s="55">
        <f>CashFlow!F94</f>
        <v>0</v>
      </c>
      <c r="G125" s="55">
        <f>CashFlow!G94</f>
        <v>0</v>
      </c>
      <c r="H125" s="55">
        <f>CashFlow!H94</f>
        <v>0</v>
      </c>
      <c r="I125" s="55">
        <f>CashFlow!I94</f>
        <v>0</v>
      </c>
      <c r="J125" s="55">
        <f>CashFlow!J94</f>
        <v>0</v>
      </c>
      <c r="K125" s="55">
        <f>CashFlow!K94</f>
        <v>0</v>
      </c>
      <c r="L125" s="55">
        <f>CashFlow!L94</f>
        <v>0</v>
      </c>
      <c r="M125" s="55">
        <f>CashFlow!M94</f>
        <v>0</v>
      </c>
      <c r="N125" s="55">
        <f>CashFlow!N94</f>
        <v>0</v>
      </c>
      <c r="O125" s="55">
        <f>CashFlow!O94</f>
        <v>0</v>
      </c>
    </row>
    <row r="126" spans="2:15" ht="16" x14ac:dyDescent="0.2">
      <c r="B126" s="56" t="str">
        <f>CashFlow!B95</f>
        <v>Current Income Tax Liability</v>
      </c>
      <c r="D126" s="55">
        <f>CashFlow!D95</f>
        <v>0</v>
      </c>
      <c r="E126" s="55">
        <f>CashFlow!E95</f>
        <v>0</v>
      </c>
      <c r="F126" s="55">
        <f>CashFlow!F95</f>
        <v>0</v>
      </c>
      <c r="G126" s="55">
        <f>CashFlow!G95</f>
        <v>0</v>
      </c>
      <c r="H126" s="55">
        <f>CashFlow!H95</f>
        <v>0</v>
      </c>
      <c r="I126" s="55">
        <f>CashFlow!I95</f>
        <v>0</v>
      </c>
      <c r="J126" s="55">
        <f>CashFlow!J95</f>
        <v>0</v>
      </c>
      <c r="K126" s="55">
        <f>CashFlow!K95</f>
        <v>0</v>
      </c>
      <c r="L126" s="55">
        <f>CashFlow!L95</f>
        <v>0</v>
      </c>
      <c r="M126" s="55">
        <f>CashFlow!M95</f>
        <v>0</v>
      </c>
      <c r="N126" s="55">
        <f>CashFlow!N95</f>
        <v>0</v>
      </c>
      <c r="O126" s="55">
        <f>CashFlow!O95</f>
        <v>0</v>
      </c>
    </row>
    <row r="127" spans="2:15" ht="16" x14ac:dyDescent="0.2">
      <c r="B127" s="56" t="str">
        <f>CashFlow!B96</f>
        <v>VAT Payable</v>
      </c>
      <c r="D127" s="55">
        <f>CashFlow!D96</f>
        <v>0</v>
      </c>
      <c r="E127" s="55">
        <f>CashFlow!E96</f>
        <v>0</v>
      </c>
      <c r="F127" s="55">
        <f>CashFlow!F96</f>
        <v>0</v>
      </c>
      <c r="G127" s="55">
        <f>CashFlow!G96</f>
        <v>0</v>
      </c>
      <c r="H127" s="55">
        <f>CashFlow!H96</f>
        <v>0</v>
      </c>
      <c r="I127" s="55">
        <f>CashFlow!I96</f>
        <v>0</v>
      </c>
      <c r="J127" s="55">
        <f>CashFlow!J96</f>
        <v>0</v>
      </c>
      <c r="K127" s="55">
        <f>CashFlow!K96</f>
        <v>0</v>
      </c>
      <c r="L127" s="55">
        <f>CashFlow!L96</f>
        <v>0</v>
      </c>
      <c r="M127" s="55">
        <f>CashFlow!M96</f>
        <v>0</v>
      </c>
      <c r="N127" s="55">
        <f>CashFlow!N96</f>
        <v>0</v>
      </c>
      <c r="O127" s="55">
        <f>CashFlow!O96</f>
        <v>0</v>
      </c>
    </row>
    <row r="128" spans="2:15" ht="25" thickBot="1" x14ac:dyDescent="0.35">
      <c r="B128" s="52" t="s">
        <v>172</v>
      </c>
      <c r="D128" s="72">
        <f>SUM(D120:D127)</f>
        <v>2049.6799999999998</v>
      </c>
      <c r="E128" s="72">
        <f t="shared" ref="E128:O128" si="38">SUM(E120:E127)</f>
        <v>-608.64000000000033</v>
      </c>
      <c r="F128" s="72">
        <f t="shared" si="38"/>
        <v>-3289.96</v>
      </c>
      <c r="G128" s="72">
        <f t="shared" si="38"/>
        <v>-164.49800000000005</v>
      </c>
      <c r="H128" s="72">
        <f t="shared" si="38"/>
        <v>-8.2249000000000194</v>
      </c>
      <c r="I128" s="72">
        <f t="shared" si="38"/>
        <v>-0.41124500000000097</v>
      </c>
      <c r="J128" s="72">
        <f t="shared" si="38"/>
        <v>-2.056225000000006E-2</v>
      </c>
      <c r="K128" s="72">
        <f t="shared" si="38"/>
        <v>-1.0281125000000044E-3</v>
      </c>
      <c r="L128" s="72">
        <f t="shared" si="38"/>
        <v>-5.1405625000000349E-5</v>
      </c>
      <c r="M128" s="72">
        <f t="shared" si="38"/>
        <v>-2.5702812500000188E-6</v>
      </c>
      <c r="N128" s="72">
        <f t="shared" si="38"/>
        <v>-1.2851406250000111E-7</v>
      </c>
      <c r="O128" s="72">
        <f t="shared" si="38"/>
        <v>-6.4257031250000554E-9</v>
      </c>
    </row>
    <row r="129" spans="2:15" ht="16" x14ac:dyDescent="0.2">
      <c r="D129" s="55"/>
      <c r="E129" s="55"/>
      <c r="F129" s="55"/>
      <c r="G129" s="55"/>
      <c r="H129" s="55"/>
      <c r="I129" s="55"/>
      <c r="J129" s="55"/>
      <c r="K129" s="55"/>
      <c r="L129" s="55"/>
      <c r="M129" s="55"/>
      <c r="N129" s="55"/>
      <c r="O129" s="55"/>
    </row>
    <row r="130" spans="2:15" ht="24" x14ac:dyDescent="0.3">
      <c r="B130" s="52" t="s">
        <v>252</v>
      </c>
    </row>
    <row r="131" spans="2:15" ht="16" x14ac:dyDescent="0.2">
      <c r="B131" s="56" t="str">
        <f>CashFlow!B100</f>
        <v>Provisions</v>
      </c>
      <c r="D131" s="55">
        <f>CashFlow!D100</f>
        <v>0</v>
      </c>
      <c r="E131" s="55">
        <f>CashFlow!E100</f>
        <v>0</v>
      </c>
      <c r="F131" s="55">
        <f>CashFlow!F100</f>
        <v>0</v>
      </c>
      <c r="G131" s="55">
        <f>CashFlow!G100</f>
        <v>0</v>
      </c>
      <c r="H131" s="55">
        <f>CashFlow!H100</f>
        <v>0</v>
      </c>
      <c r="I131" s="55">
        <f>CashFlow!I100</f>
        <v>0</v>
      </c>
      <c r="J131" s="55">
        <f>CashFlow!J100</f>
        <v>0</v>
      </c>
      <c r="K131" s="55">
        <f>CashFlow!K100</f>
        <v>0</v>
      </c>
      <c r="L131" s="55">
        <f>CashFlow!L100</f>
        <v>0</v>
      </c>
      <c r="M131" s="55">
        <f>CashFlow!M100</f>
        <v>0</v>
      </c>
      <c r="N131" s="55">
        <f>CashFlow!N100</f>
        <v>0</v>
      </c>
      <c r="O131" s="55">
        <f>CashFlow!O100</f>
        <v>0</v>
      </c>
    </row>
    <row r="132" spans="2:15" ht="16" x14ac:dyDescent="0.2">
      <c r="B132" s="56" t="str">
        <f>CashFlow!B101</f>
        <v>Bank Borrowings</v>
      </c>
      <c r="D132" s="55">
        <f>CashFlow!D101</f>
        <v>0</v>
      </c>
      <c r="E132" s="55">
        <f>CashFlow!E101</f>
        <v>0</v>
      </c>
      <c r="F132" s="55">
        <f>CashFlow!F101</f>
        <v>0</v>
      </c>
      <c r="G132" s="55">
        <f>CashFlow!G101</f>
        <v>0</v>
      </c>
      <c r="H132" s="55">
        <f>CashFlow!H101</f>
        <v>50000</v>
      </c>
      <c r="I132" s="55">
        <f>CashFlow!I101</f>
        <v>50000</v>
      </c>
      <c r="J132" s="55">
        <f>CashFlow!J101</f>
        <v>50000</v>
      </c>
      <c r="K132" s="55">
        <f>CashFlow!K101</f>
        <v>50000</v>
      </c>
      <c r="L132" s="55">
        <f>CashFlow!L101</f>
        <v>50000</v>
      </c>
      <c r="M132" s="55">
        <f>CashFlow!M101</f>
        <v>50000</v>
      </c>
      <c r="N132" s="55">
        <f>CashFlow!N101</f>
        <v>50000</v>
      </c>
      <c r="O132" s="55">
        <f>CashFlow!O101</f>
        <v>50000</v>
      </c>
    </row>
    <row r="133" spans="2:15" ht="16" x14ac:dyDescent="0.2">
      <c r="B133" s="56" t="str">
        <f>CashFlow!B102</f>
        <v>Director's Loan</v>
      </c>
      <c r="D133" s="55">
        <f>CashFlow!D102</f>
        <v>0</v>
      </c>
      <c r="E133" s="55">
        <f>CashFlow!E102</f>
        <v>0</v>
      </c>
      <c r="F133" s="55">
        <f>CashFlow!F102</f>
        <v>0</v>
      </c>
      <c r="G133" s="55">
        <f>CashFlow!G102</f>
        <v>0</v>
      </c>
      <c r="H133" s="55">
        <f>CashFlow!H102</f>
        <v>0</v>
      </c>
      <c r="I133" s="55">
        <f>CashFlow!I102</f>
        <v>0</v>
      </c>
      <c r="J133" s="55">
        <f>CashFlow!J102</f>
        <v>0</v>
      </c>
      <c r="K133" s="55">
        <f>CashFlow!K102</f>
        <v>0</v>
      </c>
      <c r="L133" s="55">
        <f>CashFlow!L102</f>
        <v>0</v>
      </c>
      <c r="M133" s="55">
        <f>CashFlow!M102</f>
        <v>0</v>
      </c>
      <c r="N133" s="55">
        <f>CashFlow!N102</f>
        <v>0</v>
      </c>
      <c r="O133" s="55">
        <f>CashFlow!O102</f>
        <v>0</v>
      </c>
    </row>
    <row r="134" spans="2:15" ht="25" thickBot="1" x14ac:dyDescent="0.35">
      <c r="B134" s="52" t="str">
        <f>CashFlow!B103</f>
        <v>Total Non-Current Liabilities</v>
      </c>
      <c r="D134" s="72">
        <f>SUM(D131:D133)</f>
        <v>0</v>
      </c>
      <c r="E134" s="72">
        <f t="shared" ref="E134:O134" si="39">SUM(E131:E133)</f>
        <v>0</v>
      </c>
      <c r="F134" s="72">
        <f t="shared" si="39"/>
        <v>0</v>
      </c>
      <c r="G134" s="72">
        <f t="shared" si="39"/>
        <v>0</v>
      </c>
      <c r="H134" s="72">
        <f t="shared" si="39"/>
        <v>50000</v>
      </c>
      <c r="I134" s="72">
        <f t="shared" si="39"/>
        <v>50000</v>
      </c>
      <c r="J134" s="72">
        <f t="shared" si="39"/>
        <v>50000</v>
      </c>
      <c r="K134" s="72">
        <f t="shared" si="39"/>
        <v>50000</v>
      </c>
      <c r="L134" s="72">
        <f t="shared" si="39"/>
        <v>50000</v>
      </c>
      <c r="M134" s="72">
        <f t="shared" si="39"/>
        <v>50000</v>
      </c>
      <c r="N134" s="72">
        <f t="shared" si="39"/>
        <v>50000</v>
      </c>
      <c r="O134" s="72">
        <f t="shared" si="39"/>
        <v>50000</v>
      </c>
    </row>
    <row r="136" spans="2:15" ht="25" thickBot="1" x14ac:dyDescent="0.35">
      <c r="B136" s="309" t="s">
        <v>174</v>
      </c>
      <c r="D136" s="72">
        <f>D128+D134</f>
        <v>2049.6799999999998</v>
      </c>
      <c r="E136" s="72">
        <f t="shared" ref="E136:O136" si="40">E128+E134</f>
        <v>-608.64000000000033</v>
      </c>
      <c r="F136" s="72">
        <f t="shared" si="40"/>
        <v>-3289.96</v>
      </c>
      <c r="G136" s="72">
        <f t="shared" si="40"/>
        <v>-164.49800000000005</v>
      </c>
      <c r="H136" s="72">
        <f t="shared" si="40"/>
        <v>49991.775099999999</v>
      </c>
      <c r="I136" s="72">
        <f t="shared" si="40"/>
        <v>49999.588754999997</v>
      </c>
      <c r="J136" s="72">
        <f t="shared" si="40"/>
        <v>49999.97943775</v>
      </c>
      <c r="K136" s="72">
        <f t="shared" si="40"/>
        <v>49999.9989718875</v>
      </c>
      <c r="L136" s="72">
        <f t="shared" si="40"/>
        <v>49999.999948594377</v>
      </c>
      <c r="M136" s="72">
        <f t="shared" si="40"/>
        <v>49999.999997429717</v>
      </c>
      <c r="N136" s="72">
        <f t="shared" si="40"/>
        <v>49999.999999871485</v>
      </c>
      <c r="O136" s="72">
        <f t="shared" si="40"/>
        <v>49999.999999993575</v>
      </c>
    </row>
    <row r="138" spans="2:15" ht="16" x14ac:dyDescent="0.2">
      <c r="B138" s="56" t="str">
        <f>CashFlow!B107</f>
        <v>Paid up Capital</v>
      </c>
      <c r="D138" s="55">
        <f>CashFlow!D107</f>
        <v>0</v>
      </c>
      <c r="E138" s="55">
        <f>CashFlow!E107</f>
        <v>0</v>
      </c>
      <c r="F138" s="55">
        <f>CashFlow!F107</f>
        <v>0</v>
      </c>
      <c r="G138" s="55">
        <f>CashFlow!G107</f>
        <v>0</v>
      </c>
      <c r="H138" s="55">
        <f>CashFlow!H107</f>
        <v>0</v>
      </c>
      <c r="I138" s="55">
        <f>CashFlow!I107</f>
        <v>0</v>
      </c>
      <c r="J138" s="55">
        <f>CashFlow!J107</f>
        <v>0</v>
      </c>
      <c r="K138" s="55">
        <f>CashFlow!K107</f>
        <v>0</v>
      </c>
      <c r="L138" s="55">
        <f>CashFlow!L107</f>
        <v>0</v>
      </c>
      <c r="M138" s="55">
        <f>CashFlow!M107</f>
        <v>0</v>
      </c>
      <c r="N138" s="55">
        <f>CashFlow!N107</f>
        <v>0</v>
      </c>
      <c r="O138" s="55">
        <f>CashFlow!O107</f>
        <v>0</v>
      </c>
    </row>
    <row r="139" spans="2:15" ht="16" x14ac:dyDescent="0.2">
      <c r="B139" s="56" t="str">
        <f>CashFlow!B108</f>
        <v>Retained Earnings</v>
      </c>
      <c r="D139" s="55">
        <f>CashFlow!D108</f>
        <v>0</v>
      </c>
      <c r="E139" s="55">
        <f>CashFlow!E108</f>
        <v>0</v>
      </c>
      <c r="F139" s="55">
        <f>CashFlow!F108</f>
        <v>0</v>
      </c>
      <c r="G139" s="55">
        <f>CashFlow!G108</f>
        <v>0</v>
      </c>
      <c r="H139" s="55">
        <f>CashFlow!H108</f>
        <v>0</v>
      </c>
      <c r="I139" s="55">
        <f>CashFlow!I108</f>
        <v>0</v>
      </c>
      <c r="J139" s="55">
        <f>CashFlow!J108</f>
        <v>0</v>
      </c>
      <c r="K139" s="55">
        <f>CashFlow!K108</f>
        <v>0</v>
      </c>
      <c r="L139" s="55">
        <f>CashFlow!L108</f>
        <v>0</v>
      </c>
      <c r="M139" s="55">
        <f>CashFlow!M108</f>
        <v>0</v>
      </c>
      <c r="N139" s="55">
        <f>CashFlow!N108</f>
        <v>0</v>
      </c>
      <c r="O139" s="55">
        <f>CashFlow!O108</f>
        <v>0</v>
      </c>
    </row>
    <row r="140" spans="2:15" ht="16" x14ac:dyDescent="0.2">
      <c r="B140" s="56" t="str">
        <f>CashFlow!B109</f>
        <v>Current Year Profits</v>
      </c>
      <c r="D140" s="55">
        <f>CashFlow!D109</f>
        <v>11691.94</v>
      </c>
      <c r="E140" s="55">
        <f>CashFlow!E109</f>
        <v>23539.480000000003</v>
      </c>
      <c r="F140" s="55">
        <f>CashFlow!F109</f>
        <v>35150.380000000005</v>
      </c>
      <c r="G140" s="55">
        <f>CashFlow!G109</f>
        <v>47650.380000000005</v>
      </c>
      <c r="H140" s="55">
        <f>CashFlow!H109</f>
        <v>60150.380000000005</v>
      </c>
      <c r="I140" s="55">
        <f>CashFlow!I109</f>
        <v>72650.38</v>
      </c>
      <c r="J140" s="55">
        <f>CashFlow!J109</f>
        <v>85150.38</v>
      </c>
      <c r="K140" s="55">
        <f>CashFlow!K109</f>
        <v>97650.38</v>
      </c>
      <c r="L140" s="55">
        <f>CashFlow!L109</f>
        <v>110150.38</v>
      </c>
      <c r="M140" s="55">
        <f>CashFlow!M109</f>
        <v>122650.38</v>
      </c>
      <c r="N140" s="55">
        <f>CashFlow!N109</f>
        <v>135150.38</v>
      </c>
      <c r="O140" s="55">
        <f>CashFlow!O109</f>
        <v>147650.38</v>
      </c>
    </row>
    <row r="141" spans="2:15" ht="25" thickBot="1" x14ac:dyDescent="0.35">
      <c r="B141" s="52" t="s">
        <v>41</v>
      </c>
      <c r="D141" s="72">
        <f>SUM(D138:D140)</f>
        <v>11691.94</v>
      </c>
      <c r="E141" s="72">
        <f t="shared" ref="E141" si="41">SUM(E138:E140)</f>
        <v>23539.480000000003</v>
      </c>
      <c r="F141" s="72">
        <f t="shared" ref="F141" si="42">SUM(F138:F140)</f>
        <v>35150.380000000005</v>
      </c>
      <c r="G141" s="72">
        <f t="shared" ref="G141" si="43">SUM(G138:G140)</f>
        <v>47650.380000000005</v>
      </c>
      <c r="H141" s="72">
        <f t="shared" ref="H141" si="44">SUM(H138:H140)</f>
        <v>60150.380000000005</v>
      </c>
      <c r="I141" s="72">
        <f t="shared" ref="I141" si="45">SUM(I138:I140)</f>
        <v>72650.38</v>
      </c>
      <c r="J141" s="72">
        <f t="shared" ref="J141" si="46">SUM(J138:J140)</f>
        <v>85150.38</v>
      </c>
      <c r="K141" s="72">
        <f t="shared" ref="K141" si="47">SUM(K138:K140)</f>
        <v>97650.38</v>
      </c>
      <c r="L141" s="72">
        <f t="shared" ref="L141" si="48">SUM(L138:L140)</f>
        <v>110150.38</v>
      </c>
      <c r="M141" s="72">
        <f t="shared" ref="M141" si="49">SUM(M138:M140)</f>
        <v>122650.38</v>
      </c>
      <c r="N141" s="72">
        <f t="shared" ref="N141" si="50">SUM(N138:N140)</f>
        <v>135150.38</v>
      </c>
      <c r="O141" s="72">
        <f t="shared" ref="O141" si="51">SUM(O138:O140)</f>
        <v>147650.38</v>
      </c>
    </row>
    <row r="144" spans="2:15" ht="25" thickBot="1" x14ac:dyDescent="0.35">
      <c r="B144" s="309" t="s">
        <v>176</v>
      </c>
      <c r="D144" s="72">
        <f>D141+D136</f>
        <v>13741.62</v>
      </c>
      <c r="E144" s="72">
        <f t="shared" ref="E144:O144" si="52">E141+E136</f>
        <v>22930.840000000004</v>
      </c>
      <c r="F144" s="72">
        <f t="shared" si="52"/>
        <v>31860.420000000006</v>
      </c>
      <c r="G144" s="72">
        <f t="shared" si="52"/>
        <v>47485.882000000005</v>
      </c>
      <c r="H144" s="72">
        <f t="shared" si="52"/>
        <v>110142.1551</v>
      </c>
      <c r="I144" s="72">
        <f t="shared" si="52"/>
        <v>122649.96875500001</v>
      </c>
      <c r="J144" s="72">
        <f t="shared" si="52"/>
        <v>135150.35943775001</v>
      </c>
      <c r="K144" s="72">
        <f t="shared" si="52"/>
        <v>147650.37897188752</v>
      </c>
      <c r="L144" s="72">
        <f t="shared" si="52"/>
        <v>160150.37994859437</v>
      </c>
      <c r="M144" s="72">
        <f t="shared" si="52"/>
        <v>172650.37999742973</v>
      </c>
      <c r="N144" s="72">
        <f t="shared" si="52"/>
        <v>185150.37999987148</v>
      </c>
      <c r="O144" s="72">
        <f t="shared" si="52"/>
        <v>197650.37999999357</v>
      </c>
    </row>
    <row r="145" spans="2:15" x14ac:dyDescent="0.2">
      <c r="B145" s="280" t="s">
        <v>21</v>
      </c>
      <c r="D145" s="73">
        <f>D117-D144</f>
        <v>0</v>
      </c>
      <c r="E145" s="73">
        <f t="shared" ref="E145:O145" si="53">E117-E144</f>
        <v>0</v>
      </c>
      <c r="F145" s="73">
        <f t="shared" si="53"/>
        <v>0</v>
      </c>
      <c r="G145" s="73">
        <f t="shared" si="53"/>
        <v>0</v>
      </c>
      <c r="H145" s="73">
        <f t="shared" si="53"/>
        <v>0</v>
      </c>
      <c r="I145" s="73">
        <f t="shared" si="53"/>
        <v>0</v>
      </c>
      <c r="J145" s="73">
        <f t="shared" si="53"/>
        <v>0</v>
      </c>
      <c r="K145" s="73">
        <f t="shared" si="53"/>
        <v>0</v>
      </c>
      <c r="L145" s="73">
        <f t="shared" si="53"/>
        <v>0</v>
      </c>
      <c r="M145" s="73">
        <f t="shared" si="53"/>
        <v>0</v>
      </c>
      <c r="N145" s="73">
        <f t="shared" si="53"/>
        <v>0</v>
      </c>
      <c r="O145" s="73">
        <f t="shared" si="53"/>
        <v>0</v>
      </c>
    </row>
    <row r="149" spans="2:15" ht="24" x14ac:dyDescent="0.3">
      <c r="I149" s="71" t="str">
        <f>CONCATENATE("Cash Flow - ",$A$2)</f>
        <v>Cash Flow - EasyAccounting - 2022 Forecast</v>
      </c>
      <c r="O149" s="311" t="s">
        <v>253</v>
      </c>
    </row>
    <row r="151" spans="2:15" x14ac:dyDescent="0.2">
      <c r="C151" s="69" t="s">
        <v>70</v>
      </c>
      <c r="D151" s="81" t="str">
        <f t="shared" ref="D151:O151" si="54">D1</f>
        <v>Actual</v>
      </c>
      <c r="E151" s="81" t="str">
        <f t="shared" si="54"/>
        <v>Actual</v>
      </c>
      <c r="F151" s="81" t="str">
        <f t="shared" si="54"/>
        <v>Actual</v>
      </c>
      <c r="G151" s="81" t="str">
        <f t="shared" si="54"/>
        <v>Forecast</v>
      </c>
      <c r="H151" s="81" t="str">
        <f t="shared" si="54"/>
        <v>Forecast</v>
      </c>
      <c r="I151" s="81" t="str">
        <f t="shared" si="54"/>
        <v>Forecast</v>
      </c>
      <c r="J151" s="81" t="str">
        <f t="shared" si="54"/>
        <v>Forecast</v>
      </c>
      <c r="K151" s="81" t="str">
        <f t="shared" si="54"/>
        <v>Forecast</v>
      </c>
      <c r="L151" s="81" t="str">
        <f t="shared" si="54"/>
        <v>Forecast</v>
      </c>
      <c r="M151" s="81" t="str">
        <f t="shared" si="54"/>
        <v>Forecast</v>
      </c>
      <c r="N151" s="81" t="str">
        <f t="shared" si="54"/>
        <v>Forecast</v>
      </c>
      <c r="O151" s="81" t="str">
        <f t="shared" si="54"/>
        <v>Forecast</v>
      </c>
    </row>
    <row r="153" spans="2:15" ht="25" x14ac:dyDescent="0.3">
      <c r="D153" s="66" t="str">
        <f t="shared" ref="D153:O153" si="55">D3</f>
        <v>JAN-20</v>
      </c>
      <c r="E153" s="66" t="str">
        <f t="shared" si="55"/>
        <v>FEB-20</v>
      </c>
      <c r="F153" s="66" t="str">
        <f t="shared" si="55"/>
        <v>MAR-20</v>
      </c>
      <c r="G153" s="66" t="str">
        <f t="shared" si="55"/>
        <v>APR-20</v>
      </c>
      <c r="H153" s="66" t="str">
        <f t="shared" si="55"/>
        <v>MAY-20</v>
      </c>
      <c r="I153" s="66" t="str">
        <f t="shared" si="55"/>
        <v>JUN-20</v>
      </c>
      <c r="J153" s="66" t="str">
        <f t="shared" si="55"/>
        <v>JUL-20</v>
      </c>
      <c r="K153" s="66" t="str">
        <f t="shared" si="55"/>
        <v>AUG-20</v>
      </c>
      <c r="L153" s="66" t="str">
        <f t="shared" si="55"/>
        <v>SEP-20</v>
      </c>
      <c r="M153" s="66" t="str">
        <f t="shared" si="55"/>
        <v>OCT-20</v>
      </c>
      <c r="N153" s="66" t="str">
        <f t="shared" si="55"/>
        <v>NOV-20</v>
      </c>
      <c r="O153" s="66" t="str">
        <f t="shared" si="55"/>
        <v>DEC-20</v>
      </c>
    </row>
    <row r="156" spans="2:15" ht="24" x14ac:dyDescent="0.3">
      <c r="B156" s="309" t="str">
        <f>CashFlow!B324</f>
        <v>Net Profit After Tax</v>
      </c>
      <c r="C156" s="310"/>
      <c r="D156" s="58">
        <f>CashFlow!D324</f>
        <v>11691.94</v>
      </c>
      <c r="E156" s="58">
        <f>CashFlow!E324</f>
        <v>11847.54</v>
      </c>
      <c r="F156" s="58">
        <f>CashFlow!F324</f>
        <v>11610.9</v>
      </c>
      <c r="G156" s="58">
        <f>CashFlow!G324</f>
        <v>12500</v>
      </c>
      <c r="H156" s="58">
        <f>CashFlow!H324</f>
        <v>12500</v>
      </c>
      <c r="I156" s="58">
        <f>CashFlow!I324</f>
        <v>12500</v>
      </c>
      <c r="J156" s="58">
        <f>CashFlow!J324</f>
        <v>12500</v>
      </c>
      <c r="K156" s="58">
        <f>CashFlow!K324</f>
        <v>12500</v>
      </c>
      <c r="L156" s="58">
        <f>CashFlow!L324</f>
        <v>12500</v>
      </c>
      <c r="M156" s="58">
        <f>CashFlow!M324</f>
        <v>12500</v>
      </c>
      <c r="N156" s="58">
        <f>CashFlow!N324</f>
        <v>12500</v>
      </c>
      <c r="O156" s="58">
        <f>CashFlow!O324</f>
        <v>12500</v>
      </c>
    </row>
    <row r="157" spans="2:15" ht="24" x14ac:dyDescent="0.3">
      <c r="B157" s="309"/>
      <c r="D157" s="59"/>
      <c r="E157" s="59"/>
      <c r="F157" s="59"/>
      <c r="G157" s="59"/>
      <c r="H157" s="59"/>
      <c r="I157" s="59"/>
      <c r="J157" s="59"/>
      <c r="K157" s="59"/>
      <c r="L157" s="59"/>
      <c r="M157" s="59"/>
      <c r="N157" s="59"/>
      <c r="O157" s="59"/>
    </row>
    <row r="158" spans="2:15" ht="24" x14ac:dyDescent="0.3">
      <c r="B158" s="52" t="str">
        <f>CashFlow!B326</f>
        <v>Add back non-cash items</v>
      </c>
      <c r="D158" s="55"/>
      <c r="E158" s="55"/>
      <c r="F158" s="55"/>
      <c r="G158" s="55"/>
      <c r="H158" s="55"/>
      <c r="I158" s="55"/>
      <c r="J158" s="55"/>
      <c r="K158" s="55"/>
      <c r="L158" s="55"/>
      <c r="M158" s="55"/>
      <c r="N158" s="55"/>
      <c r="O158" s="55"/>
    </row>
    <row r="159" spans="2:15" ht="16" x14ac:dyDescent="0.2">
      <c r="B159" s="56" t="str">
        <f>CashFlow!B327</f>
        <v>Depreciation</v>
      </c>
      <c r="D159" s="55">
        <f>CashFlow!D327</f>
        <v>0</v>
      </c>
      <c r="E159" s="55">
        <f>CashFlow!E327</f>
        <v>0</v>
      </c>
      <c r="F159" s="55">
        <f>CashFlow!F327</f>
        <v>0</v>
      </c>
      <c r="G159" s="55">
        <f>CashFlow!G327</f>
        <v>0</v>
      </c>
      <c r="H159" s="55">
        <f>CashFlow!H327</f>
        <v>0</v>
      </c>
      <c r="I159" s="55">
        <f>CashFlow!I327</f>
        <v>0</v>
      </c>
      <c r="J159" s="55">
        <f>CashFlow!J327</f>
        <v>0</v>
      </c>
      <c r="K159" s="55">
        <f>CashFlow!K327</f>
        <v>0</v>
      </c>
      <c r="L159" s="55">
        <f>CashFlow!L327</f>
        <v>0</v>
      </c>
      <c r="M159" s="55">
        <f>CashFlow!M327</f>
        <v>0</v>
      </c>
      <c r="N159" s="55">
        <f>CashFlow!N327</f>
        <v>0</v>
      </c>
      <c r="O159" s="55">
        <f>CashFlow!O327</f>
        <v>0</v>
      </c>
    </row>
    <row r="160" spans="2:15" ht="16" x14ac:dyDescent="0.2">
      <c r="B160" s="56" t="str">
        <f>CashFlow!B328</f>
        <v>Amortisation</v>
      </c>
      <c r="C160" s="1"/>
      <c r="D160" s="55">
        <f>CashFlow!D328</f>
        <v>0</v>
      </c>
      <c r="E160" s="55">
        <f>CashFlow!E328</f>
        <v>0</v>
      </c>
      <c r="F160" s="55">
        <f>CashFlow!F328</f>
        <v>0</v>
      </c>
      <c r="G160" s="55">
        <f>CashFlow!G328</f>
        <v>0</v>
      </c>
      <c r="H160" s="55">
        <f>CashFlow!H328</f>
        <v>0</v>
      </c>
      <c r="I160" s="55">
        <f>CashFlow!I328</f>
        <v>0</v>
      </c>
      <c r="J160" s="55">
        <f>CashFlow!J328</f>
        <v>0</v>
      </c>
      <c r="K160" s="55">
        <f>CashFlow!K328</f>
        <v>0</v>
      </c>
      <c r="L160" s="55">
        <f>CashFlow!L328</f>
        <v>0</v>
      </c>
      <c r="M160" s="55">
        <f>CashFlow!M328</f>
        <v>0</v>
      </c>
      <c r="N160" s="55">
        <f>CashFlow!N328</f>
        <v>0</v>
      </c>
      <c r="O160" s="55">
        <f>CashFlow!O328</f>
        <v>0</v>
      </c>
    </row>
    <row r="161" spans="2:15" ht="16" x14ac:dyDescent="0.2">
      <c r="B161" s="56" t="str">
        <f>CashFlow!B329</f>
        <v>WIP &amp; IP Capitalisation</v>
      </c>
      <c r="D161" s="55">
        <f>CashFlow!D329</f>
        <v>0</v>
      </c>
      <c r="E161" s="55">
        <f>CashFlow!E329</f>
        <v>0</v>
      </c>
      <c r="F161" s="55">
        <f>CashFlow!F329</f>
        <v>0</v>
      </c>
      <c r="G161" s="55">
        <f>CashFlow!G329</f>
        <v>0</v>
      </c>
      <c r="H161" s="55">
        <f>CashFlow!H329</f>
        <v>0</v>
      </c>
      <c r="I161" s="55">
        <f>CashFlow!I329</f>
        <v>0</v>
      </c>
      <c r="J161" s="55">
        <f>CashFlow!J329</f>
        <v>0</v>
      </c>
      <c r="K161" s="55">
        <f>CashFlow!K329</f>
        <v>0</v>
      </c>
      <c r="L161" s="55">
        <f>CashFlow!L329</f>
        <v>0</v>
      </c>
      <c r="M161" s="55">
        <f>CashFlow!M329</f>
        <v>0</v>
      </c>
      <c r="N161" s="55">
        <f>CashFlow!N329</f>
        <v>0</v>
      </c>
      <c r="O161" s="55">
        <f>CashFlow!O329</f>
        <v>0</v>
      </c>
    </row>
    <row r="162" spans="2:15" ht="16" x14ac:dyDescent="0.2">
      <c r="B162" s="56" t="str">
        <f>CashFlow!B330</f>
        <v>Provision for Inventory Obsolescence/WIP release</v>
      </c>
      <c r="D162" s="55">
        <f>CashFlow!D330</f>
        <v>0</v>
      </c>
      <c r="E162" s="55">
        <f>CashFlow!E330</f>
        <v>0</v>
      </c>
      <c r="F162" s="55">
        <f>CashFlow!F330</f>
        <v>0</v>
      </c>
      <c r="G162" s="55">
        <f>CashFlow!G330</f>
        <v>0</v>
      </c>
      <c r="H162" s="55">
        <f>CashFlow!H330</f>
        <v>0</v>
      </c>
      <c r="I162" s="55">
        <f>CashFlow!I330</f>
        <v>0</v>
      </c>
      <c r="J162" s="55">
        <f>CashFlow!J330</f>
        <v>0</v>
      </c>
      <c r="K162" s="55">
        <f>CashFlow!K330</f>
        <v>0</v>
      </c>
      <c r="L162" s="55">
        <f>CashFlow!L330</f>
        <v>0</v>
      </c>
      <c r="M162" s="55">
        <f>CashFlow!M330</f>
        <v>0</v>
      </c>
      <c r="N162" s="55">
        <f>CashFlow!N330</f>
        <v>0</v>
      </c>
      <c r="O162" s="55">
        <f>CashFlow!O330</f>
        <v>0</v>
      </c>
    </row>
    <row r="163" spans="2:15" ht="16" x14ac:dyDescent="0.2">
      <c r="B163" s="56" t="str">
        <f>CashFlow!B331</f>
        <v>Other</v>
      </c>
      <c r="C163" s="78"/>
      <c r="D163" s="55">
        <f>CashFlow!D331</f>
        <v>0</v>
      </c>
      <c r="E163" s="55">
        <f>CashFlow!E331</f>
        <v>0</v>
      </c>
      <c r="F163" s="55">
        <f>CashFlow!F331</f>
        <v>0</v>
      </c>
      <c r="G163" s="55">
        <f>CashFlow!G331</f>
        <v>0</v>
      </c>
      <c r="H163" s="55">
        <f>CashFlow!H331</f>
        <v>0</v>
      </c>
      <c r="I163" s="55">
        <f>CashFlow!I331</f>
        <v>0</v>
      </c>
      <c r="J163" s="55">
        <f>CashFlow!J331</f>
        <v>0</v>
      </c>
      <c r="K163" s="55">
        <f>CashFlow!K331</f>
        <v>0</v>
      </c>
      <c r="L163" s="55">
        <f>CashFlow!L331</f>
        <v>0</v>
      </c>
      <c r="M163" s="55">
        <f>CashFlow!M331</f>
        <v>0</v>
      </c>
      <c r="N163" s="55">
        <f>CashFlow!N331</f>
        <v>0</v>
      </c>
      <c r="O163" s="55">
        <f>CashFlow!O331</f>
        <v>0</v>
      </c>
    </row>
    <row r="164" spans="2:15" ht="24" x14ac:dyDescent="0.3">
      <c r="B164" s="62"/>
      <c r="C164" s="78"/>
      <c r="D164" s="312">
        <f>SUM(D156:D163)</f>
        <v>11691.94</v>
      </c>
      <c r="E164" s="312">
        <f t="shared" ref="E164:O164" si="56">SUM(E156:E163)</f>
        <v>11847.54</v>
      </c>
      <c r="F164" s="312">
        <f t="shared" si="56"/>
        <v>11610.9</v>
      </c>
      <c r="G164" s="312">
        <f t="shared" si="56"/>
        <v>12500</v>
      </c>
      <c r="H164" s="312">
        <f t="shared" si="56"/>
        <v>12500</v>
      </c>
      <c r="I164" s="312">
        <f t="shared" si="56"/>
        <v>12500</v>
      </c>
      <c r="J164" s="312">
        <f t="shared" si="56"/>
        <v>12500</v>
      </c>
      <c r="K164" s="312">
        <f t="shared" si="56"/>
        <v>12500</v>
      </c>
      <c r="L164" s="312">
        <f t="shared" si="56"/>
        <v>12500</v>
      </c>
      <c r="M164" s="312">
        <f t="shared" si="56"/>
        <v>12500</v>
      </c>
      <c r="N164" s="312">
        <f t="shared" si="56"/>
        <v>12500</v>
      </c>
      <c r="O164" s="312">
        <f t="shared" si="56"/>
        <v>12500</v>
      </c>
    </row>
    <row r="165" spans="2:15" ht="24" x14ac:dyDescent="0.3">
      <c r="B165" s="62"/>
      <c r="C165" s="78"/>
      <c r="D165" s="55"/>
      <c r="E165" s="55"/>
      <c r="F165" s="55"/>
      <c r="G165" s="55"/>
      <c r="H165" s="55"/>
      <c r="I165" s="55"/>
      <c r="J165" s="55"/>
      <c r="K165" s="55"/>
      <c r="L165" s="55"/>
      <c r="M165" s="55"/>
      <c r="N165" s="55"/>
      <c r="O165" s="55"/>
    </row>
    <row r="166" spans="2:15" ht="24" x14ac:dyDescent="0.3">
      <c r="B166" s="52" t="str">
        <f>CashFlow!B334</f>
        <v>Changes in Working Capital</v>
      </c>
      <c r="C166" s="78"/>
      <c r="D166" s="55"/>
      <c r="E166" s="55"/>
      <c r="F166" s="55"/>
      <c r="G166" s="55"/>
      <c r="H166" s="55"/>
      <c r="I166" s="55"/>
      <c r="J166" s="55"/>
      <c r="K166" s="55"/>
      <c r="L166" s="55"/>
      <c r="M166" s="55"/>
      <c r="N166" s="55"/>
      <c r="O166" s="55"/>
    </row>
    <row r="167" spans="2:15" ht="16" x14ac:dyDescent="0.2">
      <c r="B167" s="56" t="str">
        <f>CashFlow!B335</f>
        <v>(Increase)/Decrease in Trade Debtors</v>
      </c>
      <c r="C167" s="78"/>
      <c r="D167" s="55">
        <f>CashFlow!D335</f>
        <v>-14400</v>
      </c>
      <c r="E167" s="55">
        <f>CashFlow!E335</f>
        <v>0</v>
      </c>
      <c r="F167" s="55">
        <f>CashFlow!F335</f>
        <v>0</v>
      </c>
      <c r="G167" s="55">
        <f>CashFlow!G335</f>
        <v>-1200</v>
      </c>
      <c r="H167" s="55">
        <f>CashFlow!H335</f>
        <v>0</v>
      </c>
      <c r="I167" s="55">
        <f>CashFlow!I335</f>
        <v>0</v>
      </c>
      <c r="J167" s="55">
        <f>CashFlow!J335</f>
        <v>0</v>
      </c>
      <c r="K167" s="55">
        <f>CashFlow!K335</f>
        <v>0</v>
      </c>
      <c r="L167" s="55">
        <f>CashFlow!L335</f>
        <v>0</v>
      </c>
      <c r="M167" s="55">
        <f>CashFlow!M335</f>
        <v>0</v>
      </c>
      <c r="N167" s="55">
        <f>CashFlow!N335</f>
        <v>0</v>
      </c>
      <c r="O167" s="55">
        <f>CashFlow!O335</f>
        <v>0</v>
      </c>
    </row>
    <row r="168" spans="2:15" ht="16" x14ac:dyDescent="0.2">
      <c r="B168" s="56" t="str">
        <f>CashFlow!B336</f>
        <v>(Increase)/Decrease in Other Debtors</v>
      </c>
      <c r="C168" s="78"/>
      <c r="D168" s="55">
        <f>CashFlow!D336</f>
        <v>0</v>
      </c>
      <c r="E168" s="55">
        <f>CashFlow!E336</f>
        <v>0</v>
      </c>
      <c r="F168" s="55">
        <f>CashFlow!F336</f>
        <v>0</v>
      </c>
      <c r="G168" s="55">
        <f>CashFlow!G336</f>
        <v>0</v>
      </c>
      <c r="H168" s="55">
        <f>CashFlow!H336</f>
        <v>0</v>
      </c>
      <c r="I168" s="55">
        <f>CashFlow!I336</f>
        <v>0</v>
      </c>
      <c r="J168" s="55">
        <f>CashFlow!J336</f>
        <v>0</v>
      </c>
      <c r="K168" s="55">
        <f>CashFlow!K336</f>
        <v>0</v>
      </c>
      <c r="L168" s="55">
        <f>CashFlow!L336</f>
        <v>0</v>
      </c>
      <c r="M168" s="55">
        <f>CashFlow!M336</f>
        <v>0</v>
      </c>
      <c r="N168" s="55">
        <f>CashFlow!N336</f>
        <v>0</v>
      </c>
      <c r="O168" s="55">
        <f>CashFlow!O336</f>
        <v>0</v>
      </c>
    </row>
    <row r="169" spans="2:15" ht="16" x14ac:dyDescent="0.2">
      <c r="B169" s="56" t="str">
        <f>CashFlow!B337</f>
        <v>(Increase)/Decrease in Inventory</v>
      </c>
      <c r="C169" s="78"/>
      <c r="D169" s="55">
        <f>CashFlow!D337</f>
        <v>0</v>
      </c>
      <c r="E169" s="55">
        <f>CashFlow!E337</f>
        <v>0</v>
      </c>
      <c r="F169" s="55">
        <f>CashFlow!F337</f>
        <v>0</v>
      </c>
      <c r="G169" s="55">
        <f>CashFlow!G337</f>
        <v>0</v>
      </c>
      <c r="H169" s="55">
        <f>CashFlow!H337</f>
        <v>0</v>
      </c>
      <c r="I169" s="55">
        <f>CashFlow!I337</f>
        <v>0</v>
      </c>
      <c r="J169" s="55">
        <f>CashFlow!J337</f>
        <v>0</v>
      </c>
      <c r="K169" s="55">
        <f>CashFlow!K337</f>
        <v>0</v>
      </c>
      <c r="L169" s="55">
        <f>CashFlow!L337</f>
        <v>0</v>
      </c>
      <c r="M169" s="55">
        <f>CashFlow!M337</f>
        <v>0</v>
      </c>
      <c r="N169" s="55">
        <f>CashFlow!N337</f>
        <v>0</v>
      </c>
      <c r="O169" s="55">
        <f>CashFlow!O337</f>
        <v>0</v>
      </c>
    </row>
    <row r="170" spans="2:15" ht="16" x14ac:dyDescent="0.2">
      <c r="B170" s="56" t="str">
        <f>CashFlow!B338</f>
        <v>(Increase)/Decrease in Owed by Associates</v>
      </c>
      <c r="C170" s="78"/>
      <c r="D170" s="55">
        <f>CashFlow!D338</f>
        <v>0</v>
      </c>
      <c r="E170" s="55">
        <f>CashFlow!E338</f>
        <v>0</v>
      </c>
      <c r="F170" s="55">
        <f>CashFlow!F338</f>
        <v>0</v>
      </c>
      <c r="G170" s="55">
        <f>CashFlow!G338</f>
        <v>0</v>
      </c>
      <c r="H170" s="55">
        <f>CashFlow!H338</f>
        <v>0</v>
      </c>
      <c r="I170" s="55">
        <f>CashFlow!I338</f>
        <v>0</v>
      </c>
      <c r="J170" s="55">
        <f>CashFlow!J338</f>
        <v>0</v>
      </c>
      <c r="K170" s="55">
        <f>CashFlow!K338</f>
        <v>0</v>
      </c>
      <c r="L170" s="55">
        <f>CashFlow!L338</f>
        <v>0</v>
      </c>
      <c r="M170" s="55">
        <f>CashFlow!M338</f>
        <v>0</v>
      </c>
      <c r="N170" s="55">
        <f>CashFlow!N338</f>
        <v>0</v>
      </c>
      <c r="O170" s="55">
        <f>CashFlow!O338</f>
        <v>0</v>
      </c>
    </row>
    <row r="171" spans="2:15" ht="16" x14ac:dyDescent="0.2">
      <c r="B171" s="56" t="str">
        <f>CashFlow!B339</f>
        <v>(Increase)/Decrease in Other Current Assets</v>
      </c>
      <c r="C171" s="78"/>
      <c r="D171" s="55">
        <f>CashFlow!D339</f>
        <v>0</v>
      </c>
      <c r="E171" s="55">
        <f>CashFlow!E339</f>
        <v>0</v>
      </c>
      <c r="F171" s="55">
        <f>CashFlow!F339</f>
        <v>0</v>
      </c>
      <c r="G171" s="55">
        <f>CashFlow!G339</f>
        <v>0</v>
      </c>
      <c r="H171" s="55">
        <f>CashFlow!H339</f>
        <v>0</v>
      </c>
      <c r="I171" s="55">
        <f>CashFlow!I339</f>
        <v>0</v>
      </c>
      <c r="J171" s="55">
        <f>CashFlow!J339</f>
        <v>0</v>
      </c>
      <c r="K171" s="55">
        <f>CashFlow!K339</f>
        <v>0</v>
      </c>
      <c r="L171" s="55">
        <f>CashFlow!L339</f>
        <v>0</v>
      </c>
      <c r="M171" s="55">
        <f>CashFlow!M339</f>
        <v>0</v>
      </c>
      <c r="N171" s="55">
        <f>CashFlow!N339</f>
        <v>0</v>
      </c>
      <c r="O171" s="55">
        <f>CashFlow!O339</f>
        <v>0</v>
      </c>
    </row>
    <row r="172" spans="2:15" ht="16" x14ac:dyDescent="0.2">
      <c r="B172" s="56" t="str">
        <f>CashFlow!B340</f>
        <v>Increase/(Decrease) in Trade creditors</v>
      </c>
      <c r="C172" s="78"/>
      <c r="D172" s="55">
        <f>CashFlow!D340</f>
        <v>2049.6799999999998</v>
      </c>
      <c r="E172" s="55">
        <f>CashFlow!E340</f>
        <v>-2658.32</v>
      </c>
      <c r="F172" s="55">
        <f>CashFlow!F340</f>
        <v>-2681.3199999999997</v>
      </c>
      <c r="G172" s="55">
        <f>CashFlow!G340</f>
        <v>3125.462</v>
      </c>
      <c r="H172" s="55">
        <f>CashFlow!H340</f>
        <v>156.27310000000003</v>
      </c>
      <c r="I172" s="55">
        <f>CashFlow!I340</f>
        <v>7.8136550000000184</v>
      </c>
      <c r="J172" s="55">
        <f>CashFlow!J340</f>
        <v>0.39068275000000091</v>
      </c>
      <c r="K172" s="55">
        <f>CashFlow!K340</f>
        <v>1.9534137500000055E-2</v>
      </c>
      <c r="L172" s="55">
        <f>CashFlow!L340</f>
        <v>9.7670687500000402E-4</v>
      </c>
      <c r="M172" s="55">
        <f>CashFlow!M340</f>
        <v>4.883534375000033E-5</v>
      </c>
      <c r="N172" s="55">
        <f>CashFlow!N340</f>
        <v>2.4417671875000177E-6</v>
      </c>
      <c r="O172" s="55">
        <f>CashFlow!O340</f>
        <v>1.2208835937500105E-7</v>
      </c>
    </row>
    <row r="173" spans="2:15" ht="16" x14ac:dyDescent="0.2">
      <c r="B173" s="56" t="str">
        <f>CashFlow!B341</f>
        <v>Increase/(Decrease) in Other creditors</v>
      </c>
      <c r="C173" s="78"/>
      <c r="D173" s="55">
        <f>CashFlow!D341</f>
        <v>0</v>
      </c>
      <c r="E173" s="55">
        <f>CashFlow!E341</f>
        <v>0</v>
      </c>
      <c r="F173" s="55">
        <f>CashFlow!F341</f>
        <v>0</v>
      </c>
      <c r="G173" s="55">
        <f>CashFlow!G341</f>
        <v>0</v>
      </c>
      <c r="H173" s="55">
        <f>CashFlow!H341</f>
        <v>0</v>
      </c>
      <c r="I173" s="55">
        <f>CashFlow!I341</f>
        <v>0</v>
      </c>
      <c r="J173" s="55">
        <f>CashFlow!J341</f>
        <v>0</v>
      </c>
      <c r="K173" s="55">
        <f>CashFlow!K341</f>
        <v>0</v>
      </c>
      <c r="L173" s="55">
        <f>CashFlow!L341</f>
        <v>0</v>
      </c>
      <c r="M173" s="55">
        <f>CashFlow!M341</f>
        <v>0</v>
      </c>
      <c r="N173" s="55">
        <f>CashFlow!N341</f>
        <v>0</v>
      </c>
      <c r="O173" s="55">
        <f>CashFlow!O341</f>
        <v>0</v>
      </c>
    </row>
    <row r="174" spans="2:15" ht="16" x14ac:dyDescent="0.2">
      <c r="B174" s="56" t="str">
        <f>CashFlow!B342</f>
        <v>Increase/(Decrease) in Income tax liability</v>
      </c>
      <c r="C174" s="78"/>
      <c r="D174" s="55">
        <f>CashFlow!D342</f>
        <v>0</v>
      </c>
      <c r="E174" s="55">
        <f>CashFlow!E342</f>
        <v>0</v>
      </c>
      <c r="F174" s="55">
        <f>CashFlow!F342</f>
        <v>0</v>
      </c>
      <c r="G174" s="55">
        <f>CashFlow!G342</f>
        <v>0</v>
      </c>
      <c r="H174" s="55">
        <f>CashFlow!H342</f>
        <v>0</v>
      </c>
      <c r="I174" s="55">
        <f>CashFlow!I342</f>
        <v>0</v>
      </c>
      <c r="J174" s="55">
        <f>CashFlow!J342</f>
        <v>0</v>
      </c>
      <c r="K174" s="55">
        <f>CashFlow!K342</f>
        <v>0</v>
      </c>
      <c r="L174" s="55">
        <f>CashFlow!L342</f>
        <v>0</v>
      </c>
      <c r="M174" s="55">
        <f>CashFlow!M342</f>
        <v>0</v>
      </c>
      <c r="N174" s="55">
        <f>CashFlow!N342</f>
        <v>0</v>
      </c>
      <c r="O174" s="55">
        <f>CashFlow!O342</f>
        <v>0</v>
      </c>
    </row>
    <row r="175" spans="2:15" ht="24" x14ac:dyDescent="0.3">
      <c r="B175" s="62"/>
      <c r="C175" s="78"/>
      <c r="D175" s="312">
        <f>SUM(D167:D174)</f>
        <v>-12350.32</v>
      </c>
      <c r="E175" s="312">
        <f t="shared" ref="E175:O175" si="57">SUM(E167:E174)</f>
        <v>-2658.32</v>
      </c>
      <c r="F175" s="312">
        <f t="shared" si="57"/>
        <v>-2681.3199999999997</v>
      </c>
      <c r="G175" s="312">
        <f t="shared" si="57"/>
        <v>1925.462</v>
      </c>
      <c r="H175" s="312">
        <f t="shared" si="57"/>
        <v>156.27310000000003</v>
      </c>
      <c r="I175" s="312">
        <f t="shared" si="57"/>
        <v>7.8136550000000184</v>
      </c>
      <c r="J175" s="312">
        <f t="shared" si="57"/>
        <v>0.39068275000000091</v>
      </c>
      <c r="K175" s="312">
        <f t="shared" si="57"/>
        <v>1.9534137500000055E-2</v>
      </c>
      <c r="L175" s="312">
        <f t="shared" si="57"/>
        <v>9.7670687500000402E-4</v>
      </c>
      <c r="M175" s="312">
        <f t="shared" si="57"/>
        <v>4.883534375000033E-5</v>
      </c>
      <c r="N175" s="312">
        <f t="shared" si="57"/>
        <v>2.4417671875000177E-6</v>
      </c>
      <c r="O175" s="312">
        <f t="shared" si="57"/>
        <v>1.2208835937500105E-7</v>
      </c>
    </row>
    <row r="176" spans="2:15" ht="24" x14ac:dyDescent="0.3">
      <c r="B176" s="62"/>
      <c r="C176" s="78"/>
      <c r="D176" s="55"/>
      <c r="E176" s="55"/>
      <c r="F176" s="55"/>
      <c r="G176" s="55"/>
      <c r="H176" s="55"/>
      <c r="I176" s="55"/>
      <c r="J176" s="55"/>
      <c r="K176" s="55"/>
      <c r="L176" s="55"/>
      <c r="M176" s="55"/>
      <c r="N176" s="55"/>
      <c r="O176" s="55"/>
    </row>
    <row r="177" spans="2:15" ht="25" thickBot="1" x14ac:dyDescent="0.35">
      <c r="B177" s="309" t="str">
        <f>CashFlow!B345</f>
        <v>Cash Flow from Operations</v>
      </c>
      <c r="C177" s="75"/>
      <c r="D177" s="72">
        <f>D175+D164</f>
        <v>-658.3799999999992</v>
      </c>
      <c r="E177" s="72">
        <f t="shared" ref="E177:N177" si="58">E175+E164</f>
        <v>9189.2200000000012</v>
      </c>
      <c r="F177" s="72">
        <f t="shared" si="58"/>
        <v>8929.58</v>
      </c>
      <c r="G177" s="72">
        <f t="shared" si="58"/>
        <v>14425.462</v>
      </c>
      <c r="H177" s="72">
        <f t="shared" si="58"/>
        <v>12656.2731</v>
      </c>
      <c r="I177" s="72">
        <f t="shared" si="58"/>
        <v>12507.813655</v>
      </c>
      <c r="J177" s="72">
        <f t="shared" si="58"/>
        <v>12500.39068275</v>
      </c>
      <c r="K177" s="72">
        <f t="shared" si="58"/>
        <v>12500.0195341375</v>
      </c>
      <c r="L177" s="72">
        <f t="shared" si="58"/>
        <v>12500.000976706875</v>
      </c>
      <c r="M177" s="72">
        <f t="shared" si="58"/>
        <v>12500.000048835343</v>
      </c>
      <c r="N177" s="72">
        <f t="shared" si="58"/>
        <v>12500.000002441768</v>
      </c>
      <c r="O177" s="72">
        <f t="shared" ref="O177" si="59">O175+O164</f>
        <v>12500.000000122089</v>
      </c>
    </row>
    <row r="178" spans="2:15" ht="24" x14ac:dyDescent="0.3">
      <c r="B178" s="309"/>
      <c r="D178" s="55"/>
      <c r="E178" s="55"/>
      <c r="F178" s="55"/>
      <c r="G178" s="55"/>
      <c r="H178" s="55"/>
      <c r="I178" s="55"/>
      <c r="J178" s="55"/>
      <c r="K178" s="55"/>
      <c r="L178" s="55"/>
      <c r="M178" s="55"/>
      <c r="N178" s="55"/>
      <c r="O178" s="55"/>
    </row>
    <row r="179" spans="2:15" ht="16" x14ac:dyDescent="0.2">
      <c r="B179" s="56" t="str">
        <f>CashFlow!B347</f>
        <v>Purchase of Property, Plant and Equipment</v>
      </c>
      <c r="C179" s="1"/>
      <c r="D179" s="55">
        <f>CashFlow!D347</f>
        <v>-2000</v>
      </c>
      <c r="E179" s="55">
        <f>CashFlow!E347</f>
        <v>-360</v>
      </c>
      <c r="F179" s="55">
        <f>CashFlow!F347</f>
        <v>0</v>
      </c>
      <c r="G179" s="55">
        <f>CashFlow!G347</f>
        <v>0</v>
      </c>
      <c r="H179" s="55">
        <f>CashFlow!H347</f>
        <v>0</v>
      </c>
      <c r="I179" s="55">
        <f>CashFlow!I347</f>
        <v>0</v>
      </c>
      <c r="J179" s="55">
        <f>CashFlow!J347</f>
        <v>0</v>
      </c>
      <c r="K179" s="55">
        <f>CashFlow!K347</f>
        <v>0</v>
      </c>
      <c r="L179" s="55">
        <f>CashFlow!L347</f>
        <v>0</v>
      </c>
      <c r="M179" s="55">
        <f>CashFlow!M347</f>
        <v>0</v>
      </c>
      <c r="N179" s="55">
        <f>CashFlow!N347</f>
        <v>0</v>
      </c>
      <c r="O179" s="55">
        <f>CashFlow!O347</f>
        <v>0</v>
      </c>
    </row>
    <row r="180" spans="2:15" ht="16" x14ac:dyDescent="0.2">
      <c r="B180" s="56" t="str">
        <f>CashFlow!B348</f>
        <v xml:space="preserve">Investment in Research and Development </v>
      </c>
      <c r="D180" s="55">
        <f>CashFlow!D348</f>
        <v>0</v>
      </c>
      <c r="E180" s="55">
        <f>CashFlow!E348</f>
        <v>0</v>
      </c>
      <c r="F180" s="55">
        <f>CashFlow!F348</f>
        <v>0</v>
      </c>
      <c r="G180" s="55">
        <f>CashFlow!G348</f>
        <v>0</v>
      </c>
      <c r="H180" s="55">
        <f>CashFlow!H348</f>
        <v>0</v>
      </c>
      <c r="I180" s="55">
        <f>CashFlow!I348</f>
        <v>0</v>
      </c>
      <c r="J180" s="55">
        <f>CashFlow!J348</f>
        <v>0</v>
      </c>
      <c r="K180" s="55">
        <f>CashFlow!K348</f>
        <v>0</v>
      </c>
      <c r="L180" s="55">
        <f>CashFlow!L348</f>
        <v>0</v>
      </c>
      <c r="M180" s="55">
        <f>CashFlow!M348</f>
        <v>0</v>
      </c>
      <c r="N180" s="55">
        <f>CashFlow!N348</f>
        <v>0</v>
      </c>
      <c r="O180" s="55">
        <f>CashFlow!O348</f>
        <v>0</v>
      </c>
    </row>
    <row r="181" spans="2:15" ht="16" x14ac:dyDescent="0.2">
      <c r="B181" s="56" t="str">
        <f>CashFlow!B349</f>
        <v>Other Investment Activities</v>
      </c>
      <c r="D181" s="55">
        <f>CashFlow!D349</f>
        <v>0</v>
      </c>
      <c r="E181" s="55">
        <f>CashFlow!E349</f>
        <v>0</v>
      </c>
      <c r="F181" s="55">
        <f>CashFlow!F349</f>
        <v>0</v>
      </c>
      <c r="G181" s="55">
        <f>CashFlow!G349</f>
        <v>0</v>
      </c>
      <c r="H181" s="55">
        <f>CashFlow!H349</f>
        <v>0</v>
      </c>
      <c r="I181" s="55">
        <f>CashFlow!I349</f>
        <v>0</v>
      </c>
      <c r="J181" s="55">
        <f>CashFlow!J349</f>
        <v>0</v>
      </c>
      <c r="K181" s="55">
        <f>CashFlow!K349</f>
        <v>0</v>
      </c>
      <c r="L181" s="55">
        <f>CashFlow!L349</f>
        <v>0</v>
      </c>
      <c r="M181" s="55">
        <f>CashFlow!M349</f>
        <v>0</v>
      </c>
      <c r="N181" s="55">
        <f>CashFlow!N349</f>
        <v>0</v>
      </c>
      <c r="O181" s="55">
        <f>CashFlow!O349</f>
        <v>0</v>
      </c>
    </row>
    <row r="182" spans="2:15" ht="16" x14ac:dyDescent="0.2">
      <c r="B182" s="56">
        <f>CashFlow!B350</f>
        <v>0</v>
      </c>
      <c r="D182" s="55"/>
      <c r="E182" s="55"/>
      <c r="F182" s="55"/>
      <c r="G182" s="55"/>
      <c r="H182" s="55"/>
      <c r="I182" s="55"/>
      <c r="J182" s="55"/>
      <c r="K182" s="55"/>
      <c r="L182" s="55"/>
      <c r="M182" s="55"/>
      <c r="N182" s="55"/>
      <c r="O182" s="55"/>
    </row>
    <row r="183" spans="2:15" ht="16" x14ac:dyDescent="0.2">
      <c r="B183" s="56">
        <f>CashFlow!B351</f>
        <v>0</v>
      </c>
      <c r="D183" s="55"/>
      <c r="E183" s="55"/>
      <c r="F183" s="55"/>
      <c r="G183" s="55"/>
      <c r="H183" s="55"/>
      <c r="I183" s="55"/>
      <c r="J183" s="55"/>
      <c r="K183" s="55"/>
      <c r="L183" s="55"/>
      <c r="M183" s="55"/>
      <c r="N183" s="55"/>
      <c r="O183" s="55"/>
    </row>
    <row r="184" spans="2:15" ht="25" thickBot="1" x14ac:dyDescent="0.35">
      <c r="B184" s="309" t="str">
        <f>CashFlow!B352</f>
        <v>Cash Flow from Investing</v>
      </c>
      <c r="C184" s="1"/>
      <c r="D184" s="72">
        <f>SUM(D179:D183)</f>
        <v>-2000</v>
      </c>
      <c r="E184" s="72">
        <f t="shared" ref="E184:O184" si="60">SUM(E179:E183)</f>
        <v>-360</v>
      </c>
      <c r="F184" s="72">
        <f t="shared" si="60"/>
        <v>0</v>
      </c>
      <c r="G184" s="72">
        <f t="shared" si="60"/>
        <v>0</v>
      </c>
      <c r="H184" s="72">
        <f t="shared" si="60"/>
        <v>0</v>
      </c>
      <c r="I184" s="72">
        <f t="shared" si="60"/>
        <v>0</v>
      </c>
      <c r="J184" s="72">
        <f t="shared" si="60"/>
        <v>0</v>
      </c>
      <c r="K184" s="72">
        <f t="shared" si="60"/>
        <v>0</v>
      </c>
      <c r="L184" s="72">
        <f t="shared" si="60"/>
        <v>0</v>
      </c>
      <c r="M184" s="72">
        <f t="shared" si="60"/>
        <v>0</v>
      </c>
      <c r="N184" s="72">
        <f t="shared" si="60"/>
        <v>0</v>
      </c>
      <c r="O184" s="72">
        <f t="shared" si="60"/>
        <v>0</v>
      </c>
    </row>
    <row r="185" spans="2:15" ht="24" x14ac:dyDescent="0.3">
      <c r="B185" s="62"/>
      <c r="D185" s="55"/>
      <c r="E185" s="55"/>
      <c r="F185" s="55"/>
      <c r="G185" s="55"/>
      <c r="H185" s="55"/>
      <c r="I185" s="55"/>
      <c r="J185" s="55"/>
      <c r="K185" s="55"/>
      <c r="L185" s="55"/>
      <c r="M185" s="55"/>
      <c r="N185" s="55"/>
      <c r="O185" s="55"/>
    </row>
    <row r="186" spans="2:15" ht="16" x14ac:dyDescent="0.2">
      <c r="B186" s="56" t="str">
        <f>CashFlow!B354</f>
        <v>Bank Borrowings</v>
      </c>
      <c r="D186" s="55">
        <f>CashFlow!D354</f>
        <v>0</v>
      </c>
      <c r="E186" s="55">
        <f>CashFlow!E354</f>
        <v>0</v>
      </c>
      <c r="F186" s="55">
        <f>CashFlow!F354</f>
        <v>0</v>
      </c>
      <c r="G186" s="55">
        <f>CashFlow!G354</f>
        <v>0</v>
      </c>
      <c r="H186" s="55">
        <f>CashFlow!H354</f>
        <v>50000</v>
      </c>
      <c r="I186" s="55">
        <f>CashFlow!I354</f>
        <v>0</v>
      </c>
      <c r="J186" s="55">
        <f>CashFlow!J354</f>
        <v>0</v>
      </c>
      <c r="K186" s="55">
        <f>CashFlow!K354</f>
        <v>0</v>
      </c>
      <c r="L186" s="55">
        <f>CashFlow!L354</f>
        <v>0</v>
      </c>
      <c r="M186" s="55">
        <f>CashFlow!M354</f>
        <v>0</v>
      </c>
      <c r="N186" s="55">
        <f>CashFlow!N354</f>
        <v>0</v>
      </c>
      <c r="O186" s="55">
        <f>CashFlow!O354</f>
        <v>0</v>
      </c>
    </row>
    <row r="187" spans="2:15" ht="16" x14ac:dyDescent="0.2">
      <c r="B187" s="56" t="str">
        <f>CashFlow!B355</f>
        <v>Issue of Share Capital &amp; Directors Loan</v>
      </c>
      <c r="D187" s="55">
        <f>CashFlow!D355</f>
        <v>0</v>
      </c>
      <c r="E187" s="55">
        <f>CashFlow!E355</f>
        <v>0</v>
      </c>
      <c r="F187" s="55">
        <f>CashFlow!F355</f>
        <v>0</v>
      </c>
      <c r="G187" s="55">
        <f>CashFlow!G355</f>
        <v>0</v>
      </c>
      <c r="H187" s="55">
        <f>CashFlow!H355</f>
        <v>0</v>
      </c>
      <c r="I187" s="55">
        <f>CashFlow!I355</f>
        <v>0</v>
      </c>
      <c r="J187" s="55">
        <f>CashFlow!J355</f>
        <v>0</v>
      </c>
      <c r="K187" s="55">
        <f>CashFlow!K355</f>
        <v>0</v>
      </c>
      <c r="L187" s="55">
        <f>CashFlow!L355</f>
        <v>0</v>
      </c>
      <c r="M187" s="55">
        <f>CashFlow!M355</f>
        <v>0</v>
      </c>
      <c r="N187" s="55">
        <f>CashFlow!N355</f>
        <v>0</v>
      </c>
      <c r="O187" s="55">
        <f>CashFlow!O355</f>
        <v>0</v>
      </c>
    </row>
    <row r="188" spans="2:15" ht="16" x14ac:dyDescent="0.2">
      <c r="B188" s="56" t="str">
        <f>CashFlow!B356</f>
        <v>Interest &amp; Bank Charges</v>
      </c>
      <c r="D188" s="55">
        <f>CashFlow!D356</f>
        <v>0</v>
      </c>
      <c r="E188" s="55">
        <f>CashFlow!E356</f>
        <v>0</v>
      </c>
      <c r="F188" s="55">
        <f>CashFlow!F356</f>
        <v>0</v>
      </c>
      <c r="G188" s="55">
        <f>CashFlow!G356</f>
        <v>0</v>
      </c>
      <c r="H188" s="55">
        <f>CashFlow!H356</f>
        <v>0</v>
      </c>
      <c r="I188" s="55">
        <f>CashFlow!I356</f>
        <v>0</v>
      </c>
      <c r="J188" s="55">
        <f>CashFlow!J356</f>
        <v>0</v>
      </c>
      <c r="K188" s="55">
        <f>CashFlow!K356</f>
        <v>0</v>
      </c>
      <c r="L188" s="55">
        <f>CashFlow!L356</f>
        <v>0</v>
      </c>
      <c r="M188" s="55">
        <f>CashFlow!M356</f>
        <v>0</v>
      </c>
      <c r="N188" s="55">
        <f>CashFlow!N356</f>
        <v>0</v>
      </c>
      <c r="O188" s="55">
        <f>CashFlow!O356</f>
        <v>0</v>
      </c>
    </row>
    <row r="189" spans="2:15" ht="16" x14ac:dyDescent="0.2">
      <c r="B189" s="56" t="str">
        <f>CashFlow!B357</f>
        <v>Intercompany Funding</v>
      </c>
      <c r="D189" s="55">
        <f>CashFlow!D357</f>
        <v>0</v>
      </c>
      <c r="E189" s="55">
        <f>CashFlow!E357</f>
        <v>0</v>
      </c>
      <c r="F189" s="55">
        <f>CashFlow!F357</f>
        <v>0</v>
      </c>
      <c r="G189" s="55">
        <f>CashFlow!G357</f>
        <v>0</v>
      </c>
      <c r="H189" s="55">
        <f>CashFlow!H357</f>
        <v>0</v>
      </c>
      <c r="I189" s="55">
        <f>CashFlow!I357</f>
        <v>0</v>
      </c>
      <c r="J189" s="55">
        <f>CashFlow!J357</f>
        <v>0</v>
      </c>
      <c r="K189" s="55">
        <f>CashFlow!K357</f>
        <v>0</v>
      </c>
      <c r="L189" s="55">
        <f>CashFlow!L357</f>
        <v>0</v>
      </c>
      <c r="M189" s="55">
        <f>CashFlow!M357</f>
        <v>0</v>
      </c>
      <c r="N189" s="55">
        <f>CashFlow!N357</f>
        <v>0</v>
      </c>
      <c r="O189" s="55">
        <f>CashFlow!O357</f>
        <v>0</v>
      </c>
    </row>
    <row r="190" spans="2:15" ht="16" x14ac:dyDescent="0.2">
      <c r="B190" s="56" t="str">
        <f>CashFlow!B358</f>
        <v>Dividends</v>
      </c>
      <c r="D190" s="55">
        <f>CashFlow!D358</f>
        <v>0</v>
      </c>
      <c r="E190" s="55">
        <f>CashFlow!E358</f>
        <v>0</v>
      </c>
      <c r="F190" s="55">
        <f>CashFlow!F358</f>
        <v>0</v>
      </c>
      <c r="G190" s="55">
        <f>CashFlow!G358</f>
        <v>0</v>
      </c>
      <c r="H190" s="55">
        <f>CashFlow!H358</f>
        <v>0</v>
      </c>
      <c r="I190" s="55">
        <f>CashFlow!I358</f>
        <v>0</v>
      </c>
      <c r="J190" s="55">
        <f>CashFlow!J358</f>
        <v>0</v>
      </c>
      <c r="K190" s="55">
        <f>CashFlow!K358</f>
        <v>0</v>
      </c>
      <c r="L190" s="55">
        <f>CashFlow!L358</f>
        <v>0</v>
      </c>
      <c r="M190" s="55">
        <f>CashFlow!M358</f>
        <v>0</v>
      </c>
      <c r="N190" s="55">
        <f>CashFlow!N358</f>
        <v>0</v>
      </c>
      <c r="O190" s="55">
        <f>CashFlow!O358</f>
        <v>0</v>
      </c>
    </row>
    <row r="191" spans="2:15" ht="25" thickBot="1" x14ac:dyDescent="0.35">
      <c r="B191" s="309" t="str">
        <f>CashFlow!B359</f>
        <v>Cash Flow from Financing</v>
      </c>
      <c r="D191" s="72">
        <f>SUM(D186:D190)</f>
        <v>0</v>
      </c>
      <c r="E191" s="72">
        <f t="shared" ref="E191" si="61">SUM(E186:E190)</f>
        <v>0</v>
      </c>
      <c r="F191" s="72">
        <f t="shared" ref="F191" si="62">SUM(F186:F190)</f>
        <v>0</v>
      </c>
      <c r="G191" s="72">
        <f t="shared" ref="G191" si="63">SUM(G186:G190)</f>
        <v>0</v>
      </c>
      <c r="H191" s="72">
        <f t="shared" ref="H191" si="64">SUM(H186:H190)</f>
        <v>50000</v>
      </c>
      <c r="I191" s="72">
        <f t="shared" ref="I191" si="65">SUM(I186:I190)</f>
        <v>0</v>
      </c>
      <c r="J191" s="72">
        <f t="shared" ref="J191" si="66">SUM(J186:J190)</f>
        <v>0</v>
      </c>
      <c r="K191" s="72">
        <f t="shared" ref="K191" si="67">SUM(K186:K190)</f>
        <v>0</v>
      </c>
      <c r="L191" s="72">
        <f t="shared" ref="L191" si="68">SUM(L186:L190)</f>
        <v>0</v>
      </c>
      <c r="M191" s="72">
        <f t="shared" ref="M191" si="69">SUM(M186:M190)</f>
        <v>0</v>
      </c>
      <c r="N191" s="72">
        <f t="shared" ref="N191:O191" si="70">SUM(N186:N190)</f>
        <v>0</v>
      </c>
      <c r="O191" s="72">
        <f t="shared" si="70"/>
        <v>0</v>
      </c>
    </row>
    <row r="192" spans="2:15" ht="24" x14ac:dyDescent="0.3">
      <c r="B192" s="62"/>
      <c r="D192" s="55"/>
      <c r="E192" s="55"/>
      <c r="F192" s="55"/>
      <c r="G192" s="55"/>
      <c r="H192" s="55"/>
      <c r="I192" s="55"/>
      <c r="J192" s="55"/>
      <c r="K192" s="55"/>
      <c r="L192" s="55"/>
      <c r="M192" s="55"/>
      <c r="N192" s="55"/>
      <c r="O192" s="55"/>
    </row>
    <row r="193" spans="2:15" ht="25" thickBot="1" x14ac:dyDescent="0.35">
      <c r="B193" s="309" t="str">
        <f>CashFlow!B361</f>
        <v>Total cash flow</v>
      </c>
      <c r="D193" s="72">
        <f>D191+D184+D177</f>
        <v>-2658.3799999999992</v>
      </c>
      <c r="E193" s="72">
        <f t="shared" ref="E193:N193" si="71">E191+E184+E177</f>
        <v>8829.2200000000012</v>
      </c>
      <c r="F193" s="72">
        <f t="shared" si="71"/>
        <v>8929.58</v>
      </c>
      <c r="G193" s="72">
        <f t="shared" si="71"/>
        <v>14425.462</v>
      </c>
      <c r="H193" s="72">
        <f t="shared" si="71"/>
        <v>62656.273099999999</v>
      </c>
      <c r="I193" s="72">
        <f t="shared" si="71"/>
        <v>12507.813655</v>
      </c>
      <c r="J193" s="72">
        <f t="shared" si="71"/>
        <v>12500.39068275</v>
      </c>
      <c r="K193" s="72">
        <f t="shared" si="71"/>
        <v>12500.0195341375</v>
      </c>
      <c r="L193" s="72">
        <f t="shared" si="71"/>
        <v>12500.000976706875</v>
      </c>
      <c r="M193" s="72">
        <f t="shared" si="71"/>
        <v>12500.000048835343</v>
      </c>
      <c r="N193" s="72">
        <f t="shared" si="71"/>
        <v>12500.000002441768</v>
      </c>
      <c r="O193" s="72">
        <f t="shared" ref="O193" si="72">O191+O184+O177</f>
        <v>12500.000000122089</v>
      </c>
    </row>
    <row r="194" spans="2:15" ht="24" x14ac:dyDescent="0.3">
      <c r="B194" s="62"/>
      <c r="D194" s="55"/>
      <c r="E194" s="55"/>
      <c r="F194" s="55"/>
      <c r="G194" s="55"/>
      <c r="H194" s="55"/>
      <c r="I194" s="55"/>
      <c r="J194" s="55"/>
      <c r="K194" s="55"/>
      <c r="L194" s="55"/>
      <c r="M194" s="55"/>
      <c r="N194" s="55"/>
      <c r="O194" s="55"/>
    </row>
    <row r="195" spans="2:15" ht="24" x14ac:dyDescent="0.3">
      <c r="B195" s="52" t="str">
        <f>CashFlow!B363</f>
        <v>Opening bank balance</v>
      </c>
      <c r="D195" s="58">
        <f>CashFlow!D363</f>
        <v>0</v>
      </c>
      <c r="E195" s="58">
        <f>CashFlow!E363</f>
        <v>-2658.3799999999992</v>
      </c>
      <c r="F195" s="58">
        <f>CashFlow!F363</f>
        <v>6170.840000000002</v>
      </c>
      <c r="G195" s="58">
        <f>CashFlow!G363</f>
        <v>15100.420000000002</v>
      </c>
      <c r="H195" s="58">
        <f>CashFlow!H363</f>
        <v>29525.882000000001</v>
      </c>
      <c r="I195" s="58">
        <f>CashFlow!I363</f>
        <v>92182.155100000004</v>
      </c>
      <c r="J195" s="58">
        <f>CashFlow!J363</f>
        <v>104689.96875500001</v>
      </c>
      <c r="K195" s="58">
        <f>CashFlow!K363</f>
        <v>117190.35943775001</v>
      </c>
      <c r="L195" s="58">
        <f>CashFlow!L363</f>
        <v>129690.37897188752</v>
      </c>
      <c r="M195" s="58">
        <f>CashFlow!M363</f>
        <v>142190.3799485944</v>
      </c>
      <c r="N195" s="58">
        <f>CashFlow!N363</f>
        <v>154690.37999742976</v>
      </c>
      <c r="O195" s="58">
        <f>CashFlow!O363</f>
        <v>167190.37999987154</v>
      </c>
    </row>
    <row r="196" spans="2:15" ht="24" x14ac:dyDescent="0.3">
      <c r="B196" s="52"/>
      <c r="D196" s="55"/>
      <c r="E196" s="55"/>
      <c r="F196" s="55"/>
      <c r="G196" s="55"/>
      <c r="H196" s="55"/>
      <c r="I196" s="55"/>
      <c r="J196" s="55"/>
      <c r="K196" s="55"/>
      <c r="L196" s="55"/>
      <c r="M196" s="55"/>
      <c r="N196" s="55"/>
      <c r="O196" s="55"/>
    </row>
    <row r="197" spans="2:15" ht="24" x14ac:dyDescent="0.3">
      <c r="B197" s="52" t="str">
        <f>CashFlow!B365</f>
        <v>Closing bank balance</v>
      </c>
      <c r="D197" s="58">
        <f>CashFlow!D365</f>
        <v>-2658.3799999999992</v>
      </c>
      <c r="E197" s="58">
        <f>CashFlow!E365</f>
        <v>6170.840000000002</v>
      </c>
      <c r="F197" s="58">
        <f>CashFlow!F365</f>
        <v>15100.420000000002</v>
      </c>
      <c r="G197" s="58">
        <f>CashFlow!G365</f>
        <v>29525.882000000001</v>
      </c>
      <c r="H197" s="58">
        <f>CashFlow!H365</f>
        <v>92182.155100000004</v>
      </c>
      <c r="I197" s="58">
        <f>CashFlow!I365</f>
        <v>104689.96875500001</v>
      </c>
      <c r="J197" s="58">
        <f>CashFlow!J365</f>
        <v>117190.35943775001</v>
      </c>
      <c r="K197" s="58">
        <f>CashFlow!K365</f>
        <v>129690.37897188752</v>
      </c>
      <c r="L197" s="58">
        <f>CashFlow!L365</f>
        <v>142190.3799485944</v>
      </c>
      <c r="M197" s="58">
        <f>CashFlow!M365</f>
        <v>154690.37999742976</v>
      </c>
      <c r="N197" s="58">
        <f>CashFlow!N365</f>
        <v>167190.37999987154</v>
      </c>
      <c r="O197" s="58">
        <f>CashFlow!O365</f>
        <v>179690.37999999363</v>
      </c>
    </row>
    <row r="198" spans="2:15" x14ac:dyDescent="0.2">
      <c r="D198" s="73">
        <f t="shared" ref="D198:N198" si="73">D197-D195-D193</f>
        <v>0</v>
      </c>
      <c r="E198" s="73">
        <f t="shared" si="73"/>
        <v>0</v>
      </c>
      <c r="F198" s="73">
        <f t="shared" si="73"/>
        <v>0</v>
      </c>
      <c r="G198" s="73">
        <f t="shared" si="73"/>
        <v>0</v>
      </c>
      <c r="H198" s="73">
        <f t="shared" si="73"/>
        <v>0</v>
      </c>
      <c r="I198" s="73">
        <f t="shared" si="73"/>
        <v>0</v>
      </c>
      <c r="J198" s="73">
        <f t="shared" si="73"/>
        <v>0</v>
      </c>
      <c r="K198" s="73">
        <f t="shared" si="73"/>
        <v>0</v>
      </c>
      <c r="L198" s="73">
        <f t="shared" si="73"/>
        <v>0</v>
      </c>
      <c r="M198" s="73">
        <f t="shared" si="73"/>
        <v>0</v>
      </c>
      <c r="N198" s="73">
        <f t="shared" si="73"/>
        <v>1.4551915228366852E-11</v>
      </c>
      <c r="O198" s="73">
        <f>O197-O195-O193</f>
        <v>0</v>
      </c>
    </row>
  </sheetData>
  <dataValidations disablePrompts="1" count="1">
    <dataValidation type="list" allowBlank="1" showInputMessage="1" showErrorMessage="1" sqref="A1" xr:uid="{78642136-5DC5-4784-92CA-585D9B83E444}">
      <formula1>"Organisation 1,Organisation 2,Consolidation"</formula1>
    </dataValidation>
  </dataValidations>
  <pageMargins left="0.25" right="0.25" top="0.75" bottom="0.75" header="0.3" footer="0.3"/>
  <pageSetup paperSize="9" scale="48" fitToHeight="0" orientation="landscape" r:id="rId1"/>
  <rowBreaks count="2" manualBreakCount="2">
    <brk id="87" max="16383" man="1"/>
    <brk id="145"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AD30D-F902-466E-8304-0D28C1298CD9}">
  <sheetPr codeName="Sheet9">
    <tabColor rgb="FF000036"/>
    <pageSetUpPr fitToPage="1"/>
  </sheetPr>
  <dimension ref="A1:X728"/>
  <sheetViews>
    <sheetView showGridLines="0" zoomScale="70" zoomScaleNormal="70" zoomScaleSheetLayoutView="55" workbookViewId="0">
      <selection activeCell="F7" sqref="F7"/>
    </sheetView>
  </sheetViews>
  <sheetFormatPr baseColWidth="10" defaultColWidth="8.83203125" defaultRowHeight="15" x14ac:dyDescent="0.2"/>
  <cols>
    <col min="1" max="1" width="47.5" customWidth="1"/>
    <col min="2" max="2" width="2.5" customWidth="1"/>
    <col min="3" max="4" width="24.5" customWidth="1"/>
    <col min="5" max="5" width="3" customWidth="1"/>
    <col min="6" max="8" width="24.5" customWidth="1"/>
    <col min="9" max="9" width="3.33203125" customWidth="1"/>
    <col min="10" max="10" width="24.5" customWidth="1"/>
    <col min="13" max="13" width="45.1640625" style="333" bestFit="1" customWidth="1"/>
    <col min="14" max="15" width="9.1640625" style="333"/>
    <col min="16" max="16" width="14" style="333" bestFit="1" customWidth="1"/>
    <col min="17" max="18" width="9.1640625" style="333"/>
    <col min="19" max="20" width="13.83203125" style="333" bestFit="1" customWidth="1"/>
    <col min="21" max="23" width="9.1640625" style="333"/>
  </cols>
  <sheetData>
    <row r="1" spans="1:23" x14ac:dyDescent="0.2">
      <c r="A1" s="318" t="s">
        <v>76</v>
      </c>
      <c r="B1" s="318"/>
      <c r="C1" s="48">
        <f>Header!C4</f>
        <v>1</v>
      </c>
      <c r="D1" s="48"/>
      <c r="E1" s="48"/>
      <c r="F1" s="48"/>
      <c r="G1" s="48"/>
      <c r="H1" s="48"/>
      <c r="M1" s="321"/>
      <c r="N1" s="321"/>
      <c r="O1" s="48"/>
      <c r="P1" s="48"/>
      <c r="Q1" s="48"/>
      <c r="R1" s="48"/>
      <c r="S1" s="48"/>
      <c r="T1" s="48"/>
      <c r="U1"/>
      <c r="V1"/>
      <c r="W1" s="321"/>
    </row>
    <row r="2" spans="1:23" x14ac:dyDescent="0.2">
      <c r="A2" s="318"/>
      <c r="B2" s="318"/>
      <c r="C2" s="48"/>
      <c r="D2" s="48"/>
      <c r="E2" s="48"/>
      <c r="F2" s="48"/>
      <c r="G2" s="48"/>
      <c r="H2" s="48"/>
      <c r="M2" s="248"/>
      <c r="N2" s="248"/>
      <c r="O2" s="231"/>
      <c r="P2" s="231"/>
      <c r="Q2" s="231"/>
      <c r="R2" s="231"/>
      <c r="S2" s="231"/>
      <c r="T2" s="231"/>
      <c r="U2" s="267"/>
      <c r="V2" s="267"/>
      <c r="W2" s="321"/>
    </row>
    <row r="3" spans="1:23" ht="24" x14ac:dyDescent="0.3">
      <c r="A3" s="318"/>
      <c r="B3" s="318"/>
      <c r="C3" s="392" t="str">
        <f>CONCATENATE("Profit &amp; Loss versus Forecast &amp; Budget - ",Organisation1)</f>
        <v xml:space="preserve">Profit &amp; Loss versus Forecast &amp; Budget - </v>
      </c>
      <c r="D3" s="392"/>
      <c r="E3" s="392"/>
      <c r="F3" s="392"/>
      <c r="G3" s="392"/>
      <c r="H3" s="392"/>
      <c r="I3" s="392"/>
      <c r="J3" s="392"/>
      <c r="M3" s="248"/>
      <c r="N3" s="248"/>
      <c r="O3" s="395"/>
      <c r="P3" s="395"/>
      <c r="Q3" s="395"/>
      <c r="R3" s="395"/>
      <c r="S3" s="395"/>
      <c r="T3" s="395"/>
      <c r="U3" s="395"/>
      <c r="V3" s="395"/>
      <c r="W3" s="321"/>
    </row>
    <row r="4" spans="1:23" x14ac:dyDescent="0.2">
      <c r="A4" s="318"/>
      <c r="B4" s="318"/>
      <c r="C4" s="48"/>
      <c r="D4" s="48"/>
      <c r="E4" s="48"/>
      <c r="F4" s="48"/>
      <c r="G4" s="48"/>
      <c r="H4" s="48"/>
      <c r="M4" s="248"/>
      <c r="N4" s="248"/>
      <c r="O4" s="231"/>
      <c r="P4" s="231"/>
      <c r="Q4" s="231"/>
      <c r="R4" s="231"/>
      <c r="S4" s="231"/>
      <c r="T4" s="231"/>
      <c r="U4" s="267"/>
      <c r="V4" s="267"/>
      <c r="W4" s="321"/>
    </row>
    <row r="5" spans="1:23" ht="24" x14ac:dyDescent="0.3">
      <c r="B5" s="69"/>
      <c r="C5" s="393"/>
      <c r="D5" s="393"/>
      <c r="E5" s="322"/>
      <c r="F5" s="81"/>
      <c r="G5" s="393"/>
      <c r="H5" s="393"/>
      <c r="M5" s="267"/>
      <c r="N5" s="358"/>
      <c r="O5" s="396"/>
      <c r="P5" s="396"/>
      <c r="Q5" s="359"/>
      <c r="R5" s="360"/>
      <c r="S5" s="396"/>
      <c r="T5" s="396"/>
      <c r="U5" s="267"/>
      <c r="V5" s="267"/>
      <c r="W5"/>
    </row>
    <row r="6" spans="1:23" ht="20" x14ac:dyDescent="0.25">
      <c r="C6" s="323" t="s">
        <v>269</v>
      </c>
      <c r="D6" s="323" t="s">
        <v>270</v>
      </c>
      <c r="E6" s="323"/>
      <c r="F6" s="323" t="s">
        <v>271</v>
      </c>
      <c r="G6" s="323" t="s">
        <v>212</v>
      </c>
      <c r="H6" s="323" t="s">
        <v>272</v>
      </c>
      <c r="J6" s="323" t="s">
        <v>271</v>
      </c>
      <c r="M6" s="267"/>
      <c r="N6" s="267"/>
      <c r="O6" s="361"/>
      <c r="P6" s="361"/>
      <c r="Q6" s="361"/>
      <c r="R6" s="361"/>
      <c r="S6" s="361"/>
      <c r="T6" s="361"/>
      <c r="U6" s="267"/>
      <c r="V6" s="361"/>
      <c r="W6"/>
    </row>
    <row r="7" spans="1:23" x14ac:dyDescent="0.2">
      <c r="M7" s="267"/>
      <c r="N7" s="267"/>
      <c r="O7" s="267"/>
      <c r="P7" s="267"/>
      <c r="Q7" s="267"/>
      <c r="R7" s="267"/>
      <c r="S7" s="267"/>
      <c r="T7" s="267"/>
      <c r="U7" s="267"/>
      <c r="V7" s="267"/>
      <c r="W7"/>
    </row>
    <row r="8" spans="1:23" x14ac:dyDescent="0.2">
      <c r="M8" s="267"/>
      <c r="N8" s="267"/>
      <c r="O8" s="267"/>
      <c r="P8" s="267"/>
      <c r="Q8" s="267"/>
      <c r="R8" s="267"/>
      <c r="S8" s="267"/>
      <c r="T8" s="267"/>
      <c r="U8" s="267"/>
      <c r="V8" s="267"/>
      <c r="W8"/>
    </row>
    <row r="9" spans="1:23" ht="24" x14ac:dyDescent="0.3">
      <c r="A9" s="52" t="s">
        <v>26</v>
      </c>
      <c r="B9" s="318"/>
      <c r="C9" s="324">
        <f>SUMIFS(ACTUAL_MTD,CAT_1,A9)</f>
        <v>12000</v>
      </c>
      <c r="D9" s="324">
        <f>SUMIFS(BUDGET_MTD,BUDGET_CAT,A9)</f>
        <v>15000</v>
      </c>
      <c r="E9" s="58"/>
      <c r="F9" s="58">
        <f>C9-D9</f>
        <v>-3000</v>
      </c>
      <c r="G9" s="324">
        <f>SUMIFS(ACTUAL_YTD,CAT_1,A9)</f>
        <v>36000</v>
      </c>
      <c r="H9" s="324">
        <f>SUMIFS(BUDGET_YTD,BUDGET_CAT,A9)</f>
        <v>50868</v>
      </c>
      <c r="J9" s="58">
        <f>G9-H9</f>
        <v>-14868</v>
      </c>
      <c r="M9" s="362"/>
      <c r="N9" s="248"/>
      <c r="O9" s="363"/>
      <c r="P9" s="363"/>
      <c r="Q9" s="363"/>
      <c r="R9" s="363"/>
      <c r="S9" s="363"/>
      <c r="T9" s="363"/>
      <c r="U9" s="267"/>
      <c r="V9" s="363"/>
      <c r="W9" s="52"/>
    </row>
    <row r="10" spans="1:23" x14ac:dyDescent="0.2">
      <c r="C10" s="325"/>
      <c r="D10" s="325"/>
      <c r="E10" s="59"/>
      <c r="F10" s="59"/>
      <c r="G10" s="325"/>
      <c r="H10" s="325"/>
      <c r="J10" s="59"/>
      <c r="M10" s="267"/>
      <c r="N10" s="267"/>
      <c r="O10" s="364"/>
      <c r="P10" s="364"/>
      <c r="Q10" s="364"/>
      <c r="R10" s="364"/>
      <c r="S10" s="364"/>
      <c r="T10" s="364"/>
      <c r="U10" s="267"/>
      <c r="V10" s="364"/>
      <c r="W10"/>
    </row>
    <row r="11" spans="1:23" ht="24" x14ac:dyDescent="0.3">
      <c r="A11" s="62" t="s">
        <v>32</v>
      </c>
      <c r="C11" s="326">
        <f>SUMIFS(ACTUAL_MTD,CAT_1,A11)</f>
        <v>0</v>
      </c>
      <c r="D11" s="326">
        <f>SUMIFS(BUDGET_MTD,BUDGET_CAT,A11)</f>
        <v>5252.3333333333339</v>
      </c>
      <c r="E11" s="55"/>
      <c r="F11" s="55">
        <f>C11-D11</f>
        <v>-5252.3333333333339</v>
      </c>
      <c r="G11" s="326">
        <f>SUMIFS(ACTUAL_YTD,CAT_1,A11)</f>
        <v>0</v>
      </c>
      <c r="H11" s="326">
        <f>SUMIFS(BUDGET_YTD,BUDGET_CAT,A11)</f>
        <v>16607</v>
      </c>
      <c r="J11" s="55">
        <f>G11-H11</f>
        <v>-16607</v>
      </c>
      <c r="M11" s="365"/>
      <c r="N11" s="267"/>
      <c r="O11" s="366"/>
      <c r="P11" s="366"/>
      <c r="Q11" s="366"/>
      <c r="R11" s="366"/>
      <c r="S11" s="366"/>
      <c r="T11" s="366"/>
      <c r="U11" s="267"/>
      <c r="V11" s="366"/>
      <c r="W11" s="62"/>
    </row>
    <row r="12" spans="1:23" x14ac:dyDescent="0.2">
      <c r="C12" s="325"/>
      <c r="D12" s="325"/>
      <c r="E12" s="59"/>
      <c r="F12" s="59"/>
      <c r="G12" s="325"/>
      <c r="H12" s="325"/>
      <c r="J12" s="59"/>
      <c r="M12" s="267"/>
      <c r="N12" s="267"/>
      <c r="O12" s="364"/>
      <c r="P12" s="364"/>
      <c r="Q12" s="364"/>
      <c r="R12" s="364"/>
      <c r="S12" s="364"/>
      <c r="T12" s="364"/>
      <c r="U12" s="267"/>
      <c r="V12" s="364"/>
      <c r="W12"/>
    </row>
    <row r="13" spans="1:23" ht="25" thickBot="1" x14ac:dyDescent="0.35">
      <c r="A13" s="52" t="s">
        <v>69</v>
      </c>
      <c r="B13" s="1"/>
      <c r="C13" s="327">
        <f t="shared" ref="C13:H13" si="0">C9-C11</f>
        <v>12000</v>
      </c>
      <c r="D13" s="327">
        <f t="shared" si="0"/>
        <v>9747.6666666666661</v>
      </c>
      <c r="E13" s="72"/>
      <c r="F13" s="72">
        <f>C13-D13</f>
        <v>2252.3333333333339</v>
      </c>
      <c r="G13" s="327">
        <f t="shared" si="0"/>
        <v>36000</v>
      </c>
      <c r="H13" s="327">
        <f t="shared" si="0"/>
        <v>34261</v>
      </c>
      <c r="J13" s="72">
        <f>G13-H13</f>
        <v>1739</v>
      </c>
      <c r="M13" s="362"/>
      <c r="N13" s="367"/>
      <c r="O13" s="363"/>
      <c r="P13" s="363"/>
      <c r="Q13" s="363"/>
      <c r="R13" s="363"/>
      <c r="S13" s="363"/>
      <c r="T13" s="363"/>
      <c r="U13" s="267"/>
      <c r="V13" s="363"/>
      <c r="W13" s="52"/>
    </row>
    <row r="14" spans="1:23" x14ac:dyDescent="0.2">
      <c r="A14" s="318"/>
      <c r="C14" s="328">
        <f t="shared" ref="C14:H14" si="1">C13/C9</f>
        <v>1</v>
      </c>
      <c r="D14" s="328">
        <f t="shared" si="1"/>
        <v>0.64984444444444445</v>
      </c>
      <c r="E14" s="79"/>
      <c r="F14" s="79"/>
      <c r="G14" s="328">
        <f t="shared" si="1"/>
        <v>1</v>
      </c>
      <c r="H14" s="328">
        <f t="shared" si="1"/>
        <v>0.67352756153180782</v>
      </c>
      <c r="J14" s="79"/>
      <c r="M14" s="248"/>
      <c r="N14" s="267"/>
      <c r="O14" s="368"/>
      <c r="P14" s="368"/>
      <c r="Q14" s="368"/>
      <c r="R14" s="368"/>
      <c r="S14" s="368"/>
      <c r="T14" s="368"/>
      <c r="U14" s="267"/>
      <c r="V14" s="368"/>
      <c r="W14" s="321"/>
    </row>
    <row r="15" spans="1:23" ht="24" x14ac:dyDescent="0.3">
      <c r="A15" s="62" t="s">
        <v>68</v>
      </c>
      <c r="C15" s="325"/>
      <c r="D15" s="325"/>
      <c r="E15" s="59"/>
      <c r="F15" s="59"/>
      <c r="G15" s="325"/>
      <c r="H15" s="325"/>
      <c r="J15" s="59"/>
      <c r="M15" s="365"/>
      <c r="N15" s="267"/>
      <c r="O15" s="364"/>
      <c r="P15" s="364"/>
      <c r="Q15" s="364"/>
      <c r="R15" s="364"/>
      <c r="S15" s="364"/>
      <c r="T15" s="364"/>
      <c r="U15" s="267"/>
      <c r="V15" s="364"/>
      <c r="W15" s="62"/>
    </row>
    <row r="16" spans="1:23" ht="16" x14ac:dyDescent="0.2">
      <c r="A16" s="64" t="str">
        <f>Header!B50</f>
        <v>Employee Costs</v>
      </c>
      <c r="B16" s="78"/>
      <c r="C16" s="326">
        <f t="shared" ref="C16:C29" si="2">SUMIFS(ACTUAL_MTD,CAT_1,A16)</f>
        <v>0</v>
      </c>
      <c r="D16" s="326">
        <f t="shared" ref="D16:D29" si="3">SUMIFS(BUDGET_MTD,BUDGET_CAT,A16)</f>
        <v>3403.6106666666665</v>
      </c>
      <c r="E16" s="55"/>
      <c r="F16" s="55">
        <f t="shared" ref="F16:F30" si="4">C16-D16</f>
        <v>-3403.6106666666665</v>
      </c>
      <c r="G16" s="326">
        <f t="shared" ref="G16:G29" si="5">SUMIFS(ACTUAL_YTD,CAT_1,A16)</f>
        <v>0</v>
      </c>
      <c r="H16" s="326">
        <f t="shared" ref="H16:H29" si="6">SUMIFS(BUDGET_YTD,BUDGET_CAT,A16)</f>
        <v>10210.831999999999</v>
      </c>
      <c r="J16" s="55">
        <f t="shared" ref="J16:J30" si="7">G16-H16</f>
        <v>-10210.831999999999</v>
      </c>
      <c r="M16" s="369"/>
      <c r="N16" s="370"/>
      <c r="O16" s="366"/>
      <c r="P16" s="366"/>
      <c r="Q16" s="366"/>
      <c r="R16" s="366"/>
      <c r="S16" s="366"/>
      <c r="T16" s="366"/>
      <c r="U16" s="267"/>
      <c r="V16" s="366"/>
      <c r="W16" s="64"/>
    </row>
    <row r="17" spans="1:23" ht="16" x14ac:dyDescent="0.2">
      <c r="A17" s="64" t="str">
        <f>Header!B51</f>
        <v>Property Costs</v>
      </c>
      <c r="B17" s="78"/>
      <c r="C17" s="326">
        <f t="shared" si="2"/>
        <v>0</v>
      </c>
      <c r="D17" s="326">
        <f t="shared" si="3"/>
        <v>1472</v>
      </c>
      <c r="E17" s="55"/>
      <c r="F17" s="55">
        <f t="shared" si="4"/>
        <v>-1472</v>
      </c>
      <c r="G17" s="326">
        <f t="shared" si="5"/>
        <v>0</v>
      </c>
      <c r="H17" s="326">
        <f t="shared" si="6"/>
        <v>4416</v>
      </c>
      <c r="J17" s="55">
        <f t="shared" si="7"/>
        <v>-4416</v>
      </c>
      <c r="M17" s="369"/>
      <c r="N17" s="370"/>
      <c r="O17" s="366"/>
      <c r="P17" s="366"/>
      <c r="Q17" s="366"/>
      <c r="R17" s="366"/>
      <c r="S17" s="366"/>
      <c r="T17" s="366"/>
      <c r="U17" s="267"/>
      <c r="V17" s="366"/>
      <c r="W17" s="64"/>
    </row>
    <row r="18" spans="1:23" ht="16" x14ac:dyDescent="0.2">
      <c r="A18" s="64" t="str">
        <f>Header!B52</f>
        <v>Utilities</v>
      </c>
      <c r="B18" s="78"/>
      <c r="C18" s="326">
        <f t="shared" si="2"/>
        <v>0</v>
      </c>
      <c r="D18" s="326">
        <f t="shared" si="3"/>
        <v>0</v>
      </c>
      <c r="E18" s="55"/>
      <c r="F18" s="55">
        <f t="shared" si="4"/>
        <v>0</v>
      </c>
      <c r="G18" s="326">
        <f t="shared" si="5"/>
        <v>0</v>
      </c>
      <c r="H18" s="326">
        <f t="shared" si="6"/>
        <v>0</v>
      </c>
      <c r="J18" s="55">
        <f t="shared" si="7"/>
        <v>0</v>
      </c>
      <c r="M18" s="369"/>
      <c r="N18" s="370"/>
      <c r="O18" s="366"/>
      <c r="P18" s="366"/>
      <c r="Q18" s="366"/>
      <c r="R18" s="366"/>
      <c r="S18" s="366"/>
      <c r="T18" s="366"/>
      <c r="U18" s="267"/>
      <c r="V18" s="366"/>
      <c r="W18" s="64"/>
    </row>
    <row r="19" spans="1:23" ht="16" x14ac:dyDescent="0.2">
      <c r="A19" s="64" t="str">
        <f>Header!B53</f>
        <v>Advertising &amp; Marketing</v>
      </c>
      <c r="B19" s="78"/>
      <c r="C19" s="326">
        <f t="shared" si="2"/>
        <v>0</v>
      </c>
      <c r="D19" s="326">
        <f t="shared" si="3"/>
        <v>0</v>
      </c>
      <c r="E19" s="55"/>
      <c r="F19" s="55">
        <f t="shared" si="4"/>
        <v>0</v>
      </c>
      <c r="G19" s="326">
        <f t="shared" si="5"/>
        <v>0</v>
      </c>
      <c r="H19" s="326">
        <f t="shared" si="6"/>
        <v>6650</v>
      </c>
      <c r="J19" s="55">
        <f t="shared" si="7"/>
        <v>-6650</v>
      </c>
      <c r="M19" s="369"/>
      <c r="N19" s="370"/>
      <c r="O19" s="366"/>
      <c r="P19" s="366"/>
      <c r="Q19" s="366"/>
      <c r="R19" s="366"/>
      <c r="S19" s="366"/>
      <c r="T19" s="366"/>
      <c r="U19" s="267"/>
      <c r="V19" s="366"/>
      <c r="W19" s="64"/>
    </row>
    <row r="20" spans="1:23" ht="16" x14ac:dyDescent="0.2">
      <c r="A20" s="64" t="str">
        <f>Header!B54</f>
        <v>IT Applications, storage &amp; subscriptions</v>
      </c>
      <c r="B20" s="78"/>
      <c r="C20" s="326">
        <f t="shared" si="2"/>
        <v>0</v>
      </c>
      <c r="D20" s="326">
        <f t="shared" si="3"/>
        <v>1418.8766666666668</v>
      </c>
      <c r="E20" s="55"/>
      <c r="F20" s="55">
        <f t="shared" si="4"/>
        <v>-1418.8766666666668</v>
      </c>
      <c r="G20" s="326">
        <f t="shared" si="5"/>
        <v>0</v>
      </c>
      <c r="H20" s="326">
        <f t="shared" si="6"/>
        <v>4256.63</v>
      </c>
      <c r="J20" s="55">
        <f t="shared" si="7"/>
        <v>-4256.63</v>
      </c>
      <c r="M20" s="369"/>
      <c r="N20" s="370"/>
      <c r="O20" s="366"/>
      <c r="P20" s="366"/>
      <c r="Q20" s="366"/>
      <c r="R20" s="366"/>
      <c r="S20" s="366"/>
      <c r="T20" s="366"/>
      <c r="U20" s="267"/>
      <c r="V20" s="366"/>
      <c r="W20" s="64"/>
    </row>
    <row r="21" spans="1:23" ht="16" x14ac:dyDescent="0.2">
      <c r="A21" s="64" t="str">
        <f>Header!B55</f>
        <v>Insurance</v>
      </c>
      <c r="B21" s="78"/>
      <c r="C21" s="326">
        <f t="shared" si="2"/>
        <v>0</v>
      </c>
      <c r="D21" s="326">
        <f t="shared" si="3"/>
        <v>138</v>
      </c>
      <c r="E21" s="55"/>
      <c r="F21" s="55">
        <f t="shared" si="4"/>
        <v>-138</v>
      </c>
      <c r="G21" s="326">
        <f t="shared" si="5"/>
        <v>0</v>
      </c>
      <c r="H21" s="326">
        <f t="shared" si="6"/>
        <v>414</v>
      </c>
      <c r="J21" s="55">
        <f t="shared" si="7"/>
        <v>-414</v>
      </c>
      <c r="M21" s="369"/>
      <c r="N21" s="370"/>
      <c r="O21" s="366"/>
      <c r="P21" s="366"/>
      <c r="Q21" s="366"/>
      <c r="R21" s="366"/>
      <c r="S21" s="366"/>
      <c r="T21" s="366"/>
      <c r="U21" s="267"/>
      <c r="V21" s="366"/>
      <c r="W21" s="64"/>
    </row>
    <row r="22" spans="1:23" ht="16" x14ac:dyDescent="0.2">
      <c r="A22" s="64" t="str">
        <f>Header!B56</f>
        <v>Telephone and Internet</v>
      </c>
      <c r="B22" s="78"/>
      <c r="C22" s="326">
        <f t="shared" si="2"/>
        <v>0</v>
      </c>
      <c r="D22" s="326">
        <f t="shared" si="3"/>
        <v>32</v>
      </c>
      <c r="E22" s="55"/>
      <c r="F22" s="55">
        <f t="shared" si="4"/>
        <v>-32</v>
      </c>
      <c r="G22" s="326">
        <f t="shared" si="5"/>
        <v>0</v>
      </c>
      <c r="H22" s="326">
        <f t="shared" si="6"/>
        <v>96</v>
      </c>
      <c r="J22" s="55">
        <f t="shared" si="7"/>
        <v>-96</v>
      </c>
      <c r="M22" s="369"/>
      <c r="N22" s="370"/>
      <c r="O22" s="366"/>
      <c r="P22" s="366"/>
      <c r="Q22" s="366"/>
      <c r="R22" s="366"/>
      <c r="S22" s="366"/>
      <c r="T22" s="366"/>
      <c r="U22" s="267"/>
      <c r="V22" s="366"/>
      <c r="W22" s="64"/>
    </row>
    <row r="23" spans="1:23" ht="16" x14ac:dyDescent="0.2">
      <c r="A23" s="64" t="str">
        <f>Header!B57</f>
        <v>Professional Fees</v>
      </c>
      <c r="B23" s="78"/>
      <c r="C23" s="326">
        <f t="shared" si="2"/>
        <v>0</v>
      </c>
      <c r="D23" s="326">
        <f t="shared" si="3"/>
        <v>0</v>
      </c>
      <c r="E23" s="55"/>
      <c r="F23" s="55">
        <f t="shared" si="4"/>
        <v>0</v>
      </c>
      <c r="G23" s="326">
        <f t="shared" si="5"/>
        <v>0</v>
      </c>
      <c r="H23" s="326">
        <f t="shared" si="6"/>
        <v>0</v>
      </c>
      <c r="J23" s="55">
        <f t="shared" si="7"/>
        <v>0</v>
      </c>
      <c r="M23" s="369"/>
      <c r="N23" s="370"/>
      <c r="O23" s="366"/>
      <c r="P23" s="366"/>
      <c r="Q23" s="366"/>
      <c r="R23" s="366"/>
      <c r="S23" s="366"/>
      <c r="T23" s="366"/>
      <c r="U23" s="267"/>
      <c r="V23" s="366"/>
      <c r="W23" s="64"/>
    </row>
    <row r="24" spans="1:23" ht="16" x14ac:dyDescent="0.2">
      <c r="A24" s="64" t="str">
        <f>Header!B58</f>
        <v>Audit &amp; Accountancy</v>
      </c>
      <c r="B24" s="78"/>
      <c r="C24" s="326">
        <f t="shared" si="2"/>
        <v>221</v>
      </c>
      <c r="D24" s="326">
        <f t="shared" si="3"/>
        <v>0</v>
      </c>
      <c r="E24" s="55"/>
      <c r="F24" s="55">
        <f t="shared" si="4"/>
        <v>221</v>
      </c>
      <c r="G24" s="326">
        <f t="shared" si="5"/>
        <v>653</v>
      </c>
      <c r="H24" s="326">
        <f t="shared" si="6"/>
        <v>0</v>
      </c>
      <c r="J24" s="55">
        <f t="shared" si="7"/>
        <v>653</v>
      </c>
      <c r="M24" s="369"/>
      <c r="N24" s="370"/>
      <c r="O24" s="366"/>
      <c r="P24" s="366"/>
      <c r="Q24" s="366"/>
      <c r="R24" s="366"/>
      <c r="S24" s="366"/>
      <c r="T24" s="366"/>
      <c r="U24" s="267"/>
      <c r="V24" s="366"/>
      <c r="W24" s="64"/>
    </row>
    <row r="25" spans="1:23" ht="16" x14ac:dyDescent="0.2">
      <c r="A25" s="64" t="str">
        <f>Header!B59</f>
        <v>Subscriptions</v>
      </c>
      <c r="B25" s="78"/>
      <c r="C25" s="326">
        <f t="shared" si="2"/>
        <v>0</v>
      </c>
      <c r="D25" s="326">
        <f t="shared" si="3"/>
        <v>0</v>
      </c>
      <c r="E25" s="55"/>
      <c r="F25" s="55">
        <f t="shared" si="4"/>
        <v>0</v>
      </c>
      <c r="G25" s="326">
        <f t="shared" si="5"/>
        <v>0</v>
      </c>
      <c r="H25" s="326">
        <f t="shared" si="6"/>
        <v>0</v>
      </c>
      <c r="J25" s="55">
        <f t="shared" si="7"/>
        <v>0</v>
      </c>
      <c r="M25" s="369"/>
      <c r="N25" s="370"/>
      <c r="O25" s="366"/>
      <c r="P25" s="366"/>
      <c r="Q25" s="366"/>
      <c r="R25" s="366"/>
      <c r="S25" s="366"/>
      <c r="T25" s="366"/>
      <c r="U25" s="267"/>
      <c r="V25" s="366"/>
      <c r="W25" s="64"/>
    </row>
    <row r="26" spans="1:23" ht="16" x14ac:dyDescent="0.2">
      <c r="A26" s="64" t="str">
        <f>Header!B60</f>
        <v>Staff training</v>
      </c>
      <c r="B26" s="78"/>
      <c r="C26" s="326">
        <f t="shared" si="2"/>
        <v>0</v>
      </c>
      <c r="D26" s="326">
        <f t="shared" si="3"/>
        <v>250</v>
      </c>
      <c r="E26" s="55"/>
      <c r="F26" s="55">
        <f t="shared" si="4"/>
        <v>-250</v>
      </c>
      <c r="G26" s="326">
        <f t="shared" si="5"/>
        <v>0</v>
      </c>
      <c r="H26" s="326">
        <f t="shared" si="6"/>
        <v>750</v>
      </c>
      <c r="J26" s="55">
        <f t="shared" si="7"/>
        <v>-750</v>
      </c>
      <c r="M26" s="369"/>
      <c r="N26" s="370"/>
      <c r="O26" s="366"/>
      <c r="P26" s="366"/>
      <c r="Q26" s="366"/>
      <c r="R26" s="366"/>
      <c r="S26" s="366"/>
      <c r="T26" s="366"/>
      <c r="U26" s="267"/>
      <c r="V26" s="366"/>
      <c r="W26" s="64"/>
    </row>
    <row r="27" spans="1:23" ht="16" x14ac:dyDescent="0.2">
      <c r="A27" s="64" t="str">
        <f>Header!B61</f>
        <v>General expenses</v>
      </c>
      <c r="B27" s="78"/>
      <c r="C27" s="326">
        <f t="shared" si="2"/>
        <v>87.06</v>
      </c>
      <c r="D27" s="326">
        <f t="shared" si="3"/>
        <v>45</v>
      </c>
      <c r="E27" s="55"/>
      <c r="F27" s="55">
        <f t="shared" si="4"/>
        <v>42.06</v>
      </c>
      <c r="G27" s="326">
        <f t="shared" si="5"/>
        <v>196.62</v>
      </c>
      <c r="H27" s="326">
        <f t="shared" si="6"/>
        <v>135</v>
      </c>
      <c r="J27" s="55">
        <f t="shared" si="7"/>
        <v>61.620000000000005</v>
      </c>
      <c r="M27" s="369"/>
      <c r="N27" s="370"/>
      <c r="O27" s="366"/>
      <c r="P27" s="366"/>
      <c r="Q27" s="366"/>
      <c r="R27" s="366"/>
      <c r="S27" s="366"/>
      <c r="T27" s="366"/>
      <c r="U27" s="267"/>
      <c r="V27" s="366"/>
      <c r="W27" s="64"/>
    </row>
    <row r="28" spans="1:23" ht="16" x14ac:dyDescent="0.2">
      <c r="A28" s="64" t="str">
        <f>Header!B62</f>
        <v>Bank Fees</v>
      </c>
      <c r="B28" s="78"/>
      <c r="C28" s="326">
        <f t="shared" si="2"/>
        <v>0</v>
      </c>
      <c r="D28" s="326">
        <f t="shared" si="3"/>
        <v>0</v>
      </c>
      <c r="E28" s="55"/>
      <c r="F28" s="55">
        <f t="shared" si="4"/>
        <v>0</v>
      </c>
      <c r="G28" s="326">
        <f t="shared" si="5"/>
        <v>0</v>
      </c>
      <c r="H28" s="326">
        <f t="shared" si="6"/>
        <v>0</v>
      </c>
      <c r="J28" s="55">
        <f t="shared" si="7"/>
        <v>0</v>
      </c>
      <c r="M28" s="369"/>
      <c r="N28" s="370"/>
      <c r="O28" s="366"/>
      <c r="P28" s="366"/>
      <c r="Q28" s="366"/>
      <c r="R28" s="366"/>
      <c r="S28" s="366"/>
      <c r="T28" s="366"/>
      <c r="U28" s="267"/>
      <c r="V28" s="366"/>
      <c r="W28" s="64"/>
    </row>
    <row r="29" spans="1:23" ht="16" x14ac:dyDescent="0.2">
      <c r="A29" s="64" t="str">
        <f>Header!B63</f>
        <v>Travel Expenses</v>
      </c>
      <c r="B29" s="78"/>
      <c r="C29" s="329">
        <f t="shared" si="2"/>
        <v>0</v>
      </c>
      <c r="D29" s="329">
        <f t="shared" si="3"/>
        <v>0</v>
      </c>
      <c r="E29" s="77"/>
      <c r="F29" s="77">
        <f t="shared" si="4"/>
        <v>0</v>
      </c>
      <c r="G29" s="329">
        <f t="shared" si="5"/>
        <v>0</v>
      </c>
      <c r="H29" s="329">
        <f t="shared" si="6"/>
        <v>0</v>
      </c>
      <c r="J29" s="77">
        <f t="shared" si="7"/>
        <v>0</v>
      </c>
      <c r="M29" s="369"/>
      <c r="N29" s="370"/>
      <c r="O29" s="366"/>
      <c r="P29" s="366"/>
      <c r="Q29" s="366"/>
      <c r="R29" s="366"/>
      <c r="S29" s="366"/>
      <c r="T29" s="366"/>
      <c r="U29" s="267"/>
      <c r="V29" s="366"/>
      <c r="W29" s="64"/>
    </row>
    <row r="30" spans="1:23" ht="24" x14ac:dyDescent="0.3">
      <c r="A30" s="76" t="s">
        <v>67</v>
      </c>
      <c r="B30" s="75"/>
      <c r="C30" s="330">
        <f t="shared" ref="C30:H30" si="8">SUM(C16:C29)</f>
        <v>308.06</v>
      </c>
      <c r="D30" s="330">
        <f t="shared" ref="D30" si="9">SUM(D16:D29)</f>
        <v>6759.4873333333335</v>
      </c>
      <c r="E30" s="61"/>
      <c r="F30" s="61">
        <f t="shared" si="4"/>
        <v>-6451.4273333333331</v>
      </c>
      <c r="G30" s="330">
        <f t="shared" si="8"/>
        <v>849.62</v>
      </c>
      <c r="H30" s="330">
        <f t="shared" si="8"/>
        <v>26928.462</v>
      </c>
      <c r="J30" s="61">
        <f t="shared" si="7"/>
        <v>-26078.842000000001</v>
      </c>
      <c r="M30" s="371"/>
      <c r="N30" s="372"/>
      <c r="O30" s="373"/>
      <c r="P30" s="373"/>
      <c r="Q30" s="373"/>
      <c r="R30" s="373"/>
      <c r="S30" s="373"/>
      <c r="T30" s="373"/>
      <c r="U30" s="267"/>
      <c r="V30" s="373"/>
      <c r="W30" s="76"/>
    </row>
    <row r="31" spans="1:23" x14ac:dyDescent="0.2">
      <c r="C31" s="331"/>
      <c r="D31" s="331"/>
      <c r="E31" s="74"/>
      <c r="F31" s="74"/>
      <c r="G31" s="331"/>
      <c r="H31" s="331"/>
      <c r="J31" s="74"/>
      <c r="M31" s="267"/>
      <c r="N31" s="267"/>
      <c r="O31" s="374"/>
      <c r="P31" s="374"/>
      <c r="Q31" s="374"/>
      <c r="R31" s="374"/>
      <c r="S31" s="374"/>
      <c r="T31" s="374"/>
      <c r="U31" s="267"/>
      <c r="V31" s="374"/>
      <c r="W31"/>
    </row>
    <row r="32" spans="1:23" ht="24" x14ac:dyDescent="0.3">
      <c r="A32" s="52" t="s">
        <v>66</v>
      </c>
      <c r="B32" s="1"/>
      <c r="C32" s="324">
        <f t="shared" ref="C32:H32" si="10">C13-C30</f>
        <v>11691.94</v>
      </c>
      <c r="D32" s="324">
        <f t="shared" si="10"/>
        <v>2988.1793333333326</v>
      </c>
      <c r="E32" s="58"/>
      <c r="F32" s="58">
        <f>C32-D32</f>
        <v>8703.7606666666688</v>
      </c>
      <c r="G32" s="324">
        <f t="shared" si="10"/>
        <v>35150.379999999997</v>
      </c>
      <c r="H32" s="324">
        <f t="shared" si="10"/>
        <v>7332.5380000000005</v>
      </c>
      <c r="J32" s="58">
        <f>G32-H32</f>
        <v>27817.841999999997</v>
      </c>
      <c r="M32" s="362"/>
      <c r="N32" s="367"/>
      <c r="O32" s="363"/>
      <c r="P32" s="363"/>
      <c r="Q32" s="363"/>
      <c r="R32" s="363"/>
      <c r="S32" s="363"/>
      <c r="T32" s="363"/>
      <c r="U32" s="267"/>
      <c r="V32" s="363"/>
      <c r="W32" s="52"/>
    </row>
    <row r="33" spans="1:24" x14ac:dyDescent="0.2">
      <c r="C33" s="325"/>
      <c r="D33" s="325"/>
      <c r="E33" s="59"/>
      <c r="F33" s="59"/>
      <c r="G33" s="325"/>
      <c r="H33" s="325"/>
      <c r="J33" s="59"/>
      <c r="M33" s="267"/>
      <c r="N33" s="267"/>
      <c r="O33" s="364"/>
      <c r="P33" s="364"/>
      <c r="Q33" s="364"/>
      <c r="R33" s="364"/>
      <c r="S33" s="364"/>
      <c r="T33" s="364"/>
      <c r="U33" s="267"/>
      <c r="V33" s="364"/>
      <c r="W33"/>
    </row>
    <row r="34" spans="1:24" ht="16" x14ac:dyDescent="0.2">
      <c r="A34" s="56" t="s">
        <v>2</v>
      </c>
      <c r="C34" s="326">
        <f>SUMIFS(ACTUAL_MTD,CAT_1,A34)</f>
        <v>0</v>
      </c>
      <c r="D34" s="326">
        <f>SUMIFS(BUDGET_MTD,BUDGET_CAT,A34)</f>
        <v>0</v>
      </c>
      <c r="E34" s="55"/>
      <c r="F34" s="55">
        <f>C34-D34</f>
        <v>0</v>
      </c>
      <c r="G34" s="326">
        <f>SUMIFS(ACTUAL_YTD,CAT_1,A34)</f>
        <v>0</v>
      </c>
      <c r="H34" s="326">
        <f>SUMIFS(BUDGET_YTD,BUDGET_CAT,A34)</f>
        <v>0</v>
      </c>
      <c r="J34" s="55">
        <f>G34-H34</f>
        <v>0</v>
      </c>
      <c r="M34" s="375"/>
      <c r="N34" s="267"/>
      <c r="O34" s="366"/>
      <c r="P34" s="366"/>
      <c r="Q34" s="366"/>
      <c r="R34" s="366"/>
      <c r="S34" s="366"/>
      <c r="T34" s="366"/>
      <c r="U34" s="267"/>
      <c r="V34" s="366"/>
      <c r="W34" s="56"/>
    </row>
    <row r="35" spans="1:24" ht="16" x14ac:dyDescent="0.2">
      <c r="A35" s="56" t="s">
        <v>65</v>
      </c>
      <c r="C35" s="326">
        <f>SUMIFS(ACTUAL_MTD,CAT_1,A35)</f>
        <v>0</v>
      </c>
      <c r="D35" s="326">
        <f>SUMIFS(BUDGET_MTD,BUDGET_CAT,A35)</f>
        <v>0</v>
      </c>
      <c r="E35" s="55"/>
      <c r="F35" s="55"/>
      <c r="G35" s="326">
        <f>SUMIFS(ACTUAL_YTD,CAT_1,A35)</f>
        <v>0</v>
      </c>
      <c r="H35" s="326">
        <f>SUMIFS(BUDGET_YTD,BUDGET_CAT,A35)</f>
        <v>0</v>
      </c>
      <c r="J35" s="55"/>
      <c r="M35" s="375"/>
      <c r="N35" s="267"/>
      <c r="O35" s="366"/>
      <c r="P35" s="366"/>
      <c r="Q35" s="366"/>
      <c r="R35" s="366"/>
      <c r="S35" s="366"/>
      <c r="T35" s="366"/>
      <c r="U35" s="267"/>
      <c r="V35" s="366"/>
      <c r="W35" s="56"/>
    </row>
    <row r="36" spans="1:24" x14ac:dyDescent="0.2">
      <c r="C36" s="325"/>
      <c r="D36" s="325"/>
      <c r="E36" s="59"/>
      <c r="F36" s="59"/>
      <c r="G36" s="325"/>
      <c r="H36" s="325"/>
      <c r="J36" s="59"/>
      <c r="M36" s="267"/>
      <c r="N36" s="267"/>
      <c r="O36" s="364"/>
      <c r="P36" s="364"/>
      <c r="Q36" s="364"/>
      <c r="R36" s="364"/>
      <c r="S36" s="364"/>
      <c r="T36" s="364"/>
      <c r="U36" s="267"/>
      <c r="V36" s="364"/>
      <c r="W36"/>
    </row>
    <row r="37" spans="1:24" ht="25" thickBot="1" x14ac:dyDescent="0.35">
      <c r="A37" s="52" t="s">
        <v>64</v>
      </c>
      <c r="B37" s="1"/>
      <c r="C37" s="327">
        <f t="shared" ref="C37:H37" si="11">C32-C34-C35</f>
        <v>11691.94</v>
      </c>
      <c r="D37" s="327">
        <f t="shared" si="11"/>
        <v>2988.1793333333326</v>
      </c>
      <c r="E37" s="72"/>
      <c r="F37" s="72">
        <f>C37-D37</f>
        <v>8703.7606666666688</v>
      </c>
      <c r="G37" s="327">
        <f t="shared" si="11"/>
        <v>35150.379999999997</v>
      </c>
      <c r="H37" s="327">
        <f t="shared" si="11"/>
        <v>7332.5380000000005</v>
      </c>
      <c r="J37" s="72">
        <f>G37-H37</f>
        <v>27817.841999999997</v>
      </c>
      <c r="M37" s="362"/>
      <c r="N37" s="367"/>
      <c r="O37" s="363"/>
      <c r="P37" s="363"/>
      <c r="Q37" s="363"/>
      <c r="R37" s="363"/>
      <c r="S37" s="363"/>
      <c r="T37" s="363"/>
      <c r="U37" s="267"/>
      <c r="V37" s="363"/>
      <c r="W37" s="52"/>
    </row>
    <row r="38" spans="1:24" ht="8.25" customHeight="1" x14ac:dyDescent="0.2">
      <c r="C38" s="332"/>
      <c r="D38" s="332"/>
      <c r="E38" s="50"/>
      <c r="F38" s="50"/>
      <c r="G38" s="332"/>
      <c r="H38" s="332"/>
      <c r="J38" s="50"/>
      <c r="M38" s="267"/>
      <c r="N38" s="267"/>
      <c r="O38" s="376"/>
      <c r="P38" s="376"/>
      <c r="Q38" s="376"/>
      <c r="R38" s="376"/>
      <c r="S38" s="376"/>
      <c r="T38" s="376"/>
      <c r="U38" s="267"/>
      <c r="V38" s="376"/>
      <c r="W38"/>
    </row>
    <row r="39" spans="1:24" ht="16" x14ac:dyDescent="0.2">
      <c r="A39" s="56" t="s">
        <v>17</v>
      </c>
      <c r="C39" s="326">
        <f>SUMIFS(ACTUAL_MTD,CAT_1,A39)</f>
        <v>0</v>
      </c>
      <c r="D39" s="326">
        <f>SUMIFS(BUDGET_MTD,BUDGET_CAT,A39)</f>
        <v>0</v>
      </c>
      <c r="E39" s="55"/>
      <c r="F39" s="55">
        <f>C39-D39</f>
        <v>0</v>
      </c>
      <c r="G39" s="326">
        <f>SUMIFS(ACTUAL_YTD,CAT_1,A39)</f>
        <v>0</v>
      </c>
      <c r="H39" s="326">
        <f>SUMIFS(BUDGET_YTD,BUDGET_CAT,A39)</f>
        <v>0</v>
      </c>
      <c r="J39" s="55">
        <f>G39-H39</f>
        <v>0</v>
      </c>
      <c r="M39" s="375"/>
      <c r="N39" s="267"/>
      <c r="O39" s="366"/>
      <c r="P39" s="366"/>
      <c r="Q39" s="366"/>
      <c r="R39" s="366"/>
      <c r="S39" s="366"/>
      <c r="T39" s="366"/>
      <c r="U39" s="267"/>
      <c r="V39" s="366"/>
      <c r="W39" s="56"/>
    </row>
    <row r="40" spans="1:24" ht="16" x14ac:dyDescent="0.2">
      <c r="A40" s="56" t="s">
        <v>73</v>
      </c>
      <c r="C40" s="326">
        <f>SUMIFS(ACTUAL_MTD,CAT_1,A40)</f>
        <v>0</v>
      </c>
      <c r="D40" s="326">
        <f>SUMIFS(BUDGET_MTD,BUDGET_CAT,A40)</f>
        <v>0</v>
      </c>
      <c r="E40" s="55"/>
      <c r="F40" s="55">
        <f>C40-D40</f>
        <v>0</v>
      </c>
      <c r="G40" s="326">
        <f>SUMIFS(ACTUAL_YTD,CAT_1,A40)</f>
        <v>0</v>
      </c>
      <c r="H40" s="326">
        <f>SUMIFS(BUDGET_YTD,BUDGET_CAT,A40)</f>
        <v>0</v>
      </c>
      <c r="J40" s="55">
        <f>G40-H40</f>
        <v>0</v>
      </c>
      <c r="M40" s="375"/>
      <c r="N40" s="267"/>
      <c r="O40" s="366"/>
      <c r="P40" s="366"/>
      <c r="Q40" s="366"/>
      <c r="R40" s="366"/>
      <c r="S40" s="366"/>
      <c r="T40" s="366"/>
      <c r="U40" s="267"/>
      <c r="V40" s="366"/>
      <c r="W40" s="56"/>
    </row>
    <row r="41" spans="1:24" x14ac:dyDescent="0.2">
      <c r="C41" s="332"/>
      <c r="D41" s="332"/>
      <c r="E41" s="50"/>
      <c r="F41" s="50"/>
      <c r="G41" s="332"/>
      <c r="H41" s="332"/>
      <c r="J41" s="50"/>
      <c r="M41" s="267"/>
      <c r="N41" s="267"/>
      <c r="O41" s="376"/>
      <c r="P41" s="376"/>
      <c r="Q41" s="376"/>
      <c r="R41" s="376"/>
      <c r="S41" s="376"/>
      <c r="T41" s="376"/>
      <c r="U41" s="267"/>
      <c r="V41" s="376"/>
      <c r="W41"/>
    </row>
    <row r="42" spans="1:24" ht="25" thickBot="1" x14ac:dyDescent="0.35">
      <c r="A42" s="52" t="s">
        <v>72</v>
      </c>
      <c r="C42" s="327">
        <f t="shared" ref="C42:H42" si="12">C37-C40</f>
        <v>11691.94</v>
      </c>
      <c r="D42" s="327">
        <f t="shared" si="12"/>
        <v>2988.1793333333326</v>
      </c>
      <c r="E42" s="72"/>
      <c r="F42" s="72">
        <f>C42-D42</f>
        <v>8703.7606666666688</v>
      </c>
      <c r="G42" s="327">
        <f t="shared" si="12"/>
        <v>35150.379999999997</v>
      </c>
      <c r="H42" s="327">
        <f t="shared" si="12"/>
        <v>7332.5380000000005</v>
      </c>
      <c r="J42" s="72">
        <f>G42-H42</f>
        <v>27817.841999999997</v>
      </c>
      <c r="M42" s="362"/>
      <c r="N42" s="267"/>
      <c r="O42" s="363"/>
      <c r="P42" s="363"/>
      <c r="Q42" s="363"/>
      <c r="R42" s="363"/>
      <c r="S42" s="363"/>
      <c r="T42" s="363"/>
      <c r="U42" s="267"/>
      <c r="V42" s="363"/>
      <c r="W42" s="52"/>
    </row>
    <row r="43" spans="1:24" x14ac:dyDescent="0.2">
      <c r="M43" s="248"/>
      <c r="N43" s="248"/>
      <c r="O43" s="231"/>
      <c r="P43" s="231"/>
      <c r="Q43" s="231"/>
      <c r="R43" s="231"/>
      <c r="S43" s="231"/>
      <c r="T43" s="231"/>
      <c r="U43" s="267"/>
      <c r="V43" s="267"/>
      <c r="W43" s="321"/>
    </row>
    <row r="44" spans="1:24" x14ac:dyDescent="0.2">
      <c r="A44" s="317" t="s">
        <v>273</v>
      </c>
      <c r="B44" s="318"/>
      <c r="D44" s="48"/>
      <c r="E44" s="48"/>
      <c r="F44" s="48"/>
      <c r="G44" s="48"/>
      <c r="H44" s="48"/>
      <c r="L44" s="12"/>
      <c r="M44" s="267"/>
      <c r="N44" s="267"/>
      <c r="O44" s="267"/>
      <c r="P44" s="267"/>
      <c r="Q44" s="267"/>
      <c r="R44" s="267"/>
      <c r="S44" s="267"/>
      <c r="T44" s="267"/>
      <c r="U44" s="267"/>
      <c r="V44" s="267"/>
      <c r="W44" s="12"/>
      <c r="X44" s="12"/>
    </row>
    <row r="45" spans="1:24" x14ac:dyDescent="0.2">
      <c r="A45" t="s">
        <v>274</v>
      </c>
      <c r="L45" s="12"/>
      <c r="M45" s="267"/>
      <c r="N45" s="267"/>
      <c r="O45" s="267"/>
      <c r="P45" s="267"/>
      <c r="Q45" s="267"/>
      <c r="R45" s="267"/>
      <c r="S45" s="267"/>
      <c r="T45" s="267"/>
      <c r="U45" s="267"/>
      <c r="V45" s="267"/>
      <c r="W45" s="12"/>
      <c r="X45" s="12"/>
    </row>
    <row r="46" spans="1:24" x14ac:dyDescent="0.2">
      <c r="A46" t="s">
        <v>275</v>
      </c>
      <c r="L46" s="12"/>
      <c r="M46" s="267"/>
      <c r="N46" s="267"/>
      <c r="O46" s="267"/>
      <c r="P46" s="267"/>
      <c r="Q46" s="267"/>
      <c r="R46" s="267"/>
      <c r="S46" s="267"/>
      <c r="T46" s="267"/>
      <c r="U46" s="267"/>
      <c r="V46" s="267"/>
      <c r="W46" s="12"/>
      <c r="X46" s="12"/>
    </row>
    <row r="47" spans="1:24" x14ac:dyDescent="0.2">
      <c r="A47" t="s">
        <v>276</v>
      </c>
      <c r="L47" s="12"/>
      <c r="M47" s="12"/>
      <c r="N47" s="12"/>
      <c r="O47" s="12"/>
      <c r="P47" s="12"/>
      <c r="Q47" s="12"/>
      <c r="R47" s="12"/>
      <c r="S47" s="12"/>
      <c r="T47" s="12"/>
      <c r="U47" s="12"/>
      <c r="V47" s="12"/>
      <c r="W47" s="12"/>
      <c r="X47" s="12"/>
    </row>
    <row r="48" spans="1:24" x14ac:dyDescent="0.2">
      <c r="A48" s="394" t="s">
        <v>277</v>
      </c>
      <c r="L48" s="12"/>
      <c r="M48" s="12"/>
      <c r="N48" s="12"/>
      <c r="O48" s="12"/>
      <c r="P48" s="12"/>
      <c r="Q48" s="12"/>
      <c r="R48" s="12"/>
      <c r="S48" s="12"/>
      <c r="T48" s="12"/>
      <c r="U48" s="12"/>
      <c r="V48" s="12"/>
      <c r="W48" s="12"/>
      <c r="X48" s="12"/>
    </row>
    <row r="49" spans="1:24" x14ac:dyDescent="0.2">
      <c r="A49" s="394"/>
      <c r="L49" s="12"/>
      <c r="M49" s="12"/>
      <c r="N49" s="12"/>
      <c r="O49" s="12"/>
      <c r="P49" s="12"/>
      <c r="Q49" s="12"/>
      <c r="R49" s="12"/>
      <c r="S49" s="12"/>
      <c r="T49" s="12"/>
      <c r="U49" s="12"/>
      <c r="V49" s="12"/>
      <c r="W49" s="12"/>
      <c r="X49" s="12"/>
    </row>
    <row r="50" spans="1:24" x14ac:dyDescent="0.2">
      <c r="L50" s="12"/>
      <c r="M50" s="12"/>
      <c r="N50" s="12"/>
      <c r="O50" s="12"/>
      <c r="P50" s="12"/>
      <c r="Q50" s="12"/>
      <c r="R50" s="12"/>
      <c r="S50" s="12"/>
      <c r="T50" s="12"/>
      <c r="U50" s="12"/>
      <c r="V50" s="12"/>
      <c r="W50" s="12"/>
      <c r="X50" s="12"/>
    </row>
    <row r="51" spans="1:24" x14ac:dyDescent="0.2">
      <c r="L51" s="12"/>
      <c r="M51" s="12"/>
      <c r="N51" s="12"/>
      <c r="O51" s="12"/>
      <c r="P51" s="12"/>
      <c r="Q51" s="12"/>
      <c r="R51" s="12"/>
      <c r="S51" s="12"/>
      <c r="T51" s="12"/>
      <c r="U51" s="12"/>
      <c r="V51" s="12"/>
      <c r="W51" s="12"/>
      <c r="X51" s="12"/>
    </row>
    <row r="52" spans="1:24" x14ac:dyDescent="0.2">
      <c r="L52" s="12"/>
      <c r="M52" s="12"/>
      <c r="N52" s="12"/>
      <c r="O52" s="12"/>
      <c r="P52" s="12"/>
      <c r="Q52" s="12"/>
      <c r="R52" s="12"/>
      <c r="S52" s="12"/>
      <c r="T52" s="12"/>
      <c r="U52" s="12"/>
      <c r="V52" s="12"/>
      <c r="W52" s="12"/>
      <c r="X52" s="12"/>
    </row>
    <row r="53" spans="1:24" x14ac:dyDescent="0.2">
      <c r="L53" s="12"/>
      <c r="M53" s="12"/>
      <c r="N53" s="12"/>
      <c r="O53" s="12"/>
      <c r="P53" s="12"/>
      <c r="Q53" s="12"/>
      <c r="R53" s="12"/>
      <c r="S53" s="12"/>
      <c r="T53" s="12"/>
      <c r="U53" s="12"/>
      <c r="V53" s="12"/>
      <c r="W53" s="12"/>
      <c r="X53" s="12"/>
    </row>
    <row r="54" spans="1:24" x14ac:dyDescent="0.2">
      <c r="L54" s="12"/>
      <c r="M54" s="12"/>
      <c r="N54" s="12"/>
      <c r="O54" s="12"/>
      <c r="P54" s="12"/>
      <c r="Q54" s="12"/>
      <c r="R54" s="12"/>
      <c r="S54" s="12"/>
      <c r="T54" s="12"/>
      <c r="U54" s="12"/>
      <c r="V54" s="12"/>
      <c r="W54" s="12"/>
      <c r="X54" s="12"/>
    </row>
    <row r="55" spans="1:24" x14ac:dyDescent="0.2">
      <c r="L55" s="12"/>
      <c r="M55" s="12"/>
      <c r="N55" s="12"/>
      <c r="O55" s="12"/>
      <c r="P55" s="12"/>
      <c r="Q55" s="12"/>
      <c r="R55" s="12"/>
      <c r="S55" s="12"/>
      <c r="T55" s="12"/>
      <c r="U55" s="12"/>
      <c r="V55" s="12"/>
      <c r="W55" s="12"/>
      <c r="X55" s="12"/>
    </row>
    <row r="56" spans="1:24" x14ac:dyDescent="0.2">
      <c r="L56" s="12"/>
      <c r="M56" s="12"/>
      <c r="N56" s="12"/>
      <c r="O56" s="12"/>
      <c r="P56" s="12"/>
      <c r="Q56" s="12"/>
      <c r="R56" s="12"/>
      <c r="S56" s="12"/>
      <c r="T56" s="12"/>
      <c r="U56" s="12"/>
      <c r="V56" s="12"/>
      <c r="W56" s="12"/>
      <c r="X56" s="12"/>
    </row>
    <row r="57" spans="1:24" x14ac:dyDescent="0.2">
      <c r="L57" s="12"/>
      <c r="M57" s="12"/>
      <c r="N57" s="12"/>
      <c r="O57" s="12"/>
      <c r="P57" s="12"/>
      <c r="Q57" s="12"/>
      <c r="R57" s="12"/>
      <c r="S57" s="12"/>
      <c r="T57" s="12"/>
      <c r="U57" s="12"/>
      <c r="V57" s="12"/>
      <c r="W57" s="12"/>
      <c r="X57" s="12"/>
    </row>
    <row r="58" spans="1:24" x14ac:dyDescent="0.2">
      <c r="L58" s="12"/>
      <c r="M58" s="12"/>
      <c r="N58" s="12"/>
      <c r="O58" s="12"/>
      <c r="P58" s="12"/>
      <c r="Q58" s="12"/>
      <c r="R58" s="12"/>
      <c r="S58" s="12"/>
      <c r="T58" s="12"/>
      <c r="U58" s="12"/>
      <c r="V58" s="12"/>
      <c r="W58" s="12"/>
      <c r="X58" s="12"/>
    </row>
    <row r="59" spans="1:24" x14ac:dyDescent="0.2">
      <c r="L59" s="12"/>
      <c r="M59" s="12"/>
      <c r="N59" s="12"/>
      <c r="O59" s="12"/>
      <c r="P59" s="12"/>
      <c r="Q59" s="12"/>
      <c r="R59" s="12"/>
      <c r="S59" s="12"/>
      <c r="T59" s="12"/>
      <c r="U59" s="12"/>
      <c r="V59" s="12"/>
      <c r="W59" s="12"/>
      <c r="X59" s="12"/>
    </row>
    <row r="60" spans="1:24" x14ac:dyDescent="0.2">
      <c r="L60" s="12"/>
      <c r="M60" s="12"/>
      <c r="N60" s="12"/>
      <c r="O60" s="12"/>
      <c r="P60" s="12"/>
      <c r="Q60" s="12"/>
      <c r="R60" s="12"/>
      <c r="S60" s="12"/>
      <c r="T60" s="12"/>
      <c r="U60" s="12"/>
      <c r="V60" s="12"/>
      <c r="W60" s="12"/>
      <c r="X60" s="12"/>
    </row>
    <row r="61" spans="1:24" x14ac:dyDescent="0.2">
      <c r="L61" s="12"/>
      <c r="M61" s="12"/>
      <c r="N61" s="12"/>
      <c r="O61" s="12"/>
      <c r="P61" s="12"/>
      <c r="Q61" s="12"/>
      <c r="R61" s="12"/>
      <c r="S61" s="12"/>
      <c r="T61" s="12"/>
      <c r="U61" s="12"/>
      <c r="V61" s="12"/>
      <c r="W61" s="12"/>
      <c r="X61" s="12"/>
    </row>
    <row r="62" spans="1:24" x14ac:dyDescent="0.2">
      <c r="L62" s="12"/>
      <c r="M62" s="12"/>
      <c r="N62" s="12"/>
      <c r="O62" s="12"/>
      <c r="P62" s="12"/>
      <c r="Q62" s="12"/>
      <c r="R62" s="12"/>
      <c r="S62" s="12"/>
      <c r="T62" s="12"/>
      <c r="U62" s="12"/>
      <c r="V62" s="12"/>
      <c r="W62" s="12"/>
      <c r="X62" s="12"/>
    </row>
    <row r="63" spans="1:24" x14ac:dyDescent="0.2">
      <c r="L63" s="12"/>
      <c r="M63" s="12"/>
      <c r="N63" s="12"/>
      <c r="O63" s="12"/>
      <c r="P63" s="12"/>
      <c r="Q63" s="12"/>
      <c r="R63" s="12"/>
      <c r="S63" s="12"/>
      <c r="T63" s="12"/>
      <c r="U63" s="12"/>
      <c r="V63" s="12"/>
      <c r="W63" s="12"/>
      <c r="X63" s="12"/>
    </row>
    <row r="64" spans="1:24" x14ac:dyDescent="0.2">
      <c r="L64" s="12"/>
      <c r="M64" s="12"/>
      <c r="N64" s="12"/>
      <c r="O64" s="12"/>
      <c r="P64" s="12"/>
      <c r="Q64" s="12"/>
      <c r="R64" s="12"/>
      <c r="S64" s="12"/>
      <c r="T64" s="12"/>
      <c r="U64" s="12"/>
      <c r="V64" s="12"/>
      <c r="W64" s="12"/>
      <c r="X64" s="12"/>
    </row>
    <row r="65" spans="12:24" x14ac:dyDescent="0.2">
      <c r="L65" s="12"/>
      <c r="M65" s="12"/>
      <c r="N65" s="12"/>
      <c r="O65" s="12"/>
      <c r="P65" s="12"/>
      <c r="Q65" s="12"/>
      <c r="R65" s="12"/>
      <c r="S65" s="12"/>
      <c r="T65" s="12"/>
      <c r="U65" s="12"/>
      <c r="V65" s="12"/>
      <c r="W65" s="12"/>
      <c r="X65" s="12"/>
    </row>
    <row r="66" spans="12:24" x14ac:dyDescent="0.2">
      <c r="L66" s="12"/>
      <c r="M66" s="12"/>
      <c r="N66" s="12"/>
      <c r="O66" s="12"/>
      <c r="P66" s="12"/>
      <c r="Q66" s="12"/>
      <c r="R66" s="12"/>
      <c r="S66" s="12"/>
      <c r="T66" s="12"/>
      <c r="U66" s="12"/>
      <c r="V66" s="12"/>
      <c r="W66" s="12"/>
      <c r="X66" s="12"/>
    </row>
    <row r="67" spans="12:24" x14ac:dyDescent="0.2">
      <c r="L67" s="12"/>
      <c r="M67" s="12"/>
      <c r="N67" s="12"/>
      <c r="O67" s="12"/>
      <c r="P67" s="12"/>
      <c r="Q67" s="12"/>
      <c r="R67" s="12"/>
      <c r="S67" s="12"/>
      <c r="T67" s="12"/>
      <c r="U67" s="12"/>
      <c r="V67" s="12"/>
      <c r="W67" s="12"/>
      <c r="X67" s="12"/>
    </row>
    <row r="68" spans="12:24" x14ac:dyDescent="0.2">
      <c r="L68" s="12"/>
      <c r="M68" s="12"/>
      <c r="N68" s="12"/>
      <c r="O68" s="12"/>
      <c r="P68" s="12"/>
      <c r="Q68" s="12"/>
      <c r="R68" s="12"/>
      <c r="S68" s="12"/>
      <c r="T68" s="12"/>
      <c r="U68" s="12"/>
      <c r="V68" s="12"/>
      <c r="W68" s="12"/>
      <c r="X68" s="12"/>
    </row>
    <row r="69" spans="12:24" x14ac:dyDescent="0.2">
      <c r="L69" s="12"/>
      <c r="M69" s="12"/>
      <c r="N69" s="12"/>
      <c r="O69" s="12"/>
      <c r="P69" s="12"/>
      <c r="Q69" s="12"/>
      <c r="R69" s="12"/>
      <c r="S69" s="12"/>
      <c r="T69" s="12"/>
      <c r="U69" s="12"/>
      <c r="V69" s="12"/>
      <c r="W69" s="12"/>
      <c r="X69" s="12"/>
    </row>
    <row r="70" spans="12:24" x14ac:dyDescent="0.2">
      <c r="L70" s="12"/>
      <c r="M70" s="12"/>
      <c r="N70" s="12"/>
      <c r="O70" s="12"/>
      <c r="P70" s="12"/>
      <c r="Q70" s="12"/>
      <c r="R70" s="12"/>
      <c r="S70" s="12"/>
      <c r="T70" s="12"/>
      <c r="U70" s="12"/>
      <c r="V70" s="12"/>
      <c r="W70" s="12"/>
      <c r="X70" s="12"/>
    </row>
    <row r="71" spans="12:24" x14ac:dyDescent="0.2">
      <c r="L71" s="12"/>
      <c r="M71" s="12"/>
      <c r="N71" s="12"/>
      <c r="O71" s="12"/>
      <c r="P71" s="12"/>
      <c r="Q71" s="12"/>
      <c r="R71" s="12"/>
      <c r="S71" s="12"/>
      <c r="T71" s="12"/>
      <c r="U71" s="12"/>
      <c r="V71" s="12"/>
      <c r="W71" s="12"/>
      <c r="X71" s="12"/>
    </row>
    <row r="72" spans="12:24" x14ac:dyDescent="0.2">
      <c r="L72" s="12"/>
      <c r="M72" s="12"/>
      <c r="N72" s="12"/>
      <c r="O72" s="12"/>
      <c r="P72" s="12"/>
      <c r="Q72" s="12"/>
      <c r="R72" s="12"/>
      <c r="S72" s="12"/>
      <c r="T72" s="12"/>
      <c r="U72" s="12"/>
      <c r="V72" s="12"/>
      <c r="W72" s="12"/>
      <c r="X72" s="12"/>
    </row>
    <row r="73" spans="12:24" x14ac:dyDescent="0.2">
      <c r="L73" s="12"/>
      <c r="M73" s="12"/>
      <c r="N73" s="12"/>
      <c r="O73" s="12"/>
      <c r="P73" s="12"/>
      <c r="Q73" s="12"/>
      <c r="R73" s="12"/>
      <c r="S73" s="12"/>
      <c r="T73" s="12"/>
      <c r="U73" s="12"/>
      <c r="V73" s="12"/>
      <c r="W73" s="12"/>
      <c r="X73" s="12"/>
    </row>
    <row r="74" spans="12:24" x14ac:dyDescent="0.2">
      <c r="L74" s="12"/>
      <c r="M74" s="12"/>
      <c r="N74" s="12"/>
      <c r="O74" s="12"/>
      <c r="P74" s="12"/>
      <c r="Q74" s="12"/>
      <c r="R74" s="12"/>
      <c r="S74" s="12"/>
      <c r="T74" s="12"/>
      <c r="U74" s="12"/>
      <c r="V74" s="12"/>
      <c r="W74" s="12"/>
      <c r="X74" s="12"/>
    </row>
    <row r="75" spans="12:24" x14ac:dyDescent="0.2">
      <c r="L75" s="12"/>
      <c r="M75" s="12"/>
      <c r="N75" s="12"/>
      <c r="O75" s="12"/>
      <c r="P75" s="12"/>
      <c r="Q75" s="12"/>
      <c r="R75" s="12"/>
      <c r="S75" s="12"/>
      <c r="T75" s="12"/>
      <c r="U75" s="12"/>
      <c r="V75" s="12"/>
      <c r="W75" s="12"/>
      <c r="X75" s="12"/>
    </row>
    <row r="76" spans="12:24" x14ac:dyDescent="0.2">
      <c r="L76" s="12"/>
      <c r="M76" s="12"/>
      <c r="N76" s="12"/>
      <c r="O76" s="12"/>
      <c r="P76" s="12"/>
      <c r="Q76" s="12"/>
      <c r="R76" s="12"/>
      <c r="S76" s="12"/>
      <c r="T76" s="12"/>
      <c r="U76" s="12"/>
      <c r="V76" s="12"/>
      <c r="W76" s="12"/>
      <c r="X76" s="12"/>
    </row>
    <row r="77" spans="12:24" x14ac:dyDescent="0.2">
      <c r="L77" s="12"/>
      <c r="M77" s="12"/>
      <c r="N77" s="12"/>
      <c r="O77" s="12"/>
      <c r="P77" s="12"/>
      <c r="Q77" s="12"/>
      <c r="R77" s="12"/>
      <c r="S77" s="12"/>
      <c r="T77" s="12"/>
      <c r="U77" s="12"/>
      <c r="V77" s="12"/>
      <c r="W77" s="12"/>
      <c r="X77" s="12"/>
    </row>
    <row r="78" spans="12:24" x14ac:dyDescent="0.2">
      <c r="L78" s="12"/>
      <c r="M78" s="12"/>
      <c r="N78" s="12"/>
      <c r="O78" s="12"/>
      <c r="P78" s="12"/>
      <c r="Q78" s="12"/>
      <c r="R78" s="12"/>
      <c r="S78" s="12"/>
      <c r="T78" s="12"/>
      <c r="U78" s="12"/>
      <c r="V78" s="12"/>
      <c r="W78" s="12"/>
      <c r="X78" s="12"/>
    </row>
    <row r="79" spans="12:24" x14ac:dyDescent="0.2">
      <c r="L79" s="12"/>
      <c r="M79" s="12"/>
      <c r="N79" s="12"/>
      <c r="O79" s="12"/>
      <c r="P79" s="12"/>
      <c r="Q79" s="12"/>
      <c r="R79" s="12"/>
      <c r="S79" s="12"/>
      <c r="T79" s="12"/>
      <c r="U79" s="12"/>
      <c r="V79" s="12"/>
      <c r="W79" s="12"/>
      <c r="X79" s="12"/>
    </row>
    <row r="80" spans="12:24" x14ac:dyDescent="0.2">
      <c r="L80" s="12"/>
      <c r="M80" s="12"/>
      <c r="N80" s="12"/>
      <c r="O80" s="12"/>
      <c r="P80" s="12"/>
      <c r="Q80" s="12"/>
      <c r="R80" s="12"/>
      <c r="S80" s="12"/>
      <c r="T80" s="12"/>
      <c r="U80" s="12"/>
      <c r="V80" s="12"/>
      <c r="W80" s="12"/>
      <c r="X80" s="12"/>
    </row>
    <row r="81" spans="12:24" x14ac:dyDescent="0.2">
      <c r="L81" s="12"/>
      <c r="M81" s="12"/>
      <c r="N81" s="12"/>
      <c r="O81" s="12"/>
      <c r="P81" s="12"/>
      <c r="Q81" s="12"/>
      <c r="R81" s="12"/>
      <c r="S81" s="12"/>
      <c r="T81" s="12"/>
      <c r="U81" s="12"/>
      <c r="V81" s="12"/>
      <c r="W81" s="12"/>
      <c r="X81" s="12"/>
    </row>
    <row r="82" spans="12:24" x14ac:dyDescent="0.2">
      <c r="L82" s="12"/>
      <c r="M82" s="12"/>
      <c r="N82" s="12"/>
      <c r="O82" s="12"/>
      <c r="P82" s="12"/>
      <c r="Q82" s="12"/>
      <c r="R82" s="12"/>
      <c r="S82" s="12"/>
      <c r="T82" s="12"/>
      <c r="U82" s="12"/>
      <c r="V82" s="12"/>
      <c r="W82" s="12"/>
      <c r="X82" s="12"/>
    </row>
    <row r="83" spans="12:24" x14ac:dyDescent="0.2">
      <c r="L83" s="12"/>
      <c r="M83" s="12"/>
      <c r="N83" s="12"/>
      <c r="O83" s="12"/>
      <c r="P83" s="12"/>
      <c r="Q83" s="12"/>
      <c r="R83" s="12"/>
      <c r="S83" s="12"/>
      <c r="T83" s="12"/>
      <c r="U83" s="12"/>
      <c r="V83" s="12"/>
      <c r="W83" s="12"/>
      <c r="X83" s="12"/>
    </row>
    <row r="84" spans="12:24" x14ac:dyDescent="0.2">
      <c r="L84" s="12"/>
      <c r="M84" s="12"/>
      <c r="N84" s="12"/>
      <c r="O84" s="12"/>
      <c r="P84" s="12"/>
      <c r="Q84" s="12"/>
      <c r="R84" s="12"/>
      <c r="S84" s="12"/>
      <c r="T84" s="12"/>
      <c r="U84" s="12"/>
      <c r="V84" s="12"/>
      <c r="W84" s="12"/>
      <c r="X84" s="12"/>
    </row>
    <row r="85" spans="12:24" x14ac:dyDescent="0.2">
      <c r="L85" s="12"/>
      <c r="M85" s="12"/>
      <c r="N85" s="12"/>
      <c r="O85" s="12"/>
      <c r="P85" s="12"/>
      <c r="Q85" s="12"/>
      <c r="R85" s="12"/>
      <c r="S85" s="12"/>
      <c r="T85" s="12"/>
      <c r="U85" s="12"/>
      <c r="V85" s="12"/>
      <c r="W85" s="12"/>
      <c r="X85" s="12"/>
    </row>
    <row r="86" spans="12:24" x14ac:dyDescent="0.2">
      <c r="L86" s="12"/>
      <c r="M86" s="12"/>
      <c r="N86" s="12"/>
      <c r="O86" s="12"/>
      <c r="P86" s="12"/>
      <c r="Q86" s="12"/>
      <c r="R86" s="12"/>
      <c r="S86" s="12"/>
      <c r="T86" s="12"/>
      <c r="U86" s="12"/>
      <c r="V86" s="12"/>
      <c r="W86" s="12"/>
      <c r="X86" s="12"/>
    </row>
    <row r="87" spans="12:24" x14ac:dyDescent="0.2">
      <c r="L87" s="12"/>
      <c r="M87" s="12"/>
      <c r="N87" s="12"/>
      <c r="O87" s="12"/>
      <c r="P87" s="12"/>
      <c r="Q87" s="12"/>
      <c r="R87" s="12"/>
      <c r="S87" s="12"/>
      <c r="T87" s="12"/>
      <c r="U87" s="12"/>
      <c r="V87" s="12"/>
      <c r="W87" s="12"/>
      <c r="X87" s="12"/>
    </row>
    <row r="88" spans="12:24" x14ac:dyDescent="0.2">
      <c r="L88" s="12"/>
      <c r="M88" s="12"/>
      <c r="N88" s="12"/>
      <c r="O88" s="12"/>
      <c r="P88" s="12"/>
      <c r="Q88" s="12"/>
      <c r="R88" s="12"/>
      <c r="S88" s="12"/>
      <c r="T88" s="12"/>
      <c r="U88" s="12"/>
      <c r="V88" s="12"/>
      <c r="W88" s="12"/>
      <c r="X88" s="12"/>
    </row>
    <row r="89" spans="12:24" x14ac:dyDescent="0.2">
      <c r="L89" s="12"/>
      <c r="M89" s="12"/>
      <c r="N89" s="12"/>
      <c r="O89" s="12"/>
      <c r="P89" s="12"/>
      <c r="Q89" s="12"/>
      <c r="R89" s="12"/>
      <c r="S89" s="12"/>
      <c r="T89" s="12"/>
      <c r="U89" s="12"/>
      <c r="V89" s="12"/>
      <c r="W89" s="12"/>
      <c r="X89" s="12"/>
    </row>
    <row r="90" spans="12:24" x14ac:dyDescent="0.2">
      <c r="L90" s="12"/>
      <c r="M90" s="12"/>
      <c r="N90" s="12"/>
      <c r="O90" s="12"/>
      <c r="P90" s="12"/>
      <c r="Q90" s="12"/>
      <c r="R90" s="12"/>
      <c r="S90" s="12"/>
      <c r="T90" s="12"/>
      <c r="U90" s="12"/>
      <c r="V90" s="12"/>
      <c r="W90" s="12"/>
      <c r="X90" s="12"/>
    </row>
    <row r="91" spans="12:24" x14ac:dyDescent="0.2">
      <c r="L91" s="12"/>
      <c r="M91" s="12"/>
      <c r="N91" s="12"/>
      <c r="O91" s="12"/>
      <c r="P91" s="12"/>
      <c r="Q91" s="12"/>
      <c r="R91" s="12"/>
      <c r="S91" s="12"/>
      <c r="T91" s="12"/>
      <c r="U91" s="12"/>
      <c r="V91" s="12"/>
      <c r="W91" s="12"/>
      <c r="X91" s="12"/>
    </row>
    <row r="92" spans="12:24" x14ac:dyDescent="0.2">
      <c r="L92" s="12"/>
      <c r="M92" s="12"/>
      <c r="N92" s="12"/>
      <c r="O92" s="12"/>
      <c r="P92" s="12"/>
      <c r="Q92" s="12"/>
      <c r="R92" s="12"/>
      <c r="S92" s="12"/>
      <c r="T92" s="12"/>
      <c r="U92" s="12"/>
      <c r="V92" s="12"/>
      <c r="W92" s="12"/>
      <c r="X92" s="12"/>
    </row>
    <row r="93" spans="12:24" x14ac:dyDescent="0.2">
      <c r="L93" s="12"/>
      <c r="M93" s="12"/>
      <c r="N93" s="12"/>
      <c r="O93" s="12"/>
      <c r="P93" s="12"/>
      <c r="Q93" s="12"/>
      <c r="R93" s="12"/>
      <c r="S93" s="12"/>
      <c r="T93" s="12"/>
      <c r="U93" s="12"/>
      <c r="V93" s="12"/>
      <c r="W93" s="12"/>
      <c r="X93" s="12"/>
    </row>
    <row r="94" spans="12:24" x14ac:dyDescent="0.2">
      <c r="L94" s="12"/>
      <c r="M94" s="12"/>
      <c r="N94" s="12"/>
      <c r="O94" s="12"/>
      <c r="P94" s="12"/>
      <c r="Q94" s="12"/>
      <c r="R94" s="12"/>
      <c r="S94" s="12"/>
      <c r="T94" s="12"/>
      <c r="U94" s="12"/>
      <c r="V94" s="12"/>
      <c r="W94" s="12"/>
      <c r="X94" s="12"/>
    </row>
    <row r="95" spans="12:24" x14ac:dyDescent="0.2">
      <c r="L95" s="12"/>
      <c r="M95" s="12"/>
      <c r="N95" s="12"/>
      <c r="O95" s="12"/>
      <c r="P95" s="12"/>
      <c r="Q95" s="12"/>
      <c r="R95" s="12"/>
      <c r="S95" s="12"/>
      <c r="T95" s="12"/>
      <c r="U95" s="12"/>
      <c r="V95" s="12"/>
      <c r="W95" s="12"/>
      <c r="X95" s="12"/>
    </row>
    <row r="96" spans="12:24" x14ac:dyDescent="0.2">
      <c r="L96" s="12"/>
      <c r="M96" s="12"/>
      <c r="N96" s="12"/>
      <c r="O96" s="12"/>
      <c r="P96" s="12"/>
      <c r="Q96" s="12"/>
      <c r="R96" s="12"/>
      <c r="S96" s="12"/>
      <c r="T96" s="12"/>
      <c r="U96" s="12"/>
      <c r="V96" s="12"/>
      <c r="W96" s="12"/>
      <c r="X96" s="12"/>
    </row>
    <row r="97" spans="12:24" x14ac:dyDescent="0.2">
      <c r="L97" s="12"/>
      <c r="M97" s="12"/>
      <c r="N97" s="12"/>
      <c r="O97" s="12"/>
      <c r="P97" s="12"/>
      <c r="Q97" s="12"/>
      <c r="R97" s="12"/>
      <c r="S97" s="12"/>
      <c r="T97" s="12"/>
      <c r="U97" s="12"/>
      <c r="V97" s="12"/>
      <c r="W97" s="12"/>
      <c r="X97" s="12"/>
    </row>
    <row r="98" spans="12:24" x14ac:dyDescent="0.2">
      <c r="L98" s="12"/>
      <c r="M98" s="12"/>
      <c r="N98" s="12"/>
      <c r="O98" s="12"/>
      <c r="P98" s="12"/>
      <c r="Q98" s="12"/>
      <c r="R98" s="12"/>
      <c r="S98" s="12"/>
      <c r="T98" s="12"/>
      <c r="U98" s="12"/>
      <c r="V98" s="12"/>
      <c r="W98" s="12"/>
      <c r="X98" s="12"/>
    </row>
    <row r="99" spans="12:24" x14ac:dyDescent="0.2">
      <c r="L99" s="12"/>
      <c r="M99" s="12"/>
      <c r="N99" s="12"/>
      <c r="O99" s="12"/>
      <c r="P99" s="12"/>
      <c r="Q99" s="12"/>
      <c r="R99" s="12"/>
      <c r="S99" s="12"/>
      <c r="T99" s="12"/>
      <c r="U99" s="12"/>
      <c r="V99" s="12"/>
      <c r="W99" s="12"/>
      <c r="X99" s="12"/>
    </row>
    <row r="100" spans="12:24" x14ac:dyDescent="0.2">
      <c r="L100" s="12"/>
      <c r="M100" s="12"/>
      <c r="N100" s="12"/>
      <c r="O100" s="12"/>
      <c r="P100" s="12"/>
      <c r="Q100" s="12"/>
      <c r="R100" s="12"/>
      <c r="S100" s="12"/>
      <c r="T100" s="12"/>
      <c r="U100" s="12"/>
      <c r="V100" s="12"/>
      <c r="W100" s="12"/>
      <c r="X100" s="12"/>
    </row>
    <row r="101" spans="12:24" x14ac:dyDescent="0.2">
      <c r="L101" s="12"/>
      <c r="M101" s="12"/>
      <c r="N101" s="12"/>
      <c r="O101" s="12"/>
      <c r="P101" s="12"/>
      <c r="Q101" s="12"/>
      <c r="R101" s="12"/>
      <c r="S101" s="12"/>
      <c r="T101" s="12"/>
      <c r="U101" s="12"/>
      <c r="V101" s="12"/>
      <c r="W101" s="12"/>
      <c r="X101" s="12"/>
    </row>
    <row r="102" spans="12:24" x14ac:dyDescent="0.2">
      <c r="L102" s="12"/>
      <c r="M102" s="12"/>
      <c r="N102" s="12"/>
      <c r="O102" s="12"/>
      <c r="P102" s="12"/>
      <c r="Q102" s="12"/>
      <c r="R102" s="12"/>
      <c r="S102" s="12"/>
      <c r="T102" s="12"/>
      <c r="U102" s="12"/>
      <c r="V102" s="12"/>
      <c r="W102" s="12"/>
      <c r="X102" s="12"/>
    </row>
    <row r="103" spans="12:24" x14ac:dyDescent="0.2">
      <c r="L103" s="12"/>
      <c r="M103" s="12"/>
      <c r="N103" s="12"/>
      <c r="O103" s="12"/>
      <c r="P103" s="12"/>
      <c r="Q103" s="12"/>
      <c r="R103" s="12"/>
      <c r="S103" s="12"/>
      <c r="T103" s="12"/>
      <c r="U103" s="12"/>
      <c r="V103" s="12"/>
      <c r="W103" s="12"/>
      <c r="X103" s="12"/>
    </row>
    <row r="104" spans="12:24" x14ac:dyDescent="0.2">
      <c r="L104" s="12"/>
      <c r="M104" s="12"/>
      <c r="N104" s="12"/>
      <c r="O104" s="12"/>
      <c r="P104" s="12"/>
      <c r="Q104" s="12"/>
      <c r="R104" s="12"/>
      <c r="S104" s="12"/>
      <c r="T104" s="12"/>
      <c r="U104" s="12"/>
      <c r="V104" s="12"/>
      <c r="W104" s="12"/>
      <c r="X104" s="12"/>
    </row>
    <row r="105" spans="12:24" x14ac:dyDescent="0.2">
      <c r="L105" s="12"/>
      <c r="M105" s="12"/>
      <c r="N105" s="12"/>
      <c r="O105" s="12"/>
      <c r="P105" s="12"/>
      <c r="Q105" s="12"/>
      <c r="R105" s="12"/>
      <c r="S105" s="12"/>
      <c r="T105" s="12"/>
      <c r="U105" s="12"/>
      <c r="V105" s="12"/>
      <c r="W105" s="12"/>
      <c r="X105" s="12"/>
    </row>
    <row r="106" spans="12:24" x14ac:dyDescent="0.2">
      <c r="L106" s="12"/>
      <c r="M106" s="12"/>
      <c r="N106" s="12"/>
      <c r="O106" s="12"/>
      <c r="P106" s="12"/>
      <c r="Q106" s="12"/>
      <c r="R106" s="12"/>
      <c r="S106" s="12"/>
      <c r="T106" s="12"/>
      <c r="U106" s="12"/>
      <c r="V106" s="12"/>
      <c r="W106" s="12"/>
      <c r="X106" s="12"/>
    </row>
    <row r="107" spans="12:24" x14ac:dyDescent="0.2">
      <c r="L107" s="12"/>
      <c r="M107" s="12"/>
      <c r="N107" s="12"/>
      <c r="O107" s="12"/>
      <c r="P107" s="12"/>
      <c r="Q107" s="12"/>
      <c r="R107" s="12"/>
      <c r="S107" s="12"/>
      <c r="T107" s="12"/>
      <c r="U107" s="12"/>
      <c r="V107" s="12"/>
      <c r="W107" s="12"/>
      <c r="X107" s="12"/>
    </row>
    <row r="108" spans="12:24" x14ac:dyDescent="0.2">
      <c r="L108" s="12"/>
      <c r="M108" s="12"/>
      <c r="N108" s="12"/>
      <c r="O108" s="12"/>
      <c r="P108" s="12"/>
      <c r="Q108" s="12"/>
      <c r="R108" s="12"/>
      <c r="S108" s="12"/>
      <c r="T108" s="12"/>
      <c r="U108" s="12"/>
      <c r="V108" s="12"/>
      <c r="W108" s="12"/>
      <c r="X108" s="12"/>
    </row>
    <row r="109" spans="12:24" x14ac:dyDescent="0.2">
      <c r="L109" s="12"/>
      <c r="M109" s="12"/>
      <c r="N109" s="12"/>
      <c r="O109" s="12"/>
      <c r="P109" s="12"/>
      <c r="Q109" s="12"/>
      <c r="R109" s="12"/>
      <c r="S109" s="12"/>
      <c r="T109" s="12"/>
      <c r="U109" s="12"/>
      <c r="V109" s="12"/>
      <c r="W109" s="12"/>
      <c r="X109" s="12"/>
    </row>
    <row r="110" spans="12:24" x14ac:dyDescent="0.2">
      <c r="L110" s="12"/>
      <c r="M110" s="12"/>
      <c r="N110" s="12"/>
      <c r="O110" s="12"/>
      <c r="P110" s="12"/>
      <c r="Q110" s="12"/>
      <c r="R110" s="12"/>
      <c r="S110" s="12"/>
      <c r="T110" s="12"/>
      <c r="U110" s="12"/>
      <c r="V110" s="12"/>
      <c r="W110" s="12"/>
      <c r="X110" s="12"/>
    </row>
    <row r="111" spans="12:24" x14ac:dyDescent="0.2">
      <c r="L111" s="12"/>
      <c r="M111" s="12"/>
      <c r="N111" s="12"/>
      <c r="O111" s="12"/>
      <c r="P111" s="12"/>
      <c r="Q111" s="12"/>
      <c r="R111" s="12"/>
      <c r="S111" s="12"/>
      <c r="T111" s="12"/>
      <c r="U111" s="12"/>
      <c r="V111" s="12"/>
      <c r="W111" s="12"/>
      <c r="X111" s="12"/>
    </row>
    <row r="112" spans="12:24" x14ac:dyDescent="0.2">
      <c r="L112" s="12"/>
      <c r="M112" s="12"/>
      <c r="N112" s="12"/>
      <c r="O112" s="12"/>
      <c r="P112" s="12"/>
      <c r="Q112" s="12"/>
      <c r="R112" s="12"/>
      <c r="S112" s="12"/>
      <c r="T112" s="12"/>
      <c r="U112" s="12"/>
      <c r="V112" s="12"/>
      <c r="W112" s="12"/>
      <c r="X112" s="12"/>
    </row>
    <row r="113" spans="12:24" x14ac:dyDescent="0.2">
      <c r="L113" s="12"/>
      <c r="M113" s="12"/>
      <c r="N113" s="12"/>
      <c r="O113" s="12"/>
      <c r="P113" s="12"/>
      <c r="Q113" s="12"/>
      <c r="R113" s="12"/>
      <c r="S113" s="12"/>
      <c r="T113" s="12"/>
      <c r="U113" s="12"/>
      <c r="V113" s="12"/>
      <c r="W113" s="12"/>
      <c r="X113" s="12"/>
    </row>
    <row r="114" spans="12:24" x14ac:dyDescent="0.2">
      <c r="L114" s="12"/>
      <c r="M114" s="12"/>
      <c r="N114" s="12"/>
      <c r="O114" s="12"/>
      <c r="P114" s="12"/>
      <c r="Q114" s="12"/>
      <c r="R114" s="12"/>
      <c r="S114" s="12"/>
      <c r="T114" s="12"/>
      <c r="U114" s="12"/>
      <c r="V114" s="12"/>
      <c r="W114" s="12"/>
      <c r="X114" s="12"/>
    </row>
    <row r="115" spans="12:24" x14ac:dyDescent="0.2">
      <c r="L115" s="12"/>
      <c r="M115" s="12"/>
      <c r="N115" s="12"/>
      <c r="O115" s="12"/>
      <c r="P115" s="12"/>
      <c r="Q115" s="12"/>
      <c r="R115" s="12"/>
      <c r="S115" s="12"/>
      <c r="T115" s="12"/>
      <c r="U115" s="12"/>
      <c r="V115" s="12"/>
      <c r="W115" s="12"/>
      <c r="X115" s="12"/>
    </row>
    <row r="116" spans="12:24" x14ac:dyDescent="0.2">
      <c r="L116" s="12"/>
      <c r="M116" s="12"/>
      <c r="N116" s="12"/>
      <c r="O116" s="12"/>
      <c r="P116" s="12"/>
      <c r="Q116" s="12"/>
      <c r="R116" s="12"/>
      <c r="S116" s="12"/>
      <c r="T116" s="12"/>
      <c r="U116" s="12"/>
      <c r="V116" s="12"/>
      <c r="W116" s="12"/>
      <c r="X116" s="12"/>
    </row>
    <row r="117" spans="12:24" x14ac:dyDescent="0.2">
      <c r="L117" s="12"/>
      <c r="M117" s="12"/>
      <c r="N117" s="12"/>
      <c r="O117" s="12"/>
      <c r="P117" s="12"/>
      <c r="Q117" s="12"/>
      <c r="R117" s="12"/>
      <c r="S117" s="12"/>
      <c r="T117" s="12"/>
      <c r="U117" s="12"/>
      <c r="V117" s="12"/>
      <c r="W117" s="12"/>
      <c r="X117" s="12"/>
    </row>
    <row r="118" spans="12:24" x14ac:dyDescent="0.2">
      <c r="L118" s="12"/>
      <c r="M118" s="12"/>
      <c r="N118" s="12"/>
      <c r="O118" s="12"/>
      <c r="P118" s="12"/>
      <c r="Q118" s="12"/>
      <c r="R118" s="12"/>
      <c r="S118" s="12"/>
      <c r="T118" s="12"/>
      <c r="U118" s="12"/>
      <c r="V118" s="12"/>
      <c r="W118" s="12"/>
      <c r="X118" s="12"/>
    </row>
    <row r="119" spans="12:24" x14ac:dyDescent="0.2">
      <c r="L119" s="12"/>
      <c r="M119" s="12"/>
      <c r="N119" s="12"/>
      <c r="O119" s="12"/>
      <c r="P119" s="12"/>
      <c r="Q119" s="12"/>
      <c r="R119" s="12"/>
      <c r="S119" s="12"/>
      <c r="T119" s="12"/>
      <c r="U119" s="12"/>
      <c r="V119" s="12"/>
      <c r="W119" s="12"/>
      <c r="X119" s="12"/>
    </row>
    <row r="120" spans="12:24" x14ac:dyDescent="0.2">
      <c r="L120" s="12"/>
      <c r="M120" s="12"/>
      <c r="N120" s="12"/>
      <c r="O120" s="12"/>
      <c r="P120" s="12"/>
      <c r="Q120" s="12"/>
      <c r="R120" s="12"/>
      <c r="S120" s="12"/>
      <c r="T120" s="12"/>
      <c r="U120" s="12"/>
      <c r="V120" s="12"/>
      <c r="W120" s="12"/>
      <c r="X120" s="12"/>
    </row>
    <row r="121" spans="12:24" x14ac:dyDescent="0.2">
      <c r="L121" s="12"/>
      <c r="M121" s="12"/>
      <c r="N121" s="12"/>
      <c r="O121" s="12"/>
      <c r="P121" s="12"/>
      <c r="Q121" s="12"/>
      <c r="R121" s="12"/>
      <c r="S121" s="12"/>
      <c r="T121" s="12"/>
      <c r="U121" s="12"/>
      <c r="V121" s="12"/>
      <c r="W121" s="12"/>
      <c r="X121" s="12"/>
    </row>
    <row r="122" spans="12:24" x14ac:dyDescent="0.2">
      <c r="L122" s="12"/>
      <c r="M122" s="12"/>
      <c r="N122" s="12"/>
      <c r="O122" s="12"/>
      <c r="P122" s="12"/>
      <c r="Q122" s="12"/>
      <c r="R122" s="12"/>
      <c r="S122" s="12"/>
      <c r="T122" s="12"/>
      <c r="U122" s="12"/>
      <c r="V122" s="12"/>
      <c r="W122" s="12"/>
      <c r="X122" s="12"/>
    </row>
    <row r="123" spans="12:24" x14ac:dyDescent="0.2">
      <c r="L123" s="12"/>
      <c r="M123" s="12"/>
      <c r="N123" s="12"/>
      <c r="O123" s="12"/>
      <c r="P123" s="12"/>
      <c r="Q123" s="12"/>
      <c r="R123" s="12"/>
      <c r="S123" s="12"/>
      <c r="T123" s="12"/>
      <c r="U123" s="12"/>
      <c r="V123" s="12"/>
      <c r="W123" s="12"/>
      <c r="X123" s="12"/>
    </row>
    <row r="124" spans="12:24" x14ac:dyDescent="0.2">
      <c r="L124" s="12"/>
      <c r="M124" s="12"/>
      <c r="N124" s="12"/>
      <c r="O124" s="12"/>
      <c r="P124" s="12"/>
      <c r="Q124" s="12"/>
      <c r="R124" s="12"/>
      <c r="S124" s="12"/>
      <c r="T124" s="12"/>
      <c r="U124" s="12"/>
      <c r="V124" s="12"/>
      <c r="W124" s="12"/>
      <c r="X124" s="12"/>
    </row>
    <row r="125" spans="12:24" x14ac:dyDescent="0.2">
      <c r="L125" s="12"/>
      <c r="M125" s="12"/>
      <c r="N125" s="12"/>
      <c r="O125" s="12"/>
      <c r="P125" s="12"/>
      <c r="Q125" s="12"/>
      <c r="R125" s="12"/>
      <c r="S125" s="12"/>
      <c r="T125" s="12"/>
      <c r="U125" s="12"/>
      <c r="V125" s="12"/>
      <c r="W125" s="12"/>
      <c r="X125" s="12"/>
    </row>
    <row r="126" spans="12:24" x14ac:dyDescent="0.2">
      <c r="L126" s="12"/>
      <c r="M126" s="12"/>
      <c r="N126" s="12"/>
      <c r="O126" s="12"/>
      <c r="P126" s="12"/>
      <c r="Q126" s="12"/>
      <c r="R126" s="12"/>
      <c r="S126" s="12"/>
      <c r="T126" s="12"/>
      <c r="U126" s="12"/>
      <c r="V126" s="12"/>
      <c r="W126" s="12"/>
      <c r="X126" s="12"/>
    </row>
    <row r="127" spans="12:24" x14ac:dyDescent="0.2">
      <c r="L127" s="12"/>
      <c r="M127" s="12"/>
      <c r="N127" s="12"/>
      <c r="O127" s="12"/>
      <c r="P127" s="12"/>
      <c r="Q127" s="12"/>
      <c r="R127" s="12"/>
      <c r="S127" s="12"/>
      <c r="T127" s="12"/>
      <c r="U127" s="12"/>
      <c r="V127" s="12"/>
      <c r="W127" s="12"/>
      <c r="X127" s="12"/>
    </row>
    <row r="128" spans="12:24" x14ac:dyDescent="0.2">
      <c r="L128" s="12"/>
      <c r="M128" s="12"/>
      <c r="N128" s="12"/>
      <c r="O128" s="12"/>
      <c r="P128" s="12"/>
      <c r="Q128" s="12"/>
      <c r="R128" s="12"/>
      <c r="S128" s="12"/>
      <c r="T128" s="12"/>
      <c r="U128" s="12"/>
      <c r="V128" s="12"/>
      <c r="W128" s="12"/>
      <c r="X128" s="12"/>
    </row>
    <row r="129" spans="12:24" x14ac:dyDescent="0.2">
      <c r="L129" s="12"/>
      <c r="M129" s="12"/>
      <c r="N129" s="12"/>
      <c r="O129" s="12"/>
      <c r="P129" s="12"/>
      <c r="Q129" s="12"/>
      <c r="R129" s="12"/>
      <c r="S129" s="12"/>
      <c r="T129" s="12"/>
      <c r="U129" s="12"/>
      <c r="V129" s="12"/>
      <c r="W129" s="12"/>
      <c r="X129" s="12"/>
    </row>
    <row r="130" spans="12:24" x14ac:dyDescent="0.2">
      <c r="L130" s="12"/>
      <c r="M130" s="12"/>
      <c r="N130" s="12"/>
      <c r="O130" s="12"/>
      <c r="P130" s="12"/>
      <c r="Q130" s="12"/>
      <c r="R130" s="12"/>
      <c r="S130" s="12"/>
      <c r="T130" s="12"/>
      <c r="U130" s="12"/>
      <c r="V130" s="12"/>
      <c r="W130" s="12"/>
      <c r="X130" s="12"/>
    </row>
    <row r="131" spans="12:24" x14ac:dyDescent="0.2">
      <c r="L131" s="12"/>
      <c r="M131" s="12"/>
      <c r="N131" s="12"/>
      <c r="O131" s="12"/>
      <c r="P131" s="12"/>
      <c r="Q131" s="12"/>
      <c r="R131" s="12"/>
      <c r="S131" s="12"/>
      <c r="T131" s="12"/>
      <c r="U131" s="12"/>
      <c r="V131" s="12"/>
      <c r="W131" s="12"/>
      <c r="X131" s="12"/>
    </row>
    <row r="132" spans="12:24" x14ac:dyDescent="0.2">
      <c r="L132" s="12"/>
      <c r="M132" s="12"/>
      <c r="N132" s="12"/>
      <c r="O132" s="12"/>
      <c r="P132" s="12"/>
      <c r="Q132" s="12"/>
      <c r="R132" s="12"/>
      <c r="S132" s="12"/>
      <c r="T132" s="12"/>
      <c r="U132" s="12"/>
      <c r="V132" s="12"/>
      <c r="W132" s="12"/>
      <c r="X132" s="12"/>
    </row>
    <row r="133" spans="12:24" x14ac:dyDescent="0.2">
      <c r="L133" s="12"/>
      <c r="M133" s="12"/>
      <c r="N133" s="12"/>
      <c r="O133" s="12"/>
      <c r="P133" s="12"/>
      <c r="Q133" s="12"/>
      <c r="R133" s="12"/>
      <c r="S133" s="12"/>
      <c r="T133" s="12"/>
      <c r="U133" s="12"/>
      <c r="V133" s="12"/>
      <c r="W133" s="12"/>
      <c r="X133" s="12"/>
    </row>
    <row r="134" spans="12:24" x14ac:dyDescent="0.2">
      <c r="L134" s="12"/>
      <c r="M134" s="12"/>
      <c r="N134" s="12"/>
      <c r="O134" s="12"/>
      <c r="P134" s="12"/>
      <c r="Q134" s="12"/>
      <c r="R134" s="12"/>
      <c r="S134" s="12"/>
      <c r="T134" s="12"/>
      <c r="U134" s="12"/>
      <c r="V134" s="12"/>
      <c r="W134" s="12"/>
      <c r="X134" s="12"/>
    </row>
    <row r="135" spans="12:24" x14ac:dyDescent="0.2">
      <c r="L135" s="12"/>
      <c r="M135" s="12"/>
      <c r="N135" s="12"/>
      <c r="O135" s="12"/>
      <c r="P135" s="12"/>
      <c r="Q135" s="12"/>
      <c r="R135" s="12"/>
      <c r="S135" s="12"/>
      <c r="T135" s="12"/>
      <c r="U135" s="12"/>
      <c r="V135" s="12"/>
      <c r="W135" s="12"/>
      <c r="X135" s="12"/>
    </row>
    <row r="136" spans="12:24" x14ac:dyDescent="0.2">
      <c r="L136" s="12"/>
      <c r="M136" s="12"/>
      <c r="N136" s="12"/>
      <c r="O136" s="12"/>
      <c r="P136" s="12"/>
      <c r="Q136" s="12"/>
      <c r="R136" s="12"/>
      <c r="S136" s="12"/>
      <c r="T136" s="12"/>
      <c r="U136" s="12"/>
      <c r="V136" s="12"/>
      <c r="W136" s="12"/>
      <c r="X136" s="12"/>
    </row>
    <row r="137" spans="12:24" x14ac:dyDescent="0.2">
      <c r="L137" s="12"/>
      <c r="M137" s="12"/>
      <c r="N137" s="12"/>
      <c r="O137" s="12"/>
      <c r="P137" s="12"/>
      <c r="Q137" s="12"/>
      <c r="R137" s="12"/>
      <c r="S137" s="12"/>
      <c r="T137" s="12"/>
      <c r="U137" s="12"/>
      <c r="V137" s="12"/>
      <c r="W137" s="12"/>
      <c r="X137" s="12"/>
    </row>
    <row r="138" spans="12:24" x14ac:dyDescent="0.2">
      <c r="L138" s="12"/>
      <c r="M138" s="12"/>
      <c r="N138" s="12"/>
      <c r="O138" s="12"/>
      <c r="P138" s="12"/>
      <c r="Q138" s="12"/>
      <c r="R138" s="12"/>
      <c r="S138" s="12"/>
      <c r="T138" s="12"/>
      <c r="U138" s="12"/>
      <c r="V138" s="12"/>
      <c r="W138" s="12"/>
      <c r="X138" s="12"/>
    </row>
    <row r="139" spans="12:24" x14ac:dyDescent="0.2">
      <c r="L139" s="12"/>
      <c r="M139" s="12"/>
      <c r="N139" s="12"/>
      <c r="O139" s="12"/>
      <c r="P139" s="12"/>
      <c r="Q139" s="12"/>
      <c r="R139" s="12"/>
      <c r="S139" s="12"/>
      <c r="T139" s="12"/>
      <c r="U139" s="12"/>
      <c r="V139" s="12"/>
      <c r="W139" s="12"/>
      <c r="X139" s="12"/>
    </row>
    <row r="140" spans="12:24" x14ac:dyDescent="0.2">
      <c r="L140" s="12"/>
      <c r="M140" s="12"/>
      <c r="N140" s="12"/>
      <c r="O140" s="12"/>
      <c r="P140" s="12"/>
      <c r="Q140" s="12"/>
      <c r="R140" s="12"/>
      <c r="S140" s="12"/>
      <c r="T140" s="12"/>
      <c r="U140" s="12"/>
      <c r="V140" s="12"/>
      <c r="W140" s="12"/>
      <c r="X140" s="12"/>
    </row>
    <row r="141" spans="12:24" x14ac:dyDescent="0.2">
      <c r="L141" s="12"/>
      <c r="M141" s="12"/>
      <c r="N141" s="12"/>
      <c r="O141" s="12"/>
      <c r="P141" s="12"/>
      <c r="Q141" s="12"/>
      <c r="R141" s="12"/>
      <c r="S141" s="12"/>
      <c r="T141" s="12"/>
      <c r="U141" s="12"/>
      <c r="V141" s="12"/>
      <c r="W141" s="12"/>
      <c r="X141" s="12"/>
    </row>
    <row r="142" spans="12:24" x14ac:dyDescent="0.2">
      <c r="L142" s="12"/>
      <c r="M142" s="12"/>
      <c r="N142" s="12"/>
      <c r="O142" s="12"/>
      <c r="P142" s="12"/>
      <c r="Q142" s="12"/>
      <c r="R142" s="12"/>
      <c r="S142" s="12"/>
      <c r="T142" s="12"/>
      <c r="U142" s="12"/>
      <c r="V142" s="12"/>
      <c r="W142" s="12"/>
      <c r="X142" s="12"/>
    </row>
    <row r="143" spans="12:24" x14ac:dyDescent="0.2">
      <c r="L143" s="12"/>
      <c r="M143" s="12"/>
      <c r="N143" s="12"/>
      <c r="O143" s="12"/>
      <c r="P143" s="12"/>
      <c r="Q143" s="12"/>
      <c r="R143" s="12"/>
      <c r="S143" s="12"/>
      <c r="T143" s="12"/>
      <c r="U143" s="12"/>
      <c r="V143" s="12"/>
      <c r="W143" s="12"/>
      <c r="X143" s="12"/>
    </row>
    <row r="144" spans="12:24" x14ac:dyDescent="0.2">
      <c r="L144" s="12"/>
      <c r="M144" s="12"/>
      <c r="N144" s="12"/>
      <c r="O144" s="12"/>
      <c r="P144" s="12"/>
      <c r="Q144" s="12"/>
      <c r="R144" s="12"/>
      <c r="S144" s="12"/>
      <c r="T144" s="12"/>
      <c r="U144" s="12"/>
      <c r="V144" s="12"/>
      <c r="W144" s="12"/>
      <c r="X144" s="12"/>
    </row>
    <row r="145" spans="12:24" x14ac:dyDescent="0.2">
      <c r="L145" s="12"/>
      <c r="M145" s="12"/>
      <c r="N145" s="12"/>
      <c r="O145" s="12"/>
      <c r="P145" s="12"/>
      <c r="Q145" s="12"/>
      <c r="R145" s="12"/>
      <c r="S145" s="12"/>
      <c r="T145" s="12"/>
      <c r="U145" s="12"/>
      <c r="V145" s="12"/>
      <c r="W145" s="12"/>
      <c r="X145" s="12"/>
    </row>
    <row r="146" spans="12:24" x14ac:dyDescent="0.2">
      <c r="L146" s="12"/>
      <c r="M146" s="12"/>
      <c r="N146" s="12"/>
      <c r="O146" s="12"/>
      <c r="P146" s="12"/>
      <c r="Q146" s="12"/>
      <c r="R146" s="12"/>
      <c r="S146" s="12"/>
      <c r="T146" s="12"/>
      <c r="U146" s="12"/>
      <c r="V146" s="12"/>
      <c r="W146" s="12"/>
      <c r="X146" s="12"/>
    </row>
    <row r="147" spans="12:24" x14ac:dyDescent="0.2">
      <c r="L147" s="12"/>
      <c r="M147" s="12"/>
      <c r="N147" s="12"/>
      <c r="O147" s="12"/>
      <c r="P147" s="12"/>
      <c r="Q147" s="12"/>
      <c r="R147" s="12"/>
      <c r="S147" s="12"/>
      <c r="T147" s="12"/>
      <c r="U147" s="12"/>
      <c r="V147" s="12"/>
      <c r="W147" s="12"/>
      <c r="X147" s="12"/>
    </row>
    <row r="148" spans="12:24" x14ac:dyDescent="0.2">
      <c r="L148" s="12"/>
      <c r="M148" s="12"/>
      <c r="N148" s="12"/>
      <c r="O148" s="12"/>
      <c r="P148" s="12"/>
      <c r="Q148" s="12"/>
      <c r="R148" s="12"/>
      <c r="S148" s="12"/>
      <c r="T148" s="12"/>
      <c r="U148" s="12"/>
      <c r="V148" s="12"/>
      <c r="W148" s="12"/>
      <c r="X148" s="12"/>
    </row>
    <row r="149" spans="12:24" x14ac:dyDescent="0.2">
      <c r="L149" s="12"/>
      <c r="M149" s="12"/>
      <c r="N149" s="12"/>
      <c r="O149" s="12"/>
      <c r="P149" s="12"/>
      <c r="Q149" s="12"/>
      <c r="R149" s="12"/>
      <c r="S149" s="12"/>
      <c r="T149" s="12"/>
      <c r="U149" s="12"/>
      <c r="V149" s="12"/>
      <c r="W149" s="12"/>
      <c r="X149" s="12"/>
    </row>
    <row r="150" spans="12:24" x14ac:dyDescent="0.2">
      <c r="L150" s="12"/>
      <c r="M150" s="12"/>
      <c r="N150" s="12"/>
      <c r="O150" s="12"/>
      <c r="P150" s="12"/>
      <c r="Q150" s="12"/>
      <c r="R150" s="12"/>
      <c r="S150" s="12"/>
      <c r="T150" s="12"/>
      <c r="U150" s="12"/>
      <c r="V150" s="12"/>
      <c r="W150" s="12"/>
      <c r="X150" s="12"/>
    </row>
    <row r="151" spans="12:24" x14ac:dyDescent="0.2">
      <c r="L151" s="12"/>
      <c r="M151" s="12"/>
      <c r="N151" s="12"/>
      <c r="O151" s="12"/>
      <c r="P151" s="12"/>
      <c r="Q151" s="12"/>
      <c r="R151" s="12"/>
      <c r="S151" s="12"/>
      <c r="T151" s="12"/>
      <c r="U151" s="12"/>
      <c r="V151" s="12"/>
      <c r="W151" s="12"/>
      <c r="X151" s="12"/>
    </row>
    <row r="152" spans="12:24" x14ac:dyDescent="0.2">
      <c r="L152" s="12"/>
      <c r="M152" s="12"/>
      <c r="N152" s="12"/>
      <c r="O152" s="12"/>
      <c r="P152" s="12"/>
      <c r="Q152" s="12"/>
      <c r="R152" s="12"/>
      <c r="S152" s="12"/>
      <c r="T152" s="12"/>
      <c r="U152" s="12"/>
      <c r="V152" s="12"/>
      <c r="W152" s="12"/>
      <c r="X152" s="12"/>
    </row>
    <row r="153" spans="12:24" x14ac:dyDescent="0.2">
      <c r="L153" s="12"/>
      <c r="M153" s="12"/>
      <c r="N153" s="12"/>
      <c r="O153" s="12"/>
      <c r="P153" s="12"/>
      <c r="Q153" s="12"/>
      <c r="R153" s="12"/>
      <c r="S153" s="12"/>
      <c r="T153" s="12"/>
      <c r="U153" s="12"/>
      <c r="V153" s="12"/>
      <c r="W153" s="12"/>
      <c r="X153" s="12"/>
    </row>
    <row r="154" spans="12:24" x14ac:dyDescent="0.2">
      <c r="L154" s="12"/>
      <c r="M154" s="12"/>
      <c r="N154" s="12"/>
      <c r="O154" s="12"/>
      <c r="P154" s="12"/>
      <c r="Q154" s="12"/>
      <c r="R154" s="12"/>
      <c r="S154" s="12"/>
      <c r="T154" s="12"/>
      <c r="U154" s="12"/>
      <c r="V154" s="12"/>
      <c r="W154" s="12"/>
      <c r="X154" s="12"/>
    </row>
    <row r="155" spans="12:24" x14ac:dyDescent="0.2">
      <c r="L155" s="12"/>
      <c r="M155" s="12"/>
      <c r="N155" s="12"/>
      <c r="O155" s="12"/>
      <c r="P155" s="12"/>
      <c r="Q155" s="12"/>
      <c r="R155" s="12"/>
      <c r="S155" s="12"/>
      <c r="T155" s="12"/>
      <c r="U155" s="12"/>
      <c r="V155" s="12"/>
      <c r="W155" s="12"/>
      <c r="X155" s="12"/>
    </row>
    <row r="156" spans="12:24" x14ac:dyDescent="0.2">
      <c r="L156" s="12"/>
      <c r="M156" s="12"/>
      <c r="N156" s="12"/>
      <c r="O156" s="12"/>
      <c r="P156" s="12"/>
      <c r="Q156" s="12"/>
      <c r="R156" s="12"/>
      <c r="S156" s="12"/>
      <c r="T156" s="12"/>
      <c r="U156" s="12"/>
      <c r="V156" s="12"/>
      <c r="W156" s="12"/>
      <c r="X156" s="12"/>
    </row>
    <row r="157" spans="12:24" x14ac:dyDescent="0.2">
      <c r="L157" s="12"/>
      <c r="M157" s="12"/>
      <c r="N157" s="12"/>
      <c r="O157" s="12"/>
      <c r="P157" s="12"/>
      <c r="Q157" s="12"/>
      <c r="R157" s="12"/>
      <c r="S157" s="12"/>
      <c r="T157" s="12"/>
      <c r="U157" s="12"/>
      <c r="V157" s="12"/>
      <c r="W157" s="12"/>
      <c r="X157" s="12"/>
    </row>
    <row r="158" spans="12:24" x14ac:dyDescent="0.2">
      <c r="L158" s="12"/>
      <c r="M158" s="12"/>
      <c r="N158" s="12"/>
      <c r="O158" s="12"/>
      <c r="P158" s="12"/>
      <c r="Q158" s="12"/>
      <c r="R158" s="12"/>
      <c r="S158" s="12"/>
      <c r="T158" s="12"/>
      <c r="U158" s="12"/>
      <c r="V158" s="12"/>
      <c r="W158" s="12"/>
      <c r="X158" s="12"/>
    </row>
    <row r="159" spans="12:24" x14ac:dyDescent="0.2">
      <c r="L159" s="12"/>
      <c r="M159" s="12"/>
      <c r="N159" s="12"/>
      <c r="O159" s="12"/>
      <c r="P159" s="12"/>
      <c r="Q159" s="12"/>
      <c r="R159" s="12"/>
      <c r="S159" s="12"/>
      <c r="T159" s="12"/>
      <c r="U159" s="12"/>
      <c r="V159" s="12"/>
      <c r="W159" s="12"/>
      <c r="X159" s="12"/>
    </row>
    <row r="160" spans="12:24" x14ac:dyDescent="0.2">
      <c r="L160" s="12"/>
      <c r="M160" s="12"/>
      <c r="N160" s="12"/>
      <c r="O160" s="12"/>
      <c r="P160" s="12"/>
      <c r="Q160" s="12"/>
      <c r="R160" s="12"/>
      <c r="S160" s="12"/>
      <c r="T160" s="12"/>
      <c r="U160" s="12"/>
      <c r="V160" s="12"/>
      <c r="W160" s="12"/>
      <c r="X160" s="12"/>
    </row>
    <row r="161" spans="12:24" x14ac:dyDescent="0.2">
      <c r="L161" s="12"/>
      <c r="M161" s="12"/>
      <c r="N161" s="12"/>
      <c r="O161" s="12"/>
      <c r="P161" s="12"/>
      <c r="Q161" s="12"/>
      <c r="R161" s="12"/>
      <c r="S161" s="12"/>
      <c r="T161" s="12"/>
      <c r="U161" s="12"/>
      <c r="V161" s="12"/>
      <c r="W161" s="12"/>
      <c r="X161" s="12"/>
    </row>
    <row r="162" spans="12:24" x14ac:dyDescent="0.2">
      <c r="L162" s="12"/>
      <c r="M162" s="12"/>
      <c r="N162" s="12"/>
      <c r="O162" s="12"/>
      <c r="P162" s="12"/>
      <c r="Q162" s="12"/>
      <c r="R162" s="12"/>
      <c r="S162" s="12"/>
      <c r="T162" s="12"/>
      <c r="U162" s="12"/>
      <c r="V162" s="12"/>
      <c r="W162" s="12"/>
      <c r="X162" s="12"/>
    </row>
    <row r="163" spans="12:24" x14ac:dyDescent="0.2">
      <c r="L163" s="12"/>
      <c r="M163" s="12"/>
      <c r="N163" s="12"/>
      <c r="O163" s="12"/>
      <c r="P163" s="12"/>
      <c r="Q163" s="12"/>
      <c r="R163" s="12"/>
      <c r="S163" s="12"/>
      <c r="T163" s="12"/>
      <c r="U163" s="12"/>
      <c r="V163" s="12"/>
      <c r="W163" s="12"/>
      <c r="X163" s="12"/>
    </row>
    <row r="164" spans="12:24" x14ac:dyDescent="0.2">
      <c r="L164" s="12"/>
      <c r="M164" s="12"/>
      <c r="N164" s="12"/>
      <c r="O164" s="12"/>
      <c r="P164" s="12"/>
      <c r="Q164" s="12"/>
      <c r="R164" s="12"/>
      <c r="S164" s="12"/>
      <c r="T164" s="12"/>
      <c r="U164" s="12"/>
      <c r="V164" s="12"/>
      <c r="W164" s="12"/>
      <c r="X164" s="12"/>
    </row>
    <row r="165" spans="12:24" x14ac:dyDescent="0.2">
      <c r="L165" s="12"/>
      <c r="M165" s="12"/>
      <c r="N165" s="12"/>
      <c r="O165" s="12"/>
      <c r="P165" s="12"/>
      <c r="Q165" s="12"/>
      <c r="R165" s="12"/>
      <c r="S165" s="12"/>
      <c r="T165" s="12"/>
      <c r="U165" s="12"/>
      <c r="V165" s="12"/>
      <c r="W165" s="12"/>
      <c r="X165" s="12"/>
    </row>
    <row r="166" spans="12:24" x14ac:dyDescent="0.2">
      <c r="L166" s="12"/>
      <c r="M166" s="12"/>
      <c r="N166" s="12"/>
      <c r="O166" s="12"/>
      <c r="P166" s="12"/>
      <c r="Q166" s="12"/>
      <c r="R166" s="12"/>
      <c r="S166" s="12"/>
      <c r="T166" s="12"/>
      <c r="U166" s="12"/>
      <c r="V166" s="12"/>
      <c r="W166" s="12"/>
      <c r="X166" s="12"/>
    </row>
    <row r="167" spans="12:24" x14ac:dyDescent="0.2">
      <c r="L167" s="12"/>
      <c r="M167" s="12"/>
      <c r="N167" s="12"/>
      <c r="O167" s="12"/>
      <c r="P167" s="12"/>
      <c r="Q167" s="12"/>
      <c r="R167" s="12"/>
      <c r="S167" s="12"/>
      <c r="T167" s="12"/>
      <c r="U167" s="12"/>
      <c r="V167" s="12"/>
      <c r="W167" s="12"/>
      <c r="X167" s="12"/>
    </row>
    <row r="168" spans="12:24" x14ac:dyDescent="0.2">
      <c r="L168" s="12"/>
      <c r="M168" s="12"/>
      <c r="N168" s="12"/>
      <c r="O168" s="12"/>
      <c r="P168" s="12"/>
      <c r="Q168" s="12"/>
      <c r="R168" s="12"/>
      <c r="S168" s="12"/>
      <c r="T168" s="12"/>
      <c r="U168" s="12"/>
      <c r="V168" s="12"/>
      <c r="W168" s="12"/>
      <c r="X168" s="12"/>
    </row>
    <row r="169" spans="12:24" x14ac:dyDescent="0.2">
      <c r="L169" s="12"/>
      <c r="M169" s="12"/>
      <c r="N169" s="12"/>
      <c r="O169" s="12"/>
      <c r="P169" s="12"/>
      <c r="Q169" s="12"/>
      <c r="R169" s="12"/>
      <c r="S169" s="12"/>
      <c r="T169" s="12"/>
      <c r="U169" s="12"/>
      <c r="V169" s="12"/>
      <c r="W169" s="12"/>
      <c r="X169" s="12"/>
    </row>
    <row r="170" spans="12:24" x14ac:dyDescent="0.2">
      <c r="L170" s="12"/>
      <c r="M170" s="12"/>
      <c r="N170" s="12"/>
      <c r="O170" s="12"/>
      <c r="P170" s="12"/>
      <c r="Q170" s="12"/>
      <c r="R170" s="12"/>
      <c r="S170" s="12"/>
      <c r="T170" s="12"/>
      <c r="U170" s="12"/>
      <c r="V170" s="12"/>
      <c r="W170" s="12"/>
      <c r="X170" s="12"/>
    </row>
    <row r="171" spans="12:24" x14ac:dyDescent="0.2">
      <c r="L171" s="12"/>
      <c r="M171" s="12"/>
      <c r="N171" s="12"/>
      <c r="O171" s="12"/>
      <c r="P171" s="12"/>
      <c r="Q171" s="12"/>
      <c r="R171" s="12"/>
      <c r="S171" s="12"/>
      <c r="T171" s="12"/>
      <c r="U171" s="12"/>
      <c r="V171" s="12"/>
      <c r="W171" s="12"/>
      <c r="X171" s="12"/>
    </row>
    <row r="172" spans="12:24" x14ac:dyDescent="0.2">
      <c r="L172" s="12"/>
      <c r="M172" s="12"/>
      <c r="N172" s="12"/>
      <c r="O172" s="12"/>
      <c r="P172" s="12"/>
      <c r="Q172" s="12"/>
      <c r="R172" s="12"/>
      <c r="S172" s="12"/>
      <c r="T172" s="12"/>
      <c r="U172" s="12"/>
      <c r="V172" s="12"/>
      <c r="W172" s="12"/>
      <c r="X172" s="12"/>
    </row>
    <row r="173" spans="12:24" x14ac:dyDescent="0.2">
      <c r="L173" s="12"/>
      <c r="M173" s="12"/>
      <c r="N173" s="12"/>
      <c r="O173" s="12"/>
      <c r="P173" s="12"/>
      <c r="Q173" s="12"/>
      <c r="R173" s="12"/>
      <c r="S173" s="12"/>
      <c r="T173" s="12"/>
      <c r="U173" s="12"/>
      <c r="V173" s="12"/>
      <c r="W173" s="12"/>
      <c r="X173" s="12"/>
    </row>
    <row r="174" spans="12:24" x14ac:dyDescent="0.2">
      <c r="L174" s="12"/>
      <c r="M174" s="12"/>
      <c r="N174" s="12"/>
      <c r="O174" s="12"/>
      <c r="P174" s="12"/>
      <c r="Q174" s="12"/>
      <c r="R174" s="12"/>
      <c r="S174" s="12"/>
      <c r="T174" s="12"/>
      <c r="U174" s="12"/>
      <c r="V174" s="12"/>
      <c r="W174" s="12"/>
      <c r="X174" s="12"/>
    </row>
    <row r="175" spans="12:24" x14ac:dyDescent="0.2">
      <c r="L175" s="12"/>
      <c r="M175" s="12"/>
      <c r="N175" s="12"/>
      <c r="O175" s="12"/>
      <c r="P175" s="12"/>
      <c r="Q175" s="12"/>
      <c r="R175" s="12"/>
      <c r="S175" s="12"/>
      <c r="T175" s="12"/>
      <c r="U175" s="12"/>
      <c r="V175" s="12"/>
      <c r="W175" s="12"/>
      <c r="X175" s="12"/>
    </row>
    <row r="176" spans="12:24" x14ac:dyDescent="0.2">
      <c r="L176" s="12"/>
      <c r="M176" s="12"/>
      <c r="N176" s="12"/>
      <c r="O176" s="12"/>
      <c r="P176" s="12"/>
      <c r="Q176" s="12"/>
      <c r="R176" s="12"/>
      <c r="S176" s="12"/>
      <c r="T176" s="12"/>
      <c r="U176" s="12"/>
      <c r="V176" s="12"/>
      <c r="W176" s="12"/>
      <c r="X176" s="12"/>
    </row>
    <row r="177" spans="12:24" x14ac:dyDescent="0.2">
      <c r="L177" s="12"/>
      <c r="M177" s="12"/>
      <c r="N177" s="12"/>
      <c r="O177" s="12"/>
      <c r="P177" s="12"/>
      <c r="Q177" s="12"/>
      <c r="R177" s="12"/>
      <c r="S177" s="12"/>
      <c r="T177" s="12"/>
      <c r="U177" s="12"/>
      <c r="V177" s="12"/>
      <c r="W177" s="12"/>
      <c r="X177" s="12"/>
    </row>
    <row r="178" spans="12:24" x14ac:dyDescent="0.2">
      <c r="L178" s="12"/>
      <c r="M178" s="12"/>
      <c r="N178" s="12"/>
      <c r="O178" s="12"/>
      <c r="P178" s="12"/>
      <c r="Q178" s="12"/>
      <c r="R178" s="12"/>
      <c r="S178" s="12"/>
      <c r="T178" s="12"/>
      <c r="U178" s="12"/>
      <c r="V178" s="12"/>
      <c r="W178" s="12"/>
      <c r="X178" s="12"/>
    </row>
    <row r="179" spans="12:24" x14ac:dyDescent="0.2">
      <c r="L179" s="12"/>
      <c r="M179" s="12"/>
      <c r="N179" s="12"/>
      <c r="O179" s="12"/>
      <c r="P179" s="12"/>
      <c r="Q179" s="12"/>
      <c r="R179" s="12"/>
      <c r="S179" s="12"/>
      <c r="T179" s="12"/>
      <c r="U179" s="12"/>
      <c r="V179" s="12"/>
      <c r="W179" s="12"/>
      <c r="X179" s="12"/>
    </row>
    <row r="180" spans="12:24" x14ac:dyDescent="0.2">
      <c r="L180" s="12"/>
      <c r="M180" s="12"/>
      <c r="N180" s="12"/>
      <c r="O180" s="12"/>
      <c r="P180" s="12"/>
      <c r="Q180" s="12"/>
      <c r="R180" s="12"/>
      <c r="S180" s="12"/>
      <c r="T180" s="12"/>
      <c r="U180" s="12"/>
      <c r="V180" s="12"/>
      <c r="W180" s="12"/>
      <c r="X180" s="12"/>
    </row>
    <row r="181" spans="12:24" x14ac:dyDescent="0.2">
      <c r="L181" s="12"/>
      <c r="M181" s="12"/>
      <c r="N181" s="12"/>
      <c r="O181" s="12"/>
      <c r="P181" s="12"/>
      <c r="Q181" s="12"/>
      <c r="R181" s="12"/>
      <c r="S181" s="12"/>
      <c r="T181" s="12"/>
      <c r="U181" s="12"/>
      <c r="V181" s="12"/>
      <c r="W181" s="12"/>
      <c r="X181" s="12"/>
    </row>
    <row r="182" spans="12:24" x14ac:dyDescent="0.2">
      <c r="L182" s="12"/>
      <c r="M182" s="12"/>
      <c r="N182" s="12"/>
      <c r="O182" s="12"/>
      <c r="P182" s="12"/>
      <c r="Q182" s="12"/>
      <c r="R182" s="12"/>
      <c r="S182" s="12"/>
      <c r="T182" s="12"/>
      <c r="U182" s="12"/>
      <c r="V182" s="12"/>
      <c r="W182" s="12"/>
      <c r="X182" s="12"/>
    </row>
    <row r="183" spans="12:24" x14ac:dyDescent="0.2">
      <c r="L183" s="12"/>
      <c r="M183" s="12"/>
      <c r="N183" s="12"/>
      <c r="O183" s="12"/>
      <c r="P183" s="12"/>
      <c r="Q183" s="12"/>
      <c r="R183" s="12"/>
      <c r="S183" s="12"/>
      <c r="T183" s="12"/>
      <c r="U183" s="12"/>
      <c r="V183" s="12"/>
      <c r="W183" s="12"/>
      <c r="X183" s="12"/>
    </row>
    <row r="184" spans="12:24" x14ac:dyDescent="0.2">
      <c r="L184" s="12"/>
      <c r="M184" s="12"/>
      <c r="N184" s="12"/>
      <c r="O184" s="12"/>
      <c r="P184" s="12"/>
      <c r="Q184" s="12"/>
      <c r="R184" s="12"/>
      <c r="S184" s="12"/>
      <c r="T184" s="12"/>
      <c r="U184" s="12"/>
      <c r="V184" s="12"/>
      <c r="W184" s="12"/>
      <c r="X184" s="12"/>
    </row>
    <row r="185" spans="12:24" x14ac:dyDescent="0.2">
      <c r="L185" s="12"/>
      <c r="M185" s="12"/>
      <c r="N185" s="12"/>
      <c r="O185" s="12"/>
      <c r="P185" s="12"/>
      <c r="Q185" s="12"/>
      <c r="R185" s="12"/>
      <c r="S185" s="12"/>
      <c r="T185" s="12"/>
      <c r="U185" s="12"/>
      <c r="V185" s="12"/>
      <c r="W185" s="12"/>
      <c r="X185" s="12"/>
    </row>
    <row r="186" spans="12:24" x14ac:dyDescent="0.2">
      <c r="L186" s="12"/>
      <c r="M186" s="12"/>
      <c r="N186" s="12"/>
      <c r="O186" s="12"/>
      <c r="P186" s="12"/>
      <c r="Q186" s="12"/>
      <c r="R186" s="12"/>
      <c r="S186" s="12"/>
      <c r="T186" s="12"/>
      <c r="U186" s="12"/>
      <c r="V186" s="12"/>
      <c r="W186" s="12"/>
      <c r="X186" s="12"/>
    </row>
    <row r="187" spans="12:24" x14ac:dyDescent="0.2">
      <c r="L187" s="12"/>
      <c r="M187" s="12"/>
      <c r="N187" s="12"/>
      <c r="O187" s="12"/>
      <c r="P187" s="12"/>
      <c r="Q187" s="12"/>
      <c r="R187" s="12"/>
      <c r="S187" s="12"/>
      <c r="T187" s="12"/>
      <c r="U187" s="12"/>
      <c r="V187" s="12"/>
      <c r="W187" s="12"/>
      <c r="X187" s="12"/>
    </row>
    <row r="188" spans="12:24" x14ac:dyDescent="0.2">
      <c r="L188" s="12"/>
      <c r="M188" s="12"/>
      <c r="N188" s="12"/>
      <c r="O188" s="12"/>
      <c r="P188" s="12"/>
      <c r="Q188" s="12"/>
      <c r="R188" s="12"/>
      <c r="S188" s="12"/>
      <c r="T188" s="12"/>
      <c r="U188" s="12"/>
      <c r="V188" s="12"/>
      <c r="W188" s="12"/>
      <c r="X188" s="12"/>
    </row>
    <row r="189" spans="12:24" x14ac:dyDescent="0.2">
      <c r="L189" s="12"/>
      <c r="M189" s="12"/>
      <c r="N189" s="12"/>
      <c r="O189" s="12"/>
      <c r="P189" s="12"/>
      <c r="Q189" s="12"/>
      <c r="R189" s="12"/>
      <c r="S189" s="12"/>
      <c r="T189" s="12"/>
      <c r="U189" s="12"/>
      <c r="V189" s="12"/>
      <c r="W189" s="12"/>
      <c r="X189" s="12"/>
    </row>
    <row r="190" spans="12:24" x14ac:dyDescent="0.2">
      <c r="L190" s="12"/>
      <c r="M190" s="12"/>
      <c r="N190" s="12"/>
      <c r="O190" s="12"/>
      <c r="P190" s="12"/>
      <c r="Q190" s="12"/>
      <c r="R190" s="12"/>
      <c r="S190" s="12"/>
      <c r="T190" s="12"/>
      <c r="U190" s="12"/>
      <c r="V190" s="12"/>
      <c r="W190" s="12"/>
      <c r="X190" s="12"/>
    </row>
    <row r="191" spans="12:24" x14ac:dyDescent="0.2">
      <c r="L191" s="12"/>
      <c r="M191" s="12"/>
      <c r="N191" s="12"/>
      <c r="O191" s="12"/>
      <c r="P191" s="12"/>
      <c r="Q191" s="12"/>
      <c r="R191" s="12"/>
      <c r="S191" s="12"/>
      <c r="T191" s="12"/>
      <c r="U191" s="12"/>
      <c r="V191" s="12"/>
      <c r="W191" s="12"/>
      <c r="X191" s="12"/>
    </row>
    <row r="192" spans="12:24" x14ac:dyDescent="0.2">
      <c r="L192" s="12"/>
      <c r="M192" s="12"/>
      <c r="N192" s="12"/>
      <c r="O192" s="12"/>
      <c r="P192" s="12"/>
      <c r="Q192" s="12"/>
      <c r="R192" s="12"/>
      <c r="S192" s="12"/>
      <c r="T192" s="12"/>
      <c r="U192" s="12"/>
      <c r="V192" s="12"/>
      <c r="W192" s="12"/>
      <c r="X192" s="12"/>
    </row>
    <row r="193" spans="12:24" x14ac:dyDescent="0.2">
      <c r="L193" s="12"/>
      <c r="M193" s="12"/>
      <c r="N193" s="12"/>
      <c r="O193" s="12"/>
      <c r="P193" s="12"/>
      <c r="Q193" s="12"/>
      <c r="R193" s="12"/>
      <c r="S193" s="12"/>
      <c r="T193" s="12"/>
      <c r="U193" s="12"/>
      <c r="V193" s="12"/>
      <c r="W193" s="12"/>
      <c r="X193" s="12"/>
    </row>
    <row r="194" spans="12:24" x14ac:dyDescent="0.2">
      <c r="L194" s="12"/>
      <c r="M194" s="12"/>
      <c r="N194" s="12"/>
      <c r="O194" s="12"/>
      <c r="P194" s="12"/>
      <c r="Q194" s="12"/>
      <c r="R194" s="12"/>
      <c r="S194" s="12"/>
      <c r="T194" s="12"/>
      <c r="U194" s="12"/>
      <c r="V194" s="12"/>
      <c r="W194" s="12"/>
      <c r="X194" s="12"/>
    </row>
    <row r="195" spans="12:24" x14ac:dyDescent="0.2">
      <c r="L195" s="12"/>
      <c r="M195" s="12"/>
      <c r="N195" s="12"/>
      <c r="O195" s="12"/>
      <c r="P195" s="12"/>
      <c r="Q195" s="12"/>
      <c r="R195" s="12"/>
      <c r="S195" s="12"/>
      <c r="T195" s="12"/>
      <c r="U195" s="12"/>
      <c r="V195" s="12"/>
      <c r="W195" s="12"/>
      <c r="X195" s="12"/>
    </row>
    <row r="196" spans="12:24" x14ac:dyDescent="0.2">
      <c r="L196" s="12"/>
      <c r="M196" s="12"/>
      <c r="N196" s="12"/>
      <c r="O196" s="12"/>
      <c r="P196" s="12"/>
      <c r="Q196" s="12"/>
      <c r="R196" s="12"/>
      <c r="S196" s="12"/>
      <c r="T196" s="12"/>
      <c r="U196" s="12"/>
      <c r="V196" s="12"/>
      <c r="W196" s="12"/>
      <c r="X196" s="12"/>
    </row>
    <row r="197" spans="12:24" x14ac:dyDescent="0.2">
      <c r="L197" s="12"/>
      <c r="M197" s="12"/>
      <c r="N197" s="12"/>
      <c r="O197" s="12"/>
      <c r="P197" s="12"/>
      <c r="Q197" s="12"/>
      <c r="R197" s="12"/>
      <c r="S197" s="12"/>
      <c r="T197" s="12"/>
      <c r="U197" s="12"/>
      <c r="V197" s="12"/>
      <c r="W197" s="12"/>
      <c r="X197" s="12"/>
    </row>
    <row r="198" spans="12:24" x14ac:dyDescent="0.2">
      <c r="L198" s="12"/>
      <c r="M198" s="12"/>
      <c r="N198" s="12"/>
      <c r="O198" s="12"/>
      <c r="P198" s="12"/>
      <c r="Q198" s="12"/>
      <c r="R198" s="12"/>
      <c r="S198" s="12"/>
      <c r="T198" s="12"/>
      <c r="U198" s="12"/>
      <c r="V198" s="12"/>
      <c r="W198" s="12"/>
      <c r="X198" s="12"/>
    </row>
    <row r="199" spans="12:24" x14ac:dyDescent="0.2">
      <c r="L199" s="12"/>
      <c r="M199" s="12"/>
      <c r="N199" s="12"/>
      <c r="O199" s="12"/>
      <c r="P199" s="12"/>
      <c r="Q199" s="12"/>
      <c r="R199" s="12"/>
      <c r="S199" s="12"/>
      <c r="T199" s="12"/>
      <c r="U199" s="12"/>
      <c r="V199" s="12"/>
      <c r="W199" s="12"/>
      <c r="X199" s="12"/>
    </row>
    <row r="200" spans="12:24" x14ac:dyDescent="0.2">
      <c r="L200" s="12"/>
      <c r="M200" s="12"/>
      <c r="N200" s="12"/>
      <c r="O200" s="12"/>
      <c r="P200" s="12"/>
      <c r="Q200" s="12"/>
      <c r="R200" s="12"/>
      <c r="S200" s="12"/>
      <c r="T200" s="12"/>
      <c r="U200" s="12"/>
      <c r="V200" s="12"/>
      <c r="W200" s="12"/>
      <c r="X200" s="12"/>
    </row>
    <row r="201" spans="12:24" x14ac:dyDescent="0.2">
      <c r="L201" s="12"/>
      <c r="M201" s="12"/>
      <c r="N201" s="12"/>
      <c r="O201" s="12"/>
      <c r="P201" s="12"/>
      <c r="Q201" s="12"/>
      <c r="R201" s="12"/>
      <c r="S201" s="12"/>
      <c r="T201" s="12"/>
      <c r="U201" s="12"/>
      <c r="V201" s="12"/>
      <c r="W201" s="12"/>
      <c r="X201" s="12"/>
    </row>
    <row r="202" spans="12:24" x14ac:dyDescent="0.2">
      <c r="L202" s="12"/>
      <c r="M202" s="12"/>
      <c r="N202" s="12"/>
      <c r="O202" s="12"/>
      <c r="P202" s="12"/>
      <c r="Q202" s="12"/>
      <c r="R202" s="12"/>
      <c r="S202" s="12"/>
      <c r="T202" s="12"/>
      <c r="U202" s="12"/>
      <c r="V202" s="12"/>
      <c r="W202" s="12"/>
      <c r="X202" s="12"/>
    </row>
    <row r="203" spans="12:24" x14ac:dyDescent="0.2">
      <c r="L203" s="12"/>
      <c r="M203" s="12"/>
      <c r="N203" s="12"/>
      <c r="O203" s="12"/>
      <c r="P203" s="12"/>
      <c r="Q203" s="12"/>
      <c r="R203" s="12"/>
      <c r="S203" s="12"/>
      <c r="T203" s="12"/>
      <c r="U203" s="12"/>
      <c r="V203" s="12"/>
      <c r="W203" s="12"/>
      <c r="X203" s="12"/>
    </row>
    <row r="204" spans="12:24" x14ac:dyDescent="0.2">
      <c r="L204" s="12"/>
      <c r="M204" s="12"/>
      <c r="N204" s="12"/>
      <c r="O204" s="12"/>
      <c r="P204" s="12"/>
      <c r="Q204" s="12"/>
      <c r="R204" s="12"/>
      <c r="S204" s="12"/>
      <c r="T204" s="12"/>
      <c r="U204" s="12"/>
      <c r="V204" s="12"/>
      <c r="W204" s="12"/>
      <c r="X204" s="12"/>
    </row>
    <row r="205" spans="12:24" x14ac:dyDescent="0.2">
      <c r="L205" s="12"/>
      <c r="M205" s="12"/>
      <c r="N205" s="12"/>
      <c r="O205" s="12"/>
      <c r="P205" s="12"/>
      <c r="Q205" s="12"/>
      <c r="R205" s="12"/>
      <c r="S205" s="12"/>
      <c r="T205" s="12"/>
      <c r="U205" s="12"/>
      <c r="V205" s="12"/>
      <c r="W205" s="12"/>
      <c r="X205" s="12"/>
    </row>
    <row r="206" spans="12:24" x14ac:dyDescent="0.2">
      <c r="L206" s="12"/>
      <c r="M206" s="12"/>
      <c r="N206" s="12"/>
      <c r="O206" s="12"/>
      <c r="P206" s="12"/>
      <c r="Q206" s="12"/>
      <c r="R206" s="12"/>
      <c r="S206" s="12"/>
      <c r="T206" s="12"/>
      <c r="U206" s="12"/>
      <c r="V206" s="12"/>
      <c r="W206" s="12"/>
      <c r="X206" s="12"/>
    </row>
    <row r="207" spans="12:24" x14ac:dyDescent="0.2">
      <c r="L207" s="12"/>
      <c r="M207" s="12"/>
      <c r="N207" s="12"/>
      <c r="O207" s="12"/>
      <c r="P207" s="12"/>
      <c r="Q207" s="12"/>
      <c r="R207" s="12"/>
      <c r="S207" s="12"/>
      <c r="T207" s="12"/>
      <c r="U207" s="12"/>
      <c r="V207" s="12"/>
      <c r="W207" s="12"/>
      <c r="X207" s="12"/>
    </row>
    <row r="208" spans="12:24" x14ac:dyDescent="0.2">
      <c r="L208" s="12"/>
      <c r="M208" s="12"/>
      <c r="N208" s="12"/>
      <c r="O208" s="12"/>
      <c r="P208" s="12"/>
      <c r="Q208" s="12"/>
      <c r="R208" s="12"/>
      <c r="S208" s="12"/>
      <c r="T208" s="12"/>
      <c r="U208" s="12"/>
      <c r="V208" s="12"/>
      <c r="W208" s="12"/>
      <c r="X208" s="12"/>
    </row>
    <row r="209" spans="12:24" x14ac:dyDescent="0.2">
      <c r="L209" s="12"/>
      <c r="M209" s="12"/>
      <c r="N209" s="12"/>
      <c r="O209" s="12"/>
      <c r="P209" s="12"/>
      <c r="Q209" s="12"/>
      <c r="R209" s="12"/>
      <c r="S209" s="12"/>
      <c r="T209" s="12"/>
      <c r="U209" s="12"/>
      <c r="V209" s="12"/>
      <c r="W209" s="12"/>
      <c r="X209" s="12"/>
    </row>
    <row r="210" spans="12:24" x14ac:dyDescent="0.2">
      <c r="L210" s="12"/>
      <c r="M210" s="12"/>
      <c r="N210" s="12"/>
      <c r="O210" s="12"/>
      <c r="P210" s="12"/>
      <c r="Q210" s="12"/>
      <c r="R210" s="12"/>
      <c r="S210" s="12"/>
      <c r="T210" s="12"/>
      <c r="U210" s="12"/>
      <c r="V210" s="12"/>
      <c r="W210" s="12"/>
      <c r="X210" s="12"/>
    </row>
    <row r="211" spans="12:24" x14ac:dyDescent="0.2">
      <c r="L211" s="12"/>
      <c r="M211" s="12"/>
      <c r="N211" s="12"/>
      <c r="O211" s="12"/>
      <c r="P211" s="12"/>
      <c r="Q211" s="12"/>
      <c r="R211" s="12"/>
      <c r="S211" s="12"/>
      <c r="T211" s="12"/>
      <c r="U211" s="12"/>
      <c r="V211" s="12"/>
      <c r="W211" s="12"/>
      <c r="X211" s="12"/>
    </row>
    <row r="212" spans="12:24" x14ac:dyDescent="0.2">
      <c r="L212" s="12"/>
      <c r="M212" s="12"/>
      <c r="N212" s="12"/>
      <c r="O212" s="12"/>
      <c r="P212" s="12"/>
      <c r="Q212" s="12"/>
      <c r="R212" s="12"/>
      <c r="S212" s="12"/>
      <c r="T212" s="12"/>
      <c r="U212" s="12"/>
      <c r="V212" s="12"/>
      <c r="W212" s="12"/>
      <c r="X212" s="12"/>
    </row>
    <row r="213" spans="12:24" x14ac:dyDescent="0.2">
      <c r="L213" s="12"/>
      <c r="M213" s="12"/>
      <c r="N213" s="12"/>
      <c r="O213" s="12"/>
      <c r="P213" s="12"/>
      <c r="Q213" s="12"/>
      <c r="R213" s="12"/>
      <c r="S213" s="12"/>
      <c r="T213" s="12"/>
      <c r="U213" s="12"/>
      <c r="V213" s="12"/>
      <c r="W213" s="12"/>
      <c r="X213" s="12"/>
    </row>
    <row r="214" spans="12:24" x14ac:dyDescent="0.2">
      <c r="L214" s="12"/>
      <c r="M214" s="12"/>
      <c r="N214" s="12"/>
      <c r="O214" s="12"/>
      <c r="P214" s="12"/>
      <c r="Q214" s="12"/>
      <c r="R214" s="12"/>
      <c r="S214" s="12"/>
      <c r="T214" s="12"/>
      <c r="U214" s="12"/>
      <c r="V214" s="12"/>
      <c r="W214" s="12"/>
      <c r="X214" s="12"/>
    </row>
    <row r="215" spans="12:24" x14ac:dyDescent="0.2">
      <c r="L215" s="12"/>
      <c r="M215" s="12"/>
      <c r="N215" s="12"/>
      <c r="O215" s="12"/>
      <c r="P215" s="12"/>
      <c r="Q215" s="12"/>
      <c r="R215" s="12"/>
      <c r="S215" s="12"/>
      <c r="T215" s="12"/>
      <c r="U215" s="12"/>
      <c r="V215" s="12"/>
      <c r="W215" s="12"/>
      <c r="X215" s="12"/>
    </row>
    <row r="216" spans="12:24" x14ac:dyDescent="0.2">
      <c r="L216" s="12"/>
      <c r="M216" s="12"/>
      <c r="N216" s="12"/>
      <c r="O216" s="12"/>
      <c r="P216" s="12"/>
      <c r="Q216" s="12"/>
      <c r="R216" s="12"/>
      <c r="S216" s="12"/>
      <c r="T216" s="12"/>
      <c r="U216" s="12"/>
      <c r="V216" s="12"/>
      <c r="W216" s="12"/>
      <c r="X216" s="12"/>
    </row>
    <row r="217" spans="12:24" x14ac:dyDescent="0.2">
      <c r="L217" s="12"/>
      <c r="M217" s="12"/>
      <c r="N217" s="12"/>
      <c r="O217" s="12"/>
      <c r="P217" s="12"/>
      <c r="Q217" s="12"/>
      <c r="R217" s="12"/>
      <c r="S217" s="12"/>
      <c r="T217" s="12"/>
      <c r="U217" s="12"/>
      <c r="V217" s="12"/>
      <c r="W217" s="12"/>
      <c r="X217" s="12"/>
    </row>
    <row r="218" spans="12:24" x14ac:dyDescent="0.2">
      <c r="L218" s="12"/>
      <c r="M218" s="12"/>
      <c r="N218" s="12"/>
      <c r="O218" s="12"/>
      <c r="P218" s="12"/>
      <c r="Q218" s="12"/>
      <c r="R218" s="12"/>
      <c r="S218" s="12"/>
      <c r="T218" s="12"/>
      <c r="U218" s="12"/>
      <c r="V218" s="12"/>
      <c r="W218" s="12"/>
      <c r="X218" s="12"/>
    </row>
    <row r="219" spans="12:24" x14ac:dyDescent="0.2">
      <c r="L219" s="12"/>
      <c r="M219" s="12"/>
      <c r="N219" s="12"/>
      <c r="O219" s="12"/>
      <c r="P219" s="12"/>
      <c r="Q219" s="12"/>
      <c r="R219" s="12"/>
      <c r="S219" s="12"/>
      <c r="T219" s="12"/>
      <c r="U219" s="12"/>
      <c r="V219" s="12"/>
      <c r="W219" s="12"/>
      <c r="X219" s="12"/>
    </row>
    <row r="220" spans="12:24" x14ac:dyDescent="0.2">
      <c r="L220" s="12"/>
      <c r="M220" s="12"/>
      <c r="N220" s="12"/>
      <c r="O220" s="12"/>
      <c r="P220" s="12"/>
      <c r="Q220" s="12"/>
      <c r="R220" s="12"/>
      <c r="S220" s="12"/>
      <c r="T220" s="12"/>
      <c r="U220" s="12"/>
      <c r="V220" s="12"/>
      <c r="W220" s="12"/>
      <c r="X220" s="12"/>
    </row>
    <row r="221" spans="12:24" x14ac:dyDescent="0.2">
      <c r="L221" s="12"/>
      <c r="M221" s="12"/>
      <c r="N221" s="12"/>
      <c r="O221" s="12"/>
      <c r="P221" s="12"/>
      <c r="Q221" s="12"/>
      <c r="R221" s="12"/>
      <c r="S221" s="12"/>
      <c r="T221" s="12"/>
      <c r="U221" s="12"/>
      <c r="V221" s="12"/>
      <c r="W221" s="12"/>
      <c r="X221" s="12"/>
    </row>
    <row r="222" spans="12:24" x14ac:dyDescent="0.2">
      <c r="L222" s="12"/>
      <c r="M222" s="12"/>
      <c r="N222" s="12"/>
      <c r="O222" s="12"/>
      <c r="P222" s="12"/>
      <c r="Q222" s="12"/>
      <c r="R222" s="12"/>
      <c r="S222" s="12"/>
      <c r="T222" s="12"/>
      <c r="U222" s="12"/>
      <c r="V222" s="12"/>
      <c r="W222" s="12"/>
      <c r="X222" s="12"/>
    </row>
    <row r="223" spans="12:24" x14ac:dyDescent="0.2">
      <c r="L223" s="12"/>
      <c r="M223" s="12"/>
      <c r="N223" s="12"/>
      <c r="O223" s="12"/>
      <c r="P223" s="12"/>
      <c r="Q223" s="12"/>
      <c r="R223" s="12"/>
      <c r="S223" s="12"/>
      <c r="T223" s="12"/>
      <c r="U223" s="12"/>
      <c r="V223" s="12"/>
      <c r="W223" s="12"/>
      <c r="X223" s="12"/>
    </row>
    <row r="224" spans="12:24" x14ac:dyDescent="0.2">
      <c r="L224" s="12"/>
      <c r="M224" s="12"/>
      <c r="N224" s="12"/>
      <c r="O224" s="12"/>
      <c r="P224" s="12"/>
      <c r="Q224" s="12"/>
      <c r="R224" s="12"/>
      <c r="S224" s="12"/>
      <c r="T224" s="12"/>
      <c r="U224" s="12"/>
      <c r="V224" s="12"/>
      <c r="W224" s="12"/>
      <c r="X224" s="12"/>
    </row>
    <row r="225" spans="12:24" x14ac:dyDescent="0.2">
      <c r="L225" s="12"/>
      <c r="M225" s="12"/>
      <c r="N225" s="12"/>
      <c r="O225" s="12"/>
      <c r="P225" s="12"/>
      <c r="Q225" s="12"/>
      <c r="R225" s="12"/>
      <c r="S225" s="12"/>
      <c r="T225" s="12"/>
      <c r="U225" s="12"/>
      <c r="V225" s="12"/>
      <c r="W225" s="12"/>
      <c r="X225" s="12"/>
    </row>
    <row r="226" spans="12:24" x14ac:dyDescent="0.2">
      <c r="L226" s="12"/>
      <c r="M226" s="12"/>
      <c r="N226" s="12"/>
      <c r="O226" s="12"/>
      <c r="P226" s="12"/>
      <c r="Q226" s="12"/>
      <c r="R226" s="12"/>
      <c r="S226" s="12"/>
      <c r="T226" s="12"/>
      <c r="U226" s="12"/>
      <c r="V226" s="12"/>
      <c r="W226" s="12"/>
      <c r="X226" s="12"/>
    </row>
    <row r="227" spans="12:24" x14ac:dyDescent="0.2">
      <c r="L227" s="12"/>
      <c r="M227" s="12"/>
      <c r="N227" s="12"/>
      <c r="O227" s="12"/>
      <c r="P227" s="12"/>
      <c r="Q227" s="12"/>
      <c r="R227" s="12"/>
      <c r="S227" s="12"/>
      <c r="T227" s="12"/>
      <c r="U227" s="12"/>
      <c r="V227" s="12"/>
      <c r="W227" s="12"/>
      <c r="X227" s="12"/>
    </row>
    <row r="228" spans="12:24" x14ac:dyDescent="0.2">
      <c r="L228" s="12"/>
      <c r="M228" s="12"/>
      <c r="N228" s="12"/>
      <c r="O228" s="12"/>
      <c r="P228" s="12"/>
      <c r="Q228" s="12"/>
      <c r="R228" s="12"/>
      <c r="S228" s="12"/>
      <c r="T228" s="12"/>
      <c r="U228" s="12"/>
      <c r="V228" s="12"/>
      <c r="W228" s="12"/>
      <c r="X228" s="12"/>
    </row>
    <row r="229" spans="12:24" x14ac:dyDescent="0.2">
      <c r="L229" s="12"/>
      <c r="M229" s="12"/>
      <c r="N229" s="12"/>
      <c r="O229" s="12"/>
      <c r="P229" s="12"/>
      <c r="Q229" s="12"/>
      <c r="R229" s="12"/>
      <c r="S229" s="12"/>
      <c r="T229" s="12"/>
      <c r="U229" s="12"/>
      <c r="V229" s="12"/>
      <c r="W229" s="12"/>
      <c r="X229" s="12"/>
    </row>
    <row r="230" spans="12:24" x14ac:dyDescent="0.2">
      <c r="L230" s="12"/>
      <c r="M230" s="12"/>
      <c r="N230" s="12"/>
      <c r="O230" s="12"/>
      <c r="P230" s="12"/>
      <c r="Q230" s="12"/>
      <c r="R230" s="12"/>
      <c r="S230" s="12"/>
      <c r="T230" s="12"/>
      <c r="U230" s="12"/>
      <c r="V230" s="12"/>
      <c r="W230" s="12"/>
      <c r="X230" s="12"/>
    </row>
    <row r="231" spans="12:24" x14ac:dyDescent="0.2">
      <c r="L231" s="12"/>
      <c r="M231" s="12"/>
      <c r="N231" s="12"/>
      <c r="O231" s="12"/>
      <c r="P231" s="12"/>
      <c r="Q231" s="12"/>
      <c r="R231" s="12"/>
      <c r="S231" s="12"/>
      <c r="T231" s="12"/>
      <c r="U231" s="12"/>
      <c r="V231" s="12"/>
      <c r="W231" s="12"/>
      <c r="X231" s="12"/>
    </row>
    <row r="232" spans="12:24" x14ac:dyDescent="0.2">
      <c r="L232" s="12"/>
      <c r="M232" s="12"/>
      <c r="N232" s="12"/>
      <c r="O232" s="12"/>
      <c r="P232" s="12"/>
      <c r="Q232" s="12"/>
      <c r="R232" s="12"/>
      <c r="S232" s="12"/>
      <c r="T232" s="12"/>
      <c r="U232" s="12"/>
      <c r="V232" s="12"/>
      <c r="W232" s="12"/>
      <c r="X232" s="12"/>
    </row>
    <row r="233" spans="12:24" x14ac:dyDescent="0.2">
      <c r="L233" s="12"/>
      <c r="M233" s="12"/>
      <c r="N233" s="12"/>
      <c r="O233" s="12"/>
      <c r="P233" s="12"/>
      <c r="Q233" s="12"/>
      <c r="R233" s="12"/>
      <c r="S233" s="12"/>
      <c r="T233" s="12"/>
      <c r="U233" s="12"/>
      <c r="V233" s="12"/>
      <c r="W233" s="12"/>
      <c r="X233" s="12"/>
    </row>
    <row r="234" spans="12:24" x14ac:dyDescent="0.2">
      <c r="L234" s="12"/>
      <c r="M234" s="12"/>
      <c r="N234" s="12"/>
      <c r="O234" s="12"/>
      <c r="P234" s="12"/>
      <c r="Q234" s="12"/>
      <c r="R234" s="12"/>
      <c r="S234" s="12"/>
      <c r="T234" s="12"/>
      <c r="U234" s="12"/>
      <c r="V234" s="12"/>
      <c r="W234" s="12"/>
      <c r="X234" s="12"/>
    </row>
    <row r="235" spans="12:24" x14ac:dyDescent="0.2">
      <c r="L235" s="12"/>
      <c r="M235" s="12"/>
      <c r="N235" s="12"/>
      <c r="O235" s="12"/>
      <c r="P235" s="12"/>
      <c r="Q235" s="12"/>
      <c r="R235" s="12"/>
      <c r="S235" s="12"/>
      <c r="T235" s="12"/>
      <c r="U235" s="12"/>
      <c r="V235" s="12"/>
      <c r="W235" s="12"/>
      <c r="X235" s="12"/>
    </row>
    <row r="236" spans="12:24" x14ac:dyDescent="0.2">
      <c r="L236" s="12"/>
      <c r="M236" s="12"/>
      <c r="N236" s="12"/>
      <c r="O236" s="12"/>
      <c r="P236" s="12"/>
      <c r="Q236" s="12"/>
      <c r="R236" s="12"/>
      <c r="S236" s="12"/>
      <c r="T236" s="12"/>
      <c r="U236" s="12"/>
      <c r="V236" s="12"/>
      <c r="W236" s="12"/>
      <c r="X236" s="12"/>
    </row>
    <row r="237" spans="12:24" x14ac:dyDescent="0.2">
      <c r="L237" s="12"/>
      <c r="M237" s="12"/>
      <c r="N237" s="12"/>
      <c r="O237" s="12"/>
      <c r="P237" s="12"/>
      <c r="Q237" s="12"/>
      <c r="R237" s="12"/>
      <c r="S237" s="12"/>
      <c r="T237" s="12"/>
      <c r="U237" s="12"/>
      <c r="V237" s="12"/>
      <c r="W237" s="12"/>
      <c r="X237" s="12"/>
    </row>
    <row r="238" spans="12:24" x14ac:dyDescent="0.2">
      <c r="L238" s="12"/>
      <c r="M238" s="12"/>
      <c r="N238" s="12"/>
      <c r="O238" s="12"/>
      <c r="P238" s="12"/>
      <c r="Q238" s="12"/>
      <c r="R238" s="12"/>
      <c r="S238" s="12"/>
      <c r="T238" s="12"/>
      <c r="U238" s="12"/>
      <c r="V238" s="12"/>
      <c r="W238" s="12"/>
      <c r="X238" s="12"/>
    </row>
    <row r="239" spans="12:24" x14ac:dyDescent="0.2">
      <c r="L239" s="12"/>
      <c r="M239" s="12"/>
      <c r="N239" s="12"/>
      <c r="O239" s="12"/>
      <c r="P239" s="12"/>
      <c r="Q239" s="12"/>
      <c r="R239" s="12"/>
      <c r="S239" s="12"/>
      <c r="T239" s="12"/>
      <c r="U239" s="12"/>
      <c r="V239" s="12"/>
      <c r="W239" s="12"/>
      <c r="X239" s="12"/>
    </row>
    <row r="240" spans="12:24" x14ac:dyDescent="0.2">
      <c r="L240" s="12"/>
      <c r="M240" s="12"/>
      <c r="N240" s="12"/>
      <c r="O240" s="12"/>
      <c r="P240" s="12"/>
      <c r="Q240" s="12"/>
      <c r="R240" s="12"/>
      <c r="S240" s="12"/>
      <c r="T240" s="12"/>
      <c r="U240" s="12"/>
      <c r="V240" s="12"/>
      <c r="W240" s="12"/>
      <c r="X240" s="12"/>
    </row>
    <row r="241" spans="12:24" x14ac:dyDescent="0.2">
      <c r="L241" s="12"/>
      <c r="M241" s="12"/>
      <c r="N241" s="12"/>
      <c r="O241" s="12"/>
      <c r="P241" s="12"/>
      <c r="Q241" s="12"/>
      <c r="R241" s="12"/>
      <c r="S241" s="12"/>
      <c r="T241" s="12"/>
      <c r="U241" s="12"/>
      <c r="V241" s="12"/>
      <c r="W241" s="12"/>
      <c r="X241" s="12"/>
    </row>
    <row r="242" spans="12:24" x14ac:dyDescent="0.2">
      <c r="L242" s="12"/>
      <c r="M242" s="12"/>
      <c r="N242" s="12"/>
      <c r="O242" s="12"/>
      <c r="P242" s="12"/>
      <c r="Q242" s="12"/>
      <c r="R242" s="12"/>
      <c r="S242" s="12"/>
      <c r="T242" s="12"/>
      <c r="U242" s="12"/>
      <c r="V242" s="12"/>
      <c r="W242" s="12"/>
      <c r="X242" s="12"/>
    </row>
    <row r="243" spans="12:24" x14ac:dyDescent="0.2">
      <c r="L243" s="12"/>
      <c r="M243" s="12"/>
      <c r="N243" s="12"/>
      <c r="O243" s="12"/>
      <c r="P243" s="12"/>
      <c r="Q243" s="12"/>
      <c r="R243" s="12"/>
      <c r="S243" s="12"/>
      <c r="T243" s="12"/>
      <c r="U243" s="12"/>
      <c r="V243" s="12"/>
      <c r="W243" s="12"/>
      <c r="X243" s="12"/>
    </row>
    <row r="244" spans="12:24" x14ac:dyDescent="0.2">
      <c r="L244" s="12"/>
      <c r="M244" s="12"/>
      <c r="N244" s="12"/>
      <c r="O244" s="12"/>
      <c r="P244" s="12"/>
      <c r="Q244" s="12"/>
      <c r="R244" s="12"/>
      <c r="S244" s="12"/>
      <c r="T244" s="12"/>
      <c r="U244" s="12"/>
      <c r="V244" s="12"/>
      <c r="W244" s="12"/>
      <c r="X244" s="12"/>
    </row>
    <row r="245" spans="12:24" x14ac:dyDescent="0.2">
      <c r="L245" s="12"/>
      <c r="M245" s="12"/>
      <c r="N245" s="12"/>
      <c r="O245" s="12"/>
      <c r="P245" s="12"/>
      <c r="Q245" s="12"/>
      <c r="R245" s="12"/>
      <c r="S245" s="12"/>
      <c r="T245" s="12"/>
      <c r="U245" s="12"/>
      <c r="V245" s="12"/>
      <c r="W245" s="12"/>
      <c r="X245" s="12"/>
    </row>
    <row r="246" spans="12:24" x14ac:dyDescent="0.2">
      <c r="L246" s="12"/>
      <c r="M246" s="12"/>
      <c r="N246" s="12"/>
      <c r="O246" s="12"/>
      <c r="P246" s="12"/>
      <c r="Q246" s="12"/>
      <c r="R246" s="12"/>
      <c r="S246" s="12"/>
      <c r="T246" s="12"/>
      <c r="U246" s="12"/>
      <c r="V246" s="12"/>
      <c r="W246" s="12"/>
      <c r="X246" s="12"/>
    </row>
    <row r="247" spans="12:24" x14ac:dyDescent="0.2">
      <c r="L247" s="12"/>
      <c r="M247" s="12"/>
      <c r="N247" s="12"/>
      <c r="O247" s="12"/>
      <c r="P247" s="12"/>
      <c r="Q247" s="12"/>
      <c r="R247" s="12"/>
      <c r="S247" s="12"/>
      <c r="T247" s="12"/>
      <c r="U247" s="12"/>
      <c r="V247" s="12"/>
      <c r="W247" s="12"/>
      <c r="X247" s="12"/>
    </row>
    <row r="248" spans="12:24" x14ac:dyDescent="0.2">
      <c r="L248" s="12"/>
      <c r="M248" s="12"/>
      <c r="N248" s="12"/>
      <c r="O248" s="12"/>
      <c r="P248" s="12"/>
      <c r="Q248" s="12"/>
      <c r="R248" s="12"/>
      <c r="S248" s="12"/>
      <c r="T248" s="12"/>
      <c r="U248" s="12"/>
      <c r="V248" s="12"/>
      <c r="W248" s="12"/>
      <c r="X248" s="12"/>
    </row>
    <row r="249" spans="12:24" x14ac:dyDescent="0.2">
      <c r="L249" s="12"/>
      <c r="M249" s="12"/>
      <c r="N249" s="12"/>
      <c r="O249" s="12"/>
      <c r="P249" s="12"/>
      <c r="Q249" s="12"/>
      <c r="R249" s="12"/>
      <c r="S249" s="12"/>
      <c r="T249" s="12"/>
      <c r="U249" s="12"/>
      <c r="V249" s="12"/>
      <c r="W249" s="12"/>
      <c r="X249" s="12"/>
    </row>
    <row r="250" spans="12:24" x14ac:dyDescent="0.2">
      <c r="L250" s="12"/>
      <c r="M250" s="12"/>
      <c r="N250" s="12"/>
      <c r="O250" s="12"/>
      <c r="P250" s="12"/>
      <c r="Q250" s="12"/>
      <c r="R250" s="12"/>
      <c r="S250" s="12"/>
      <c r="T250" s="12"/>
      <c r="U250" s="12"/>
      <c r="V250" s="12"/>
      <c r="W250" s="12"/>
      <c r="X250" s="12"/>
    </row>
    <row r="251" spans="12:24" x14ac:dyDescent="0.2">
      <c r="L251" s="12"/>
      <c r="M251" s="12"/>
      <c r="N251" s="12"/>
      <c r="O251" s="12"/>
      <c r="P251" s="12"/>
      <c r="Q251" s="12"/>
      <c r="R251" s="12"/>
      <c r="S251" s="12"/>
      <c r="T251" s="12"/>
      <c r="U251" s="12"/>
      <c r="V251" s="12"/>
      <c r="W251" s="12"/>
      <c r="X251" s="12"/>
    </row>
    <row r="252" spans="12:24" x14ac:dyDescent="0.2">
      <c r="L252" s="12"/>
      <c r="M252" s="12"/>
      <c r="N252" s="12"/>
      <c r="O252" s="12"/>
      <c r="P252" s="12"/>
      <c r="Q252" s="12"/>
      <c r="R252" s="12"/>
      <c r="S252" s="12"/>
      <c r="T252" s="12"/>
      <c r="U252" s="12"/>
      <c r="V252" s="12"/>
      <c r="W252" s="12"/>
      <c r="X252" s="12"/>
    </row>
    <row r="253" spans="12:24" x14ac:dyDescent="0.2">
      <c r="L253" s="12"/>
      <c r="M253" s="12"/>
      <c r="N253" s="12"/>
      <c r="O253" s="12"/>
      <c r="P253" s="12"/>
      <c r="Q253" s="12"/>
      <c r="R253" s="12"/>
      <c r="S253" s="12"/>
      <c r="T253" s="12"/>
      <c r="U253" s="12"/>
      <c r="V253" s="12"/>
      <c r="W253" s="12"/>
      <c r="X253" s="12"/>
    </row>
    <row r="254" spans="12:24" x14ac:dyDescent="0.2">
      <c r="L254" s="12"/>
      <c r="M254" s="12"/>
      <c r="N254" s="12"/>
      <c r="O254" s="12"/>
      <c r="P254" s="12"/>
      <c r="Q254" s="12"/>
      <c r="R254" s="12"/>
      <c r="S254" s="12"/>
      <c r="T254" s="12"/>
      <c r="U254" s="12"/>
      <c r="V254" s="12"/>
      <c r="W254" s="12"/>
      <c r="X254" s="12"/>
    </row>
    <row r="255" spans="12:24" x14ac:dyDescent="0.2">
      <c r="L255" s="12"/>
      <c r="M255" s="12"/>
      <c r="N255" s="12"/>
      <c r="O255" s="12"/>
      <c r="P255" s="12"/>
      <c r="Q255" s="12"/>
      <c r="R255" s="12"/>
      <c r="S255" s="12"/>
      <c r="T255" s="12"/>
      <c r="U255" s="12"/>
      <c r="V255" s="12"/>
      <c r="W255" s="12"/>
      <c r="X255" s="12"/>
    </row>
    <row r="256" spans="12:24" x14ac:dyDescent="0.2">
      <c r="L256" s="12"/>
      <c r="M256" s="12"/>
      <c r="N256" s="12"/>
      <c r="O256" s="12"/>
      <c r="P256" s="12"/>
      <c r="Q256" s="12"/>
      <c r="R256" s="12"/>
      <c r="S256" s="12"/>
      <c r="T256" s="12"/>
      <c r="U256" s="12"/>
      <c r="V256" s="12"/>
      <c r="W256" s="12"/>
      <c r="X256" s="12"/>
    </row>
    <row r="257" spans="12:24" x14ac:dyDescent="0.2">
      <c r="L257" s="12"/>
      <c r="M257" s="12"/>
      <c r="N257" s="12"/>
      <c r="O257" s="12"/>
      <c r="P257" s="12"/>
      <c r="Q257" s="12"/>
      <c r="R257" s="12"/>
      <c r="S257" s="12"/>
      <c r="T257" s="12"/>
      <c r="U257" s="12"/>
      <c r="V257" s="12"/>
      <c r="W257" s="12"/>
      <c r="X257" s="12"/>
    </row>
    <row r="258" spans="12:24" x14ac:dyDescent="0.2">
      <c r="L258" s="12"/>
      <c r="M258" s="12"/>
      <c r="N258" s="12"/>
      <c r="O258" s="12"/>
      <c r="P258" s="12"/>
      <c r="Q258" s="12"/>
      <c r="R258" s="12"/>
      <c r="S258" s="12"/>
      <c r="T258" s="12"/>
      <c r="U258" s="12"/>
      <c r="V258" s="12"/>
      <c r="W258" s="12"/>
      <c r="X258" s="12"/>
    </row>
    <row r="259" spans="12:24" x14ac:dyDescent="0.2">
      <c r="L259" s="12"/>
      <c r="M259" s="12"/>
      <c r="N259" s="12"/>
      <c r="O259" s="12"/>
      <c r="P259" s="12"/>
      <c r="Q259" s="12"/>
      <c r="R259" s="12"/>
      <c r="S259" s="12"/>
      <c r="T259" s="12"/>
      <c r="U259" s="12"/>
      <c r="V259" s="12"/>
      <c r="W259" s="12"/>
      <c r="X259" s="12"/>
    </row>
    <row r="260" spans="12:24" x14ac:dyDescent="0.2">
      <c r="L260" s="12"/>
      <c r="M260" s="12"/>
      <c r="N260" s="12"/>
      <c r="O260" s="12"/>
      <c r="P260" s="12"/>
      <c r="Q260" s="12"/>
      <c r="R260" s="12"/>
      <c r="S260" s="12"/>
      <c r="T260" s="12"/>
      <c r="U260" s="12"/>
      <c r="V260" s="12"/>
      <c r="W260" s="12"/>
      <c r="X260" s="12"/>
    </row>
    <row r="261" spans="12:24" x14ac:dyDescent="0.2">
      <c r="L261" s="12"/>
      <c r="M261" s="12"/>
      <c r="N261" s="12"/>
      <c r="O261" s="12"/>
      <c r="P261" s="12"/>
      <c r="Q261" s="12"/>
      <c r="R261" s="12"/>
      <c r="S261" s="12"/>
      <c r="T261" s="12"/>
      <c r="U261" s="12"/>
      <c r="V261" s="12"/>
      <c r="W261" s="12"/>
      <c r="X261" s="12"/>
    </row>
    <row r="262" spans="12:24" x14ac:dyDescent="0.2">
      <c r="L262" s="12"/>
      <c r="M262" s="12"/>
      <c r="N262" s="12"/>
      <c r="O262" s="12"/>
      <c r="P262" s="12"/>
      <c r="Q262" s="12"/>
      <c r="R262" s="12"/>
      <c r="S262" s="12"/>
      <c r="T262" s="12"/>
      <c r="U262" s="12"/>
      <c r="V262" s="12"/>
      <c r="W262" s="12"/>
      <c r="X262" s="12"/>
    </row>
    <row r="263" spans="12:24" x14ac:dyDescent="0.2">
      <c r="L263" s="12"/>
      <c r="M263" s="12"/>
      <c r="N263" s="12"/>
      <c r="O263" s="12"/>
      <c r="P263" s="12"/>
      <c r="Q263" s="12"/>
      <c r="R263" s="12"/>
      <c r="S263" s="12"/>
      <c r="T263" s="12"/>
      <c r="U263" s="12"/>
      <c r="V263" s="12"/>
      <c r="W263" s="12"/>
      <c r="X263" s="12"/>
    </row>
    <row r="264" spans="12:24" x14ac:dyDescent="0.2">
      <c r="L264" s="12"/>
      <c r="M264" s="12"/>
      <c r="N264" s="12"/>
      <c r="O264" s="12"/>
      <c r="P264" s="12"/>
      <c r="Q264" s="12"/>
      <c r="R264" s="12"/>
      <c r="S264" s="12"/>
      <c r="T264" s="12"/>
      <c r="U264" s="12"/>
      <c r="V264" s="12"/>
      <c r="W264" s="12"/>
      <c r="X264" s="12"/>
    </row>
    <row r="265" spans="12:24" x14ac:dyDescent="0.2">
      <c r="L265" s="12"/>
      <c r="M265" s="12"/>
      <c r="N265" s="12"/>
      <c r="O265" s="12"/>
      <c r="P265" s="12"/>
      <c r="Q265" s="12"/>
      <c r="R265" s="12"/>
      <c r="S265" s="12"/>
      <c r="T265" s="12"/>
      <c r="U265" s="12"/>
      <c r="V265" s="12"/>
      <c r="W265" s="12"/>
      <c r="X265" s="12"/>
    </row>
    <row r="266" spans="12:24" x14ac:dyDescent="0.2">
      <c r="L266" s="12"/>
      <c r="M266" s="12"/>
      <c r="N266" s="12"/>
      <c r="O266" s="12"/>
      <c r="P266" s="12"/>
      <c r="Q266" s="12"/>
      <c r="R266" s="12"/>
      <c r="S266" s="12"/>
      <c r="T266" s="12"/>
      <c r="U266" s="12"/>
      <c r="V266" s="12"/>
      <c r="W266" s="12"/>
      <c r="X266" s="12"/>
    </row>
    <row r="267" spans="12:24" x14ac:dyDescent="0.2">
      <c r="L267" s="12"/>
      <c r="M267" s="12"/>
      <c r="N267" s="12"/>
      <c r="O267" s="12"/>
      <c r="P267" s="12"/>
      <c r="Q267" s="12"/>
      <c r="R267" s="12"/>
      <c r="S267" s="12"/>
      <c r="T267" s="12"/>
      <c r="U267" s="12"/>
      <c r="V267" s="12"/>
      <c r="W267" s="12"/>
      <c r="X267" s="12"/>
    </row>
    <row r="268" spans="12:24" x14ac:dyDescent="0.2">
      <c r="L268" s="12"/>
      <c r="M268" s="12"/>
      <c r="N268" s="12"/>
      <c r="O268" s="12"/>
      <c r="P268" s="12"/>
      <c r="Q268" s="12"/>
      <c r="R268" s="12"/>
      <c r="S268" s="12"/>
      <c r="T268" s="12"/>
      <c r="U268" s="12"/>
      <c r="V268" s="12"/>
      <c r="W268" s="12"/>
      <c r="X268" s="12"/>
    </row>
    <row r="269" spans="12:24" x14ac:dyDescent="0.2">
      <c r="L269" s="12"/>
      <c r="M269" s="12"/>
      <c r="N269" s="12"/>
      <c r="O269" s="12"/>
      <c r="P269" s="12"/>
      <c r="Q269" s="12"/>
      <c r="R269" s="12"/>
      <c r="S269" s="12"/>
      <c r="T269" s="12"/>
      <c r="U269" s="12"/>
      <c r="V269" s="12"/>
      <c r="W269" s="12"/>
      <c r="X269" s="12"/>
    </row>
    <row r="270" spans="12:24" x14ac:dyDescent="0.2">
      <c r="L270" s="12"/>
      <c r="M270" s="12"/>
      <c r="N270" s="12"/>
      <c r="O270" s="12"/>
      <c r="P270" s="12"/>
      <c r="Q270" s="12"/>
      <c r="R270" s="12"/>
      <c r="S270" s="12"/>
      <c r="T270" s="12"/>
      <c r="U270" s="12"/>
      <c r="V270" s="12"/>
      <c r="W270" s="12"/>
      <c r="X270" s="12"/>
    </row>
    <row r="271" spans="12:24" x14ac:dyDescent="0.2">
      <c r="L271" s="12"/>
      <c r="M271" s="12"/>
      <c r="N271" s="12"/>
      <c r="O271" s="12"/>
      <c r="P271" s="12"/>
      <c r="Q271" s="12"/>
      <c r="R271" s="12"/>
      <c r="S271" s="12"/>
      <c r="T271" s="12"/>
      <c r="U271" s="12"/>
      <c r="V271" s="12"/>
      <c r="W271" s="12"/>
      <c r="X271" s="12"/>
    </row>
    <row r="272" spans="12:24" x14ac:dyDescent="0.2">
      <c r="L272" s="12"/>
      <c r="M272" s="12"/>
      <c r="N272" s="12"/>
      <c r="O272" s="12"/>
      <c r="P272" s="12"/>
      <c r="Q272" s="12"/>
      <c r="R272" s="12"/>
      <c r="S272" s="12"/>
      <c r="T272" s="12"/>
      <c r="U272" s="12"/>
      <c r="V272" s="12"/>
      <c r="W272" s="12"/>
      <c r="X272" s="12"/>
    </row>
    <row r="273" spans="12:24" x14ac:dyDescent="0.2">
      <c r="L273" s="12"/>
      <c r="M273" s="12"/>
      <c r="N273" s="12"/>
      <c r="O273" s="12"/>
      <c r="P273" s="12"/>
      <c r="Q273" s="12"/>
      <c r="R273" s="12"/>
      <c r="S273" s="12"/>
      <c r="T273" s="12"/>
      <c r="U273" s="12"/>
      <c r="V273" s="12"/>
      <c r="W273" s="12"/>
      <c r="X273" s="12"/>
    </row>
    <row r="274" spans="12:24" x14ac:dyDescent="0.2">
      <c r="L274" s="12"/>
      <c r="M274" s="12"/>
      <c r="N274" s="12"/>
      <c r="O274" s="12"/>
      <c r="P274" s="12"/>
      <c r="Q274" s="12"/>
      <c r="R274" s="12"/>
      <c r="S274" s="12"/>
      <c r="T274" s="12"/>
      <c r="U274" s="12"/>
      <c r="V274" s="12"/>
      <c r="W274" s="12"/>
      <c r="X274" s="12"/>
    </row>
    <row r="275" spans="12:24" x14ac:dyDescent="0.2">
      <c r="L275" s="12"/>
      <c r="M275" s="12"/>
      <c r="N275" s="12"/>
      <c r="O275" s="12"/>
      <c r="P275" s="12"/>
      <c r="Q275" s="12"/>
      <c r="R275" s="12"/>
      <c r="S275" s="12"/>
      <c r="T275" s="12"/>
      <c r="U275" s="12"/>
      <c r="V275" s="12"/>
      <c r="W275" s="12"/>
      <c r="X275" s="12"/>
    </row>
    <row r="276" spans="12:24" x14ac:dyDescent="0.2">
      <c r="L276" s="12"/>
      <c r="M276" s="12"/>
      <c r="N276" s="12"/>
      <c r="O276" s="12"/>
      <c r="P276" s="12"/>
      <c r="Q276" s="12"/>
      <c r="R276" s="12"/>
      <c r="S276" s="12"/>
      <c r="T276" s="12"/>
      <c r="U276" s="12"/>
      <c r="V276" s="12"/>
      <c r="W276" s="12"/>
      <c r="X276" s="12"/>
    </row>
    <row r="277" spans="12:24" x14ac:dyDescent="0.2">
      <c r="L277" s="12"/>
      <c r="M277" s="12"/>
      <c r="N277" s="12"/>
      <c r="O277" s="12"/>
      <c r="P277" s="12"/>
      <c r="Q277" s="12"/>
      <c r="R277" s="12"/>
      <c r="S277" s="12"/>
      <c r="T277" s="12"/>
      <c r="U277" s="12"/>
      <c r="V277" s="12"/>
      <c r="W277" s="12"/>
      <c r="X277" s="12"/>
    </row>
    <row r="278" spans="12:24" x14ac:dyDescent="0.2">
      <c r="L278" s="12"/>
      <c r="M278" s="12"/>
      <c r="N278" s="12"/>
      <c r="O278" s="12"/>
      <c r="P278" s="12"/>
      <c r="Q278" s="12"/>
      <c r="R278" s="12"/>
      <c r="S278" s="12"/>
      <c r="T278" s="12"/>
      <c r="U278" s="12"/>
      <c r="V278" s="12"/>
      <c r="W278" s="12"/>
      <c r="X278" s="12"/>
    </row>
    <row r="279" spans="12:24" x14ac:dyDescent="0.2">
      <c r="L279" s="12"/>
      <c r="M279" s="12"/>
      <c r="N279" s="12"/>
      <c r="O279" s="12"/>
      <c r="P279" s="12"/>
      <c r="Q279" s="12"/>
      <c r="R279" s="12"/>
      <c r="S279" s="12"/>
      <c r="T279" s="12"/>
      <c r="U279" s="12"/>
      <c r="V279" s="12"/>
      <c r="W279" s="12"/>
      <c r="X279" s="12"/>
    </row>
    <row r="280" spans="12:24" x14ac:dyDescent="0.2">
      <c r="L280" s="12"/>
      <c r="M280" s="12"/>
      <c r="N280" s="12"/>
      <c r="O280" s="12"/>
      <c r="P280" s="12"/>
      <c r="Q280" s="12"/>
      <c r="R280" s="12"/>
      <c r="S280" s="12"/>
      <c r="T280" s="12"/>
      <c r="U280" s="12"/>
      <c r="V280" s="12"/>
      <c r="W280" s="12"/>
      <c r="X280" s="12"/>
    </row>
    <row r="281" spans="12:24" x14ac:dyDescent="0.2">
      <c r="L281" s="12"/>
      <c r="M281" s="12"/>
      <c r="N281" s="12"/>
      <c r="O281" s="12"/>
      <c r="P281" s="12"/>
      <c r="Q281" s="12"/>
      <c r="R281" s="12"/>
      <c r="S281" s="12"/>
      <c r="T281" s="12"/>
      <c r="U281" s="12"/>
      <c r="V281" s="12"/>
      <c r="W281" s="12"/>
      <c r="X281" s="12"/>
    </row>
    <row r="282" spans="12:24" x14ac:dyDescent="0.2">
      <c r="L282" s="12"/>
      <c r="M282" s="12"/>
      <c r="N282" s="12"/>
      <c r="O282" s="12"/>
      <c r="P282" s="12"/>
      <c r="Q282" s="12"/>
      <c r="R282" s="12"/>
      <c r="S282" s="12"/>
      <c r="T282" s="12"/>
      <c r="U282" s="12"/>
      <c r="V282" s="12"/>
      <c r="W282" s="12"/>
      <c r="X282" s="12"/>
    </row>
    <row r="283" spans="12:24" x14ac:dyDescent="0.2">
      <c r="L283" s="12"/>
      <c r="M283" s="12"/>
      <c r="N283" s="12"/>
      <c r="O283" s="12"/>
      <c r="P283" s="12"/>
      <c r="Q283" s="12"/>
      <c r="R283" s="12"/>
      <c r="S283" s="12"/>
      <c r="T283" s="12"/>
      <c r="U283" s="12"/>
      <c r="V283" s="12"/>
      <c r="W283" s="12"/>
      <c r="X283" s="12"/>
    </row>
    <row r="284" spans="12:24" x14ac:dyDescent="0.2">
      <c r="L284" s="12"/>
      <c r="M284" s="12"/>
      <c r="N284" s="12"/>
      <c r="O284" s="12"/>
      <c r="P284" s="12"/>
      <c r="Q284" s="12"/>
      <c r="R284" s="12"/>
      <c r="S284" s="12"/>
      <c r="T284" s="12"/>
      <c r="U284" s="12"/>
      <c r="V284" s="12"/>
      <c r="W284" s="12"/>
      <c r="X284" s="12"/>
    </row>
    <row r="285" spans="12:24" x14ac:dyDescent="0.2">
      <c r="L285" s="12"/>
      <c r="M285" s="12"/>
      <c r="N285" s="12"/>
      <c r="O285" s="12"/>
      <c r="P285" s="12"/>
      <c r="Q285" s="12"/>
      <c r="R285" s="12"/>
      <c r="S285" s="12"/>
      <c r="T285" s="12"/>
      <c r="U285" s="12"/>
      <c r="V285" s="12"/>
      <c r="W285" s="12"/>
      <c r="X285" s="12"/>
    </row>
    <row r="286" spans="12:24" x14ac:dyDescent="0.2">
      <c r="L286" s="12"/>
      <c r="M286" s="12"/>
      <c r="N286" s="12"/>
      <c r="O286" s="12"/>
      <c r="P286" s="12"/>
      <c r="Q286" s="12"/>
      <c r="R286" s="12"/>
      <c r="S286" s="12"/>
      <c r="T286" s="12"/>
      <c r="U286" s="12"/>
      <c r="V286" s="12"/>
      <c r="W286" s="12"/>
      <c r="X286" s="12"/>
    </row>
    <row r="287" spans="12:24" x14ac:dyDescent="0.2">
      <c r="L287" s="12"/>
      <c r="M287" s="12"/>
      <c r="N287" s="12"/>
      <c r="O287" s="12"/>
      <c r="P287" s="12"/>
      <c r="Q287" s="12"/>
      <c r="R287" s="12"/>
      <c r="S287" s="12"/>
      <c r="T287" s="12"/>
      <c r="U287" s="12"/>
      <c r="V287" s="12"/>
      <c r="W287" s="12"/>
      <c r="X287" s="12"/>
    </row>
    <row r="288" spans="12:24" x14ac:dyDescent="0.2">
      <c r="L288" s="12"/>
      <c r="M288" s="12"/>
      <c r="N288" s="12"/>
      <c r="O288" s="12"/>
      <c r="P288" s="12"/>
      <c r="Q288" s="12"/>
      <c r="R288" s="12"/>
      <c r="S288" s="12"/>
      <c r="T288" s="12"/>
      <c r="U288" s="12"/>
      <c r="V288" s="12"/>
      <c r="W288" s="12"/>
      <c r="X288" s="12"/>
    </row>
    <row r="289" spans="12:24" x14ac:dyDescent="0.2">
      <c r="L289" s="12"/>
      <c r="M289" s="12"/>
      <c r="N289" s="12"/>
      <c r="O289" s="12"/>
      <c r="P289" s="12"/>
      <c r="Q289" s="12"/>
      <c r="R289" s="12"/>
      <c r="S289" s="12"/>
      <c r="T289" s="12"/>
      <c r="U289" s="12"/>
      <c r="V289" s="12"/>
      <c r="W289" s="12"/>
      <c r="X289" s="12"/>
    </row>
    <row r="290" spans="12:24" x14ac:dyDescent="0.2">
      <c r="L290" s="12"/>
      <c r="M290" s="12"/>
      <c r="N290" s="12"/>
      <c r="O290" s="12"/>
      <c r="P290" s="12"/>
      <c r="Q290" s="12"/>
      <c r="R290" s="12"/>
      <c r="S290" s="12"/>
      <c r="T290" s="12"/>
      <c r="U290" s="12"/>
      <c r="V290" s="12"/>
      <c r="W290" s="12"/>
      <c r="X290" s="12"/>
    </row>
    <row r="291" spans="12:24" x14ac:dyDescent="0.2">
      <c r="L291" s="12"/>
      <c r="M291" s="12"/>
      <c r="N291" s="12"/>
      <c r="O291" s="12"/>
      <c r="P291" s="12"/>
      <c r="Q291" s="12"/>
      <c r="R291" s="12"/>
      <c r="S291" s="12"/>
      <c r="T291" s="12"/>
      <c r="U291" s="12"/>
      <c r="V291" s="12"/>
      <c r="W291" s="12"/>
      <c r="X291" s="12"/>
    </row>
    <row r="292" spans="12:24" x14ac:dyDescent="0.2">
      <c r="L292" s="12"/>
      <c r="M292" s="12"/>
      <c r="N292" s="12"/>
      <c r="O292" s="12"/>
      <c r="P292" s="12"/>
      <c r="Q292" s="12"/>
      <c r="R292" s="12"/>
      <c r="S292" s="12"/>
      <c r="T292" s="12"/>
      <c r="U292" s="12"/>
      <c r="V292" s="12"/>
      <c r="W292" s="12"/>
      <c r="X292" s="12"/>
    </row>
    <row r="293" spans="12:24" x14ac:dyDescent="0.2">
      <c r="L293" s="12"/>
      <c r="M293" s="12"/>
      <c r="N293" s="12"/>
      <c r="O293" s="12"/>
      <c r="P293" s="12"/>
      <c r="Q293" s="12"/>
      <c r="R293" s="12"/>
      <c r="S293" s="12"/>
      <c r="T293" s="12"/>
      <c r="U293" s="12"/>
      <c r="V293" s="12"/>
      <c r="W293" s="12"/>
      <c r="X293" s="12"/>
    </row>
    <row r="294" spans="12:24" x14ac:dyDescent="0.2">
      <c r="L294" s="12"/>
      <c r="M294" s="12"/>
      <c r="N294" s="12"/>
      <c r="O294" s="12"/>
      <c r="P294" s="12"/>
      <c r="Q294" s="12"/>
      <c r="R294" s="12"/>
      <c r="S294" s="12"/>
      <c r="T294" s="12"/>
      <c r="U294" s="12"/>
      <c r="V294" s="12"/>
      <c r="W294" s="12"/>
      <c r="X294" s="12"/>
    </row>
    <row r="295" spans="12:24" x14ac:dyDescent="0.2">
      <c r="L295" s="12"/>
      <c r="M295" s="12"/>
      <c r="N295" s="12"/>
      <c r="O295" s="12"/>
      <c r="P295" s="12"/>
      <c r="Q295" s="12"/>
      <c r="R295" s="12"/>
      <c r="S295" s="12"/>
      <c r="T295" s="12"/>
      <c r="U295" s="12"/>
      <c r="V295" s="12"/>
      <c r="W295" s="12"/>
      <c r="X295" s="12"/>
    </row>
    <row r="296" spans="12:24" x14ac:dyDescent="0.2">
      <c r="L296" s="12"/>
      <c r="M296" s="12"/>
      <c r="N296" s="12"/>
      <c r="O296" s="12"/>
      <c r="P296" s="12"/>
      <c r="Q296" s="12"/>
      <c r="R296" s="12"/>
      <c r="S296" s="12"/>
      <c r="T296" s="12"/>
      <c r="U296" s="12"/>
      <c r="V296" s="12"/>
      <c r="W296" s="12"/>
      <c r="X296" s="12"/>
    </row>
    <row r="297" spans="12:24" x14ac:dyDescent="0.2">
      <c r="L297" s="12"/>
      <c r="M297" s="12"/>
      <c r="N297" s="12"/>
      <c r="O297" s="12"/>
      <c r="P297" s="12"/>
      <c r="Q297" s="12"/>
      <c r="R297" s="12"/>
      <c r="S297" s="12"/>
      <c r="T297" s="12"/>
      <c r="U297" s="12"/>
      <c r="V297" s="12"/>
      <c r="W297" s="12"/>
      <c r="X297" s="12"/>
    </row>
    <row r="298" spans="12:24" x14ac:dyDescent="0.2">
      <c r="L298" s="12"/>
      <c r="M298" s="12"/>
      <c r="N298" s="12"/>
      <c r="O298" s="12"/>
      <c r="P298" s="12"/>
      <c r="Q298" s="12"/>
      <c r="R298" s="12"/>
      <c r="S298" s="12"/>
      <c r="T298" s="12"/>
      <c r="U298" s="12"/>
      <c r="V298" s="12"/>
      <c r="W298" s="12"/>
      <c r="X298" s="12"/>
    </row>
    <row r="299" spans="12:24" x14ac:dyDescent="0.2">
      <c r="L299" s="12"/>
      <c r="M299" s="12"/>
      <c r="N299" s="12"/>
      <c r="O299" s="12"/>
      <c r="P299" s="12"/>
      <c r="Q299" s="12"/>
      <c r="R299" s="12"/>
      <c r="S299" s="12"/>
      <c r="T299" s="12"/>
      <c r="U299" s="12"/>
      <c r="V299" s="12"/>
      <c r="W299" s="12"/>
      <c r="X299" s="12"/>
    </row>
    <row r="300" spans="12:24" x14ac:dyDescent="0.2">
      <c r="L300" s="12"/>
      <c r="M300" s="12"/>
      <c r="N300" s="12"/>
      <c r="O300" s="12"/>
      <c r="P300" s="12"/>
      <c r="Q300" s="12"/>
      <c r="R300" s="12"/>
      <c r="S300" s="12"/>
      <c r="T300" s="12"/>
      <c r="U300" s="12"/>
      <c r="V300" s="12"/>
      <c r="W300" s="12"/>
      <c r="X300" s="12"/>
    </row>
    <row r="301" spans="12:24" x14ac:dyDescent="0.2">
      <c r="L301" s="12"/>
      <c r="M301" s="12"/>
      <c r="N301" s="12"/>
      <c r="O301" s="12"/>
      <c r="P301" s="12"/>
      <c r="Q301" s="12"/>
      <c r="R301" s="12"/>
      <c r="S301" s="12"/>
      <c r="T301" s="12"/>
      <c r="U301" s="12"/>
      <c r="V301" s="12"/>
      <c r="W301" s="12"/>
      <c r="X301" s="12"/>
    </row>
    <row r="302" spans="12:24" x14ac:dyDescent="0.2">
      <c r="L302" s="12"/>
      <c r="M302" s="12"/>
      <c r="N302" s="12"/>
      <c r="O302" s="12"/>
      <c r="P302" s="12"/>
      <c r="Q302" s="12"/>
      <c r="R302" s="12"/>
      <c r="S302" s="12"/>
      <c r="T302" s="12"/>
      <c r="U302" s="12"/>
      <c r="V302" s="12"/>
      <c r="W302" s="12"/>
      <c r="X302" s="12"/>
    </row>
    <row r="303" spans="12:24" x14ac:dyDescent="0.2">
      <c r="L303" s="12"/>
      <c r="M303" s="12"/>
      <c r="N303" s="12"/>
      <c r="O303" s="12"/>
      <c r="P303" s="12"/>
      <c r="Q303" s="12"/>
      <c r="R303" s="12"/>
      <c r="S303" s="12"/>
      <c r="T303" s="12"/>
      <c r="U303" s="12"/>
      <c r="V303" s="12"/>
      <c r="W303" s="12"/>
      <c r="X303" s="12"/>
    </row>
    <row r="304" spans="12:24" x14ac:dyDescent="0.2">
      <c r="L304" s="12"/>
      <c r="M304" s="12"/>
      <c r="N304" s="12"/>
      <c r="O304" s="12"/>
      <c r="P304" s="12"/>
      <c r="Q304" s="12"/>
      <c r="R304" s="12"/>
      <c r="S304" s="12"/>
      <c r="T304" s="12"/>
      <c r="U304" s="12"/>
      <c r="V304" s="12"/>
      <c r="W304" s="12"/>
      <c r="X304" s="12"/>
    </row>
    <row r="305" spans="12:24" x14ac:dyDescent="0.2">
      <c r="L305" s="12"/>
      <c r="M305" s="12"/>
      <c r="N305" s="12"/>
      <c r="O305" s="12"/>
      <c r="P305" s="12"/>
      <c r="Q305" s="12"/>
      <c r="R305" s="12"/>
      <c r="S305" s="12"/>
      <c r="T305" s="12"/>
      <c r="U305" s="12"/>
      <c r="V305" s="12"/>
      <c r="W305" s="12"/>
      <c r="X305" s="12"/>
    </row>
    <row r="306" spans="12:24" x14ac:dyDescent="0.2">
      <c r="L306" s="12"/>
      <c r="M306" s="12"/>
      <c r="N306" s="12"/>
      <c r="O306" s="12"/>
      <c r="P306" s="12"/>
      <c r="Q306" s="12"/>
      <c r="R306" s="12"/>
      <c r="S306" s="12"/>
      <c r="T306" s="12"/>
      <c r="U306" s="12"/>
      <c r="V306" s="12"/>
      <c r="W306" s="12"/>
      <c r="X306" s="12"/>
    </row>
    <row r="307" spans="12:24" x14ac:dyDescent="0.2">
      <c r="L307" s="12"/>
      <c r="M307" s="12"/>
      <c r="N307" s="12"/>
      <c r="O307" s="12"/>
      <c r="P307" s="12"/>
      <c r="Q307" s="12"/>
      <c r="R307" s="12"/>
      <c r="S307" s="12"/>
      <c r="T307" s="12"/>
      <c r="U307" s="12"/>
      <c r="V307" s="12"/>
      <c r="W307" s="12"/>
      <c r="X307" s="12"/>
    </row>
    <row r="308" spans="12:24" x14ac:dyDescent="0.2">
      <c r="L308" s="12"/>
      <c r="M308" s="12"/>
      <c r="N308" s="12"/>
      <c r="O308" s="12"/>
      <c r="P308" s="12"/>
      <c r="Q308" s="12"/>
      <c r="R308" s="12"/>
      <c r="S308" s="12"/>
      <c r="T308" s="12"/>
      <c r="U308" s="12"/>
      <c r="V308" s="12"/>
      <c r="W308" s="12"/>
      <c r="X308" s="12"/>
    </row>
    <row r="309" spans="12:24" x14ac:dyDescent="0.2">
      <c r="L309" s="12"/>
      <c r="M309" s="12"/>
      <c r="N309" s="12"/>
      <c r="O309" s="12"/>
      <c r="P309" s="12"/>
      <c r="Q309" s="12"/>
      <c r="R309" s="12"/>
      <c r="S309" s="12"/>
      <c r="T309" s="12"/>
      <c r="U309" s="12"/>
      <c r="V309" s="12"/>
      <c r="W309" s="12"/>
      <c r="X309" s="12"/>
    </row>
    <row r="310" spans="12:24" x14ac:dyDescent="0.2">
      <c r="L310" s="12"/>
      <c r="M310" s="12"/>
      <c r="N310" s="12"/>
      <c r="O310" s="12"/>
      <c r="P310" s="12"/>
      <c r="Q310" s="12"/>
      <c r="R310" s="12"/>
      <c r="S310" s="12"/>
      <c r="T310" s="12"/>
      <c r="U310" s="12"/>
      <c r="V310" s="12"/>
      <c r="W310" s="12"/>
      <c r="X310" s="12"/>
    </row>
    <row r="311" spans="12:24" x14ac:dyDescent="0.2">
      <c r="L311" s="12"/>
      <c r="M311" s="12"/>
      <c r="N311" s="12"/>
      <c r="O311" s="12"/>
      <c r="P311" s="12"/>
      <c r="Q311" s="12"/>
      <c r="R311" s="12"/>
      <c r="S311" s="12"/>
      <c r="T311" s="12"/>
      <c r="U311" s="12"/>
      <c r="V311" s="12"/>
      <c r="W311" s="12"/>
      <c r="X311" s="12"/>
    </row>
    <row r="312" spans="12:24" x14ac:dyDescent="0.2">
      <c r="L312" s="12"/>
      <c r="M312" s="12"/>
      <c r="N312" s="12"/>
      <c r="O312" s="12"/>
      <c r="P312" s="12"/>
      <c r="Q312" s="12"/>
      <c r="R312" s="12"/>
      <c r="S312" s="12"/>
      <c r="T312" s="12"/>
      <c r="U312" s="12"/>
      <c r="V312" s="12"/>
      <c r="W312" s="12"/>
      <c r="X312" s="12"/>
    </row>
    <row r="313" spans="12:24" x14ac:dyDescent="0.2">
      <c r="L313" s="12"/>
      <c r="M313" s="12"/>
      <c r="N313" s="12"/>
      <c r="O313" s="12"/>
      <c r="P313" s="12"/>
      <c r="Q313" s="12"/>
      <c r="R313" s="12"/>
      <c r="S313" s="12"/>
      <c r="T313" s="12"/>
      <c r="U313" s="12"/>
      <c r="V313" s="12"/>
      <c r="W313" s="12"/>
      <c r="X313" s="12"/>
    </row>
    <row r="314" spans="12:24" x14ac:dyDescent="0.2">
      <c r="L314" s="12"/>
      <c r="M314" s="12"/>
      <c r="N314" s="12"/>
      <c r="O314" s="12"/>
      <c r="P314" s="12"/>
      <c r="Q314" s="12"/>
      <c r="R314" s="12"/>
      <c r="S314" s="12"/>
      <c r="T314" s="12"/>
      <c r="U314" s="12"/>
      <c r="V314" s="12"/>
      <c r="W314" s="12"/>
      <c r="X314" s="12"/>
    </row>
    <row r="315" spans="12:24" x14ac:dyDescent="0.2">
      <c r="L315" s="12"/>
      <c r="M315" s="12"/>
      <c r="N315" s="12"/>
      <c r="O315" s="12"/>
      <c r="P315" s="12"/>
      <c r="Q315" s="12"/>
      <c r="R315" s="12"/>
      <c r="S315" s="12"/>
      <c r="T315" s="12"/>
      <c r="U315" s="12"/>
      <c r="V315" s="12"/>
      <c r="W315" s="12"/>
      <c r="X315" s="12"/>
    </row>
    <row r="316" spans="12:24" x14ac:dyDescent="0.2">
      <c r="L316" s="12"/>
      <c r="M316" s="12"/>
      <c r="N316" s="12"/>
      <c r="O316" s="12"/>
      <c r="P316" s="12"/>
      <c r="Q316" s="12"/>
      <c r="R316" s="12"/>
      <c r="S316" s="12"/>
      <c r="T316" s="12"/>
      <c r="U316" s="12"/>
      <c r="V316" s="12"/>
      <c r="W316" s="12"/>
      <c r="X316" s="12"/>
    </row>
    <row r="317" spans="12:24" x14ac:dyDescent="0.2">
      <c r="L317" s="12"/>
      <c r="M317" s="12"/>
      <c r="N317" s="12"/>
      <c r="O317" s="12"/>
      <c r="P317" s="12"/>
      <c r="Q317" s="12"/>
      <c r="R317" s="12"/>
      <c r="S317" s="12"/>
      <c r="T317" s="12"/>
      <c r="U317" s="12"/>
      <c r="V317" s="12"/>
      <c r="W317" s="12"/>
      <c r="X317" s="12"/>
    </row>
    <row r="318" spans="12:24" x14ac:dyDescent="0.2">
      <c r="L318" s="12"/>
      <c r="M318" s="12"/>
      <c r="N318" s="12"/>
      <c r="O318" s="12"/>
      <c r="P318" s="12"/>
      <c r="Q318" s="12"/>
      <c r="R318" s="12"/>
      <c r="S318" s="12"/>
      <c r="T318" s="12"/>
      <c r="U318" s="12"/>
      <c r="V318" s="12"/>
      <c r="W318" s="12"/>
      <c r="X318" s="12"/>
    </row>
    <row r="319" spans="12:24" x14ac:dyDescent="0.2">
      <c r="L319" s="12"/>
      <c r="M319" s="12"/>
      <c r="N319" s="12"/>
      <c r="O319" s="12"/>
      <c r="P319" s="12"/>
      <c r="Q319" s="12"/>
      <c r="R319" s="12"/>
      <c r="S319" s="12"/>
      <c r="T319" s="12"/>
      <c r="U319" s="12"/>
      <c r="V319" s="12"/>
      <c r="W319" s="12"/>
      <c r="X319" s="12"/>
    </row>
    <row r="320" spans="12:24" x14ac:dyDescent="0.2">
      <c r="L320" s="12"/>
      <c r="M320" s="12"/>
      <c r="N320" s="12"/>
      <c r="O320" s="12"/>
      <c r="P320" s="12"/>
      <c r="Q320" s="12"/>
      <c r="R320" s="12"/>
      <c r="S320" s="12"/>
      <c r="T320" s="12"/>
      <c r="U320" s="12"/>
      <c r="V320" s="12"/>
      <c r="W320" s="12"/>
      <c r="X320" s="12"/>
    </row>
    <row r="321" spans="12:24" x14ac:dyDescent="0.2">
      <c r="L321" s="12"/>
      <c r="M321" s="12"/>
      <c r="N321" s="12"/>
      <c r="O321" s="12"/>
      <c r="P321" s="12"/>
      <c r="Q321" s="12"/>
      <c r="R321" s="12"/>
      <c r="S321" s="12"/>
      <c r="T321" s="12"/>
      <c r="U321" s="12"/>
      <c r="V321" s="12"/>
      <c r="W321" s="12"/>
      <c r="X321" s="12"/>
    </row>
    <row r="322" spans="12:24" x14ac:dyDescent="0.2">
      <c r="L322" s="12"/>
      <c r="M322" s="12"/>
      <c r="N322" s="12"/>
      <c r="O322" s="12"/>
      <c r="P322" s="12"/>
      <c r="Q322" s="12"/>
      <c r="R322" s="12"/>
      <c r="S322" s="12"/>
      <c r="T322" s="12"/>
      <c r="U322" s="12"/>
      <c r="V322" s="12"/>
      <c r="W322" s="12"/>
      <c r="X322" s="12"/>
    </row>
    <row r="323" spans="12:24" x14ac:dyDescent="0.2">
      <c r="L323" s="12"/>
      <c r="M323" s="12"/>
      <c r="N323" s="12"/>
      <c r="O323" s="12"/>
      <c r="P323" s="12"/>
      <c r="Q323" s="12"/>
      <c r="R323" s="12"/>
      <c r="S323" s="12"/>
      <c r="T323" s="12"/>
      <c r="U323" s="12"/>
      <c r="V323" s="12"/>
      <c r="W323" s="12"/>
      <c r="X323" s="12"/>
    </row>
    <row r="324" spans="12:24" x14ac:dyDescent="0.2">
      <c r="L324" s="12"/>
      <c r="M324" s="12"/>
      <c r="N324" s="12"/>
      <c r="O324" s="12"/>
      <c r="P324" s="12"/>
      <c r="Q324" s="12"/>
      <c r="R324" s="12"/>
      <c r="S324" s="12"/>
      <c r="T324" s="12"/>
      <c r="U324" s="12"/>
      <c r="V324" s="12"/>
      <c r="W324" s="12"/>
      <c r="X324" s="12"/>
    </row>
    <row r="325" spans="12:24" x14ac:dyDescent="0.2">
      <c r="L325" s="12"/>
      <c r="M325" s="12"/>
      <c r="N325" s="12"/>
      <c r="O325" s="12"/>
      <c r="P325" s="12"/>
      <c r="Q325" s="12"/>
      <c r="R325" s="12"/>
      <c r="S325" s="12"/>
      <c r="T325" s="12"/>
      <c r="U325" s="12"/>
      <c r="V325" s="12"/>
      <c r="W325" s="12"/>
      <c r="X325" s="12"/>
    </row>
    <row r="326" spans="12:24" x14ac:dyDescent="0.2">
      <c r="L326" s="12"/>
      <c r="M326" s="12"/>
      <c r="N326" s="12"/>
      <c r="O326" s="12"/>
      <c r="P326" s="12"/>
      <c r="Q326" s="12"/>
      <c r="R326" s="12"/>
      <c r="S326" s="12"/>
      <c r="T326" s="12"/>
      <c r="U326" s="12"/>
      <c r="V326" s="12"/>
      <c r="W326" s="12"/>
      <c r="X326" s="12"/>
    </row>
    <row r="327" spans="12:24" x14ac:dyDescent="0.2">
      <c r="L327" s="12"/>
      <c r="M327" s="12"/>
      <c r="N327" s="12"/>
      <c r="O327" s="12"/>
      <c r="P327" s="12"/>
      <c r="Q327" s="12"/>
      <c r="R327" s="12"/>
      <c r="S327" s="12"/>
      <c r="T327" s="12"/>
      <c r="U327" s="12"/>
      <c r="V327" s="12"/>
      <c r="W327" s="12"/>
      <c r="X327" s="12"/>
    </row>
    <row r="328" spans="12:24" x14ac:dyDescent="0.2">
      <c r="L328" s="12"/>
      <c r="M328" s="12"/>
      <c r="N328" s="12"/>
      <c r="O328" s="12"/>
      <c r="P328" s="12"/>
      <c r="Q328" s="12"/>
      <c r="R328" s="12"/>
      <c r="S328" s="12"/>
      <c r="T328" s="12"/>
      <c r="U328" s="12"/>
      <c r="V328" s="12"/>
      <c r="W328" s="12"/>
      <c r="X328" s="12"/>
    </row>
    <row r="329" spans="12:24" x14ac:dyDescent="0.2">
      <c r="L329" s="12"/>
      <c r="M329" s="12"/>
      <c r="N329" s="12"/>
      <c r="O329" s="12"/>
      <c r="P329" s="12"/>
      <c r="Q329" s="12"/>
      <c r="R329" s="12"/>
      <c r="S329" s="12"/>
      <c r="T329" s="12"/>
      <c r="U329" s="12"/>
      <c r="V329" s="12"/>
      <c r="W329" s="12"/>
      <c r="X329" s="12"/>
    </row>
    <row r="330" spans="12:24" x14ac:dyDescent="0.2">
      <c r="L330" s="12"/>
      <c r="M330" s="12"/>
      <c r="N330" s="12"/>
      <c r="O330" s="12"/>
      <c r="P330" s="12"/>
      <c r="Q330" s="12"/>
      <c r="R330" s="12"/>
      <c r="S330" s="12"/>
      <c r="T330" s="12"/>
      <c r="U330" s="12"/>
      <c r="V330" s="12"/>
      <c r="W330" s="12"/>
      <c r="X330" s="12"/>
    </row>
    <row r="331" spans="12:24" x14ac:dyDescent="0.2">
      <c r="L331" s="12"/>
      <c r="M331" s="12"/>
      <c r="N331" s="12"/>
      <c r="O331" s="12"/>
      <c r="P331" s="12"/>
      <c r="Q331" s="12"/>
      <c r="R331" s="12"/>
      <c r="S331" s="12"/>
      <c r="T331" s="12"/>
      <c r="U331" s="12"/>
      <c r="V331" s="12"/>
      <c r="W331" s="12"/>
      <c r="X331" s="12"/>
    </row>
    <row r="332" spans="12:24" x14ac:dyDescent="0.2">
      <c r="L332" s="12"/>
      <c r="M332" s="12"/>
      <c r="N332" s="12"/>
      <c r="O332" s="12"/>
      <c r="P332" s="12"/>
      <c r="Q332" s="12"/>
      <c r="R332" s="12"/>
      <c r="S332" s="12"/>
      <c r="T332" s="12"/>
      <c r="U332" s="12"/>
      <c r="V332" s="12"/>
      <c r="W332" s="12"/>
      <c r="X332" s="12"/>
    </row>
    <row r="333" spans="12:24" x14ac:dyDescent="0.2">
      <c r="L333" s="12"/>
      <c r="M333" s="12"/>
      <c r="N333" s="12"/>
      <c r="O333" s="12"/>
      <c r="P333" s="12"/>
      <c r="Q333" s="12"/>
      <c r="R333" s="12"/>
      <c r="S333" s="12"/>
      <c r="T333" s="12"/>
      <c r="U333" s="12"/>
      <c r="V333" s="12"/>
      <c r="W333" s="12"/>
      <c r="X333" s="12"/>
    </row>
    <row r="334" spans="12:24" x14ac:dyDescent="0.2">
      <c r="L334" s="12"/>
      <c r="M334" s="12"/>
      <c r="N334" s="12"/>
      <c r="O334" s="12"/>
      <c r="P334" s="12"/>
      <c r="Q334" s="12"/>
      <c r="R334" s="12"/>
      <c r="S334" s="12"/>
      <c r="T334" s="12"/>
      <c r="U334" s="12"/>
      <c r="V334" s="12"/>
      <c r="W334" s="12"/>
      <c r="X334" s="12"/>
    </row>
    <row r="335" spans="12:24" x14ac:dyDescent="0.2">
      <c r="L335" s="12"/>
      <c r="M335" s="12"/>
      <c r="N335" s="12"/>
      <c r="O335" s="12"/>
      <c r="P335" s="12"/>
      <c r="Q335" s="12"/>
      <c r="R335" s="12"/>
      <c r="S335" s="12"/>
      <c r="T335" s="12"/>
      <c r="U335" s="12"/>
      <c r="V335" s="12"/>
      <c r="W335" s="12"/>
      <c r="X335" s="12"/>
    </row>
    <row r="336" spans="12:24" x14ac:dyDescent="0.2">
      <c r="L336" s="12"/>
      <c r="M336" s="12"/>
      <c r="N336" s="12"/>
      <c r="O336" s="12"/>
      <c r="P336" s="12"/>
      <c r="Q336" s="12"/>
      <c r="R336" s="12"/>
      <c r="S336" s="12"/>
      <c r="T336" s="12"/>
      <c r="U336" s="12"/>
      <c r="V336" s="12"/>
      <c r="W336" s="12"/>
      <c r="X336" s="12"/>
    </row>
    <row r="337" spans="12:24" x14ac:dyDescent="0.2">
      <c r="L337" s="12"/>
      <c r="M337" s="12"/>
      <c r="N337" s="12"/>
      <c r="O337" s="12"/>
      <c r="P337" s="12"/>
      <c r="Q337" s="12"/>
      <c r="R337" s="12"/>
      <c r="S337" s="12"/>
      <c r="T337" s="12"/>
      <c r="U337" s="12"/>
      <c r="V337" s="12"/>
      <c r="W337" s="12"/>
      <c r="X337" s="12"/>
    </row>
    <row r="338" spans="12:24" x14ac:dyDescent="0.2">
      <c r="L338" s="12"/>
      <c r="M338" s="12"/>
      <c r="N338" s="12"/>
      <c r="O338" s="12"/>
      <c r="P338" s="12"/>
      <c r="Q338" s="12"/>
      <c r="R338" s="12"/>
      <c r="S338" s="12"/>
      <c r="T338" s="12"/>
      <c r="U338" s="12"/>
      <c r="V338" s="12"/>
      <c r="W338" s="12"/>
      <c r="X338" s="12"/>
    </row>
    <row r="339" spans="12:24" x14ac:dyDescent="0.2">
      <c r="L339" s="12"/>
      <c r="M339" s="12"/>
      <c r="N339" s="12"/>
      <c r="O339" s="12"/>
      <c r="P339" s="12"/>
      <c r="Q339" s="12"/>
      <c r="R339" s="12"/>
      <c r="S339" s="12"/>
      <c r="T339" s="12"/>
      <c r="U339" s="12"/>
      <c r="V339" s="12"/>
      <c r="W339" s="12"/>
      <c r="X339" s="12"/>
    </row>
    <row r="340" spans="12:24" x14ac:dyDescent="0.2">
      <c r="L340" s="12"/>
      <c r="M340" s="12"/>
      <c r="N340" s="12"/>
      <c r="O340" s="12"/>
      <c r="P340" s="12"/>
      <c r="Q340" s="12"/>
      <c r="R340" s="12"/>
      <c r="S340" s="12"/>
      <c r="T340" s="12"/>
      <c r="U340" s="12"/>
      <c r="V340" s="12"/>
      <c r="W340" s="12"/>
      <c r="X340" s="12"/>
    </row>
    <row r="341" spans="12:24" x14ac:dyDescent="0.2">
      <c r="L341" s="12"/>
      <c r="M341" s="12"/>
      <c r="N341" s="12"/>
      <c r="O341" s="12"/>
      <c r="P341" s="12"/>
      <c r="Q341" s="12"/>
      <c r="R341" s="12"/>
      <c r="S341" s="12"/>
      <c r="T341" s="12"/>
      <c r="U341" s="12"/>
      <c r="V341" s="12"/>
      <c r="W341" s="12"/>
      <c r="X341" s="12"/>
    </row>
    <row r="342" spans="12:24" x14ac:dyDescent="0.2">
      <c r="L342" s="12"/>
      <c r="M342" s="12"/>
      <c r="N342" s="12"/>
      <c r="O342" s="12"/>
      <c r="P342" s="12"/>
      <c r="Q342" s="12"/>
      <c r="R342" s="12"/>
      <c r="S342" s="12"/>
      <c r="T342" s="12"/>
      <c r="U342" s="12"/>
      <c r="V342" s="12"/>
      <c r="W342" s="12"/>
      <c r="X342" s="12"/>
    </row>
    <row r="343" spans="12:24" x14ac:dyDescent="0.2">
      <c r="L343" s="12"/>
      <c r="M343" s="12"/>
      <c r="N343" s="12"/>
      <c r="O343" s="12"/>
      <c r="P343" s="12"/>
      <c r="Q343" s="12"/>
      <c r="R343" s="12"/>
      <c r="S343" s="12"/>
      <c r="T343" s="12"/>
      <c r="U343" s="12"/>
      <c r="V343" s="12"/>
      <c r="W343" s="12"/>
      <c r="X343" s="12"/>
    </row>
    <row r="344" spans="12:24" x14ac:dyDescent="0.2">
      <c r="L344" s="12"/>
      <c r="M344" s="12"/>
      <c r="N344" s="12"/>
      <c r="O344" s="12"/>
      <c r="P344" s="12"/>
      <c r="Q344" s="12"/>
      <c r="R344" s="12"/>
      <c r="S344" s="12"/>
      <c r="T344" s="12"/>
      <c r="U344" s="12"/>
      <c r="V344" s="12"/>
      <c r="W344" s="12"/>
      <c r="X344" s="12"/>
    </row>
    <row r="345" spans="12:24" x14ac:dyDescent="0.2">
      <c r="L345" s="12"/>
      <c r="M345" s="12"/>
      <c r="N345" s="12"/>
      <c r="O345" s="12"/>
      <c r="P345" s="12"/>
      <c r="Q345" s="12"/>
      <c r="R345" s="12"/>
      <c r="S345" s="12"/>
      <c r="T345" s="12"/>
      <c r="U345" s="12"/>
      <c r="V345" s="12"/>
      <c r="W345" s="12"/>
      <c r="X345" s="12"/>
    </row>
    <row r="346" spans="12:24" x14ac:dyDescent="0.2">
      <c r="L346" s="12"/>
      <c r="M346" s="12"/>
      <c r="N346" s="12"/>
      <c r="O346" s="12"/>
      <c r="P346" s="12"/>
      <c r="Q346" s="12"/>
      <c r="R346" s="12"/>
      <c r="S346" s="12"/>
      <c r="T346" s="12"/>
      <c r="U346" s="12"/>
      <c r="V346" s="12"/>
      <c r="W346" s="12"/>
      <c r="X346" s="12"/>
    </row>
    <row r="347" spans="12:24" x14ac:dyDescent="0.2">
      <c r="L347" s="12"/>
      <c r="M347" s="12"/>
      <c r="N347" s="12"/>
      <c r="O347" s="12"/>
      <c r="P347" s="12"/>
      <c r="Q347" s="12"/>
      <c r="R347" s="12"/>
      <c r="S347" s="12"/>
      <c r="T347" s="12"/>
      <c r="U347" s="12"/>
      <c r="V347" s="12"/>
      <c r="W347" s="12"/>
      <c r="X347" s="12"/>
    </row>
    <row r="348" spans="12:24" x14ac:dyDescent="0.2">
      <c r="L348" s="12"/>
      <c r="M348" s="12"/>
      <c r="N348" s="12"/>
      <c r="O348" s="12"/>
      <c r="P348" s="12"/>
      <c r="Q348" s="12"/>
      <c r="R348" s="12"/>
      <c r="S348" s="12"/>
      <c r="T348" s="12"/>
      <c r="U348" s="12"/>
      <c r="V348" s="12"/>
      <c r="W348" s="12"/>
      <c r="X348" s="12"/>
    </row>
    <row r="349" spans="12:24" x14ac:dyDescent="0.2">
      <c r="L349" s="12"/>
      <c r="M349" s="12"/>
      <c r="N349" s="12"/>
      <c r="O349" s="12"/>
      <c r="P349" s="12"/>
      <c r="Q349" s="12"/>
      <c r="R349" s="12"/>
      <c r="S349" s="12"/>
      <c r="T349" s="12"/>
      <c r="U349" s="12"/>
      <c r="V349" s="12"/>
      <c r="W349" s="12"/>
      <c r="X349" s="12"/>
    </row>
    <row r="350" spans="12:24" x14ac:dyDescent="0.2">
      <c r="L350" s="12"/>
      <c r="M350" s="12"/>
      <c r="N350" s="12"/>
      <c r="O350" s="12"/>
      <c r="P350" s="12"/>
      <c r="Q350" s="12"/>
      <c r="R350" s="12"/>
      <c r="S350" s="12"/>
      <c r="T350" s="12"/>
      <c r="U350" s="12"/>
      <c r="V350" s="12"/>
      <c r="W350" s="12"/>
      <c r="X350" s="12"/>
    </row>
    <row r="351" spans="12:24" x14ac:dyDescent="0.2">
      <c r="L351" s="12"/>
      <c r="M351" s="12"/>
      <c r="N351" s="12"/>
      <c r="O351" s="12"/>
      <c r="P351" s="12"/>
      <c r="Q351" s="12"/>
      <c r="R351" s="12"/>
      <c r="S351" s="12"/>
      <c r="T351" s="12"/>
      <c r="U351" s="12"/>
      <c r="V351" s="12"/>
      <c r="W351" s="12"/>
      <c r="X351" s="12"/>
    </row>
    <row r="352" spans="12:24" x14ac:dyDescent="0.2">
      <c r="L352" s="12"/>
      <c r="M352" s="12"/>
      <c r="N352" s="12"/>
      <c r="O352" s="12"/>
      <c r="P352" s="12"/>
      <c r="Q352" s="12"/>
      <c r="R352" s="12"/>
      <c r="S352" s="12"/>
      <c r="T352" s="12"/>
      <c r="U352" s="12"/>
      <c r="V352" s="12"/>
      <c r="W352" s="12"/>
      <c r="X352" s="12"/>
    </row>
    <row r="353" spans="12:24" x14ac:dyDescent="0.2">
      <c r="L353" s="12"/>
      <c r="M353" s="12"/>
      <c r="N353" s="12"/>
      <c r="O353" s="12"/>
      <c r="P353" s="12"/>
      <c r="Q353" s="12"/>
      <c r="R353" s="12"/>
      <c r="S353" s="12"/>
      <c r="T353" s="12"/>
      <c r="U353" s="12"/>
      <c r="V353" s="12"/>
      <c r="W353" s="12"/>
      <c r="X353" s="12"/>
    </row>
    <row r="354" spans="12:24" x14ac:dyDescent="0.2">
      <c r="L354" s="12"/>
      <c r="M354" s="12"/>
      <c r="N354" s="12"/>
      <c r="O354" s="12"/>
      <c r="P354" s="12"/>
      <c r="Q354" s="12"/>
      <c r="R354" s="12"/>
      <c r="S354" s="12"/>
      <c r="T354" s="12"/>
      <c r="U354" s="12"/>
      <c r="V354" s="12"/>
      <c r="W354" s="12"/>
      <c r="X354" s="12"/>
    </row>
    <row r="355" spans="12:24" x14ac:dyDescent="0.2">
      <c r="L355" s="12"/>
      <c r="M355" s="12"/>
      <c r="N355" s="12"/>
      <c r="O355" s="12"/>
      <c r="P355" s="12"/>
      <c r="Q355" s="12"/>
      <c r="R355" s="12"/>
      <c r="S355" s="12"/>
      <c r="T355" s="12"/>
      <c r="U355" s="12"/>
      <c r="V355" s="12"/>
      <c r="W355" s="12"/>
      <c r="X355" s="12"/>
    </row>
    <row r="356" spans="12:24" x14ac:dyDescent="0.2">
      <c r="L356" s="12"/>
      <c r="M356" s="12"/>
      <c r="N356" s="12"/>
      <c r="O356" s="12"/>
      <c r="P356" s="12"/>
      <c r="Q356" s="12"/>
      <c r="R356" s="12"/>
      <c r="S356" s="12"/>
      <c r="T356" s="12"/>
      <c r="U356" s="12"/>
      <c r="V356" s="12"/>
      <c r="W356" s="12"/>
      <c r="X356" s="12"/>
    </row>
    <row r="357" spans="12:24" x14ac:dyDescent="0.2">
      <c r="L357" s="12"/>
      <c r="M357" s="12"/>
      <c r="N357" s="12"/>
      <c r="O357" s="12"/>
      <c r="P357" s="12"/>
      <c r="Q357" s="12"/>
      <c r="R357" s="12"/>
      <c r="S357" s="12"/>
      <c r="T357" s="12"/>
      <c r="U357" s="12"/>
      <c r="V357" s="12"/>
      <c r="W357" s="12"/>
      <c r="X357" s="12"/>
    </row>
    <row r="358" spans="12:24" x14ac:dyDescent="0.2">
      <c r="L358" s="12"/>
      <c r="M358" s="12"/>
      <c r="N358" s="12"/>
      <c r="O358" s="12"/>
      <c r="P358" s="12"/>
      <c r="Q358" s="12"/>
      <c r="R358" s="12"/>
      <c r="S358" s="12"/>
      <c r="T358" s="12"/>
      <c r="U358" s="12"/>
      <c r="V358" s="12"/>
      <c r="W358" s="12"/>
      <c r="X358" s="12"/>
    </row>
    <row r="359" spans="12:24" x14ac:dyDescent="0.2">
      <c r="L359" s="12"/>
      <c r="M359" s="12"/>
      <c r="N359" s="12"/>
      <c r="O359" s="12"/>
      <c r="P359" s="12"/>
      <c r="Q359" s="12"/>
      <c r="R359" s="12"/>
      <c r="S359" s="12"/>
      <c r="T359" s="12"/>
      <c r="U359" s="12"/>
      <c r="V359" s="12"/>
      <c r="W359" s="12"/>
      <c r="X359" s="12"/>
    </row>
    <row r="360" spans="12:24" x14ac:dyDescent="0.2">
      <c r="L360" s="12"/>
      <c r="M360" s="12"/>
      <c r="N360" s="12"/>
      <c r="O360" s="12"/>
      <c r="P360" s="12"/>
      <c r="Q360" s="12"/>
      <c r="R360" s="12"/>
      <c r="S360" s="12"/>
      <c r="T360" s="12"/>
      <c r="U360" s="12"/>
      <c r="V360" s="12"/>
      <c r="W360" s="12"/>
      <c r="X360" s="12"/>
    </row>
    <row r="361" spans="12:24" x14ac:dyDescent="0.2">
      <c r="L361" s="12"/>
      <c r="M361" s="12"/>
      <c r="N361" s="12"/>
      <c r="O361" s="12"/>
      <c r="P361" s="12"/>
      <c r="Q361" s="12"/>
      <c r="R361" s="12"/>
      <c r="S361" s="12"/>
      <c r="T361" s="12"/>
      <c r="U361" s="12"/>
      <c r="V361" s="12"/>
      <c r="W361" s="12"/>
      <c r="X361" s="12"/>
    </row>
    <row r="362" spans="12:24" x14ac:dyDescent="0.2">
      <c r="L362" s="12"/>
      <c r="M362" s="12"/>
      <c r="N362" s="12"/>
      <c r="O362" s="12"/>
      <c r="P362" s="12"/>
      <c r="Q362" s="12"/>
      <c r="R362" s="12"/>
      <c r="S362" s="12"/>
      <c r="T362" s="12"/>
      <c r="U362" s="12"/>
      <c r="V362" s="12"/>
      <c r="W362" s="12"/>
      <c r="X362" s="12"/>
    </row>
    <row r="363" spans="12:24" x14ac:dyDescent="0.2">
      <c r="L363" s="12"/>
      <c r="M363" s="12"/>
      <c r="N363" s="12"/>
      <c r="O363" s="12"/>
      <c r="P363" s="12"/>
      <c r="Q363" s="12"/>
      <c r="R363" s="12"/>
      <c r="S363" s="12"/>
      <c r="T363" s="12"/>
      <c r="U363" s="12"/>
      <c r="V363" s="12"/>
      <c r="W363" s="12"/>
      <c r="X363" s="12"/>
    </row>
    <row r="364" spans="12:24" x14ac:dyDescent="0.2">
      <c r="L364" s="12"/>
      <c r="M364" s="12"/>
      <c r="N364" s="12"/>
      <c r="O364" s="12"/>
      <c r="P364" s="12"/>
      <c r="Q364" s="12"/>
      <c r="R364" s="12"/>
      <c r="S364" s="12"/>
      <c r="T364" s="12"/>
      <c r="U364" s="12"/>
      <c r="V364" s="12"/>
      <c r="W364" s="12"/>
      <c r="X364" s="12"/>
    </row>
    <row r="365" spans="12:24" x14ac:dyDescent="0.2">
      <c r="L365" s="12"/>
      <c r="M365" s="12"/>
      <c r="N365" s="12"/>
      <c r="O365" s="12"/>
      <c r="P365" s="12"/>
      <c r="Q365" s="12"/>
      <c r="R365" s="12"/>
      <c r="S365" s="12"/>
      <c r="T365" s="12"/>
      <c r="U365" s="12"/>
      <c r="V365" s="12"/>
      <c r="W365" s="12"/>
      <c r="X365" s="12"/>
    </row>
    <row r="366" spans="12:24" x14ac:dyDescent="0.2">
      <c r="L366" s="12"/>
      <c r="M366" s="12"/>
      <c r="N366" s="12"/>
      <c r="O366" s="12"/>
      <c r="P366" s="12"/>
      <c r="Q366" s="12"/>
      <c r="R366" s="12"/>
      <c r="S366" s="12"/>
      <c r="T366" s="12"/>
      <c r="U366" s="12"/>
      <c r="V366" s="12"/>
      <c r="W366" s="12"/>
      <c r="X366" s="12"/>
    </row>
    <row r="367" spans="12:24" x14ac:dyDescent="0.2">
      <c r="L367" s="12"/>
      <c r="M367" s="12"/>
      <c r="N367" s="12"/>
      <c r="O367" s="12"/>
      <c r="P367" s="12"/>
      <c r="Q367" s="12"/>
      <c r="R367" s="12"/>
      <c r="S367" s="12"/>
      <c r="T367" s="12"/>
      <c r="U367" s="12"/>
      <c r="V367" s="12"/>
      <c r="W367" s="12"/>
      <c r="X367" s="12"/>
    </row>
    <row r="368" spans="12:24" x14ac:dyDescent="0.2">
      <c r="L368" s="12"/>
      <c r="M368" s="12"/>
      <c r="N368" s="12"/>
      <c r="O368" s="12"/>
      <c r="P368" s="12"/>
      <c r="Q368" s="12"/>
      <c r="R368" s="12"/>
      <c r="S368" s="12"/>
      <c r="T368" s="12"/>
      <c r="U368" s="12"/>
      <c r="V368" s="12"/>
      <c r="W368" s="12"/>
      <c r="X368" s="12"/>
    </row>
    <row r="369" spans="12:24" x14ac:dyDescent="0.2">
      <c r="L369" s="12"/>
      <c r="M369" s="12"/>
      <c r="N369" s="12"/>
      <c r="O369" s="12"/>
      <c r="P369" s="12"/>
      <c r="Q369" s="12"/>
      <c r="R369" s="12"/>
      <c r="S369" s="12"/>
      <c r="T369" s="12"/>
      <c r="U369" s="12"/>
      <c r="V369" s="12"/>
      <c r="W369" s="12"/>
      <c r="X369" s="12"/>
    </row>
    <row r="370" spans="12:24" x14ac:dyDescent="0.2">
      <c r="L370" s="12"/>
      <c r="M370" s="12"/>
      <c r="N370" s="12"/>
      <c r="O370" s="12"/>
      <c r="P370" s="12"/>
      <c r="Q370" s="12"/>
      <c r="R370" s="12"/>
      <c r="S370" s="12"/>
      <c r="T370" s="12"/>
      <c r="U370" s="12"/>
      <c r="V370" s="12"/>
      <c r="W370" s="12"/>
      <c r="X370" s="12"/>
    </row>
    <row r="371" spans="12:24" x14ac:dyDescent="0.2">
      <c r="L371" s="12"/>
      <c r="M371" s="12"/>
      <c r="N371" s="12"/>
      <c r="O371" s="12"/>
      <c r="P371" s="12"/>
      <c r="Q371" s="12"/>
      <c r="R371" s="12"/>
      <c r="S371" s="12"/>
      <c r="T371" s="12"/>
      <c r="U371" s="12"/>
      <c r="V371" s="12"/>
      <c r="W371" s="12"/>
      <c r="X371" s="12"/>
    </row>
    <row r="372" spans="12:24" x14ac:dyDescent="0.2">
      <c r="L372" s="12"/>
      <c r="M372" s="12"/>
      <c r="N372" s="12"/>
      <c r="O372" s="12"/>
      <c r="P372" s="12"/>
      <c r="Q372" s="12"/>
      <c r="R372" s="12"/>
      <c r="S372" s="12"/>
      <c r="T372" s="12"/>
      <c r="U372" s="12"/>
      <c r="V372" s="12"/>
      <c r="W372" s="12"/>
      <c r="X372" s="12"/>
    </row>
    <row r="373" spans="12:24" x14ac:dyDescent="0.2">
      <c r="L373" s="12"/>
      <c r="M373" s="12"/>
      <c r="N373" s="12"/>
      <c r="O373" s="12"/>
      <c r="P373" s="12"/>
      <c r="Q373" s="12"/>
      <c r="R373" s="12"/>
      <c r="S373" s="12"/>
      <c r="T373" s="12"/>
      <c r="U373" s="12"/>
      <c r="V373" s="12"/>
      <c r="W373" s="12"/>
      <c r="X373" s="12"/>
    </row>
    <row r="374" spans="12:24" x14ac:dyDescent="0.2">
      <c r="L374" s="12"/>
      <c r="M374" s="12"/>
      <c r="N374" s="12"/>
      <c r="O374" s="12"/>
      <c r="P374" s="12"/>
      <c r="Q374" s="12"/>
      <c r="R374" s="12"/>
      <c r="S374" s="12"/>
      <c r="T374" s="12"/>
      <c r="U374" s="12"/>
      <c r="V374" s="12"/>
      <c r="W374" s="12"/>
      <c r="X374" s="12"/>
    </row>
    <row r="375" spans="12:24" x14ac:dyDescent="0.2">
      <c r="L375" s="12"/>
      <c r="M375" s="12"/>
      <c r="N375" s="12"/>
      <c r="O375" s="12"/>
      <c r="P375" s="12"/>
      <c r="Q375" s="12"/>
      <c r="R375" s="12"/>
      <c r="S375" s="12"/>
      <c r="T375" s="12"/>
      <c r="U375" s="12"/>
      <c r="V375" s="12"/>
      <c r="W375" s="12"/>
      <c r="X375" s="12"/>
    </row>
    <row r="376" spans="12:24" x14ac:dyDescent="0.2">
      <c r="L376" s="12"/>
      <c r="M376" s="12"/>
      <c r="N376" s="12"/>
      <c r="O376" s="12"/>
      <c r="P376" s="12"/>
      <c r="Q376" s="12"/>
      <c r="R376" s="12"/>
      <c r="S376" s="12"/>
      <c r="T376" s="12"/>
      <c r="U376" s="12"/>
      <c r="V376" s="12"/>
      <c r="W376" s="12"/>
      <c r="X376" s="12"/>
    </row>
    <row r="377" spans="12:24" x14ac:dyDescent="0.2">
      <c r="L377" s="12"/>
      <c r="M377" s="12"/>
      <c r="N377" s="12"/>
      <c r="O377" s="12"/>
      <c r="P377" s="12"/>
      <c r="Q377" s="12"/>
      <c r="R377" s="12"/>
      <c r="S377" s="12"/>
      <c r="T377" s="12"/>
      <c r="U377" s="12"/>
      <c r="V377" s="12"/>
      <c r="W377" s="12"/>
      <c r="X377" s="12"/>
    </row>
    <row r="378" spans="12:24" x14ac:dyDescent="0.2">
      <c r="L378" s="12"/>
      <c r="M378" s="12"/>
      <c r="N378" s="12"/>
      <c r="O378" s="12"/>
      <c r="P378" s="12"/>
      <c r="Q378" s="12"/>
      <c r="R378" s="12"/>
      <c r="S378" s="12"/>
      <c r="T378" s="12"/>
      <c r="U378" s="12"/>
      <c r="V378" s="12"/>
      <c r="W378" s="12"/>
      <c r="X378" s="12"/>
    </row>
    <row r="379" spans="12:24" x14ac:dyDescent="0.2">
      <c r="L379" s="12"/>
      <c r="M379" s="12"/>
      <c r="N379" s="12"/>
      <c r="O379" s="12"/>
      <c r="P379" s="12"/>
      <c r="Q379" s="12"/>
      <c r="R379" s="12"/>
      <c r="S379" s="12"/>
      <c r="T379" s="12"/>
      <c r="U379" s="12"/>
      <c r="V379" s="12"/>
      <c r="W379" s="12"/>
      <c r="X379" s="12"/>
    </row>
    <row r="380" spans="12:24" x14ac:dyDescent="0.2">
      <c r="L380" s="12"/>
      <c r="M380" s="12"/>
      <c r="N380" s="12"/>
      <c r="O380" s="12"/>
      <c r="P380" s="12"/>
      <c r="Q380" s="12"/>
      <c r="R380" s="12"/>
      <c r="S380" s="12"/>
      <c r="T380" s="12"/>
      <c r="U380" s="12"/>
      <c r="V380" s="12"/>
      <c r="W380" s="12"/>
      <c r="X380" s="12"/>
    </row>
    <row r="381" spans="12:24" x14ac:dyDescent="0.2">
      <c r="L381" s="12"/>
      <c r="M381" s="12"/>
      <c r="N381" s="12"/>
      <c r="O381" s="12"/>
      <c r="P381" s="12"/>
      <c r="Q381" s="12"/>
      <c r="R381" s="12"/>
      <c r="S381" s="12"/>
      <c r="T381" s="12"/>
      <c r="U381" s="12"/>
      <c r="V381" s="12"/>
      <c r="W381" s="12"/>
      <c r="X381" s="12"/>
    </row>
    <row r="382" spans="12:24" x14ac:dyDescent="0.2">
      <c r="L382" s="12"/>
      <c r="M382" s="12"/>
      <c r="N382" s="12"/>
      <c r="O382" s="12"/>
      <c r="P382" s="12"/>
      <c r="Q382" s="12"/>
      <c r="R382" s="12"/>
      <c r="S382" s="12"/>
      <c r="T382" s="12"/>
      <c r="U382" s="12"/>
      <c r="V382" s="12"/>
      <c r="W382" s="12"/>
      <c r="X382" s="12"/>
    </row>
    <row r="383" spans="12:24" x14ac:dyDescent="0.2">
      <c r="L383" s="12"/>
      <c r="M383" s="12"/>
      <c r="N383" s="12"/>
      <c r="O383" s="12"/>
      <c r="P383" s="12"/>
      <c r="Q383" s="12"/>
      <c r="R383" s="12"/>
      <c r="S383" s="12"/>
      <c r="T383" s="12"/>
      <c r="U383" s="12"/>
      <c r="V383" s="12"/>
      <c r="W383" s="12"/>
      <c r="X383" s="12"/>
    </row>
    <row r="384" spans="12:24" x14ac:dyDescent="0.2">
      <c r="L384" s="12"/>
      <c r="M384" s="12"/>
      <c r="N384" s="12"/>
      <c r="O384" s="12"/>
      <c r="P384" s="12"/>
      <c r="Q384" s="12"/>
      <c r="R384" s="12"/>
      <c r="S384" s="12"/>
      <c r="T384" s="12"/>
      <c r="U384" s="12"/>
      <c r="V384" s="12"/>
      <c r="W384" s="12"/>
      <c r="X384" s="12"/>
    </row>
    <row r="385" spans="12:24" x14ac:dyDescent="0.2">
      <c r="L385" s="12"/>
      <c r="M385" s="12"/>
      <c r="N385" s="12"/>
      <c r="O385" s="12"/>
      <c r="P385" s="12"/>
      <c r="Q385" s="12"/>
      <c r="R385" s="12"/>
      <c r="S385" s="12"/>
      <c r="T385" s="12"/>
      <c r="U385" s="12"/>
      <c r="V385" s="12"/>
      <c r="W385" s="12"/>
      <c r="X385" s="12"/>
    </row>
    <row r="386" spans="12:24" x14ac:dyDescent="0.2">
      <c r="L386" s="12"/>
      <c r="M386" s="12"/>
      <c r="N386" s="12"/>
      <c r="O386" s="12"/>
      <c r="P386" s="12"/>
      <c r="Q386" s="12"/>
      <c r="R386" s="12"/>
      <c r="S386" s="12"/>
      <c r="T386" s="12"/>
      <c r="U386" s="12"/>
      <c r="V386" s="12"/>
      <c r="W386" s="12"/>
      <c r="X386" s="12"/>
    </row>
    <row r="387" spans="12:24" x14ac:dyDescent="0.2">
      <c r="L387" s="12"/>
      <c r="M387" s="12"/>
      <c r="N387" s="12"/>
      <c r="O387" s="12"/>
      <c r="P387" s="12"/>
      <c r="Q387" s="12"/>
      <c r="R387" s="12"/>
      <c r="S387" s="12"/>
      <c r="T387" s="12"/>
      <c r="U387" s="12"/>
      <c r="V387" s="12"/>
      <c r="W387" s="12"/>
      <c r="X387" s="12"/>
    </row>
    <row r="388" spans="12:24" x14ac:dyDescent="0.2">
      <c r="L388" s="12"/>
      <c r="M388" s="12"/>
      <c r="N388" s="12"/>
      <c r="O388" s="12"/>
      <c r="P388" s="12"/>
      <c r="Q388" s="12"/>
      <c r="R388" s="12"/>
      <c r="S388" s="12"/>
      <c r="T388" s="12"/>
      <c r="U388" s="12"/>
      <c r="V388" s="12"/>
      <c r="W388" s="12"/>
      <c r="X388" s="12"/>
    </row>
    <row r="389" spans="12:24" x14ac:dyDescent="0.2">
      <c r="L389" s="12"/>
      <c r="M389" s="12"/>
      <c r="N389" s="12"/>
      <c r="O389" s="12"/>
      <c r="P389" s="12"/>
      <c r="Q389" s="12"/>
      <c r="R389" s="12"/>
      <c r="S389" s="12"/>
      <c r="T389" s="12"/>
      <c r="U389" s="12"/>
      <c r="V389" s="12"/>
      <c r="W389" s="12"/>
      <c r="X389" s="12"/>
    </row>
    <row r="390" spans="12:24" x14ac:dyDescent="0.2">
      <c r="L390" s="12"/>
      <c r="M390" s="12"/>
      <c r="N390" s="12"/>
      <c r="O390" s="12"/>
      <c r="P390" s="12"/>
      <c r="Q390" s="12"/>
      <c r="R390" s="12"/>
      <c r="S390" s="12"/>
      <c r="T390" s="12"/>
      <c r="U390" s="12"/>
      <c r="V390" s="12"/>
      <c r="W390" s="12"/>
      <c r="X390" s="12"/>
    </row>
    <row r="391" spans="12:24" x14ac:dyDescent="0.2">
      <c r="L391" s="12"/>
      <c r="M391" s="12"/>
      <c r="N391" s="12"/>
      <c r="O391" s="12"/>
      <c r="P391" s="12"/>
      <c r="Q391" s="12"/>
      <c r="R391" s="12"/>
      <c r="S391" s="12"/>
      <c r="T391" s="12"/>
      <c r="U391" s="12"/>
      <c r="V391" s="12"/>
      <c r="W391" s="12"/>
      <c r="X391" s="12"/>
    </row>
    <row r="392" spans="12:24" x14ac:dyDescent="0.2">
      <c r="L392" s="12"/>
      <c r="M392" s="12"/>
      <c r="N392" s="12"/>
      <c r="O392" s="12"/>
      <c r="P392" s="12"/>
      <c r="Q392" s="12"/>
      <c r="R392" s="12"/>
      <c r="S392" s="12"/>
      <c r="T392" s="12"/>
      <c r="U392" s="12"/>
      <c r="V392" s="12"/>
      <c r="W392" s="12"/>
      <c r="X392" s="12"/>
    </row>
    <row r="393" spans="12:24" x14ac:dyDescent="0.2">
      <c r="L393" s="12"/>
      <c r="M393" s="12"/>
      <c r="N393" s="12"/>
      <c r="O393" s="12"/>
      <c r="P393" s="12"/>
      <c r="Q393" s="12"/>
      <c r="R393" s="12"/>
      <c r="S393" s="12"/>
      <c r="T393" s="12"/>
      <c r="U393" s="12"/>
      <c r="V393" s="12"/>
      <c r="W393" s="12"/>
      <c r="X393" s="12"/>
    </row>
    <row r="394" spans="12:24" x14ac:dyDescent="0.2">
      <c r="L394" s="12"/>
      <c r="M394" s="12"/>
      <c r="N394" s="12"/>
      <c r="O394" s="12"/>
      <c r="P394" s="12"/>
      <c r="Q394" s="12"/>
      <c r="R394" s="12"/>
      <c r="S394" s="12"/>
      <c r="T394" s="12"/>
      <c r="U394" s="12"/>
      <c r="V394" s="12"/>
      <c r="W394" s="12"/>
      <c r="X394" s="12"/>
    </row>
    <row r="395" spans="12:24" x14ac:dyDescent="0.2">
      <c r="L395" s="12"/>
      <c r="M395" s="12"/>
      <c r="N395" s="12"/>
      <c r="O395" s="12"/>
      <c r="P395" s="12"/>
      <c r="Q395" s="12"/>
      <c r="R395" s="12"/>
      <c r="S395" s="12"/>
      <c r="T395" s="12"/>
      <c r="U395" s="12"/>
      <c r="V395" s="12"/>
      <c r="W395" s="12"/>
      <c r="X395" s="12"/>
    </row>
    <row r="396" spans="12:24" x14ac:dyDescent="0.2">
      <c r="L396" s="12"/>
      <c r="M396" s="12"/>
      <c r="N396" s="12"/>
      <c r="O396" s="12"/>
      <c r="P396" s="12"/>
      <c r="Q396" s="12"/>
      <c r="R396" s="12"/>
      <c r="S396" s="12"/>
      <c r="T396" s="12"/>
      <c r="U396" s="12"/>
      <c r="V396" s="12"/>
      <c r="W396" s="12"/>
      <c r="X396" s="12"/>
    </row>
    <row r="397" spans="12:24" x14ac:dyDescent="0.2">
      <c r="L397" s="12"/>
      <c r="M397" s="12"/>
      <c r="N397" s="12"/>
      <c r="O397" s="12"/>
      <c r="P397" s="12"/>
      <c r="Q397" s="12"/>
      <c r="R397" s="12"/>
      <c r="S397" s="12"/>
      <c r="T397" s="12"/>
      <c r="U397" s="12"/>
      <c r="V397" s="12"/>
      <c r="W397" s="12"/>
      <c r="X397" s="12"/>
    </row>
    <row r="398" spans="12:24" x14ac:dyDescent="0.2">
      <c r="L398" s="12"/>
      <c r="M398" s="12"/>
      <c r="N398" s="12"/>
      <c r="O398" s="12"/>
      <c r="P398" s="12"/>
      <c r="Q398" s="12"/>
      <c r="R398" s="12"/>
      <c r="S398" s="12"/>
      <c r="T398" s="12"/>
      <c r="U398" s="12"/>
      <c r="V398" s="12"/>
      <c r="W398" s="12"/>
      <c r="X398" s="12"/>
    </row>
    <row r="399" spans="12:24" x14ac:dyDescent="0.2">
      <c r="L399" s="12"/>
      <c r="M399" s="12"/>
      <c r="N399" s="12"/>
      <c r="O399" s="12"/>
      <c r="P399" s="12"/>
      <c r="Q399" s="12"/>
      <c r="R399" s="12"/>
      <c r="S399" s="12"/>
      <c r="T399" s="12"/>
      <c r="U399" s="12"/>
      <c r="V399" s="12"/>
      <c r="W399" s="12"/>
      <c r="X399" s="12"/>
    </row>
    <row r="400" spans="12:24" x14ac:dyDescent="0.2">
      <c r="L400" s="12"/>
      <c r="M400" s="12"/>
      <c r="N400" s="12"/>
      <c r="O400" s="12"/>
      <c r="P400" s="12"/>
      <c r="Q400" s="12"/>
      <c r="R400" s="12"/>
      <c r="S400" s="12"/>
      <c r="T400" s="12"/>
      <c r="U400" s="12"/>
      <c r="V400" s="12"/>
      <c r="W400" s="12"/>
      <c r="X400" s="12"/>
    </row>
    <row r="401" spans="12:24" x14ac:dyDescent="0.2">
      <c r="L401" s="12"/>
      <c r="M401" s="12"/>
      <c r="N401" s="12"/>
      <c r="O401" s="12"/>
      <c r="P401" s="12"/>
      <c r="Q401" s="12"/>
      <c r="R401" s="12"/>
      <c r="S401" s="12"/>
      <c r="T401" s="12"/>
      <c r="U401" s="12"/>
      <c r="V401" s="12"/>
      <c r="W401" s="12"/>
      <c r="X401" s="12"/>
    </row>
    <row r="402" spans="12:24" x14ac:dyDescent="0.2">
      <c r="L402" s="12"/>
      <c r="M402" s="12"/>
      <c r="N402" s="12"/>
      <c r="O402" s="12"/>
      <c r="P402" s="12"/>
      <c r="Q402" s="12"/>
      <c r="R402" s="12"/>
      <c r="S402" s="12"/>
      <c r="T402" s="12"/>
      <c r="U402" s="12"/>
      <c r="V402" s="12"/>
      <c r="W402" s="12"/>
      <c r="X402" s="12"/>
    </row>
    <row r="403" spans="12:24" x14ac:dyDescent="0.2">
      <c r="L403" s="12"/>
      <c r="M403" s="12"/>
      <c r="N403" s="12"/>
      <c r="O403" s="12"/>
      <c r="P403" s="12"/>
      <c r="Q403" s="12"/>
      <c r="R403" s="12"/>
      <c r="S403" s="12"/>
      <c r="T403" s="12"/>
      <c r="U403" s="12"/>
      <c r="V403" s="12"/>
      <c r="W403" s="12"/>
      <c r="X403" s="12"/>
    </row>
    <row r="404" spans="12:24" x14ac:dyDescent="0.2">
      <c r="L404" s="12"/>
      <c r="M404" s="12"/>
      <c r="N404" s="12"/>
      <c r="O404" s="12"/>
      <c r="P404" s="12"/>
      <c r="Q404" s="12"/>
      <c r="R404" s="12"/>
      <c r="S404" s="12"/>
      <c r="T404" s="12"/>
      <c r="U404" s="12"/>
      <c r="V404" s="12"/>
      <c r="W404" s="12"/>
      <c r="X404" s="12"/>
    </row>
    <row r="405" spans="12:24" x14ac:dyDescent="0.2">
      <c r="L405" s="12"/>
      <c r="M405" s="12"/>
      <c r="N405" s="12"/>
      <c r="O405" s="12"/>
      <c r="P405" s="12"/>
      <c r="Q405" s="12"/>
      <c r="R405" s="12"/>
      <c r="S405" s="12"/>
      <c r="T405" s="12"/>
      <c r="U405" s="12"/>
      <c r="V405" s="12"/>
      <c r="W405" s="12"/>
      <c r="X405" s="12"/>
    </row>
    <row r="406" spans="12:24" x14ac:dyDescent="0.2">
      <c r="L406" s="12"/>
      <c r="M406" s="12"/>
      <c r="N406" s="12"/>
      <c r="O406" s="12"/>
      <c r="P406" s="12"/>
      <c r="Q406" s="12"/>
      <c r="R406" s="12"/>
      <c r="S406" s="12"/>
      <c r="T406" s="12"/>
      <c r="U406" s="12"/>
      <c r="V406" s="12"/>
      <c r="W406" s="12"/>
      <c r="X406" s="12"/>
    </row>
    <row r="407" spans="12:24" x14ac:dyDescent="0.2">
      <c r="L407" s="12"/>
      <c r="M407" s="12"/>
      <c r="N407" s="12"/>
      <c r="O407" s="12"/>
      <c r="P407" s="12"/>
      <c r="Q407" s="12"/>
      <c r="R407" s="12"/>
      <c r="S407" s="12"/>
      <c r="T407" s="12"/>
      <c r="U407" s="12"/>
      <c r="V407" s="12"/>
      <c r="W407" s="12"/>
      <c r="X407" s="12"/>
    </row>
    <row r="408" spans="12:24" x14ac:dyDescent="0.2">
      <c r="L408" s="12"/>
      <c r="M408" s="12"/>
      <c r="N408" s="12"/>
      <c r="O408" s="12"/>
      <c r="P408" s="12"/>
      <c r="Q408" s="12"/>
      <c r="R408" s="12"/>
      <c r="S408" s="12"/>
      <c r="T408" s="12"/>
      <c r="U408" s="12"/>
      <c r="V408" s="12"/>
      <c r="W408" s="12"/>
      <c r="X408" s="12"/>
    </row>
    <row r="409" spans="12:24" x14ac:dyDescent="0.2">
      <c r="L409" s="12"/>
      <c r="M409" s="12"/>
      <c r="N409" s="12"/>
      <c r="O409" s="12"/>
      <c r="P409" s="12"/>
      <c r="Q409" s="12"/>
      <c r="R409" s="12"/>
      <c r="S409" s="12"/>
      <c r="T409" s="12"/>
      <c r="U409" s="12"/>
      <c r="V409" s="12"/>
      <c r="W409" s="12"/>
      <c r="X409" s="12"/>
    </row>
    <row r="410" spans="12:24" x14ac:dyDescent="0.2">
      <c r="L410" s="12"/>
      <c r="M410" s="12"/>
      <c r="N410" s="12"/>
      <c r="O410" s="12"/>
      <c r="P410" s="12"/>
      <c r="Q410" s="12"/>
      <c r="R410" s="12"/>
      <c r="S410" s="12"/>
      <c r="T410" s="12"/>
      <c r="U410" s="12"/>
      <c r="V410" s="12"/>
      <c r="W410" s="12"/>
      <c r="X410" s="12"/>
    </row>
    <row r="411" spans="12:24" x14ac:dyDescent="0.2">
      <c r="L411" s="12"/>
      <c r="M411" s="12"/>
      <c r="N411" s="12"/>
      <c r="O411" s="12"/>
      <c r="P411" s="12"/>
      <c r="Q411" s="12"/>
      <c r="R411" s="12"/>
      <c r="S411" s="12"/>
      <c r="T411" s="12"/>
      <c r="U411" s="12"/>
      <c r="V411" s="12"/>
      <c r="W411" s="12"/>
      <c r="X411" s="12"/>
    </row>
    <row r="412" spans="12:24" x14ac:dyDescent="0.2">
      <c r="L412" s="12"/>
      <c r="M412" s="12"/>
      <c r="N412" s="12"/>
      <c r="O412" s="12"/>
      <c r="P412" s="12"/>
      <c r="Q412" s="12"/>
      <c r="R412" s="12"/>
      <c r="S412" s="12"/>
      <c r="T412" s="12"/>
      <c r="U412" s="12"/>
      <c r="V412" s="12"/>
      <c r="W412" s="12"/>
      <c r="X412" s="12"/>
    </row>
    <row r="413" spans="12:24" x14ac:dyDescent="0.2">
      <c r="L413" s="12"/>
      <c r="M413" s="12"/>
      <c r="N413" s="12"/>
      <c r="O413" s="12"/>
      <c r="P413" s="12"/>
      <c r="Q413" s="12"/>
      <c r="R413" s="12"/>
      <c r="S413" s="12"/>
      <c r="T413" s="12"/>
      <c r="U413" s="12"/>
      <c r="V413" s="12"/>
      <c r="W413" s="12"/>
      <c r="X413" s="12"/>
    </row>
    <row r="414" spans="12:24" x14ac:dyDescent="0.2">
      <c r="L414" s="12"/>
      <c r="M414" s="12"/>
      <c r="N414" s="12"/>
      <c r="O414" s="12"/>
      <c r="P414" s="12"/>
      <c r="Q414" s="12"/>
      <c r="R414" s="12"/>
      <c r="S414" s="12"/>
      <c r="T414" s="12"/>
      <c r="U414" s="12"/>
      <c r="V414" s="12"/>
      <c r="W414" s="12"/>
      <c r="X414" s="12"/>
    </row>
    <row r="415" spans="12:24" x14ac:dyDescent="0.2">
      <c r="L415" s="12"/>
      <c r="M415" s="12"/>
      <c r="N415" s="12"/>
      <c r="O415" s="12"/>
      <c r="P415" s="12"/>
      <c r="Q415" s="12"/>
      <c r="R415" s="12"/>
      <c r="S415" s="12"/>
      <c r="T415" s="12"/>
      <c r="U415" s="12"/>
      <c r="V415" s="12"/>
      <c r="W415" s="12"/>
      <c r="X415" s="12"/>
    </row>
    <row r="416" spans="12:24" x14ac:dyDescent="0.2">
      <c r="L416" s="12"/>
      <c r="M416" s="12"/>
      <c r="N416" s="12"/>
      <c r="O416" s="12"/>
      <c r="P416" s="12"/>
      <c r="Q416" s="12"/>
      <c r="R416" s="12"/>
      <c r="S416" s="12"/>
      <c r="T416" s="12"/>
      <c r="U416" s="12"/>
      <c r="V416" s="12"/>
      <c r="W416" s="12"/>
      <c r="X416" s="12"/>
    </row>
    <row r="417" spans="12:24" x14ac:dyDescent="0.2">
      <c r="L417" s="12"/>
      <c r="M417" s="12"/>
      <c r="N417" s="12"/>
      <c r="O417" s="12"/>
      <c r="P417" s="12"/>
      <c r="Q417" s="12"/>
      <c r="R417" s="12"/>
      <c r="S417" s="12"/>
      <c r="T417" s="12"/>
      <c r="U417" s="12"/>
      <c r="V417" s="12"/>
      <c r="W417" s="12"/>
      <c r="X417" s="12"/>
    </row>
    <row r="418" spans="12:24" x14ac:dyDescent="0.2">
      <c r="L418" s="12"/>
      <c r="M418" s="12"/>
      <c r="N418" s="12"/>
      <c r="O418" s="12"/>
      <c r="P418" s="12"/>
      <c r="Q418" s="12"/>
      <c r="R418" s="12"/>
      <c r="S418" s="12"/>
      <c r="T418" s="12"/>
      <c r="U418" s="12"/>
      <c r="V418" s="12"/>
      <c r="W418" s="12"/>
      <c r="X418" s="12"/>
    </row>
    <row r="419" spans="12:24" x14ac:dyDescent="0.2">
      <c r="L419" s="12"/>
      <c r="M419" s="12"/>
      <c r="N419" s="12"/>
      <c r="O419" s="12"/>
      <c r="P419" s="12"/>
      <c r="Q419" s="12"/>
      <c r="R419" s="12"/>
      <c r="S419" s="12"/>
      <c r="T419" s="12"/>
      <c r="U419" s="12"/>
      <c r="V419" s="12"/>
      <c r="W419" s="12"/>
      <c r="X419" s="12"/>
    </row>
    <row r="420" spans="12:24" x14ac:dyDescent="0.2">
      <c r="L420" s="12"/>
      <c r="M420" s="12"/>
      <c r="N420" s="12"/>
      <c r="O420" s="12"/>
      <c r="P420" s="12"/>
      <c r="Q420" s="12"/>
      <c r="R420" s="12"/>
      <c r="S420" s="12"/>
      <c r="T420" s="12"/>
      <c r="U420" s="12"/>
      <c r="V420" s="12"/>
      <c r="W420" s="12"/>
      <c r="X420" s="12"/>
    </row>
    <row r="421" spans="12:24" x14ac:dyDescent="0.2">
      <c r="L421" s="12"/>
      <c r="M421" s="12"/>
      <c r="N421" s="12"/>
      <c r="O421" s="12"/>
      <c r="P421" s="12"/>
      <c r="Q421" s="12"/>
      <c r="R421" s="12"/>
      <c r="S421" s="12"/>
      <c r="T421" s="12"/>
      <c r="U421" s="12"/>
      <c r="V421" s="12"/>
      <c r="W421" s="12"/>
      <c r="X421" s="12"/>
    </row>
    <row r="422" spans="12:24" x14ac:dyDescent="0.2">
      <c r="L422" s="12"/>
      <c r="M422" s="12"/>
      <c r="N422" s="12"/>
      <c r="O422" s="12"/>
      <c r="P422" s="12"/>
      <c r="Q422" s="12"/>
      <c r="R422" s="12"/>
      <c r="S422" s="12"/>
      <c r="T422" s="12"/>
      <c r="U422" s="12"/>
      <c r="V422" s="12"/>
      <c r="W422" s="12"/>
      <c r="X422" s="12"/>
    </row>
    <row r="423" spans="12:24" x14ac:dyDescent="0.2">
      <c r="L423" s="12"/>
      <c r="M423" s="12"/>
      <c r="N423" s="12"/>
      <c r="O423" s="12"/>
      <c r="P423" s="12"/>
      <c r="Q423" s="12"/>
      <c r="R423" s="12"/>
      <c r="S423" s="12"/>
      <c r="T423" s="12"/>
      <c r="U423" s="12"/>
      <c r="V423" s="12"/>
      <c r="W423" s="12"/>
      <c r="X423" s="12"/>
    </row>
    <row r="424" spans="12:24" x14ac:dyDescent="0.2">
      <c r="L424" s="12"/>
      <c r="M424" s="12"/>
      <c r="N424" s="12"/>
      <c r="O424" s="12"/>
      <c r="P424" s="12"/>
      <c r="Q424" s="12"/>
      <c r="R424" s="12"/>
      <c r="S424" s="12"/>
      <c r="T424" s="12"/>
      <c r="U424" s="12"/>
      <c r="V424" s="12"/>
      <c r="W424" s="12"/>
      <c r="X424" s="12"/>
    </row>
    <row r="425" spans="12:24" x14ac:dyDescent="0.2">
      <c r="L425" s="12"/>
      <c r="M425" s="12"/>
      <c r="N425" s="12"/>
      <c r="O425" s="12"/>
      <c r="P425" s="12"/>
      <c r="Q425" s="12"/>
      <c r="R425" s="12"/>
      <c r="S425" s="12"/>
      <c r="T425" s="12"/>
      <c r="U425" s="12"/>
      <c r="V425" s="12"/>
      <c r="W425" s="12"/>
      <c r="X425" s="12"/>
    </row>
    <row r="426" spans="12:24" x14ac:dyDescent="0.2">
      <c r="L426" s="12"/>
      <c r="M426" s="12"/>
      <c r="N426" s="12"/>
      <c r="O426" s="12"/>
      <c r="P426" s="12"/>
      <c r="Q426" s="12"/>
      <c r="R426" s="12"/>
      <c r="S426" s="12"/>
      <c r="T426" s="12"/>
      <c r="U426" s="12"/>
      <c r="V426" s="12"/>
      <c r="W426" s="12"/>
      <c r="X426" s="12"/>
    </row>
    <row r="427" spans="12:24" x14ac:dyDescent="0.2">
      <c r="L427" s="12"/>
      <c r="M427" s="12"/>
      <c r="N427" s="12"/>
      <c r="O427" s="12"/>
      <c r="P427" s="12"/>
      <c r="Q427" s="12"/>
      <c r="R427" s="12"/>
      <c r="S427" s="12"/>
      <c r="T427" s="12"/>
      <c r="U427" s="12"/>
      <c r="V427" s="12"/>
      <c r="W427" s="12"/>
      <c r="X427" s="12"/>
    </row>
    <row r="428" spans="12:24" x14ac:dyDescent="0.2">
      <c r="L428" s="12"/>
      <c r="M428" s="12"/>
      <c r="N428" s="12"/>
      <c r="O428" s="12"/>
      <c r="P428" s="12"/>
      <c r="Q428" s="12"/>
      <c r="R428" s="12"/>
      <c r="S428" s="12"/>
      <c r="T428" s="12"/>
      <c r="U428" s="12"/>
      <c r="V428" s="12"/>
      <c r="W428" s="12"/>
      <c r="X428" s="12"/>
    </row>
    <row r="429" spans="12:24" x14ac:dyDescent="0.2">
      <c r="L429" s="12"/>
      <c r="M429" s="12"/>
      <c r="N429" s="12"/>
      <c r="O429" s="12"/>
      <c r="P429" s="12"/>
      <c r="Q429" s="12"/>
      <c r="R429" s="12"/>
      <c r="S429" s="12"/>
      <c r="T429" s="12"/>
      <c r="U429" s="12"/>
      <c r="V429" s="12"/>
      <c r="W429" s="12"/>
      <c r="X429" s="12"/>
    </row>
    <row r="430" spans="12:24" x14ac:dyDescent="0.2">
      <c r="L430" s="12"/>
      <c r="M430" s="12"/>
      <c r="N430" s="12"/>
      <c r="O430" s="12"/>
      <c r="P430" s="12"/>
      <c r="Q430" s="12"/>
      <c r="R430" s="12"/>
      <c r="S430" s="12"/>
      <c r="T430" s="12"/>
      <c r="U430" s="12"/>
      <c r="V430" s="12"/>
      <c r="W430" s="12"/>
      <c r="X430" s="12"/>
    </row>
    <row r="431" spans="12:24" x14ac:dyDescent="0.2">
      <c r="L431" s="12"/>
      <c r="M431" s="12"/>
      <c r="N431" s="12"/>
      <c r="O431" s="12"/>
      <c r="P431" s="12"/>
      <c r="Q431" s="12"/>
      <c r="R431" s="12"/>
      <c r="S431" s="12"/>
      <c r="T431" s="12"/>
      <c r="U431" s="12"/>
      <c r="V431" s="12"/>
      <c r="W431" s="12"/>
      <c r="X431" s="12"/>
    </row>
    <row r="432" spans="12:24" x14ac:dyDescent="0.2">
      <c r="L432" s="12"/>
      <c r="M432" s="12"/>
      <c r="N432" s="12"/>
      <c r="O432" s="12"/>
      <c r="P432" s="12"/>
      <c r="Q432" s="12"/>
      <c r="R432" s="12"/>
      <c r="S432" s="12"/>
      <c r="T432" s="12"/>
      <c r="U432" s="12"/>
      <c r="V432" s="12"/>
      <c r="W432" s="12"/>
      <c r="X432" s="12"/>
    </row>
    <row r="433" spans="12:24" x14ac:dyDescent="0.2">
      <c r="L433" s="12"/>
      <c r="M433" s="12"/>
      <c r="N433" s="12"/>
      <c r="O433" s="12"/>
      <c r="P433" s="12"/>
      <c r="Q433" s="12"/>
      <c r="R433" s="12"/>
      <c r="S433" s="12"/>
      <c r="T433" s="12"/>
      <c r="U433" s="12"/>
      <c r="V433" s="12"/>
      <c r="W433" s="12"/>
      <c r="X433" s="12"/>
    </row>
    <row r="434" spans="12:24" x14ac:dyDescent="0.2">
      <c r="L434" s="12"/>
      <c r="M434" s="12"/>
      <c r="N434" s="12"/>
      <c r="O434" s="12"/>
      <c r="P434" s="12"/>
      <c r="Q434" s="12"/>
      <c r="R434" s="12"/>
      <c r="S434" s="12"/>
      <c r="T434" s="12"/>
      <c r="U434" s="12"/>
      <c r="V434" s="12"/>
      <c r="W434" s="12"/>
      <c r="X434" s="12"/>
    </row>
    <row r="435" spans="12:24" x14ac:dyDescent="0.2">
      <c r="L435" s="12"/>
      <c r="M435" s="12"/>
      <c r="N435" s="12"/>
      <c r="O435" s="12"/>
      <c r="P435" s="12"/>
      <c r="Q435" s="12"/>
      <c r="R435" s="12"/>
      <c r="S435" s="12"/>
      <c r="T435" s="12"/>
      <c r="U435" s="12"/>
      <c r="V435" s="12"/>
      <c r="W435" s="12"/>
      <c r="X435" s="12"/>
    </row>
    <row r="436" spans="12:24" x14ac:dyDescent="0.2">
      <c r="L436" s="12"/>
      <c r="M436" s="12"/>
      <c r="N436" s="12"/>
      <c r="O436" s="12"/>
      <c r="P436" s="12"/>
      <c r="Q436" s="12"/>
      <c r="R436" s="12"/>
      <c r="S436" s="12"/>
      <c r="T436" s="12"/>
      <c r="U436" s="12"/>
      <c r="V436" s="12"/>
      <c r="W436" s="12"/>
      <c r="X436" s="12"/>
    </row>
    <row r="437" spans="12:24" x14ac:dyDescent="0.2">
      <c r="L437" s="12"/>
      <c r="M437" s="12"/>
      <c r="N437" s="12"/>
      <c r="O437" s="12"/>
      <c r="P437" s="12"/>
      <c r="Q437" s="12"/>
      <c r="R437" s="12"/>
      <c r="S437" s="12"/>
      <c r="T437" s="12"/>
      <c r="U437" s="12"/>
      <c r="V437" s="12"/>
      <c r="W437" s="12"/>
      <c r="X437" s="12"/>
    </row>
    <row r="438" spans="12:24" x14ac:dyDescent="0.2">
      <c r="L438" s="12"/>
      <c r="M438" s="12"/>
      <c r="N438" s="12"/>
      <c r="O438" s="12"/>
      <c r="P438" s="12"/>
      <c r="Q438" s="12"/>
      <c r="R438" s="12"/>
      <c r="S438" s="12"/>
      <c r="T438" s="12"/>
      <c r="U438" s="12"/>
      <c r="V438" s="12"/>
      <c r="W438" s="12"/>
      <c r="X438" s="12"/>
    </row>
    <row r="439" spans="12:24" x14ac:dyDescent="0.2">
      <c r="L439" s="12"/>
      <c r="M439" s="12"/>
      <c r="N439" s="12"/>
      <c r="O439" s="12"/>
      <c r="P439" s="12"/>
      <c r="Q439" s="12"/>
      <c r="R439" s="12"/>
      <c r="S439" s="12"/>
      <c r="T439" s="12"/>
      <c r="U439" s="12"/>
      <c r="V439" s="12"/>
      <c r="W439" s="12"/>
      <c r="X439" s="12"/>
    </row>
    <row r="440" spans="12:24" x14ac:dyDescent="0.2">
      <c r="L440" s="12"/>
      <c r="M440" s="12"/>
      <c r="N440" s="12"/>
      <c r="O440" s="12"/>
      <c r="P440" s="12"/>
      <c r="Q440" s="12"/>
      <c r="R440" s="12"/>
      <c r="S440" s="12"/>
      <c r="T440" s="12"/>
      <c r="U440" s="12"/>
      <c r="V440" s="12"/>
      <c r="W440" s="12"/>
      <c r="X440" s="12"/>
    </row>
    <row r="441" spans="12:24" x14ac:dyDescent="0.2">
      <c r="L441" s="12"/>
      <c r="M441" s="12"/>
      <c r="N441" s="12"/>
      <c r="O441" s="12"/>
      <c r="P441" s="12"/>
      <c r="Q441" s="12"/>
      <c r="R441" s="12"/>
      <c r="S441" s="12"/>
      <c r="T441" s="12"/>
      <c r="U441" s="12"/>
      <c r="V441" s="12"/>
      <c r="W441" s="12"/>
      <c r="X441" s="12"/>
    </row>
    <row r="442" spans="12:24" x14ac:dyDescent="0.2">
      <c r="L442" s="12"/>
      <c r="M442" s="12"/>
      <c r="N442" s="12"/>
      <c r="O442" s="12"/>
      <c r="P442" s="12"/>
      <c r="Q442" s="12"/>
      <c r="R442" s="12"/>
      <c r="S442" s="12"/>
      <c r="T442" s="12"/>
      <c r="U442" s="12"/>
      <c r="V442" s="12"/>
      <c r="W442" s="12"/>
      <c r="X442" s="12"/>
    </row>
    <row r="443" spans="12:24" x14ac:dyDescent="0.2">
      <c r="L443" s="12"/>
      <c r="M443" s="12"/>
      <c r="N443" s="12"/>
      <c r="O443" s="12"/>
      <c r="P443" s="12"/>
      <c r="Q443" s="12"/>
      <c r="R443" s="12"/>
      <c r="S443" s="12"/>
      <c r="T443" s="12"/>
      <c r="U443" s="12"/>
      <c r="V443" s="12"/>
      <c r="W443" s="12"/>
      <c r="X443" s="12"/>
    </row>
    <row r="444" spans="12:24" x14ac:dyDescent="0.2">
      <c r="L444" s="12"/>
      <c r="M444" s="12"/>
      <c r="N444" s="12"/>
      <c r="O444" s="12"/>
      <c r="P444" s="12"/>
      <c r="Q444" s="12"/>
      <c r="R444" s="12"/>
      <c r="S444" s="12"/>
      <c r="T444" s="12"/>
      <c r="U444" s="12"/>
      <c r="V444" s="12"/>
      <c r="W444" s="12"/>
      <c r="X444" s="12"/>
    </row>
    <row r="445" spans="12:24" x14ac:dyDescent="0.2">
      <c r="L445" s="12"/>
      <c r="M445" s="12"/>
      <c r="N445" s="12"/>
      <c r="O445" s="12"/>
      <c r="P445" s="12"/>
      <c r="Q445" s="12"/>
      <c r="R445" s="12"/>
      <c r="S445" s="12"/>
      <c r="T445" s="12"/>
      <c r="U445" s="12"/>
      <c r="V445" s="12"/>
      <c r="W445" s="12"/>
      <c r="X445" s="12"/>
    </row>
    <row r="446" spans="12:24" x14ac:dyDescent="0.2">
      <c r="L446" s="12"/>
      <c r="M446" s="12"/>
      <c r="N446" s="12"/>
      <c r="O446" s="12"/>
      <c r="P446" s="12"/>
      <c r="Q446" s="12"/>
      <c r="R446" s="12"/>
      <c r="S446" s="12"/>
      <c r="T446" s="12"/>
      <c r="U446" s="12"/>
      <c r="V446" s="12"/>
      <c r="W446" s="12"/>
      <c r="X446" s="12"/>
    </row>
    <row r="447" spans="12:24" x14ac:dyDescent="0.2">
      <c r="L447" s="12"/>
      <c r="M447" s="12"/>
      <c r="N447" s="12"/>
      <c r="O447" s="12"/>
      <c r="P447" s="12"/>
      <c r="Q447" s="12"/>
      <c r="R447" s="12"/>
      <c r="S447" s="12"/>
      <c r="T447" s="12"/>
      <c r="U447" s="12"/>
      <c r="V447" s="12"/>
      <c r="W447" s="12"/>
      <c r="X447" s="12"/>
    </row>
    <row r="448" spans="12:24" x14ac:dyDescent="0.2">
      <c r="L448" s="12"/>
      <c r="M448" s="12"/>
      <c r="N448" s="12"/>
      <c r="O448" s="12"/>
      <c r="P448" s="12"/>
      <c r="Q448" s="12"/>
      <c r="R448" s="12"/>
      <c r="S448" s="12"/>
      <c r="T448" s="12"/>
      <c r="U448" s="12"/>
      <c r="V448" s="12"/>
      <c r="W448" s="12"/>
      <c r="X448" s="12"/>
    </row>
    <row r="449" spans="12:24" x14ac:dyDescent="0.2">
      <c r="L449" s="12"/>
      <c r="M449" s="12"/>
      <c r="N449" s="12"/>
      <c r="O449" s="12"/>
      <c r="P449" s="12"/>
      <c r="Q449" s="12"/>
      <c r="R449" s="12"/>
      <c r="S449" s="12"/>
      <c r="T449" s="12"/>
      <c r="U449" s="12"/>
      <c r="V449" s="12"/>
      <c r="W449" s="12"/>
      <c r="X449" s="12"/>
    </row>
    <row r="450" spans="12:24" x14ac:dyDescent="0.2">
      <c r="L450" s="12"/>
      <c r="M450" s="12"/>
      <c r="N450" s="12"/>
      <c r="O450" s="12"/>
      <c r="P450" s="12"/>
      <c r="Q450" s="12"/>
      <c r="R450" s="12"/>
      <c r="S450" s="12"/>
      <c r="T450" s="12"/>
      <c r="U450" s="12"/>
      <c r="V450" s="12"/>
      <c r="W450" s="12"/>
      <c r="X450" s="12"/>
    </row>
    <row r="451" spans="12:24" x14ac:dyDescent="0.2">
      <c r="L451" s="12"/>
      <c r="M451" s="12"/>
      <c r="N451" s="12"/>
      <c r="O451" s="12"/>
      <c r="P451" s="12"/>
      <c r="Q451" s="12"/>
      <c r="R451" s="12"/>
      <c r="S451" s="12"/>
      <c r="T451" s="12"/>
      <c r="U451" s="12"/>
      <c r="V451" s="12"/>
      <c r="W451" s="12"/>
      <c r="X451" s="12"/>
    </row>
    <row r="452" spans="12:24" x14ac:dyDescent="0.2">
      <c r="L452" s="12"/>
      <c r="M452" s="12"/>
      <c r="N452" s="12"/>
      <c r="O452" s="12"/>
      <c r="P452" s="12"/>
      <c r="Q452" s="12"/>
      <c r="R452" s="12"/>
      <c r="S452" s="12"/>
      <c r="T452" s="12"/>
      <c r="U452" s="12"/>
      <c r="V452" s="12"/>
      <c r="W452" s="12"/>
      <c r="X452" s="12"/>
    </row>
    <row r="453" spans="12:24" x14ac:dyDescent="0.2">
      <c r="L453" s="12"/>
      <c r="M453" s="12"/>
      <c r="N453" s="12"/>
      <c r="O453" s="12"/>
      <c r="P453" s="12"/>
      <c r="Q453" s="12"/>
      <c r="R453" s="12"/>
      <c r="S453" s="12"/>
      <c r="T453" s="12"/>
      <c r="U453" s="12"/>
      <c r="V453" s="12"/>
      <c r="W453" s="12"/>
      <c r="X453" s="12"/>
    </row>
    <row r="454" spans="12:24" x14ac:dyDescent="0.2">
      <c r="L454" s="12"/>
      <c r="M454" s="12"/>
      <c r="N454" s="12"/>
      <c r="O454" s="12"/>
      <c r="P454" s="12"/>
      <c r="Q454" s="12"/>
      <c r="R454" s="12"/>
      <c r="S454" s="12"/>
      <c r="T454" s="12"/>
      <c r="U454" s="12"/>
      <c r="V454" s="12"/>
      <c r="W454" s="12"/>
      <c r="X454" s="12"/>
    </row>
    <row r="455" spans="12:24" x14ac:dyDescent="0.2">
      <c r="L455" s="12"/>
      <c r="M455" s="12"/>
      <c r="N455" s="12"/>
      <c r="O455" s="12"/>
      <c r="P455" s="12"/>
      <c r="Q455" s="12"/>
      <c r="R455" s="12"/>
      <c r="S455" s="12"/>
      <c r="T455" s="12"/>
      <c r="U455" s="12"/>
      <c r="V455" s="12"/>
      <c r="W455" s="12"/>
      <c r="X455" s="12"/>
    </row>
    <row r="456" spans="12:24" x14ac:dyDescent="0.2">
      <c r="L456" s="12"/>
      <c r="M456" s="12"/>
      <c r="N456" s="12"/>
      <c r="O456" s="12"/>
      <c r="P456" s="12"/>
      <c r="Q456" s="12"/>
      <c r="R456" s="12"/>
      <c r="S456" s="12"/>
      <c r="T456" s="12"/>
      <c r="U456" s="12"/>
      <c r="V456" s="12"/>
      <c r="W456" s="12"/>
      <c r="X456" s="12"/>
    </row>
    <row r="457" spans="12:24" x14ac:dyDescent="0.2">
      <c r="L457" s="12"/>
      <c r="M457" s="12"/>
      <c r="N457" s="12"/>
      <c r="O457" s="12"/>
      <c r="P457" s="12"/>
      <c r="Q457" s="12"/>
      <c r="R457" s="12"/>
      <c r="S457" s="12"/>
      <c r="T457" s="12"/>
      <c r="U457" s="12"/>
      <c r="V457" s="12"/>
      <c r="W457" s="12"/>
      <c r="X457" s="12"/>
    </row>
    <row r="458" spans="12:24" x14ac:dyDescent="0.2">
      <c r="L458" s="12"/>
      <c r="M458" s="12"/>
      <c r="N458" s="12"/>
      <c r="O458" s="12"/>
      <c r="P458" s="12"/>
      <c r="Q458" s="12"/>
      <c r="R458" s="12"/>
      <c r="S458" s="12"/>
      <c r="T458" s="12"/>
      <c r="U458" s="12"/>
      <c r="V458" s="12"/>
      <c r="W458" s="12"/>
      <c r="X458" s="12"/>
    </row>
    <row r="459" spans="12:24" x14ac:dyDescent="0.2">
      <c r="L459" s="12"/>
      <c r="M459" s="12"/>
      <c r="N459" s="12"/>
      <c r="O459" s="12"/>
      <c r="P459" s="12"/>
      <c r="Q459" s="12"/>
      <c r="R459" s="12"/>
      <c r="S459" s="12"/>
      <c r="T459" s="12"/>
      <c r="U459" s="12"/>
      <c r="V459" s="12"/>
      <c r="W459" s="12"/>
      <c r="X459" s="12"/>
    </row>
    <row r="460" spans="12:24" x14ac:dyDescent="0.2">
      <c r="L460" s="12"/>
      <c r="M460" s="12"/>
      <c r="N460" s="12"/>
      <c r="O460" s="12"/>
      <c r="P460" s="12"/>
      <c r="Q460" s="12"/>
      <c r="R460" s="12"/>
      <c r="S460" s="12"/>
      <c r="T460" s="12"/>
      <c r="U460" s="12"/>
      <c r="V460" s="12"/>
      <c r="W460" s="12"/>
      <c r="X460" s="12"/>
    </row>
    <row r="461" spans="12:24" x14ac:dyDescent="0.2">
      <c r="L461" s="12"/>
      <c r="M461" s="12"/>
      <c r="N461" s="12"/>
      <c r="O461" s="12"/>
      <c r="P461" s="12"/>
      <c r="Q461" s="12"/>
      <c r="R461" s="12"/>
      <c r="S461" s="12"/>
      <c r="T461" s="12"/>
      <c r="U461" s="12"/>
      <c r="V461" s="12"/>
      <c r="W461" s="12"/>
      <c r="X461" s="12"/>
    </row>
    <row r="462" spans="12:24" x14ac:dyDescent="0.2">
      <c r="L462" s="12"/>
      <c r="M462" s="12"/>
      <c r="N462" s="12"/>
      <c r="O462" s="12"/>
      <c r="P462" s="12"/>
      <c r="Q462" s="12"/>
      <c r="R462" s="12"/>
      <c r="S462" s="12"/>
      <c r="T462" s="12"/>
      <c r="U462" s="12"/>
      <c r="V462" s="12"/>
      <c r="W462" s="12"/>
      <c r="X462" s="12"/>
    </row>
    <row r="463" spans="12:24" x14ac:dyDescent="0.2">
      <c r="L463" s="12"/>
      <c r="M463" s="12"/>
      <c r="N463" s="12"/>
      <c r="O463" s="12"/>
      <c r="P463" s="12"/>
      <c r="Q463" s="12"/>
      <c r="R463" s="12"/>
      <c r="S463" s="12"/>
      <c r="T463" s="12"/>
      <c r="U463" s="12"/>
      <c r="V463" s="12"/>
      <c r="W463" s="12"/>
      <c r="X463" s="12"/>
    </row>
    <row r="464" spans="12:24" x14ac:dyDescent="0.2">
      <c r="L464" s="12"/>
      <c r="M464" s="12"/>
      <c r="N464" s="12"/>
      <c r="O464" s="12"/>
      <c r="P464" s="12"/>
      <c r="Q464" s="12"/>
      <c r="R464" s="12"/>
      <c r="S464" s="12"/>
      <c r="T464" s="12"/>
      <c r="U464" s="12"/>
      <c r="V464" s="12"/>
      <c r="W464" s="12"/>
      <c r="X464" s="12"/>
    </row>
    <row r="465" spans="12:24" x14ac:dyDescent="0.2">
      <c r="L465" s="12"/>
      <c r="M465" s="12"/>
      <c r="N465" s="12"/>
      <c r="O465" s="12"/>
      <c r="P465" s="12"/>
      <c r="Q465" s="12"/>
      <c r="R465" s="12"/>
      <c r="S465" s="12"/>
      <c r="T465" s="12"/>
      <c r="U465" s="12"/>
      <c r="V465" s="12"/>
      <c r="W465" s="12"/>
      <c r="X465" s="12"/>
    </row>
    <row r="466" spans="12:24" x14ac:dyDescent="0.2">
      <c r="L466" s="12"/>
      <c r="M466" s="12"/>
      <c r="N466" s="12"/>
      <c r="O466" s="12"/>
      <c r="P466" s="12"/>
      <c r="Q466" s="12"/>
      <c r="R466" s="12"/>
      <c r="S466" s="12"/>
      <c r="T466" s="12"/>
      <c r="U466" s="12"/>
      <c r="V466" s="12"/>
      <c r="W466" s="12"/>
      <c r="X466" s="12"/>
    </row>
    <row r="467" spans="12:24" x14ac:dyDescent="0.2">
      <c r="L467" s="12"/>
      <c r="M467" s="12"/>
      <c r="N467" s="12"/>
      <c r="O467" s="12"/>
      <c r="P467" s="12"/>
      <c r="Q467" s="12"/>
      <c r="R467" s="12"/>
      <c r="S467" s="12"/>
      <c r="T467" s="12"/>
      <c r="U467" s="12"/>
      <c r="V467" s="12"/>
      <c r="W467" s="12"/>
      <c r="X467" s="12"/>
    </row>
    <row r="468" spans="12:24" x14ac:dyDescent="0.2">
      <c r="L468" s="12"/>
      <c r="M468" s="12"/>
      <c r="N468" s="12"/>
      <c r="O468" s="12"/>
      <c r="P468" s="12"/>
      <c r="Q468" s="12"/>
      <c r="R468" s="12"/>
      <c r="S468" s="12"/>
      <c r="T468" s="12"/>
      <c r="U468" s="12"/>
      <c r="V468" s="12"/>
      <c r="W468" s="12"/>
      <c r="X468" s="12"/>
    </row>
    <row r="469" spans="12:24" x14ac:dyDescent="0.2">
      <c r="L469" s="12"/>
      <c r="M469" s="12"/>
      <c r="N469" s="12"/>
      <c r="O469" s="12"/>
      <c r="P469" s="12"/>
      <c r="Q469" s="12"/>
      <c r="R469" s="12"/>
      <c r="S469" s="12"/>
      <c r="T469" s="12"/>
      <c r="U469" s="12"/>
      <c r="V469" s="12"/>
      <c r="W469" s="12"/>
      <c r="X469" s="12"/>
    </row>
    <row r="470" spans="12:24" x14ac:dyDescent="0.2">
      <c r="L470" s="12"/>
      <c r="M470" s="12"/>
      <c r="N470" s="12"/>
      <c r="O470" s="12"/>
      <c r="P470" s="12"/>
      <c r="Q470" s="12"/>
      <c r="R470" s="12"/>
      <c r="S470" s="12"/>
      <c r="T470" s="12"/>
      <c r="U470" s="12"/>
      <c r="V470" s="12"/>
      <c r="W470" s="12"/>
      <c r="X470" s="12"/>
    </row>
    <row r="471" spans="12:24" x14ac:dyDescent="0.2">
      <c r="L471" s="12"/>
      <c r="M471" s="12"/>
      <c r="N471" s="12"/>
      <c r="O471" s="12"/>
      <c r="P471" s="12"/>
      <c r="Q471" s="12"/>
      <c r="R471" s="12"/>
      <c r="S471" s="12"/>
      <c r="T471" s="12"/>
      <c r="U471" s="12"/>
      <c r="V471" s="12"/>
      <c r="W471" s="12"/>
      <c r="X471" s="12"/>
    </row>
    <row r="472" spans="12:24" x14ac:dyDescent="0.2">
      <c r="L472" s="12"/>
      <c r="M472" s="12"/>
      <c r="N472" s="12"/>
      <c r="O472" s="12"/>
      <c r="P472" s="12"/>
      <c r="Q472" s="12"/>
      <c r="R472" s="12"/>
      <c r="S472" s="12"/>
      <c r="T472" s="12"/>
      <c r="U472" s="12"/>
      <c r="V472" s="12"/>
      <c r="W472" s="12"/>
      <c r="X472" s="12"/>
    </row>
    <row r="473" spans="12:24" x14ac:dyDescent="0.2">
      <c r="L473" s="12"/>
      <c r="M473" s="12"/>
      <c r="N473" s="12"/>
      <c r="O473" s="12"/>
      <c r="P473" s="12"/>
      <c r="Q473" s="12"/>
      <c r="R473" s="12"/>
      <c r="S473" s="12"/>
      <c r="T473" s="12"/>
      <c r="U473" s="12"/>
      <c r="V473" s="12"/>
      <c r="W473" s="12"/>
      <c r="X473" s="12"/>
    </row>
    <row r="474" spans="12:24" x14ac:dyDescent="0.2">
      <c r="L474" s="12"/>
      <c r="M474" s="12"/>
      <c r="N474" s="12"/>
      <c r="O474" s="12"/>
      <c r="P474" s="12"/>
      <c r="Q474" s="12"/>
      <c r="R474" s="12"/>
      <c r="S474" s="12"/>
      <c r="T474" s="12"/>
      <c r="U474" s="12"/>
      <c r="V474" s="12"/>
      <c r="W474" s="12"/>
      <c r="X474" s="12"/>
    </row>
    <row r="475" spans="12:24" x14ac:dyDescent="0.2">
      <c r="L475" s="12"/>
      <c r="M475" s="12"/>
      <c r="N475" s="12"/>
      <c r="O475" s="12"/>
      <c r="P475" s="12"/>
      <c r="Q475" s="12"/>
      <c r="R475" s="12"/>
      <c r="S475" s="12"/>
      <c r="T475" s="12"/>
      <c r="U475" s="12"/>
      <c r="V475" s="12"/>
      <c r="W475" s="12"/>
      <c r="X475" s="12"/>
    </row>
    <row r="476" spans="12:24" x14ac:dyDescent="0.2">
      <c r="L476" s="12"/>
      <c r="M476" s="12"/>
      <c r="N476" s="12"/>
      <c r="O476" s="12"/>
      <c r="P476" s="12"/>
      <c r="Q476" s="12"/>
      <c r="R476" s="12"/>
      <c r="S476" s="12"/>
      <c r="T476" s="12"/>
      <c r="U476" s="12"/>
      <c r="V476" s="12"/>
      <c r="W476" s="12"/>
      <c r="X476" s="12"/>
    </row>
    <row r="477" spans="12:24" x14ac:dyDescent="0.2">
      <c r="L477" s="12"/>
      <c r="M477" s="12"/>
      <c r="N477" s="12"/>
      <c r="O477" s="12"/>
      <c r="P477" s="12"/>
      <c r="Q477" s="12"/>
      <c r="R477" s="12"/>
      <c r="S477" s="12"/>
      <c r="T477" s="12"/>
      <c r="U477" s="12"/>
      <c r="V477" s="12"/>
      <c r="W477" s="12"/>
      <c r="X477" s="12"/>
    </row>
    <row r="478" spans="12:24" x14ac:dyDescent="0.2">
      <c r="L478" s="12"/>
      <c r="M478" s="12"/>
      <c r="N478" s="12"/>
      <c r="O478" s="12"/>
      <c r="P478" s="12"/>
      <c r="Q478" s="12"/>
      <c r="R478" s="12"/>
      <c r="S478" s="12"/>
      <c r="T478" s="12"/>
      <c r="U478" s="12"/>
      <c r="V478" s="12"/>
      <c r="W478" s="12"/>
      <c r="X478" s="12"/>
    </row>
    <row r="479" spans="12:24" x14ac:dyDescent="0.2">
      <c r="L479" s="12"/>
      <c r="M479" s="12"/>
      <c r="N479" s="12"/>
      <c r="O479" s="12"/>
      <c r="P479" s="12"/>
      <c r="Q479" s="12"/>
      <c r="R479" s="12"/>
      <c r="S479" s="12"/>
      <c r="T479" s="12"/>
      <c r="U479" s="12"/>
      <c r="V479" s="12"/>
      <c r="W479" s="12"/>
      <c r="X479" s="12"/>
    </row>
    <row r="480" spans="12:24" x14ac:dyDescent="0.2">
      <c r="L480" s="12"/>
      <c r="M480" s="12"/>
      <c r="N480" s="12"/>
      <c r="O480" s="12"/>
      <c r="P480" s="12"/>
      <c r="Q480" s="12"/>
      <c r="R480" s="12"/>
      <c r="S480" s="12"/>
      <c r="T480" s="12"/>
      <c r="U480" s="12"/>
      <c r="V480" s="12"/>
      <c r="W480" s="12"/>
      <c r="X480" s="12"/>
    </row>
    <row r="481" spans="12:24" x14ac:dyDescent="0.2">
      <c r="L481" s="12"/>
      <c r="M481" s="12"/>
      <c r="N481" s="12"/>
      <c r="O481" s="12"/>
      <c r="P481" s="12"/>
      <c r="Q481" s="12"/>
      <c r="R481" s="12"/>
      <c r="S481" s="12"/>
      <c r="T481" s="12"/>
      <c r="U481" s="12"/>
      <c r="V481" s="12"/>
      <c r="W481" s="12"/>
      <c r="X481" s="12"/>
    </row>
    <row r="482" spans="12:24" x14ac:dyDescent="0.2">
      <c r="L482" s="12"/>
      <c r="M482" s="12"/>
      <c r="N482" s="12"/>
      <c r="O482" s="12"/>
      <c r="P482" s="12"/>
      <c r="Q482" s="12"/>
      <c r="R482" s="12"/>
      <c r="S482" s="12"/>
      <c r="T482" s="12"/>
      <c r="U482" s="12"/>
      <c r="V482" s="12"/>
      <c r="W482" s="12"/>
      <c r="X482" s="12"/>
    </row>
    <row r="483" spans="12:24" x14ac:dyDescent="0.2">
      <c r="L483" s="12"/>
      <c r="M483" s="12"/>
      <c r="N483" s="12"/>
      <c r="O483" s="12"/>
      <c r="P483" s="12"/>
      <c r="Q483" s="12"/>
      <c r="R483" s="12"/>
      <c r="S483" s="12"/>
      <c r="T483" s="12"/>
      <c r="U483" s="12"/>
      <c r="V483" s="12"/>
      <c r="W483" s="12"/>
      <c r="X483" s="12"/>
    </row>
    <row r="484" spans="12:24" x14ac:dyDescent="0.2">
      <c r="L484" s="12"/>
      <c r="M484" s="12"/>
      <c r="N484" s="12"/>
      <c r="O484" s="12"/>
      <c r="P484" s="12"/>
      <c r="Q484" s="12"/>
      <c r="R484" s="12"/>
      <c r="S484" s="12"/>
      <c r="T484" s="12"/>
      <c r="U484" s="12"/>
      <c r="V484" s="12"/>
      <c r="W484" s="12"/>
      <c r="X484" s="12"/>
    </row>
    <row r="485" spans="12:24" x14ac:dyDescent="0.2">
      <c r="L485" s="12"/>
      <c r="M485" s="12"/>
      <c r="N485" s="12"/>
      <c r="O485" s="12"/>
      <c r="P485" s="12"/>
      <c r="Q485" s="12"/>
      <c r="R485" s="12"/>
      <c r="S485" s="12"/>
      <c r="T485" s="12"/>
      <c r="U485" s="12"/>
      <c r="V485" s="12"/>
      <c r="W485" s="12"/>
      <c r="X485" s="12"/>
    </row>
    <row r="486" spans="12:24" x14ac:dyDescent="0.2">
      <c r="L486" s="12"/>
      <c r="M486" s="12"/>
      <c r="N486" s="12"/>
      <c r="O486" s="12"/>
      <c r="P486" s="12"/>
      <c r="Q486" s="12"/>
      <c r="R486" s="12"/>
      <c r="S486" s="12"/>
      <c r="T486" s="12"/>
      <c r="U486" s="12"/>
      <c r="V486" s="12"/>
      <c r="W486" s="12"/>
      <c r="X486" s="12"/>
    </row>
    <row r="487" spans="12:24" x14ac:dyDescent="0.2">
      <c r="L487" s="12"/>
      <c r="M487" s="12"/>
      <c r="N487" s="12"/>
      <c r="O487" s="12"/>
      <c r="P487" s="12"/>
      <c r="Q487" s="12"/>
      <c r="R487" s="12"/>
      <c r="S487" s="12"/>
      <c r="T487" s="12"/>
      <c r="U487" s="12"/>
      <c r="V487" s="12"/>
      <c r="W487" s="12"/>
      <c r="X487" s="12"/>
    </row>
    <row r="488" spans="12:24" x14ac:dyDescent="0.2">
      <c r="L488" s="12"/>
      <c r="M488" s="12"/>
      <c r="N488" s="12"/>
      <c r="O488" s="12"/>
      <c r="P488" s="12"/>
      <c r="Q488" s="12"/>
      <c r="R488" s="12"/>
      <c r="S488" s="12"/>
      <c r="T488" s="12"/>
      <c r="U488" s="12"/>
      <c r="V488" s="12"/>
      <c r="W488" s="12"/>
      <c r="X488" s="12"/>
    </row>
    <row r="489" spans="12:24" x14ac:dyDescent="0.2">
      <c r="L489" s="12"/>
      <c r="M489" s="12"/>
      <c r="N489" s="12"/>
      <c r="O489" s="12"/>
      <c r="P489" s="12"/>
      <c r="Q489" s="12"/>
      <c r="R489" s="12"/>
      <c r="S489" s="12"/>
      <c r="T489" s="12"/>
      <c r="U489" s="12"/>
      <c r="V489" s="12"/>
      <c r="W489" s="12"/>
      <c r="X489" s="12"/>
    </row>
    <row r="490" spans="12:24" x14ac:dyDescent="0.2">
      <c r="L490" s="12"/>
      <c r="M490" s="12"/>
      <c r="N490" s="12"/>
      <c r="O490" s="12"/>
      <c r="P490" s="12"/>
      <c r="Q490" s="12"/>
      <c r="R490" s="12"/>
      <c r="S490" s="12"/>
      <c r="T490" s="12"/>
      <c r="U490" s="12"/>
      <c r="V490" s="12"/>
      <c r="W490" s="12"/>
      <c r="X490" s="12"/>
    </row>
    <row r="491" spans="12:24" x14ac:dyDescent="0.2">
      <c r="L491" s="12"/>
      <c r="M491" s="12"/>
      <c r="N491" s="12"/>
      <c r="O491" s="12"/>
      <c r="P491" s="12"/>
      <c r="Q491" s="12"/>
      <c r="R491" s="12"/>
      <c r="S491" s="12"/>
      <c r="T491" s="12"/>
      <c r="U491" s="12"/>
      <c r="V491" s="12"/>
      <c r="W491" s="12"/>
      <c r="X491" s="12"/>
    </row>
    <row r="492" spans="12:24" x14ac:dyDescent="0.2">
      <c r="L492" s="12"/>
      <c r="M492" s="12"/>
      <c r="N492" s="12"/>
      <c r="O492" s="12"/>
      <c r="P492" s="12"/>
      <c r="Q492" s="12"/>
      <c r="R492" s="12"/>
      <c r="S492" s="12"/>
      <c r="T492" s="12"/>
      <c r="U492" s="12"/>
      <c r="V492" s="12"/>
      <c r="W492" s="12"/>
      <c r="X492" s="12"/>
    </row>
    <row r="493" spans="12:24" x14ac:dyDescent="0.2">
      <c r="L493" s="12"/>
      <c r="M493" s="12"/>
      <c r="N493" s="12"/>
      <c r="O493" s="12"/>
      <c r="P493" s="12"/>
      <c r="Q493" s="12"/>
      <c r="R493" s="12"/>
      <c r="S493" s="12"/>
      <c r="T493" s="12"/>
      <c r="U493" s="12"/>
      <c r="V493" s="12"/>
      <c r="W493" s="12"/>
      <c r="X493" s="12"/>
    </row>
    <row r="494" spans="12:24" x14ac:dyDescent="0.2">
      <c r="L494" s="12"/>
      <c r="M494" s="12"/>
      <c r="N494" s="12"/>
      <c r="O494" s="12"/>
      <c r="P494" s="12"/>
      <c r="Q494" s="12"/>
      <c r="R494" s="12"/>
      <c r="S494" s="12"/>
      <c r="T494" s="12"/>
      <c r="U494" s="12"/>
      <c r="V494" s="12"/>
      <c r="W494" s="12"/>
      <c r="X494" s="12"/>
    </row>
    <row r="495" spans="12:24" x14ac:dyDescent="0.2">
      <c r="L495" s="12"/>
      <c r="M495" s="12"/>
      <c r="N495" s="12"/>
      <c r="O495" s="12"/>
      <c r="P495" s="12"/>
      <c r="Q495" s="12"/>
      <c r="R495" s="12"/>
      <c r="S495" s="12"/>
      <c r="T495" s="12"/>
      <c r="U495" s="12"/>
      <c r="V495" s="12"/>
      <c r="W495" s="12"/>
      <c r="X495" s="12"/>
    </row>
    <row r="496" spans="12:24" x14ac:dyDescent="0.2">
      <c r="L496" s="12"/>
      <c r="M496" s="12"/>
      <c r="N496" s="12"/>
      <c r="O496" s="12"/>
      <c r="P496" s="12"/>
      <c r="Q496" s="12"/>
      <c r="R496" s="12"/>
      <c r="S496" s="12"/>
      <c r="T496" s="12"/>
      <c r="U496" s="12"/>
      <c r="V496" s="12"/>
      <c r="W496" s="12"/>
      <c r="X496" s="12"/>
    </row>
    <row r="497" spans="12:24" x14ac:dyDescent="0.2">
      <c r="L497" s="12"/>
      <c r="M497" s="12"/>
      <c r="N497" s="12"/>
      <c r="O497" s="12"/>
      <c r="P497" s="12"/>
      <c r="Q497" s="12"/>
      <c r="R497" s="12"/>
      <c r="S497" s="12"/>
      <c r="T497" s="12"/>
      <c r="U497" s="12"/>
      <c r="V497" s="12"/>
      <c r="W497" s="12"/>
      <c r="X497" s="12"/>
    </row>
    <row r="498" spans="12:24" x14ac:dyDescent="0.2">
      <c r="L498" s="12"/>
      <c r="M498" s="12"/>
      <c r="N498" s="12"/>
      <c r="O498" s="12"/>
      <c r="P498" s="12"/>
      <c r="Q498" s="12"/>
      <c r="R498" s="12"/>
      <c r="S498" s="12"/>
      <c r="T498" s="12"/>
      <c r="U498" s="12"/>
      <c r="V498" s="12"/>
      <c r="W498" s="12"/>
      <c r="X498" s="12"/>
    </row>
    <row r="499" spans="12:24" x14ac:dyDescent="0.2">
      <c r="L499" s="12"/>
      <c r="M499" s="12"/>
      <c r="N499" s="12"/>
      <c r="O499" s="12"/>
      <c r="P499" s="12"/>
      <c r="Q499" s="12"/>
      <c r="R499" s="12"/>
      <c r="S499" s="12"/>
      <c r="T499" s="12"/>
      <c r="U499" s="12"/>
      <c r="V499" s="12"/>
      <c r="W499" s="12"/>
      <c r="X499" s="12"/>
    </row>
    <row r="500" spans="12:24" x14ac:dyDescent="0.2">
      <c r="L500" s="12"/>
      <c r="M500" s="12"/>
      <c r="N500" s="12"/>
      <c r="O500" s="12"/>
      <c r="P500" s="12"/>
      <c r="Q500" s="12"/>
      <c r="R500" s="12"/>
      <c r="S500" s="12"/>
      <c r="T500" s="12"/>
      <c r="U500" s="12"/>
      <c r="V500" s="12"/>
      <c r="W500" s="12"/>
      <c r="X500" s="12"/>
    </row>
    <row r="501" spans="12:24" x14ac:dyDescent="0.2">
      <c r="L501" s="12"/>
      <c r="M501" s="12"/>
      <c r="N501" s="12"/>
      <c r="O501" s="12"/>
      <c r="P501" s="12"/>
      <c r="Q501" s="12"/>
      <c r="R501" s="12"/>
      <c r="S501" s="12"/>
      <c r="T501" s="12"/>
      <c r="U501" s="12"/>
      <c r="V501" s="12"/>
      <c r="W501" s="12"/>
      <c r="X501" s="12"/>
    </row>
    <row r="502" spans="12:24" x14ac:dyDescent="0.2">
      <c r="L502" s="12"/>
      <c r="M502" s="12"/>
      <c r="N502" s="12"/>
      <c r="O502" s="12"/>
      <c r="P502" s="12"/>
      <c r="Q502" s="12"/>
      <c r="R502" s="12"/>
      <c r="S502" s="12"/>
      <c r="T502" s="12"/>
      <c r="U502" s="12"/>
      <c r="V502" s="12"/>
      <c r="W502" s="12"/>
      <c r="X502" s="12"/>
    </row>
    <row r="503" spans="12:24" x14ac:dyDescent="0.2">
      <c r="L503" s="12"/>
      <c r="M503" s="12"/>
      <c r="N503" s="12"/>
      <c r="O503" s="12"/>
      <c r="P503" s="12"/>
      <c r="Q503" s="12"/>
      <c r="R503" s="12"/>
      <c r="S503" s="12"/>
      <c r="T503" s="12"/>
      <c r="U503" s="12"/>
      <c r="V503" s="12"/>
      <c r="W503" s="12"/>
      <c r="X503" s="12"/>
    </row>
    <row r="504" spans="12:24" x14ac:dyDescent="0.2">
      <c r="L504" s="12"/>
      <c r="M504" s="12"/>
      <c r="N504" s="12"/>
      <c r="O504" s="12"/>
      <c r="P504" s="12"/>
      <c r="Q504" s="12"/>
      <c r="R504" s="12"/>
      <c r="S504" s="12"/>
      <c r="T504" s="12"/>
      <c r="U504" s="12"/>
      <c r="V504" s="12"/>
      <c r="W504" s="12"/>
      <c r="X504" s="12"/>
    </row>
    <row r="505" spans="12:24" x14ac:dyDescent="0.2">
      <c r="L505" s="12"/>
      <c r="M505" s="12"/>
      <c r="N505" s="12"/>
      <c r="O505" s="12"/>
      <c r="P505" s="12"/>
      <c r="Q505" s="12"/>
      <c r="R505" s="12"/>
      <c r="S505" s="12"/>
      <c r="T505" s="12"/>
      <c r="U505" s="12"/>
      <c r="V505" s="12"/>
      <c r="W505" s="12"/>
      <c r="X505" s="12"/>
    </row>
    <row r="506" spans="12:24" x14ac:dyDescent="0.2">
      <c r="L506" s="12"/>
      <c r="M506" s="12"/>
      <c r="N506" s="12"/>
      <c r="O506" s="12"/>
      <c r="P506" s="12"/>
      <c r="Q506" s="12"/>
      <c r="R506" s="12"/>
      <c r="S506" s="12"/>
      <c r="T506" s="12"/>
      <c r="U506" s="12"/>
      <c r="V506" s="12"/>
      <c r="W506" s="12"/>
      <c r="X506" s="12"/>
    </row>
    <row r="507" spans="12:24" x14ac:dyDescent="0.2">
      <c r="L507" s="12"/>
      <c r="M507" s="12"/>
      <c r="N507" s="12"/>
      <c r="O507" s="12"/>
      <c r="P507" s="12"/>
      <c r="Q507" s="12"/>
      <c r="R507" s="12"/>
      <c r="S507" s="12"/>
      <c r="T507" s="12"/>
      <c r="U507" s="12"/>
      <c r="V507" s="12"/>
      <c r="W507" s="12"/>
      <c r="X507" s="12"/>
    </row>
    <row r="508" spans="12:24" x14ac:dyDescent="0.2">
      <c r="L508" s="12"/>
      <c r="M508" s="12"/>
      <c r="N508" s="12"/>
      <c r="O508" s="12"/>
      <c r="P508" s="12"/>
      <c r="Q508" s="12"/>
      <c r="R508" s="12"/>
      <c r="S508" s="12"/>
      <c r="T508" s="12"/>
      <c r="U508" s="12"/>
      <c r="V508" s="12"/>
      <c r="W508" s="12"/>
      <c r="X508" s="12"/>
    </row>
    <row r="509" spans="12:24" x14ac:dyDescent="0.2">
      <c r="L509" s="12"/>
      <c r="M509" s="12"/>
      <c r="N509" s="12"/>
      <c r="O509" s="12"/>
      <c r="P509" s="12"/>
      <c r="Q509" s="12"/>
      <c r="R509" s="12"/>
      <c r="S509" s="12"/>
      <c r="T509" s="12"/>
      <c r="U509" s="12"/>
      <c r="V509" s="12"/>
      <c r="W509" s="12"/>
      <c r="X509" s="12"/>
    </row>
    <row r="510" spans="12:24" x14ac:dyDescent="0.2">
      <c r="L510" s="12"/>
      <c r="M510" s="12"/>
      <c r="N510" s="12"/>
      <c r="O510" s="12"/>
      <c r="P510" s="12"/>
      <c r="Q510" s="12"/>
      <c r="R510" s="12"/>
      <c r="S510" s="12"/>
      <c r="T510" s="12"/>
      <c r="U510" s="12"/>
      <c r="V510" s="12"/>
      <c r="W510" s="12"/>
      <c r="X510" s="12"/>
    </row>
    <row r="511" spans="12:24" x14ac:dyDescent="0.2">
      <c r="L511" s="12"/>
      <c r="M511" s="12"/>
      <c r="N511" s="12"/>
      <c r="O511" s="12"/>
      <c r="P511" s="12"/>
      <c r="Q511" s="12"/>
      <c r="R511" s="12"/>
      <c r="S511" s="12"/>
      <c r="T511" s="12"/>
      <c r="U511" s="12"/>
      <c r="V511" s="12"/>
      <c r="W511" s="12"/>
      <c r="X511" s="12"/>
    </row>
    <row r="512" spans="12:24" x14ac:dyDescent="0.2">
      <c r="L512" s="12"/>
      <c r="M512" s="12"/>
      <c r="N512" s="12"/>
      <c r="O512" s="12"/>
      <c r="P512" s="12"/>
      <c r="Q512" s="12"/>
      <c r="R512" s="12"/>
      <c r="S512" s="12"/>
      <c r="T512" s="12"/>
      <c r="U512" s="12"/>
      <c r="V512" s="12"/>
      <c r="W512" s="12"/>
      <c r="X512" s="12"/>
    </row>
    <row r="513" spans="12:24" x14ac:dyDescent="0.2">
      <c r="L513" s="12"/>
      <c r="M513" s="12"/>
      <c r="N513" s="12"/>
      <c r="O513" s="12"/>
      <c r="P513" s="12"/>
      <c r="Q513" s="12"/>
      <c r="R513" s="12"/>
      <c r="S513" s="12"/>
      <c r="T513" s="12"/>
      <c r="U513" s="12"/>
      <c r="V513" s="12"/>
      <c r="W513" s="12"/>
      <c r="X513" s="12"/>
    </row>
    <row r="514" spans="12:24" x14ac:dyDescent="0.2">
      <c r="L514" s="12"/>
      <c r="M514" s="12"/>
      <c r="N514" s="12"/>
      <c r="O514" s="12"/>
      <c r="P514" s="12"/>
      <c r="Q514" s="12"/>
      <c r="R514" s="12"/>
      <c r="S514" s="12"/>
      <c r="T514" s="12"/>
      <c r="U514" s="12"/>
      <c r="V514" s="12"/>
      <c r="W514" s="12"/>
      <c r="X514" s="12"/>
    </row>
    <row r="515" spans="12:24" x14ac:dyDescent="0.2">
      <c r="L515" s="12"/>
      <c r="M515" s="12"/>
      <c r="N515" s="12"/>
      <c r="O515" s="12"/>
      <c r="P515" s="12"/>
      <c r="Q515" s="12"/>
      <c r="R515" s="12"/>
      <c r="S515" s="12"/>
      <c r="T515" s="12"/>
      <c r="U515" s="12"/>
      <c r="V515" s="12"/>
      <c r="W515" s="12"/>
      <c r="X515" s="12"/>
    </row>
    <row r="516" spans="12:24" x14ac:dyDescent="0.2">
      <c r="L516" s="12"/>
      <c r="M516" s="12"/>
      <c r="N516" s="12"/>
      <c r="O516" s="12"/>
      <c r="P516" s="12"/>
      <c r="Q516" s="12"/>
      <c r="R516" s="12"/>
      <c r="S516" s="12"/>
      <c r="T516" s="12"/>
      <c r="U516" s="12"/>
      <c r="V516" s="12"/>
      <c r="W516" s="12"/>
      <c r="X516" s="12"/>
    </row>
    <row r="517" spans="12:24" x14ac:dyDescent="0.2">
      <c r="L517" s="12"/>
      <c r="M517" s="12"/>
      <c r="N517" s="12"/>
      <c r="O517" s="12"/>
      <c r="P517" s="12"/>
      <c r="Q517" s="12"/>
      <c r="R517" s="12"/>
      <c r="S517" s="12"/>
      <c r="T517" s="12"/>
      <c r="U517" s="12"/>
      <c r="V517" s="12"/>
      <c r="W517" s="12"/>
      <c r="X517" s="12"/>
    </row>
    <row r="518" spans="12:24" x14ac:dyDescent="0.2">
      <c r="L518" s="12"/>
      <c r="M518" s="12"/>
      <c r="N518" s="12"/>
      <c r="O518" s="12"/>
      <c r="P518" s="12"/>
      <c r="Q518" s="12"/>
      <c r="R518" s="12"/>
      <c r="S518" s="12"/>
      <c r="T518" s="12"/>
      <c r="U518" s="12"/>
      <c r="V518" s="12"/>
      <c r="W518" s="12"/>
      <c r="X518" s="12"/>
    </row>
    <row r="519" spans="12:24" x14ac:dyDescent="0.2">
      <c r="L519" s="12"/>
      <c r="M519" s="12"/>
      <c r="N519" s="12"/>
      <c r="O519" s="12"/>
      <c r="P519" s="12"/>
      <c r="Q519" s="12"/>
      <c r="R519" s="12"/>
      <c r="S519" s="12"/>
      <c r="T519" s="12"/>
      <c r="U519" s="12"/>
      <c r="V519" s="12"/>
      <c r="W519" s="12"/>
      <c r="X519" s="12"/>
    </row>
    <row r="520" spans="12:24" x14ac:dyDescent="0.2">
      <c r="L520" s="12"/>
      <c r="M520" s="12"/>
      <c r="N520" s="12"/>
      <c r="O520" s="12"/>
      <c r="P520" s="12"/>
      <c r="Q520" s="12"/>
      <c r="R520" s="12"/>
      <c r="S520" s="12"/>
      <c r="T520" s="12"/>
      <c r="U520" s="12"/>
      <c r="V520" s="12"/>
      <c r="W520" s="12"/>
      <c r="X520" s="12"/>
    </row>
    <row r="521" spans="12:24" x14ac:dyDescent="0.2">
      <c r="L521" s="12"/>
      <c r="M521" s="12"/>
      <c r="N521" s="12"/>
      <c r="O521" s="12"/>
      <c r="P521" s="12"/>
      <c r="Q521" s="12"/>
      <c r="R521" s="12"/>
      <c r="S521" s="12"/>
      <c r="T521" s="12"/>
      <c r="U521" s="12"/>
      <c r="V521" s="12"/>
      <c r="W521" s="12"/>
      <c r="X521" s="12"/>
    </row>
    <row r="522" spans="12:24" x14ac:dyDescent="0.2">
      <c r="L522" s="12"/>
      <c r="M522" s="12"/>
      <c r="N522" s="12"/>
      <c r="O522" s="12"/>
      <c r="P522" s="12"/>
      <c r="Q522" s="12"/>
      <c r="R522" s="12"/>
      <c r="S522" s="12"/>
      <c r="T522" s="12"/>
      <c r="U522" s="12"/>
      <c r="V522" s="12"/>
      <c r="W522" s="12"/>
      <c r="X522" s="12"/>
    </row>
    <row r="523" spans="12:24" x14ac:dyDescent="0.2">
      <c r="L523" s="12"/>
      <c r="M523" s="12"/>
      <c r="N523" s="12"/>
      <c r="O523" s="12"/>
      <c r="P523" s="12"/>
      <c r="Q523" s="12"/>
      <c r="R523" s="12"/>
      <c r="S523" s="12"/>
      <c r="T523" s="12"/>
      <c r="U523" s="12"/>
      <c r="V523" s="12"/>
      <c r="W523" s="12"/>
      <c r="X523" s="12"/>
    </row>
    <row r="524" spans="12:24" x14ac:dyDescent="0.2">
      <c r="L524" s="12"/>
      <c r="M524" s="12"/>
      <c r="N524" s="12"/>
      <c r="O524" s="12"/>
      <c r="P524" s="12"/>
      <c r="Q524" s="12"/>
      <c r="R524" s="12"/>
      <c r="S524" s="12"/>
      <c r="T524" s="12"/>
      <c r="U524" s="12"/>
      <c r="V524" s="12"/>
      <c r="W524" s="12"/>
      <c r="X524" s="12"/>
    </row>
    <row r="525" spans="12:24" x14ac:dyDescent="0.2">
      <c r="L525" s="12"/>
      <c r="M525" s="12"/>
      <c r="N525" s="12"/>
      <c r="O525" s="12"/>
      <c r="P525" s="12"/>
      <c r="Q525" s="12"/>
      <c r="R525" s="12"/>
      <c r="S525" s="12"/>
      <c r="T525" s="12"/>
      <c r="U525" s="12"/>
      <c r="V525" s="12"/>
      <c r="W525" s="12"/>
      <c r="X525" s="12"/>
    </row>
    <row r="526" spans="12:24" x14ac:dyDescent="0.2">
      <c r="L526" s="12"/>
      <c r="M526" s="12"/>
      <c r="N526" s="12"/>
      <c r="O526" s="12"/>
      <c r="P526" s="12"/>
      <c r="Q526" s="12"/>
      <c r="R526" s="12"/>
      <c r="S526" s="12"/>
      <c r="T526" s="12"/>
      <c r="U526" s="12"/>
      <c r="V526" s="12"/>
      <c r="W526" s="12"/>
      <c r="X526" s="12"/>
    </row>
    <row r="527" spans="12:24" x14ac:dyDescent="0.2">
      <c r="L527" s="12"/>
      <c r="M527" s="12"/>
      <c r="N527" s="12"/>
      <c r="O527" s="12"/>
      <c r="P527" s="12"/>
      <c r="Q527" s="12"/>
      <c r="R527" s="12"/>
      <c r="S527" s="12"/>
      <c r="T527" s="12"/>
      <c r="U527" s="12"/>
      <c r="V527" s="12"/>
      <c r="W527" s="12"/>
      <c r="X527" s="12"/>
    </row>
    <row r="528" spans="12:24" x14ac:dyDescent="0.2">
      <c r="L528" s="12"/>
      <c r="M528" s="12"/>
      <c r="N528" s="12"/>
      <c r="O528" s="12"/>
      <c r="P528" s="12"/>
      <c r="Q528" s="12"/>
      <c r="R528" s="12"/>
      <c r="S528" s="12"/>
      <c r="T528" s="12"/>
      <c r="U528" s="12"/>
      <c r="V528" s="12"/>
      <c r="W528" s="12"/>
      <c r="X528" s="12"/>
    </row>
    <row r="529" spans="12:24" x14ac:dyDescent="0.2">
      <c r="L529" s="12"/>
      <c r="M529" s="12"/>
      <c r="N529" s="12"/>
      <c r="O529" s="12"/>
      <c r="P529" s="12"/>
      <c r="Q529" s="12"/>
      <c r="R529" s="12"/>
      <c r="S529" s="12"/>
      <c r="T529" s="12"/>
      <c r="U529" s="12"/>
      <c r="V529" s="12"/>
      <c r="W529" s="12"/>
      <c r="X529" s="12"/>
    </row>
    <row r="530" spans="12:24" x14ac:dyDescent="0.2">
      <c r="L530" s="12"/>
      <c r="M530" s="12"/>
      <c r="N530" s="12"/>
      <c r="O530" s="12"/>
      <c r="P530" s="12"/>
      <c r="Q530" s="12"/>
      <c r="R530" s="12"/>
      <c r="S530" s="12"/>
      <c r="T530" s="12"/>
      <c r="U530" s="12"/>
      <c r="V530" s="12"/>
      <c r="W530" s="12"/>
      <c r="X530" s="12"/>
    </row>
    <row r="531" spans="12:24" x14ac:dyDescent="0.2">
      <c r="L531" s="12"/>
      <c r="M531" s="12"/>
      <c r="N531" s="12"/>
      <c r="O531" s="12"/>
      <c r="P531" s="12"/>
      <c r="Q531" s="12"/>
      <c r="R531" s="12"/>
      <c r="S531" s="12"/>
      <c r="T531" s="12"/>
      <c r="U531" s="12"/>
      <c r="V531" s="12"/>
      <c r="W531" s="12"/>
      <c r="X531" s="12"/>
    </row>
    <row r="532" spans="12:24" x14ac:dyDescent="0.2">
      <c r="L532" s="12"/>
      <c r="M532" s="12"/>
      <c r="N532" s="12"/>
      <c r="O532" s="12"/>
      <c r="P532" s="12"/>
      <c r="Q532" s="12"/>
      <c r="R532" s="12"/>
      <c r="S532" s="12"/>
      <c r="T532" s="12"/>
      <c r="U532" s="12"/>
      <c r="V532" s="12"/>
      <c r="W532" s="12"/>
      <c r="X532" s="12"/>
    </row>
    <row r="533" spans="12:24" x14ac:dyDescent="0.2">
      <c r="L533" s="12"/>
      <c r="M533" s="12"/>
      <c r="N533" s="12"/>
      <c r="O533" s="12"/>
      <c r="P533" s="12"/>
      <c r="Q533" s="12"/>
      <c r="R533" s="12"/>
      <c r="S533" s="12"/>
      <c r="T533" s="12"/>
      <c r="U533" s="12"/>
      <c r="V533" s="12"/>
      <c r="W533" s="12"/>
      <c r="X533" s="12"/>
    </row>
    <row r="534" spans="12:24" x14ac:dyDescent="0.2">
      <c r="L534" s="12"/>
      <c r="M534" s="12"/>
      <c r="N534" s="12"/>
      <c r="O534" s="12"/>
      <c r="P534" s="12"/>
      <c r="Q534" s="12"/>
      <c r="R534" s="12"/>
      <c r="S534" s="12"/>
      <c r="T534" s="12"/>
      <c r="U534" s="12"/>
      <c r="V534" s="12"/>
      <c r="W534" s="12"/>
      <c r="X534" s="12"/>
    </row>
    <row r="535" spans="12:24" x14ac:dyDescent="0.2">
      <c r="L535" s="12"/>
      <c r="M535" s="12"/>
      <c r="N535" s="12"/>
      <c r="O535" s="12"/>
      <c r="P535" s="12"/>
      <c r="Q535" s="12"/>
      <c r="R535" s="12"/>
      <c r="S535" s="12"/>
      <c r="T535" s="12"/>
      <c r="U535" s="12"/>
      <c r="V535" s="12"/>
      <c r="W535" s="12"/>
      <c r="X535" s="12"/>
    </row>
    <row r="536" spans="12:24" x14ac:dyDescent="0.2">
      <c r="L536" s="12"/>
      <c r="M536" s="12"/>
      <c r="N536" s="12"/>
      <c r="O536" s="12"/>
      <c r="P536" s="12"/>
      <c r="Q536" s="12"/>
      <c r="R536" s="12"/>
      <c r="S536" s="12"/>
      <c r="T536" s="12"/>
      <c r="U536" s="12"/>
      <c r="V536" s="12"/>
      <c r="W536" s="12"/>
      <c r="X536" s="12"/>
    </row>
    <row r="537" spans="12:24" x14ac:dyDescent="0.2">
      <c r="L537" s="12"/>
      <c r="M537" s="12"/>
      <c r="N537" s="12"/>
      <c r="O537" s="12"/>
      <c r="P537" s="12"/>
      <c r="Q537" s="12"/>
      <c r="R537" s="12"/>
      <c r="S537" s="12"/>
      <c r="T537" s="12"/>
      <c r="U537" s="12"/>
      <c r="V537" s="12"/>
      <c r="W537" s="12"/>
      <c r="X537" s="12"/>
    </row>
    <row r="538" spans="12:24" x14ac:dyDescent="0.2">
      <c r="L538" s="12"/>
      <c r="M538" s="12"/>
      <c r="N538" s="12"/>
      <c r="O538" s="12"/>
      <c r="P538" s="12"/>
      <c r="Q538" s="12"/>
      <c r="R538" s="12"/>
      <c r="S538" s="12"/>
      <c r="T538" s="12"/>
      <c r="U538" s="12"/>
      <c r="V538" s="12"/>
      <c r="W538" s="12"/>
      <c r="X538" s="12"/>
    </row>
    <row r="539" spans="12:24" x14ac:dyDescent="0.2">
      <c r="L539" s="12"/>
      <c r="M539" s="12"/>
      <c r="N539" s="12"/>
      <c r="O539" s="12"/>
      <c r="P539" s="12"/>
      <c r="Q539" s="12"/>
      <c r="R539" s="12"/>
      <c r="S539" s="12"/>
      <c r="T539" s="12"/>
      <c r="U539" s="12"/>
      <c r="V539" s="12"/>
      <c r="W539" s="12"/>
      <c r="X539" s="12"/>
    </row>
    <row r="540" spans="12:24" x14ac:dyDescent="0.2">
      <c r="L540" s="12"/>
      <c r="M540" s="12"/>
      <c r="N540" s="12"/>
      <c r="O540" s="12"/>
      <c r="P540" s="12"/>
      <c r="Q540" s="12"/>
      <c r="R540" s="12"/>
      <c r="S540" s="12"/>
      <c r="T540" s="12"/>
      <c r="U540" s="12"/>
      <c r="V540" s="12"/>
      <c r="W540" s="12"/>
      <c r="X540" s="12"/>
    </row>
    <row r="541" spans="12:24" x14ac:dyDescent="0.2">
      <c r="L541" s="12"/>
      <c r="M541" s="12"/>
      <c r="N541" s="12"/>
      <c r="O541" s="12"/>
      <c r="P541" s="12"/>
      <c r="Q541" s="12"/>
      <c r="R541" s="12"/>
      <c r="S541" s="12"/>
      <c r="T541" s="12"/>
      <c r="U541" s="12"/>
      <c r="V541" s="12"/>
      <c r="W541" s="12"/>
      <c r="X541" s="12"/>
    </row>
    <row r="542" spans="12:24" x14ac:dyDescent="0.2">
      <c r="L542" s="12"/>
      <c r="M542" s="12"/>
      <c r="N542" s="12"/>
      <c r="O542" s="12"/>
      <c r="P542" s="12"/>
      <c r="Q542" s="12"/>
      <c r="R542" s="12"/>
      <c r="S542" s="12"/>
      <c r="T542" s="12"/>
      <c r="U542" s="12"/>
      <c r="V542" s="12"/>
      <c r="W542" s="12"/>
      <c r="X542" s="12"/>
    </row>
    <row r="543" spans="12:24" x14ac:dyDescent="0.2">
      <c r="L543" s="12"/>
      <c r="M543" s="12"/>
      <c r="N543" s="12"/>
      <c r="O543" s="12"/>
      <c r="P543" s="12"/>
      <c r="Q543" s="12"/>
      <c r="R543" s="12"/>
      <c r="S543" s="12"/>
      <c r="T543" s="12"/>
      <c r="U543" s="12"/>
      <c r="V543" s="12"/>
      <c r="W543" s="12"/>
      <c r="X543" s="12"/>
    </row>
    <row r="544" spans="12:24" x14ac:dyDescent="0.2">
      <c r="L544" s="12"/>
      <c r="M544" s="12"/>
      <c r="N544" s="12"/>
      <c r="O544" s="12"/>
      <c r="P544" s="12"/>
      <c r="Q544" s="12"/>
      <c r="R544" s="12"/>
      <c r="S544" s="12"/>
      <c r="T544" s="12"/>
      <c r="U544" s="12"/>
      <c r="V544" s="12"/>
      <c r="W544" s="12"/>
      <c r="X544" s="12"/>
    </row>
    <row r="545" spans="12:24" x14ac:dyDescent="0.2">
      <c r="L545" s="12"/>
      <c r="M545" s="12"/>
      <c r="N545" s="12"/>
      <c r="O545" s="12"/>
      <c r="P545" s="12"/>
      <c r="Q545" s="12"/>
      <c r="R545" s="12"/>
      <c r="S545" s="12"/>
      <c r="T545" s="12"/>
      <c r="U545" s="12"/>
      <c r="V545" s="12"/>
      <c r="W545" s="12"/>
      <c r="X545" s="12"/>
    </row>
    <row r="546" spans="12:24" x14ac:dyDescent="0.2">
      <c r="L546" s="12"/>
      <c r="M546" s="12"/>
      <c r="N546" s="12"/>
      <c r="O546" s="12"/>
      <c r="P546" s="12"/>
      <c r="Q546" s="12"/>
      <c r="R546" s="12"/>
      <c r="S546" s="12"/>
      <c r="T546" s="12"/>
      <c r="U546" s="12"/>
      <c r="V546" s="12"/>
      <c r="W546" s="12"/>
      <c r="X546" s="12"/>
    </row>
    <row r="547" spans="12:24" x14ac:dyDescent="0.2">
      <c r="L547" s="12"/>
      <c r="M547" s="12"/>
      <c r="N547" s="12"/>
      <c r="O547" s="12"/>
      <c r="P547" s="12"/>
      <c r="Q547" s="12"/>
      <c r="R547" s="12"/>
      <c r="S547" s="12"/>
      <c r="T547" s="12"/>
      <c r="U547" s="12"/>
      <c r="V547" s="12"/>
      <c r="W547" s="12"/>
      <c r="X547" s="12"/>
    </row>
    <row r="548" spans="12:24" x14ac:dyDescent="0.2">
      <c r="L548" s="12"/>
      <c r="M548" s="12"/>
      <c r="N548" s="12"/>
      <c r="O548" s="12"/>
      <c r="P548" s="12"/>
      <c r="Q548" s="12"/>
      <c r="R548" s="12"/>
      <c r="S548" s="12"/>
      <c r="T548" s="12"/>
      <c r="U548" s="12"/>
      <c r="V548" s="12"/>
      <c r="W548" s="12"/>
      <c r="X548" s="12"/>
    </row>
    <row r="549" spans="12:24" x14ac:dyDescent="0.2">
      <c r="L549" s="12"/>
      <c r="M549" s="12"/>
      <c r="N549" s="12"/>
      <c r="O549" s="12"/>
      <c r="P549" s="12"/>
      <c r="Q549" s="12"/>
      <c r="R549" s="12"/>
      <c r="S549" s="12"/>
      <c r="T549" s="12"/>
      <c r="U549" s="12"/>
      <c r="V549" s="12"/>
      <c r="W549" s="12"/>
      <c r="X549" s="12"/>
    </row>
    <row r="550" spans="12:24" x14ac:dyDescent="0.2">
      <c r="L550" s="12"/>
      <c r="M550" s="12"/>
      <c r="N550" s="12"/>
      <c r="O550" s="12"/>
      <c r="P550" s="12"/>
      <c r="Q550" s="12"/>
      <c r="R550" s="12"/>
      <c r="S550" s="12"/>
      <c r="T550" s="12"/>
      <c r="U550" s="12"/>
      <c r="V550" s="12"/>
      <c r="W550" s="12"/>
      <c r="X550" s="12"/>
    </row>
    <row r="551" spans="12:24" x14ac:dyDescent="0.2">
      <c r="L551" s="12"/>
      <c r="M551" s="12"/>
      <c r="N551" s="12"/>
      <c r="O551" s="12"/>
      <c r="P551" s="12"/>
      <c r="Q551" s="12"/>
      <c r="R551" s="12"/>
      <c r="S551" s="12"/>
      <c r="T551" s="12"/>
      <c r="U551" s="12"/>
      <c r="V551" s="12"/>
      <c r="W551" s="12"/>
      <c r="X551" s="12"/>
    </row>
    <row r="552" spans="12:24" x14ac:dyDescent="0.2">
      <c r="L552" s="12"/>
      <c r="M552" s="12"/>
      <c r="N552" s="12"/>
      <c r="O552" s="12"/>
      <c r="P552" s="12"/>
      <c r="Q552" s="12"/>
      <c r="R552" s="12"/>
      <c r="S552" s="12"/>
      <c r="T552" s="12"/>
      <c r="U552" s="12"/>
      <c r="V552" s="12"/>
      <c r="W552" s="12"/>
      <c r="X552" s="12"/>
    </row>
    <row r="553" spans="12:24" x14ac:dyDescent="0.2">
      <c r="L553" s="12"/>
      <c r="M553" s="12"/>
      <c r="N553" s="12"/>
      <c r="O553" s="12"/>
      <c r="P553" s="12"/>
      <c r="Q553" s="12"/>
      <c r="R553" s="12"/>
      <c r="S553" s="12"/>
      <c r="T553" s="12"/>
      <c r="U553" s="12"/>
      <c r="V553" s="12"/>
      <c r="W553" s="12"/>
      <c r="X553" s="12"/>
    </row>
    <row r="554" spans="12:24" x14ac:dyDescent="0.2">
      <c r="L554" s="12"/>
      <c r="M554" s="12"/>
      <c r="N554" s="12"/>
      <c r="O554" s="12"/>
      <c r="P554" s="12"/>
      <c r="Q554" s="12"/>
      <c r="R554" s="12"/>
      <c r="S554" s="12"/>
      <c r="T554" s="12"/>
      <c r="U554" s="12"/>
      <c r="V554" s="12"/>
      <c r="W554" s="12"/>
      <c r="X554" s="12"/>
    </row>
    <row r="555" spans="12:24" x14ac:dyDescent="0.2">
      <c r="L555" s="12"/>
      <c r="M555" s="12"/>
      <c r="N555" s="12"/>
      <c r="O555" s="12"/>
      <c r="P555" s="12"/>
      <c r="Q555" s="12"/>
      <c r="R555" s="12"/>
      <c r="S555" s="12"/>
      <c r="T555" s="12"/>
      <c r="U555" s="12"/>
      <c r="V555" s="12"/>
      <c r="W555" s="12"/>
      <c r="X555" s="12"/>
    </row>
    <row r="556" spans="12:24" x14ac:dyDescent="0.2">
      <c r="L556" s="12"/>
      <c r="M556" s="12"/>
      <c r="N556" s="12"/>
      <c r="O556" s="12"/>
      <c r="P556" s="12"/>
      <c r="Q556" s="12"/>
      <c r="R556" s="12"/>
      <c r="S556" s="12"/>
      <c r="T556" s="12"/>
      <c r="U556" s="12"/>
      <c r="V556" s="12"/>
      <c r="W556" s="12"/>
      <c r="X556" s="12"/>
    </row>
    <row r="557" spans="12:24" x14ac:dyDescent="0.2">
      <c r="L557" s="12"/>
      <c r="M557" s="12"/>
      <c r="N557" s="12"/>
      <c r="O557" s="12"/>
      <c r="P557" s="12"/>
      <c r="Q557" s="12"/>
      <c r="R557" s="12"/>
      <c r="S557" s="12"/>
      <c r="T557" s="12"/>
      <c r="U557" s="12"/>
      <c r="V557" s="12"/>
      <c r="W557" s="12"/>
      <c r="X557" s="12"/>
    </row>
    <row r="558" spans="12:24" x14ac:dyDescent="0.2">
      <c r="L558" s="12"/>
      <c r="M558" s="12"/>
      <c r="N558" s="12"/>
      <c r="O558" s="12"/>
      <c r="P558" s="12"/>
      <c r="Q558" s="12"/>
      <c r="R558" s="12"/>
      <c r="S558" s="12"/>
      <c r="T558" s="12"/>
      <c r="U558" s="12"/>
      <c r="V558" s="12"/>
      <c r="W558" s="12"/>
      <c r="X558" s="12"/>
    </row>
    <row r="559" spans="12:24" x14ac:dyDescent="0.2">
      <c r="L559" s="12"/>
      <c r="M559" s="12"/>
      <c r="N559" s="12"/>
      <c r="O559" s="12"/>
      <c r="P559" s="12"/>
      <c r="Q559" s="12"/>
      <c r="R559" s="12"/>
      <c r="S559" s="12"/>
      <c r="T559" s="12"/>
      <c r="U559" s="12"/>
      <c r="V559" s="12"/>
      <c r="W559" s="12"/>
      <c r="X559" s="12"/>
    </row>
    <row r="560" spans="12:24" x14ac:dyDescent="0.2">
      <c r="L560" s="12"/>
      <c r="M560" s="12"/>
      <c r="N560" s="12"/>
      <c r="O560" s="12"/>
      <c r="P560" s="12"/>
      <c r="Q560" s="12"/>
      <c r="R560" s="12"/>
      <c r="S560" s="12"/>
      <c r="T560" s="12"/>
      <c r="U560" s="12"/>
      <c r="V560" s="12"/>
      <c r="W560" s="12"/>
      <c r="X560" s="12"/>
    </row>
    <row r="561" spans="12:24" x14ac:dyDescent="0.2">
      <c r="L561" s="12"/>
      <c r="M561" s="12"/>
      <c r="N561" s="12"/>
      <c r="O561" s="12"/>
      <c r="P561" s="12"/>
      <c r="Q561" s="12"/>
      <c r="R561" s="12"/>
      <c r="S561" s="12"/>
      <c r="T561" s="12"/>
      <c r="U561" s="12"/>
      <c r="V561" s="12"/>
      <c r="W561" s="12"/>
      <c r="X561" s="12"/>
    </row>
    <row r="562" spans="12:24" x14ac:dyDescent="0.2">
      <c r="L562" s="12"/>
      <c r="M562" s="12"/>
      <c r="N562" s="12"/>
      <c r="O562" s="12"/>
      <c r="P562" s="12"/>
      <c r="Q562" s="12"/>
      <c r="R562" s="12"/>
      <c r="S562" s="12"/>
      <c r="T562" s="12"/>
      <c r="U562" s="12"/>
      <c r="V562" s="12"/>
      <c r="W562" s="12"/>
      <c r="X562" s="12"/>
    </row>
    <row r="563" spans="12:24" x14ac:dyDescent="0.2">
      <c r="L563" s="12"/>
      <c r="M563" s="12"/>
      <c r="N563" s="12"/>
      <c r="O563" s="12"/>
      <c r="P563" s="12"/>
      <c r="Q563" s="12"/>
      <c r="R563" s="12"/>
      <c r="S563" s="12"/>
      <c r="T563" s="12"/>
      <c r="U563" s="12"/>
      <c r="V563" s="12"/>
      <c r="W563" s="12"/>
      <c r="X563" s="12"/>
    </row>
    <row r="564" spans="12:24" x14ac:dyDescent="0.2">
      <c r="L564" s="12"/>
      <c r="M564" s="12"/>
      <c r="N564" s="12"/>
      <c r="O564" s="12"/>
      <c r="P564" s="12"/>
      <c r="Q564" s="12"/>
      <c r="R564" s="12"/>
      <c r="S564" s="12"/>
      <c r="T564" s="12"/>
      <c r="U564" s="12"/>
      <c r="V564" s="12"/>
      <c r="W564" s="12"/>
      <c r="X564" s="12"/>
    </row>
    <row r="565" spans="12:24" x14ac:dyDescent="0.2">
      <c r="L565" s="12"/>
      <c r="M565" s="12"/>
      <c r="N565" s="12"/>
      <c r="O565" s="12"/>
      <c r="P565" s="12"/>
      <c r="Q565" s="12"/>
      <c r="R565" s="12"/>
      <c r="S565" s="12"/>
      <c r="T565" s="12"/>
      <c r="U565" s="12"/>
      <c r="V565" s="12"/>
      <c r="W565" s="12"/>
      <c r="X565" s="12"/>
    </row>
    <row r="566" spans="12:24" x14ac:dyDescent="0.2">
      <c r="L566" s="12"/>
      <c r="M566" s="12"/>
      <c r="N566" s="12"/>
      <c r="O566" s="12"/>
      <c r="P566" s="12"/>
      <c r="Q566" s="12"/>
      <c r="R566" s="12"/>
      <c r="S566" s="12"/>
      <c r="T566" s="12"/>
      <c r="U566" s="12"/>
      <c r="V566" s="12"/>
      <c r="W566" s="12"/>
      <c r="X566" s="12"/>
    </row>
    <row r="567" spans="12:24" x14ac:dyDescent="0.2">
      <c r="L567" s="12"/>
      <c r="M567" s="12"/>
      <c r="N567" s="12"/>
      <c r="O567" s="12"/>
      <c r="P567" s="12"/>
      <c r="Q567" s="12"/>
      <c r="R567" s="12"/>
      <c r="S567" s="12"/>
      <c r="T567" s="12"/>
      <c r="U567" s="12"/>
      <c r="V567" s="12"/>
      <c r="W567" s="12"/>
      <c r="X567" s="12"/>
    </row>
    <row r="568" spans="12:24" x14ac:dyDescent="0.2">
      <c r="L568" s="12"/>
      <c r="M568" s="12"/>
      <c r="N568" s="12"/>
      <c r="O568" s="12"/>
      <c r="P568" s="12"/>
      <c r="Q568" s="12"/>
      <c r="R568" s="12"/>
      <c r="S568" s="12"/>
      <c r="T568" s="12"/>
      <c r="U568" s="12"/>
      <c r="V568" s="12"/>
      <c r="W568" s="12"/>
      <c r="X568" s="12"/>
    </row>
    <row r="569" spans="12:24" x14ac:dyDescent="0.2">
      <c r="L569" s="12"/>
      <c r="M569" s="12"/>
      <c r="N569" s="12"/>
      <c r="O569" s="12"/>
      <c r="P569" s="12"/>
      <c r="Q569" s="12"/>
      <c r="R569" s="12"/>
      <c r="S569" s="12"/>
      <c r="T569" s="12"/>
      <c r="U569" s="12"/>
      <c r="V569" s="12"/>
      <c r="W569" s="12"/>
      <c r="X569" s="12"/>
    </row>
    <row r="570" spans="12:24" x14ac:dyDescent="0.2">
      <c r="L570" s="12"/>
      <c r="M570" s="12"/>
      <c r="N570" s="12"/>
      <c r="O570" s="12"/>
      <c r="P570" s="12"/>
      <c r="Q570" s="12"/>
      <c r="R570" s="12"/>
      <c r="S570" s="12"/>
      <c r="T570" s="12"/>
      <c r="U570" s="12"/>
      <c r="V570" s="12"/>
      <c r="W570" s="12"/>
      <c r="X570" s="12"/>
    </row>
    <row r="571" spans="12:24" x14ac:dyDescent="0.2">
      <c r="L571" s="12"/>
      <c r="M571" s="12"/>
      <c r="N571" s="12"/>
      <c r="O571" s="12"/>
      <c r="P571" s="12"/>
      <c r="Q571" s="12"/>
      <c r="R571" s="12"/>
      <c r="S571" s="12"/>
      <c r="T571" s="12"/>
      <c r="U571" s="12"/>
      <c r="V571" s="12"/>
      <c r="W571" s="12"/>
      <c r="X571" s="12"/>
    </row>
    <row r="572" spans="12:24" x14ac:dyDescent="0.2">
      <c r="L572" s="12"/>
      <c r="M572" s="12"/>
      <c r="N572" s="12"/>
      <c r="O572" s="12"/>
      <c r="P572" s="12"/>
      <c r="Q572" s="12"/>
      <c r="R572" s="12"/>
      <c r="S572" s="12"/>
      <c r="T572" s="12"/>
      <c r="U572" s="12"/>
      <c r="V572" s="12"/>
      <c r="W572" s="12"/>
      <c r="X572" s="12"/>
    </row>
    <row r="573" spans="12:24" x14ac:dyDescent="0.2">
      <c r="L573" s="12"/>
      <c r="M573" s="12"/>
      <c r="N573" s="12"/>
      <c r="O573" s="12"/>
      <c r="P573" s="12"/>
      <c r="Q573" s="12"/>
      <c r="R573" s="12"/>
      <c r="S573" s="12"/>
      <c r="T573" s="12"/>
      <c r="U573" s="12"/>
      <c r="V573" s="12"/>
      <c r="W573" s="12"/>
      <c r="X573" s="12"/>
    </row>
    <row r="574" spans="12:24" x14ac:dyDescent="0.2">
      <c r="L574" s="12"/>
      <c r="M574" s="12"/>
      <c r="N574" s="12"/>
      <c r="O574" s="12"/>
      <c r="P574" s="12"/>
      <c r="Q574" s="12"/>
      <c r="R574" s="12"/>
      <c r="S574" s="12"/>
      <c r="T574" s="12"/>
      <c r="U574" s="12"/>
      <c r="V574" s="12"/>
      <c r="W574" s="12"/>
      <c r="X574" s="12"/>
    </row>
    <row r="575" spans="12:24" x14ac:dyDescent="0.2">
      <c r="L575" s="12"/>
      <c r="M575" s="12"/>
      <c r="N575" s="12"/>
      <c r="O575" s="12"/>
      <c r="P575" s="12"/>
      <c r="Q575" s="12"/>
      <c r="R575" s="12"/>
      <c r="S575" s="12"/>
      <c r="T575" s="12"/>
      <c r="U575" s="12"/>
      <c r="V575" s="12"/>
      <c r="W575" s="12"/>
      <c r="X575" s="12"/>
    </row>
    <row r="576" spans="12:24" x14ac:dyDescent="0.2">
      <c r="L576" s="12"/>
      <c r="M576" s="12"/>
      <c r="N576" s="12"/>
      <c r="O576" s="12"/>
      <c r="P576" s="12"/>
      <c r="Q576" s="12"/>
      <c r="R576" s="12"/>
      <c r="S576" s="12"/>
      <c r="T576" s="12"/>
      <c r="U576" s="12"/>
      <c r="V576" s="12"/>
      <c r="W576" s="12"/>
      <c r="X576" s="12"/>
    </row>
    <row r="577" spans="12:24" x14ac:dyDescent="0.2">
      <c r="L577" s="12"/>
      <c r="M577" s="12"/>
      <c r="N577" s="12"/>
      <c r="O577" s="12"/>
      <c r="P577" s="12"/>
      <c r="Q577" s="12"/>
      <c r="R577" s="12"/>
      <c r="S577" s="12"/>
      <c r="T577" s="12"/>
      <c r="U577" s="12"/>
      <c r="V577" s="12"/>
      <c r="W577" s="12"/>
      <c r="X577" s="12"/>
    </row>
    <row r="578" spans="12:24" x14ac:dyDescent="0.2">
      <c r="L578" s="12"/>
      <c r="M578" s="12"/>
      <c r="N578" s="12"/>
      <c r="O578" s="12"/>
      <c r="P578" s="12"/>
      <c r="Q578" s="12"/>
      <c r="R578" s="12"/>
      <c r="S578" s="12"/>
      <c r="T578" s="12"/>
      <c r="U578" s="12"/>
      <c r="V578" s="12"/>
      <c r="W578" s="12"/>
      <c r="X578" s="12"/>
    </row>
    <row r="579" spans="12:24" x14ac:dyDescent="0.2">
      <c r="L579" s="12"/>
      <c r="M579" s="12"/>
      <c r="N579" s="12"/>
      <c r="O579" s="12"/>
      <c r="P579" s="12"/>
      <c r="Q579" s="12"/>
      <c r="R579" s="12"/>
      <c r="S579" s="12"/>
      <c r="T579" s="12"/>
      <c r="U579" s="12"/>
      <c r="V579" s="12"/>
      <c r="W579" s="12"/>
      <c r="X579" s="12"/>
    </row>
    <row r="580" spans="12:24" x14ac:dyDescent="0.2">
      <c r="L580" s="12"/>
      <c r="M580" s="12"/>
      <c r="N580" s="12"/>
      <c r="O580" s="12"/>
      <c r="P580" s="12"/>
      <c r="Q580" s="12"/>
      <c r="R580" s="12"/>
      <c r="S580" s="12"/>
      <c r="T580" s="12"/>
      <c r="U580" s="12"/>
      <c r="V580" s="12"/>
      <c r="W580" s="12"/>
      <c r="X580" s="12"/>
    </row>
    <row r="581" spans="12:24" x14ac:dyDescent="0.2">
      <c r="L581" s="12"/>
      <c r="M581" s="12"/>
      <c r="N581" s="12"/>
      <c r="O581" s="12"/>
      <c r="P581" s="12"/>
      <c r="Q581" s="12"/>
      <c r="R581" s="12"/>
      <c r="S581" s="12"/>
      <c r="T581" s="12"/>
      <c r="U581" s="12"/>
      <c r="V581" s="12"/>
      <c r="W581" s="12"/>
      <c r="X581" s="12"/>
    </row>
    <row r="582" spans="12:24" x14ac:dyDescent="0.2">
      <c r="L582" s="12"/>
      <c r="M582" s="12"/>
      <c r="N582" s="12"/>
      <c r="O582" s="12"/>
      <c r="P582" s="12"/>
      <c r="Q582" s="12"/>
      <c r="R582" s="12"/>
      <c r="S582" s="12"/>
      <c r="T582" s="12"/>
      <c r="U582" s="12"/>
      <c r="V582" s="12"/>
      <c r="W582" s="12"/>
      <c r="X582" s="12"/>
    </row>
    <row r="583" spans="12:24" x14ac:dyDescent="0.2">
      <c r="L583" s="12"/>
      <c r="M583" s="12"/>
      <c r="N583" s="12"/>
      <c r="O583" s="12"/>
      <c r="P583" s="12"/>
      <c r="Q583" s="12"/>
      <c r="R583" s="12"/>
      <c r="S583" s="12"/>
      <c r="T583" s="12"/>
      <c r="U583" s="12"/>
      <c r="V583" s="12"/>
      <c r="W583" s="12"/>
      <c r="X583" s="12"/>
    </row>
    <row r="584" spans="12:24" x14ac:dyDescent="0.2">
      <c r="L584" s="12"/>
      <c r="M584" s="12"/>
      <c r="N584" s="12"/>
      <c r="O584" s="12"/>
      <c r="P584" s="12"/>
      <c r="Q584" s="12"/>
      <c r="R584" s="12"/>
      <c r="S584" s="12"/>
      <c r="T584" s="12"/>
      <c r="U584" s="12"/>
      <c r="V584" s="12"/>
      <c r="W584" s="12"/>
      <c r="X584" s="12"/>
    </row>
    <row r="585" spans="12:24" x14ac:dyDescent="0.2">
      <c r="L585" s="12"/>
      <c r="M585" s="12"/>
      <c r="N585" s="12"/>
      <c r="O585" s="12"/>
      <c r="P585" s="12"/>
      <c r="Q585" s="12"/>
      <c r="R585" s="12"/>
      <c r="S585" s="12"/>
      <c r="T585" s="12"/>
      <c r="U585" s="12"/>
      <c r="V585" s="12"/>
      <c r="W585" s="12"/>
      <c r="X585" s="12"/>
    </row>
    <row r="586" spans="12:24" x14ac:dyDescent="0.2">
      <c r="L586" s="12"/>
      <c r="M586" s="12"/>
      <c r="N586" s="12"/>
      <c r="O586" s="12"/>
      <c r="P586" s="12"/>
      <c r="Q586" s="12"/>
      <c r="R586" s="12"/>
      <c r="S586" s="12"/>
      <c r="T586" s="12"/>
      <c r="U586" s="12"/>
      <c r="V586" s="12"/>
      <c r="W586" s="12"/>
      <c r="X586" s="12"/>
    </row>
    <row r="587" spans="12:24" x14ac:dyDescent="0.2">
      <c r="L587" s="12"/>
      <c r="M587" s="12"/>
      <c r="N587" s="12"/>
      <c r="O587" s="12"/>
      <c r="P587" s="12"/>
      <c r="Q587" s="12"/>
      <c r="R587" s="12"/>
      <c r="S587" s="12"/>
      <c r="T587" s="12"/>
      <c r="U587" s="12"/>
      <c r="V587" s="12"/>
      <c r="W587" s="12"/>
      <c r="X587" s="12"/>
    </row>
    <row r="588" spans="12:24" x14ac:dyDescent="0.2">
      <c r="L588" s="12"/>
      <c r="M588" s="12"/>
      <c r="N588" s="12"/>
      <c r="O588" s="12"/>
      <c r="P588" s="12"/>
      <c r="Q588" s="12"/>
      <c r="R588" s="12"/>
      <c r="S588" s="12"/>
      <c r="T588" s="12"/>
      <c r="U588" s="12"/>
      <c r="V588" s="12"/>
      <c r="W588" s="12"/>
      <c r="X588" s="12"/>
    </row>
    <row r="589" spans="12:24" x14ac:dyDescent="0.2">
      <c r="L589" s="12"/>
      <c r="M589" s="12"/>
      <c r="N589" s="12"/>
      <c r="O589" s="12"/>
      <c r="P589" s="12"/>
      <c r="Q589" s="12"/>
      <c r="R589" s="12"/>
      <c r="S589" s="12"/>
      <c r="T589" s="12"/>
      <c r="U589" s="12"/>
      <c r="V589" s="12"/>
      <c r="W589" s="12"/>
      <c r="X589" s="12"/>
    </row>
    <row r="590" spans="12:24" x14ac:dyDescent="0.2">
      <c r="L590" s="12"/>
      <c r="M590" s="12"/>
      <c r="N590" s="12"/>
      <c r="O590" s="12"/>
      <c r="P590" s="12"/>
      <c r="Q590" s="12"/>
      <c r="R590" s="12"/>
      <c r="S590" s="12"/>
      <c r="T590" s="12"/>
      <c r="U590" s="12"/>
      <c r="V590" s="12"/>
      <c r="W590" s="12"/>
      <c r="X590" s="12"/>
    </row>
    <row r="591" spans="12:24" x14ac:dyDescent="0.2">
      <c r="L591" s="12"/>
      <c r="M591" s="12"/>
      <c r="N591" s="12"/>
      <c r="O591" s="12"/>
      <c r="P591" s="12"/>
      <c r="Q591" s="12"/>
      <c r="R591" s="12"/>
      <c r="S591" s="12"/>
      <c r="T591" s="12"/>
      <c r="U591" s="12"/>
      <c r="V591" s="12"/>
      <c r="W591" s="12"/>
      <c r="X591" s="12"/>
    </row>
    <row r="592" spans="12:24" x14ac:dyDescent="0.2">
      <c r="L592" s="12"/>
      <c r="M592" s="12"/>
      <c r="N592" s="12"/>
      <c r="O592" s="12"/>
      <c r="P592" s="12"/>
      <c r="Q592" s="12"/>
      <c r="R592" s="12"/>
      <c r="S592" s="12"/>
      <c r="T592" s="12"/>
      <c r="U592" s="12"/>
      <c r="V592" s="12"/>
      <c r="W592" s="12"/>
      <c r="X592" s="12"/>
    </row>
    <row r="593" spans="12:24" x14ac:dyDescent="0.2">
      <c r="L593" s="12"/>
      <c r="M593" s="12"/>
      <c r="N593" s="12"/>
      <c r="O593" s="12"/>
      <c r="P593" s="12"/>
      <c r="Q593" s="12"/>
      <c r="R593" s="12"/>
      <c r="S593" s="12"/>
      <c r="T593" s="12"/>
      <c r="U593" s="12"/>
      <c r="V593" s="12"/>
      <c r="W593" s="12"/>
      <c r="X593" s="12"/>
    </row>
    <row r="594" spans="12:24" x14ac:dyDescent="0.2">
      <c r="L594" s="12"/>
      <c r="M594" s="12"/>
      <c r="N594" s="12"/>
      <c r="O594" s="12"/>
      <c r="P594" s="12"/>
      <c r="Q594" s="12"/>
      <c r="R594" s="12"/>
      <c r="S594" s="12"/>
      <c r="T594" s="12"/>
      <c r="U594" s="12"/>
      <c r="V594" s="12"/>
      <c r="W594" s="12"/>
      <c r="X594" s="12"/>
    </row>
    <row r="595" spans="12:24" x14ac:dyDescent="0.2">
      <c r="L595" s="12"/>
      <c r="M595" s="12"/>
      <c r="N595" s="12"/>
      <c r="O595" s="12"/>
      <c r="P595" s="12"/>
      <c r="Q595" s="12"/>
      <c r="R595" s="12"/>
      <c r="S595" s="12"/>
      <c r="T595" s="12"/>
      <c r="U595" s="12"/>
      <c r="V595" s="12"/>
      <c r="W595" s="12"/>
      <c r="X595" s="12"/>
    </row>
    <row r="596" spans="12:24" x14ac:dyDescent="0.2">
      <c r="L596" s="12"/>
      <c r="M596" s="12"/>
      <c r="N596" s="12"/>
      <c r="O596" s="12"/>
      <c r="P596" s="12"/>
      <c r="Q596" s="12"/>
      <c r="R596" s="12"/>
      <c r="S596" s="12"/>
      <c r="T596" s="12"/>
      <c r="U596" s="12"/>
      <c r="V596" s="12"/>
      <c r="W596" s="12"/>
      <c r="X596" s="12"/>
    </row>
    <row r="597" spans="12:24" x14ac:dyDescent="0.2">
      <c r="L597" s="12"/>
      <c r="M597" s="12"/>
      <c r="N597" s="12"/>
      <c r="O597" s="12"/>
      <c r="P597" s="12"/>
      <c r="Q597" s="12"/>
      <c r="R597" s="12"/>
      <c r="S597" s="12"/>
      <c r="T597" s="12"/>
      <c r="U597" s="12"/>
      <c r="V597" s="12"/>
      <c r="W597" s="12"/>
      <c r="X597" s="12"/>
    </row>
    <row r="598" spans="12:24" x14ac:dyDescent="0.2">
      <c r="L598" s="12"/>
      <c r="M598" s="12"/>
      <c r="N598" s="12"/>
      <c r="O598" s="12"/>
      <c r="P598" s="12"/>
      <c r="Q598" s="12"/>
      <c r="R598" s="12"/>
      <c r="S598" s="12"/>
      <c r="T598" s="12"/>
      <c r="U598" s="12"/>
      <c r="V598" s="12"/>
      <c r="W598" s="12"/>
      <c r="X598" s="12"/>
    </row>
    <row r="599" spans="12:24" x14ac:dyDescent="0.2">
      <c r="L599" s="12"/>
      <c r="M599" s="12"/>
      <c r="N599" s="12"/>
      <c r="O599" s="12"/>
      <c r="P599" s="12"/>
      <c r="Q599" s="12"/>
      <c r="R599" s="12"/>
      <c r="S599" s="12"/>
      <c r="T599" s="12"/>
      <c r="U599" s="12"/>
      <c r="V599" s="12"/>
      <c r="W599" s="12"/>
      <c r="X599" s="12"/>
    </row>
    <row r="600" spans="12:24" x14ac:dyDescent="0.2">
      <c r="L600" s="12"/>
      <c r="M600" s="12"/>
      <c r="N600" s="12"/>
      <c r="O600" s="12"/>
      <c r="P600" s="12"/>
      <c r="Q600" s="12"/>
      <c r="R600" s="12"/>
      <c r="S600" s="12"/>
      <c r="T600" s="12"/>
      <c r="U600" s="12"/>
      <c r="V600" s="12"/>
      <c r="W600" s="12"/>
      <c r="X600" s="12"/>
    </row>
    <row r="601" spans="12:24" x14ac:dyDescent="0.2">
      <c r="L601" s="12"/>
      <c r="M601" s="12"/>
      <c r="N601" s="12"/>
      <c r="O601" s="12"/>
      <c r="P601" s="12"/>
      <c r="Q601" s="12"/>
      <c r="R601" s="12"/>
      <c r="S601" s="12"/>
      <c r="T601" s="12"/>
      <c r="U601" s="12"/>
      <c r="V601" s="12"/>
      <c r="W601" s="12"/>
      <c r="X601" s="12"/>
    </row>
    <row r="602" spans="12:24" x14ac:dyDescent="0.2">
      <c r="L602" s="12"/>
      <c r="M602" s="12"/>
      <c r="N602" s="12"/>
      <c r="O602" s="12"/>
      <c r="P602" s="12"/>
      <c r="Q602" s="12"/>
      <c r="R602" s="12"/>
      <c r="S602" s="12"/>
      <c r="T602" s="12"/>
      <c r="U602" s="12"/>
      <c r="V602" s="12"/>
      <c r="W602" s="12"/>
      <c r="X602" s="12"/>
    </row>
    <row r="603" spans="12:24" x14ac:dyDescent="0.2">
      <c r="L603" s="12"/>
      <c r="M603" s="12"/>
      <c r="N603" s="12"/>
      <c r="O603" s="12"/>
      <c r="P603" s="12"/>
      <c r="Q603" s="12"/>
      <c r="R603" s="12"/>
      <c r="S603" s="12"/>
      <c r="T603" s="12"/>
      <c r="U603" s="12"/>
      <c r="V603" s="12"/>
      <c r="W603" s="12"/>
      <c r="X603" s="12"/>
    </row>
    <row r="604" spans="12:24" x14ac:dyDescent="0.2">
      <c r="L604" s="12"/>
      <c r="M604" s="12"/>
      <c r="N604" s="12"/>
      <c r="O604" s="12"/>
      <c r="P604" s="12"/>
      <c r="Q604" s="12"/>
      <c r="R604" s="12"/>
      <c r="S604" s="12"/>
      <c r="T604" s="12"/>
      <c r="U604" s="12"/>
      <c r="V604" s="12"/>
      <c r="W604" s="12"/>
      <c r="X604" s="12"/>
    </row>
    <row r="605" spans="12:24" x14ac:dyDescent="0.2">
      <c r="L605" s="12"/>
      <c r="M605" s="12"/>
      <c r="N605" s="12"/>
      <c r="O605" s="12"/>
      <c r="P605" s="12"/>
      <c r="Q605" s="12"/>
      <c r="R605" s="12"/>
      <c r="S605" s="12"/>
      <c r="T605" s="12"/>
      <c r="U605" s="12"/>
      <c r="V605" s="12"/>
      <c r="W605" s="12"/>
      <c r="X605" s="12"/>
    </row>
    <row r="606" spans="12:24" x14ac:dyDescent="0.2">
      <c r="L606" s="12"/>
      <c r="M606" s="12"/>
      <c r="N606" s="12"/>
      <c r="O606" s="12"/>
      <c r="P606" s="12"/>
      <c r="Q606" s="12"/>
      <c r="R606" s="12"/>
      <c r="S606" s="12"/>
      <c r="T606" s="12"/>
      <c r="U606" s="12"/>
      <c r="V606" s="12"/>
      <c r="W606" s="12"/>
      <c r="X606" s="12"/>
    </row>
    <row r="607" spans="12:24" x14ac:dyDescent="0.2">
      <c r="L607" s="12"/>
      <c r="M607" s="12"/>
      <c r="N607" s="12"/>
      <c r="O607" s="12"/>
      <c r="P607" s="12"/>
      <c r="Q607" s="12"/>
      <c r="R607" s="12"/>
      <c r="S607" s="12"/>
      <c r="T607" s="12"/>
      <c r="U607" s="12"/>
      <c r="V607" s="12"/>
      <c r="W607" s="12"/>
      <c r="X607" s="12"/>
    </row>
    <row r="608" spans="12:24" x14ac:dyDescent="0.2">
      <c r="L608" s="12"/>
      <c r="M608" s="12"/>
      <c r="N608" s="12"/>
      <c r="O608" s="12"/>
      <c r="P608" s="12"/>
      <c r="Q608" s="12"/>
      <c r="R608" s="12"/>
      <c r="S608" s="12"/>
      <c r="T608" s="12"/>
      <c r="U608" s="12"/>
      <c r="V608" s="12"/>
      <c r="W608" s="12"/>
      <c r="X608" s="12"/>
    </row>
    <row r="609" spans="12:24" x14ac:dyDescent="0.2">
      <c r="L609" s="12"/>
      <c r="M609" s="12"/>
      <c r="N609" s="12"/>
      <c r="O609" s="12"/>
      <c r="P609" s="12"/>
      <c r="Q609" s="12"/>
      <c r="R609" s="12"/>
      <c r="S609" s="12"/>
      <c r="T609" s="12"/>
      <c r="U609" s="12"/>
      <c r="V609" s="12"/>
      <c r="W609" s="12"/>
      <c r="X609" s="12"/>
    </row>
    <row r="610" spans="12:24" x14ac:dyDescent="0.2">
      <c r="L610" s="12"/>
      <c r="M610" s="12"/>
      <c r="N610" s="12"/>
      <c r="O610" s="12"/>
      <c r="P610" s="12"/>
      <c r="Q610" s="12"/>
      <c r="R610" s="12"/>
      <c r="S610" s="12"/>
      <c r="T610" s="12"/>
      <c r="U610" s="12"/>
      <c r="V610" s="12"/>
      <c r="W610" s="12"/>
      <c r="X610" s="12"/>
    </row>
    <row r="611" spans="12:24" x14ac:dyDescent="0.2">
      <c r="L611" s="12"/>
      <c r="M611" s="12"/>
      <c r="N611" s="12"/>
      <c r="O611" s="12"/>
      <c r="P611" s="12"/>
      <c r="Q611" s="12"/>
      <c r="R611" s="12"/>
      <c r="S611" s="12"/>
      <c r="T611" s="12"/>
      <c r="U611" s="12"/>
      <c r="V611" s="12"/>
      <c r="W611" s="12"/>
      <c r="X611" s="12"/>
    </row>
    <row r="612" spans="12:24" x14ac:dyDescent="0.2">
      <c r="L612" s="12"/>
      <c r="M612" s="12"/>
      <c r="N612" s="12"/>
      <c r="O612" s="12"/>
      <c r="P612" s="12"/>
      <c r="Q612" s="12"/>
      <c r="R612" s="12"/>
      <c r="S612" s="12"/>
      <c r="T612" s="12"/>
      <c r="U612" s="12"/>
      <c r="V612" s="12"/>
      <c r="W612" s="12"/>
      <c r="X612" s="12"/>
    </row>
    <row r="613" spans="12:24" x14ac:dyDescent="0.2">
      <c r="L613" s="12"/>
      <c r="M613" s="12"/>
      <c r="N613" s="12"/>
      <c r="O613" s="12"/>
      <c r="P613" s="12"/>
      <c r="Q613" s="12"/>
      <c r="R613" s="12"/>
      <c r="S613" s="12"/>
      <c r="T613" s="12"/>
      <c r="U613" s="12"/>
      <c r="V613" s="12"/>
      <c r="W613" s="12"/>
      <c r="X613" s="12"/>
    </row>
    <row r="614" spans="12:24" x14ac:dyDescent="0.2">
      <c r="L614" s="12"/>
      <c r="M614" s="12"/>
      <c r="N614" s="12"/>
      <c r="O614" s="12"/>
      <c r="P614" s="12"/>
      <c r="Q614" s="12"/>
      <c r="R614" s="12"/>
      <c r="S614" s="12"/>
      <c r="T614" s="12"/>
      <c r="U614" s="12"/>
      <c r="V614" s="12"/>
      <c r="W614" s="12"/>
      <c r="X614" s="12"/>
    </row>
    <row r="615" spans="12:24" x14ac:dyDescent="0.2">
      <c r="L615" s="12"/>
      <c r="M615" s="12"/>
      <c r="N615" s="12"/>
      <c r="O615" s="12"/>
      <c r="P615" s="12"/>
      <c r="Q615" s="12"/>
      <c r="R615" s="12"/>
      <c r="S615" s="12"/>
      <c r="T615" s="12"/>
      <c r="U615" s="12"/>
      <c r="V615" s="12"/>
      <c r="W615" s="12"/>
      <c r="X615" s="12"/>
    </row>
    <row r="616" spans="12:24" x14ac:dyDescent="0.2">
      <c r="L616" s="12"/>
      <c r="M616" s="12"/>
      <c r="N616" s="12"/>
      <c r="O616" s="12"/>
      <c r="P616" s="12"/>
      <c r="Q616" s="12"/>
      <c r="R616" s="12"/>
      <c r="S616" s="12"/>
      <c r="T616" s="12"/>
      <c r="U616" s="12"/>
      <c r="V616" s="12"/>
      <c r="W616" s="12"/>
      <c r="X616" s="12"/>
    </row>
    <row r="617" spans="12:24" x14ac:dyDescent="0.2">
      <c r="L617" s="12"/>
      <c r="M617" s="12"/>
      <c r="N617" s="12"/>
      <c r="O617" s="12"/>
      <c r="P617" s="12"/>
      <c r="Q617" s="12"/>
      <c r="R617" s="12"/>
      <c r="S617" s="12"/>
      <c r="T617" s="12"/>
      <c r="U617" s="12"/>
      <c r="V617" s="12"/>
      <c r="W617" s="12"/>
      <c r="X617" s="12"/>
    </row>
    <row r="618" spans="12:24" x14ac:dyDescent="0.2">
      <c r="L618" s="12"/>
      <c r="M618" s="12"/>
      <c r="N618" s="12"/>
      <c r="O618" s="12"/>
      <c r="P618" s="12"/>
      <c r="Q618" s="12"/>
      <c r="R618" s="12"/>
      <c r="S618" s="12"/>
      <c r="T618" s="12"/>
      <c r="U618" s="12"/>
      <c r="V618" s="12"/>
      <c r="W618" s="12"/>
      <c r="X618" s="12"/>
    </row>
    <row r="619" spans="12:24" x14ac:dyDescent="0.2">
      <c r="L619" s="12"/>
      <c r="M619" s="12"/>
      <c r="N619" s="12"/>
      <c r="O619" s="12"/>
      <c r="P619" s="12"/>
      <c r="Q619" s="12"/>
      <c r="R619" s="12"/>
      <c r="S619" s="12"/>
      <c r="T619" s="12"/>
      <c r="U619" s="12"/>
      <c r="V619" s="12"/>
      <c r="W619" s="12"/>
      <c r="X619" s="12"/>
    </row>
    <row r="620" spans="12:24" x14ac:dyDescent="0.2">
      <c r="L620" s="12"/>
      <c r="M620" s="12"/>
      <c r="N620" s="12"/>
      <c r="O620" s="12"/>
      <c r="P620" s="12"/>
      <c r="Q620" s="12"/>
      <c r="R620" s="12"/>
      <c r="S620" s="12"/>
      <c r="T620" s="12"/>
      <c r="U620" s="12"/>
      <c r="V620" s="12"/>
      <c r="W620" s="12"/>
      <c r="X620" s="12"/>
    </row>
    <row r="621" spans="12:24" x14ac:dyDescent="0.2">
      <c r="L621" s="12"/>
      <c r="M621" s="12"/>
      <c r="N621" s="12"/>
      <c r="O621" s="12"/>
      <c r="P621" s="12"/>
      <c r="Q621" s="12"/>
      <c r="R621" s="12"/>
      <c r="S621" s="12"/>
      <c r="T621" s="12"/>
      <c r="U621" s="12"/>
      <c r="V621" s="12"/>
      <c r="W621" s="12"/>
      <c r="X621" s="12"/>
    </row>
    <row r="622" spans="12:24" x14ac:dyDescent="0.2">
      <c r="L622" s="12"/>
      <c r="M622" s="12"/>
      <c r="N622" s="12"/>
      <c r="O622" s="12"/>
      <c r="P622" s="12"/>
      <c r="Q622" s="12"/>
      <c r="R622" s="12"/>
      <c r="S622" s="12"/>
      <c r="T622" s="12"/>
      <c r="U622" s="12"/>
      <c r="V622" s="12"/>
      <c r="W622" s="12"/>
      <c r="X622" s="12"/>
    </row>
    <row r="623" spans="12:24" x14ac:dyDescent="0.2">
      <c r="L623" s="12"/>
      <c r="M623" s="12"/>
      <c r="N623" s="12"/>
      <c r="O623" s="12"/>
      <c r="P623" s="12"/>
      <c r="Q623" s="12"/>
      <c r="R623" s="12"/>
      <c r="S623" s="12"/>
      <c r="T623" s="12"/>
      <c r="U623" s="12"/>
      <c r="V623" s="12"/>
      <c r="W623" s="12"/>
      <c r="X623" s="12"/>
    </row>
    <row r="624" spans="12:24" x14ac:dyDescent="0.2">
      <c r="L624" s="12"/>
      <c r="M624" s="12"/>
      <c r="N624" s="12"/>
      <c r="O624" s="12"/>
      <c r="P624" s="12"/>
      <c r="Q624" s="12"/>
      <c r="R624" s="12"/>
      <c r="S624" s="12"/>
      <c r="T624" s="12"/>
      <c r="U624" s="12"/>
      <c r="V624" s="12"/>
      <c r="W624" s="12"/>
      <c r="X624" s="12"/>
    </row>
    <row r="625" spans="12:24" x14ac:dyDescent="0.2">
      <c r="L625" s="12"/>
      <c r="M625" s="12"/>
      <c r="N625" s="12"/>
      <c r="O625" s="12"/>
      <c r="P625" s="12"/>
      <c r="Q625" s="12"/>
      <c r="R625" s="12"/>
      <c r="S625" s="12"/>
      <c r="T625" s="12"/>
      <c r="U625" s="12"/>
      <c r="V625" s="12"/>
      <c r="W625" s="12"/>
      <c r="X625" s="12"/>
    </row>
    <row r="626" spans="12:24" x14ac:dyDescent="0.2">
      <c r="L626" s="12"/>
      <c r="M626" s="12"/>
      <c r="N626" s="12"/>
      <c r="O626" s="12"/>
      <c r="P626" s="12"/>
      <c r="Q626" s="12"/>
      <c r="R626" s="12"/>
      <c r="S626" s="12"/>
      <c r="T626" s="12"/>
      <c r="U626" s="12"/>
      <c r="V626" s="12"/>
      <c r="W626" s="12"/>
      <c r="X626" s="12"/>
    </row>
    <row r="627" spans="12:24" x14ac:dyDescent="0.2">
      <c r="L627" s="12"/>
      <c r="M627" s="12"/>
      <c r="N627" s="12"/>
      <c r="O627" s="12"/>
      <c r="P627" s="12"/>
      <c r="Q627" s="12"/>
      <c r="R627" s="12"/>
      <c r="S627" s="12"/>
      <c r="T627" s="12"/>
      <c r="U627" s="12"/>
      <c r="V627" s="12"/>
      <c r="W627" s="12"/>
      <c r="X627" s="12"/>
    </row>
    <row r="628" spans="12:24" x14ac:dyDescent="0.2">
      <c r="L628" s="12"/>
      <c r="M628" s="12"/>
      <c r="N628" s="12"/>
      <c r="O628" s="12"/>
      <c r="P628" s="12"/>
      <c r="Q628" s="12"/>
      <c r="R628" s="12"/>
      <c r="S628" s="12"/>
      <c r="T628" s="12"/>
      <c r="U628" s="12"/>
      <c r="V628" s="12"/>
      <c r="W628" s="12"/>
      <c r="X628" s="12"/>
    </row>
    <row r="629" spans="12:24" x14ac:dyDescent="0.2">
      <c r="L629" s="12"/>
      <c r="M629" s="12"/>
      <c r="N629" s="12"/>
      <c r="O629" s="12"/>
      <c r="P629" s="12"/>
      <c r="Q629" s="12"/>
      <c r="R629" s="12"/>
      <c r="S629" s="12"/>
      <c r="T629" s="12"/>
      <c r="U629" s="12"/>
      <c r="V629" s="12"/>
      <c r="W629" s="12"/>
      <c r="X629" s="12"/>
    </row>
    <row r="630" spans="12:24" x14ac:dyDescent="0.2">
      <c r="L630" s="12"/>
      <c r="M630" s="12"/>
      <c r="N630" s="12"/>
      <c r="O630" s="12"/>
      <c r="P630" s="12"/>
      <c r="Q630" s="12"/>
      <c r="R630" s="12"/>
      <c r="S630" s="12"/>
      <c r="T630" s="12"/>
      <c r="U630" s="12"/>
      <c r="V630" s="12"/>
      <c r="W630" s="12"/>
      <c r="X630" s="12"/>
    </row>
    <row r="631" spans="12:24" x14ac:dyDescent="0.2">
      <c r="L631" s="12"/>
      <c r="M631" s="12"/>
      <c r="N631" s="12"/>
      <c r="O631" s="12"/>
      <c r="P631" s="12"/>
      <c r="Q631" s="12"/>
      <c r="R631" s="12"/>
      <c r="S631" s="12"/>
      <c r="T631" s="12"/>
      <c r="U631" s="12"/>
      <c r="V631" s="12"/>
      <c r="W631" s="12"/>
      <c r="X631" s="12"/>
    </row>
    <row r="632" spans="12:24" x14ac:dyDescent="0.2">
      <c r="L632" s="12"/>
      <c r="M632" s="12"/>
      <c r="N632" s="12"/>
      <c r="O632" s="12"/>
      <c r="P632" s="12"/>
      <c r="Q632" s="12"/>
      <c r="R632" s="12"/>
      <c r="S632" s="12"/>
      <c r="T632" s="12"/>
      <c r="U632" s="12"/>
      <c r="V632" s="12"/>
      <c r="W632" s="12"/>
      <c r="X632" s="12"/>
    </row>
    <row r="633" spans="12:24" x14ac:dyDescent="0.2">
      <c r="L633" s="12"/>
      <c r="M633" s="12"/>
      <c r="N633" s="12"/>
      <c r="O633" s="12"/>
      <c r="P633" s="12"/>
      <c r="Q633" s="12"/>
      <c r="R633" s="12"/>
      <c r="S633" s="12"/>
      <c r="T633" s="12"/>
      <c r="U633" s="12"/>
      <c r="V633" s="12"/>
      <c r="W633" s="12"/>
      <c r="X633" s="12"/>
    </row>
    <row r="634" spans="12:24" x14ac:dyDescent="0.2">
      <c r="L634" s="12"/>
      <c r="M634" s="12"/>
      <c r="N634" s="12"/>
      <c r="O634" s="12"/>
      <c r="P634" s="12"/>
      <c r="Q634" s="12"/>
      <c r="R634" s="12"/>
      <c r="S634" s="12"/>
      <c r="T634" s="12"/>
      <c r="U634" s="12"/>
      <c r="V634" s="12"/>
      <c r="W634" s="12"/>
      <c r="X634" s="12"/>
    </row>
    <row r="635" spans="12:24" x14ac:dyDescent="0.2">
      <c r="L635" s="12"/>
      <c r="M635" s="12"/>
      <c r="N635" s="12"/>
      <c r="O635" s="12"/>
      <c r="P635" s="12"/>
      <c r="Q635" s="12"/>
      <c r="R635" s="12"/>
      <c r="S635" s="12"/>
      <c r="T635" s="12"/>
      <c r="U635" s="12"/>
      <c r="V635" s="12"/>
      <c r="W635" s="12"/>
      <c r="X635" s="12"/>
    </row>
    <row r="636" spans="12:24" x14ac:dyDescent="0.2">
      <c r="L636" s="12"/>
      <c r="M636" s="12"/>
      <c r="N636" s="12"/>
      <c r="O636" s="12"/>
      <c r="P636" s="12"/>
      <c r="Q636" s="12"/>
      <c r="R636" s="12"/>
      <c r="S636" s="12"/>
      <c r="T636" s="12"/>
      <c r="U636" s="12"/>
      <c r="V636" s="12"/>
      <c r="W636" s="12"/>
      <c r="X636" s="12"/>
    </row>
    <row r="637" spans="12:24" x14ac:dyDescent="0.2">
      <c r="L637" s="12"/>
      <c r="M637" s="12"/>
      <c r="N637" s="12"/>
      <c r="O637" s="12"/>
      <c r="P637" s="12"/>
      <c r="Q637" s="12"/>
      <c r="R637" s="12"/>
      <c r="S637" s="12"/>
      <c r="T637" s="12"/>
      <c r="U637" s="12"/>
      <c r="V637" s="12"/>
      <c r="W637" s="12"/>
      <c r="X637" s="12"/>
    </row>
    <row r="638" spans="12:24" x14ac:dyDescent="0.2">
      <c r="L638" s="12"/>
      <c r="M638" s="12"/>
      <c r="N638" s="12"/>
      <c r="O638" s="12"/>
      <c r="P638" s="12"/>
      <c r="Q638" s="12"/>
      <c r="R638" s="12"/>
      <c r="S638" s="12"/>
      <c r="T638" s="12"/>
      <c r="U638" s="12"/>
      <c r="V638" s="12"/>
      <c r="W638" s="12"/>
      <c r="X638" s="12"/>
    </row>
    <row r="639" spans="12:24" x14ac:dyDescent="0.2">
      <c r="L639" s="12"/>
      <c r="M639" s="12"/>
      <c r="N639" s="12"/>
      <c r="O639" s="12"/>
      <c r="P639" s="12"/>
      <c r="Q639" s="12"/>
      <c r="R639" s="12"/>
      <c r="S639" s="12"/>
      <c r="T639" s="12"/>
      <c r="U639" s="12"/>
      <c r="V639" s="12"/>
      <c r="W639" s="12"/>
      <c r="X639" s="12"/>
    </row>
    <row r="640" spans="12:24" x14ac:dyDescent="0.2">
      <c r="L640" s="12"/>
      <c r="M640" s="12"/>
      <c r="N640" s="12"/>
      <c r="O640" s="12"/>
      <c r="P640" s="12"/>
      <c r="Q640" s="12"/>
      <c r="R640" s="12"/>
      <c r="S640" s="12"/>
      <c r="T640" s="12"/>
      <c r="U640" s="12"/>
      <c r="V640" s="12"/>
      <c r="W640" s="12"/>
      <c r="X640" s="12"/>
    </row>
    <row r="641" spans="12:24" x14ac:dyDescent="0.2">
      <c r="L641" s="12"/>
      <c r="M641" s="12"/>
      <c r="N641" s="12"/>
      <c r="O641" s="12"/>
      <c r="P641" s="12"/>
      <c r="Q641" s="12"/>
      <c r="R641" s="12"/>
      <c r="S641" s="12"/>
      <c r="T641" s="12"/>
      <c r="U641" s="12"/>
      <c r="V641" s="12"/>
      <c r="W641" s="12"/>
      <c r="X641" s="12"/>
    </row>
    <row r="642" spans="12:24" x14ac:dyDescent="0.2">
      <c r="L642" s="12"/>
      <c r="M642" s="12"/>
      <c r="N642" s="12"/>
      <c r="O642" s="12"/>
      <c r="P642" s="12"/>
      <c r="Q642" s="12"/>
      <c r="R642" s="12"/>
      <c r="S642" s="12"/>
      <c r="T642" s="12"/>
      <c r="U642" s="12"/>
      <c r="V642" s="12"/>
      <c r="W642" s="12"/>
      <c r="X642" s="12"/>
    </row>
    <row r="643" spans="12:24" x14ac:dyDescent="0.2">
      <c r="L643" s="12"/>
      <c r="M643" s="12"/>
      <c r="N643" s="12"/>
      <c r="O643" s="12"/>
      <c r="P643" s="12"/>
      <c r="Q643" s="12"/>
      <c r="R643" s="12"/>
      <c r="S643" s="12"/>
      <c r="T643" s="12"/>
      <c r="U643" s="12"/>
      <c r="V643" s="12"/>
      <c r="W643" s="12"/>
      <c r="X643" s="12"/>
    </row>
    <row r="644" spans="12:24" x14ac:dyDescent="0.2">
      <c r="L644" s="12"/>
      <c r="M644" s="12"/>
      <c r="N644" s="12"/>
      <c r="O644" s="12"/>
      <c r="P644" s="12"/>
      <c r="Q644" s="12"/>
      <c r="R644" s="12"/>
      <c r="S644" s="12"/>
      <c r="T644" s="12"/>
      <c r="U644" s="12"/>
      <c r="V644" s="12"/>
      <c r="W644" s="12"/>
      <c r="X644" s="12"/>
    </row>
    <row r="645" spans="12:24" x14ac:dyDescent="0.2">
      <c r="L645" s="12"/>
      <c r="M645" s="12"/>
      <c r="N645" s="12"/>
      <c r="O645" s="12"/>
      <c r="P645" s="12"/>
      <c r="Q645" s="12"/>
      <c r="R645" s="12"/>
      <c r="S645" s="12"/>
      <c r="T645" s="12"/>
      <c r="U645" s="12"/>
      <c r="V645" s="12"/>
      <c r="W645" s="12"/>
      <c r="X645" s="12"/>
    </row>
    <row r="646" spans="12:24" x14ac:dyDescent="0.2">
      <c r="L646" s="12"/>
      <c r="M646" s="12"/>
      <c r="N646" s="12"/>
      <c r="O646" s="12"/>
      <c r="P646" s="12"/>
      <c r="Q646" s="12"/>
      <c r="R646" s="12"/>
      <c r="S646" s="12"/>
      <c r="T646" s="12"/>
      <c r="U646" s="12"/>
      <c r="V646" s="12"/>
      <c r="W646" s="12"/>
      <c r="X646" s="12"/>
    </row>
    <row r="647" spans="12:24" x14ac:dyDescent="0.2">
      <c r="L647" s="12"/>
      <c r="M647" s="12"/>
      <c r="N647" s="12"/>
      <c r="O647" s="12"/>
      <c r="P647" s="12"/>
      <c r="Q647" s="12"/>
      <c r="R647" s="12"/>
      <c r="S647" s="12"/>
      <c r="T647" s="12"/>
      <c r="U647" s="12"/>
      <c r="V647" s="12"/>
      <c r="W647" s="12"/>
      <c r="X647" s="12"/>
    </row>
    <row r="648" spans="12:24" x14ac:dyDescent="0.2">
      <c r="L648" s="12"/>
      <c r="M648" s="12"/>
      <c r="N648" s="12"/>
      <c r="O648" s="12"/>
      <c r="P648" s="12"/>
      <c r="Q648" s="12"/>
      <c r="R648" s="12"/>
      <c r="S648" s="12"/>
      <c r="T648" s="12"/>
      <c r="U648" s="12"/>
      <c r="V648" s="12"/>
      <c r="W648" s="12"/>
      <c r="X648" s="12"/>
    </row>
    <row r="649" spans="12:24" x14ac:dyDescent="0.2">
      <c r="L649" s="12"/>
      <c r="M649" s="12"/>
      <c r="N649" s="12"/>
      <c r="O649" s="12"/>
      <c r="P649" s="12"/>
      <c r="Q649" s="12"/>
      <c r="R649" s="12"/>
      <c r="S649" s="12"/>
      <c r="T649" s="12"/>
      <c r="U649" s="12"/>
      <c r="V649" s="12"/>
      <c r="W649" s="12"/>
      <c r="X649" s="12"/>
    </row>
    <row r="650" spans="12:24" x14ac:dyDescent="0.2">
      <c r="L650" s="12"/>
      <c r="M650" s="12"/>
      <c r="N650" s="12"/>
      <c r="O650" s="12"/>
      <c r="P650" s="12"/>
      <c r="Q650" s="12"/>
      <c r="R650" s="12"/>
      <c r="S650" s="12"/>
      <c r="T650" s="12"/>
      <c r="U650" s="12"/>
      <c r="V650" s="12"/>
      <c r="W650" s="12"/>
      <c r="X650" s="12"/>
    </row>
    <row r="651" spans="12:24" x14ac:dyDescent="0.2">
      <c r="L651" s="12"/>
      <c r="M651" s="12"/>
      <c r="N651" s="12"/>
      <c r="O651" s="12"/>
      <c r="P651" s="12"/>
      <c r="Q651" s="12"/>
      <c r="R651" s="12"/>
      <c r="S651" s="12"/>
      <c r="T651" s="12"/>
      <c r="U651" s="12"/>
      <c r="V651" s="12"/>
      <c r="W651" s="12"/>
      <c r="X651" s="12"/>
    </row>
    <row r="652" spans="12:24" x14ac:dyDescent="0.2">
      <c r="L652" s="12"/>
      <c r="M652" s="12"/>
      <c r="N652" s="12"/>
      <c r="O652" s="12"/>
      <c r="P652" s="12"/>
      <c r="Q652" s="12"/>
      <c r="R652" s="12"/>
      <c r="S652" s="12"/>
      <c r="T652" s="12"/>
      <c r="U652" s="12"/>
      <c r="V652" s="12"/>
      <c r="W652" s="12"/>
      <c r="X652" s="12"/>
    </row>
    <row r="653" spans="12:24" x14ac:dyDescent="0.2">
      <c r="L653" s="12"/>
      <c r="M653" s="12"/>
      <c r="N653" s="12"/>
      <c r="O653" s="12"/>
      <c r="P653" s="12"/>
      <c r="Q653" s="12"/>
      <c r="R653" s="12"/>
      <c r="S653" s="12"/>
      <c r="T653" s="12"/>
      <c r="U653" s="12"/>
      <c r="V653" s="12"/>
      <c r="W653" s="12"/>
      <c r="X653" s="12"/>
    </row>
    <row r="654" spans="12:24" x14ac:dyDescent="0.2">
      <c r="L654" s="12"/>
      <c r="M654" s="12"/>
      <c r="N654" s="12"/>
      <c r="O654" s="12"/>
      <c r="P654" s="12"/>
      <c r="Q654" s="12"/>
      <c r="R654" s="12"/>
      <c r="S654" s="12"/>
      <c r="T654" s="12"/>
      <c r="U654" s="12"/>
      <c r="V654" s="12"/>
      <c r="W654" s="12"/>
      <c r="X654" s="12"/>
    </row>
    <row r="655" spans="12:24" x14ac:dyDescent="0.2">
      <c r="L655" s="12"/>
      <c r="M655" s="12"/>
      <c r="N655" s="12"/>
      <c r="O655" s="12"/>
      <c r="P655" s="12"/>
      <c r="Q655" s="12"/>
      <c r="R655" s="12"/>
      <c r="S655" s="12"/>
      <c r="T655" s="12"/>
      <c r="U655" s="12"/>
      <c r="V655" s="12"/>
      <c r="W655" s="12"/>
      <c r="X655" s="12"/>
    </row>
    <row r="656" spans="12:24" x14ac:dyDescent="0.2">
      <c r="L656" s="12"/>
      <c r="M656" s="12"/>
      <c r="N656" s="12"/>
      <c r="O656" s="12"/>
      <c r="P656" s="12"/>
      <c r="Q656" s="12"/>
      <c r="R656" s="12"/>
      <c r="S656" s="12"/>
      <c r="T656" s="12"/>
      <c r="U656" s="12"/>
      <c r="V656" s="12"/>
      <c r="W656" s="12"/>
      <c r="X656" s="12"/>
    </row>
    <row r="657" spans="12:24" x14ac:dyDescent="0.2">
      <c r="L657" s="12"/>
      <c r="M657" s="12"/>
      <c r="N657" s="12"/>
      <c r="O657" s="12"/>
      <c r="P657" s="12"/>
      <c r="Q657" s="12"/>
      <c r="R657" s="12"/>
      <c r="S657" s="12"/>
      <c r="T657" s="12"/>
      <c r="U657" s="12"/>
      <c r="V657" s="12"/>
      <c r="W657" s="12"/>
      <c r="X657" s="12"/>
    </row>
    <row r="658" spans="12:24" x14ac:dyDescent="0.2">
      <c r="L658" s="12"/>
      <c r="M658" s="12"/>
      <c r="N658" s="12"/>
      <c r="O658" s="12"/>
      <c r="P658" s="12"/>
      <c r="Q658" s="12"/>
      <c r="R658" s="12"/>
      <c r="S658" s="12"/>
      <c r="T658" s="12"/>
      <c r="U658" s="12"/>
      <c r="V658" s="12"/>
      <c r="W658" s="12"/>
      <c r="X658" s="12"/>
    </row>
    <row r="659" spans="12:24" x14ac:dyDescent="0.2">
      <c r="L659" s="12"/>
      <c r="M659" s="12"/>
      <c r="N659" s="12"/>
      <c r="O659" s="12"/>
      <c r="P659" s="12"/>
      <c r="Q659" s="12"/>
      <c r="R659" s="12"/>
      <c r="S659" s="12"/>
      <c r="T659" s="12"/>
      <c r="U659" s="12"/>
      <c r="V659" s="12"/>
      <c r="W659" s="12"/>
      <c r="X659" s="12"/>
    </row>
    <row r="660" spans="12:24" x14ac:dyDescent="0.2">
      <c r="L660" s="12"/>
      <c r="M660" s="12"/>
      <c r="N660" s="12"/>
      <c r="O660" s="12"/>
      <c r="P660" s="12"/>
      <c r="Q660" s="12"/>
      <c r="R660" s="12"/>
      <c r="S660" s="12"/>
      <c r="T660" s="12"/>
      <c r="U660" s="12"/>
      <c r="V660" s="12"/>
      <c r="W660" s="12"/>
      <c r="X660" s="12"/>
    </row>
    <row r="661" spans="12:24" x14ac:dyDescent="0.2">
      <c r="L661" s="12"/>
      <c r="M661" s="12"/>
      <c r="N661" s="12"/>
      <c r="O661" s="12"/>
      <c r="P661" s="12"/>
      <c r="Q661" s="12"/>
      <c r="R661" s="12"/>
      <c r="S661" s="12"/>
      <c r="T661" s="12"/>
      <c r="U661" s="12"/>
      <c r="V661" s="12"/>
      <c r="W661" s="12"/>
      <c r="X661" s="12"/>
    </row>
    <row r="662" spans="12:24" x14ac:dyDescent="0.2">
      <c r="L662" s="12"/>
      <c r="M662" s="12"/>
      <c r="N662" s="12"/>
      <c r="O662" s="12"/>
      <c r="P662" s="12"/>
      <c r="Q662" s="12"/>
      <c r="R662" s="12"/>
      <c r="S662" s="12"/>
      <c r="T662" s="12"/>
      <c r="U662" s="12"/>
      <c r="V662" s="12"/>
      <c r="W662" s="12"/>
      <c r="X662" s="12"/>
    </row>
    <row r="663" spans="12:24" x14ac:dyDescent="0.2">
      <c r="L663" s="12"/>
      <c r="M663" s="12"/>
      <c r="N663" s="12"/>
      <c r="O663" s="12"/>
      <c r="P663" s="12"/>
      <c r="Q663" s="12"/>
      <c r="R663" s="12"/>
      <c r="S663" s="12"/>
      <c r="T663" s="12"/>
      <c r="U663" s="12"/>
      <c r="V663" s="12"/>
      <c r="W663" s="12"/>
      <c r="X663" s="12"/>
    </row>
    <row r="664" spans="12:24" x14ac:dyDescent="0.2">
      <c r="L664" s="12"/>
      <c r="M664" s="12"/>
      <c r="N664" s="12"/>
      <c r="O664" s="12"/>
      <c r="P664" s="12"/>
      <c r="Q664" s="12"/>
      <c r="R664" s="12"/>
      <c r="S664" s="12"/>
      <c r="T664" s="12"/>
      <c r="U664" s="12"/>
      <c r="V664" s="12"/>
      <c r="W664" s="12"/>
      <c r="X664" s="12"/>
    </row>
    <row r="665" spans="12:24" x14ac:dyDescent="0.2">
      <c r="L665" s="12"/>
      <c r="M665" s="12"/>
      <c r="N665" s="12"/>
      <c r="O665" s="12"/>
      <c r="P665" s="12"/>
      <c r="Q665" s="12"/>
      <c r="R665" s="12"/>
      <c r="S665" s="12"/>
      <c r="T665" s="12"/>
      <c r="U665" s="12"/>
      <c r="V665" s="12"/>
      <c r="W665" s="12"/>
      <c r="X665" s="12"/>
    </row>
    <row r="666" spans="12:24" x14ac:dyDescent="0.2">
      <c r="L666" s="12"/>
      <c r="M666" s="12"/>
      <c r="N666" s="12"/>
      <c r="O666" s="12"/>
      <c r="P666" s="12"/>
      <c r="Q666" s="12"/>
      <c r="R666" s="12"/>
      <c r="S666" s="12"/>
      <c r="T666" s="12"/>
      <c r="U666" s="12"/>
      <c r="V666" s="12"/>
      <c r="W666" s="12"/>
      <c r="X666" s="12"/>
    </row>
    <row r="667" spans="12:24" x14ac:dyDescent="0.2">
      <c r="L667" s="12"/>
      <c r="M667" s="12"/>
      <c r="N667" s="12"/>
      <c r="O667" s="12"/>
      <c r="P667" s="12"/>
      <c r="Q667" s="12"/>
      <c r="R667" s="12"/>
      <c r="S667" s="12"/>
      <c r="T667" s="12"/>
      <c r="U667" s="12"/>
      <c r="V667" s="12"/>
      <c r="W667" s="12"/>
      <c r="X667" s="12"/>
    </row>
    <row r="668" spans="12:24" x14ac:dyDescent="0.2">
      <c r="L668" s="12"/>
      <c r="M668" s="12"/>
      <c r="N668" s="12"/>
      <c r="O668" s="12"/>
      <c r="P668" s="12"/>
      <c r="Q668" s="12"/>
      <c r="R668" s="12"/>
      <c r="S668" s="12"/>
      <c r="T668" s="12"/>
      <c r="U668" s="12"/>
      <c r="V668" s="12"/>
      <c r="W668" s="12"/>
      <c r="X668" s="12"/>
    </row>
    <row r="669" spans="12:24" x14ac:dyDescent="0.2">
      <c r="L669" s="12"/>
      <c r="M669" s="12"/>
      <c r="N669" s="12"/>
      <c r="O669" s="12"/>
      <c r="P669" s="12"/>
      <c r="Q669" s="12"/>
      <c r="R669" s="12"/>
      <c r="S669" s="12"/>
      <c r="T669" s="12"/>
      <c r="U669" s="12"/>
      <c r="V669" s="12"/>
      <c r="W669" s="12"/>
      <c r="X669" s="12"/>
    </row>
    <row r="670" spans="12:24" x14ac:dyDescent="0.2">
      <c r="L670" s="12"/>
      <c r="M670" s="12"/>
      <c r="N670" s="12"/>
      <c r="O670" s="12"/>
      <c r="P670" s="12"/>
      <c r="Q670" s="12"/>
      <c r="R670" s="12"/>
      <c r="S670" s="12"/>
      <c r="T670" s="12"/>
      <c r="U670" s="12"/>
      <c r="V670" s="12"/>
      <c r="W670" s="12"/>
      <c r="X670" s="12"/>
    </row>
    <row r="671" spans="12:24" x14ac:dyDescent="0.2">
      <c r="L671" s="12"/>
      <c r="M671" s="12"/>
      <c r="N671" s="12"/>
      <c r="O671" s="12"/>
      <c r="P671" s="12"/>
      <c r="Q671" s="12"/>
      <c r="R671" s="12"/>
      <c r="S671" s="12"/>
      <c r="T671" s="12"/>
      <c r="U671" s="12"/>
      <c r="V671" s="12"/>
      <c r="W671" s="12"/>
      <c r="X671" s="12"/>
    </row>
    <row r="672" spans="12:24" x14ac:dyDescent="0.2">
      <c r="L672" s="12"/>
      <c r="M672" s="12"/>
      <c r="N672" s="12"/>
      <c r="O672" s="12"/>
      <c r="P672" s="12"/>
      <c r="Q672" s="12"/>
      <c r="R672" s="12"/>
      <c r="S672" s="12"/>
      <c r="T672" s="12"/>
      <c r="U672" s="12"/>
      <c r="V672" s="12"/>
      <c r="W672" s="12"/>
      <c r="X672" s="12"/>
    </row>
    <row r="673" spans="12:24" x14ac:dyDescent="0.2">
      <c r="L673" s="12"/>
      <c r="M673" s="12"/>
      <c r="N673" s="12"/>
      <c r="O673" s="12"/>
      <c r="P673" s="12"/>
      <c r="Q673" s="12"/>
      <c r="R673" s="12"/>
      <c r="S673" s="12"/>
      <c r="T673" s="12"/>
      <c r="U673" s="12"/>
      <c r="V673" s="12"/>
      <c r="W673" s="12"/>
      <c r="X673" s="12"/>
    </row>
    <row r="674" spans="12:24" x14ac:dyDescent="0.2">
      <c r="L674" s="12"/>
      <c r="M674" s="12"/>
      <c r="N674" s="12"/>
      <c r="O674" s="12"/>
      <c r="P674" s="12"/>
      <c r="Q674" s="12"/>
      <c r="R674" s="12"/>
      <c r="S674" s="12"/>
      <c r="T674" s="12"/>
      <c r="U674" s="12"/>
      <c r="V674" s="12"/>
      <c r="W674" s="12"/>
      <c r="X674" s="12"/>
    </row>
    <row r="675" spans="12:24" x14ac:dyDescent="0.2">
      <c r="L675" s="12"/>
      <c r="M675" s="12"/>
      <c r="N675" s="12"/>
      <c r="O675" s="12"/>
      <c r="P675" s="12"/>
      <c r="Q675" s="12"/>
      <c r="R675" s="12"/>
      <c r="S675" s="12"/>
      <c r="T675" s="12"/>
      <c r="U675" s="12"/>
      <c r="V675" s="12"/>
      <c r="W675" s="12"/>
      <c r="X675" s="12"/>
    </row>
    <row r="676" spans="12:24" x14ac:dyDescent="0.2">
      <c r="L676" s="12"/>
      <c r="M676" s="12"/>
      <c r="N676" s="12"/>
      <c r="O676" s="12"/>
      <c r="P676" s="12"/>
      <c r="Q676" s="12"/>
      <c r="R676" s="12"/>
      <c r="S676" s="12"/>
      <c r="T676" s="12"/>
      <c r="U676" s="12"/>
      <c r="V676" s="12"/>
      <c r="W676" s="12"/>
      <c r="X676" s="12"/>
    </row>
    <row r="677" spans="12:24" x14ac:dyDescent="0.2">
      <c r="L677" s="12"/>
      <c r="M677" s="12"/>
      <c r="N677" s="12"/>
      <c r="O677" s="12"/>
      <c r="P677" s="12"/>
      <c r="Q677" s="12"/>
      <c r="R677" s="12"/>
      <c r="S677" s="12"/>
      <c r="T677" s="12"/>
      <c r="U677" s="12"/>
      <c r="V677" s="12"/>
      <c r="W677" s="12"/>
      <c r="X677" s="12"/>
    </row>
    <row r="678" spans="12:24" x14ac:dyDescent="0.2">
      <c r="L678" s="12"/>
      <c r="M678" s="12"/>
      <c r="N678" s="12"/>
      <c r="O678" s="12"/>
      <c r="P678" s="12"/>
      <c r="Q678" s="12"/>
      <c r="R678" s="12"/>
      <c r="S678" s="12"/>
      <c r="T678" s="12"/>
      <c r="U678" s="12"/>
      <c r="V678" s="12"/>
      <c r="W678" s="12"/>
      <c r="X678" s="12"/>
    </row>
    <row r="679" spans="12:24" x14ac:dyDescent="0.2">
      <c r="L679" s="12"/>
      <c r="M679" s="12"/>
      <c r="N679" s="12"/>
      <c r="O679" s="12"/>
      <c r="P679" s="12"/>
      <c r="Q679" s="12"/>
      <c r="R679" s="12"/>
      <c r="S679" s="12"/>
      <c r="T679" s="12"/>
      <c r="U679" s="12"/>
      <c r="V679" s="12"/>
      <c r="W679" s="12"/>
      <c r="X679" s="12"/>
    </row>
    <row r="680" spans="12:24" x14ac:dyDescent="0.2">
      <c r="L680" s="12"/>
      <c r="M680" s="12"/>
      <c r="N680" s="12"/>
      <c r="O680" s="12"/>
      <c r="P680" s="12"/>
      <c r="Q680" s="12"/>
      <c r="R680" s="12"/>
      <c r="S680" s="12"/>
      <c r="T680" s="12"/>
      <c r="U680" s="12"/>
      <c r="V680" s="12"/>
      <c r="W680" s="12"/>
      <c r="X680" s="12"/>
    </row>
    <row r="681" spans="12:24" x14ac:dyDescent="0.2">
      <c r="L681" s="12"/>
      <c r="M681" s="12"/>
      <c r="N681" s="12"/>
      <c r="O681" s="12"/>
      <c r="P681" s="12"/>
      <c r="Q681" s="12"/>
      <c r="R681" s="12"/>
      <c r="S681" s="12"/>
      <c r="T681" s="12"/>
      <c r="U681" s="12"/>
      <c r="V681" s="12"/>
      <c r="W681" s="12"/>
      <c r="X681" s="12"/>
    </row>
    <row r="682" spans="12:24" x14ac:dyDescent="0.2">
      <c r="L682" s="12"/>
      <c r="M682" s="12"/>
      <c r="N682" s="12"/>
      <c r="O682" s="12"/>
      <c r="P682" s="12"/>
      <c r="Q682" s="12"/>
      <c r="R682" s="12"/>
      <c r="S682" s="12"/>
      <c r="T682" s="12"/>
      <c r="U682" s="12"/>
      <c r="V682" s="12"/>
      <c r="W682" s="12"/>
      <c r="X682" s="12"/>
    </row>
    <row r="683" spans="12:24" x14ac:dyDescent="0.2">
      <c r="L683" s="12"/>
      <c r="M683" s="12"/>
      <c r="N683" s="12"/>
      <c r="O683" s="12"/>
      <c r="P683" s="12"/>
      <c r="Q683" s="12"/>
      <c r="R683" s="12"/>
      <c r="S683" s="12"/>
      <c r="T683" s="12"/>
      <c r="U683" s="12"/>
      <c r="V683" s="12"/>
      <c r="W683" s="12"/>
      <c r="X683" s="12"/>
    </row>
    <row r="684" spans="12:24" x14ac:dyDescent="0.2">
      <c r="L684" s="12"/>
      <c r="M684" s="12"/>
      <c r="N684" s="12"/>
      <c r="O684" s="12"/>
      <c r="P684" s="12"/>
      <c r="Q684" s="12"/>
      <c r="R684" s="12"/>
      <c r="S684" s="12"/>
      <c r="T684" s="12"/>
      <c r="U684" s="12"/>
      <c r="V684" s="12"/>
      <c r="W684" s="12"/>
      <c r="X684" s="12"/>
    </row>
    <row r="685" spans="12:24" x14ac:dyDescent="0.2">
      <c r="L685" s="12"/>
      <c r="M685" s="12"/>
      <c r="N685" s="12"/>
      <c r="O685" s="12"/>
      <c r="P685" s="12"/>
      <c r="Q685" s="12"/>
      <c r="R685" s="12"/>
      <c r="S685" s="12"/>
      <c r="T685" s="12"/>
      <c r="U685" s="12"/>
      <c r="V685" s="12"/>
      <c r="W685" s="12"/>
      <c r="X685" s="12"/>
    </row>
    <row r="686" spans="12:24" x14ac:dyDescent="0.2">
      <c r="L686" s="12"/>
      <c r="M686" s="12"/>
      <c r="N686" s="12"/>
      <c r="O686" s="12"/>
      <c r="P686" s="12"/>
      <c r="Q686" s="12"/>
      <c r="R686" s="12"/>
      <c r="S686" s="12"/>
      <c r="T686" s="12"/>
      <c r="U686" s="12"/>
      <c r="V686" s="12"/>
      <c r="W686" s="12"/>
      <c r="X686" s="12"/>
    </row>
    <row r="687" spans="12:24" x14ac:dyDescent="0.2">
      <c r="L687" s="12"/>
      <c r="M687" s="12"/>
      <c r="N687" s="12"/>
      <c r="O687" s="12"/>
      <c r="P687" s="12"/>
      <c r="Q687" s="12"/>
      <c r="R687" s="12"/>
      <c r="S687" s="12"/>
      <c r="T687" s="12"/>
      <c r="U687" s="12"/>
      <c r="V687" s="12"/>
      <c r="W687" s="12"/>
      <c r="X687" s="12"/>
    </row>
    <row r="688" spans="12:24" x14ac:dyDescent="0.2">
      <c r="L688" s="12"/>
      <c r="M688" s="12"/>
      <c r="N688" s="12"/>
      <c r="O688" s="12"/>
      <c r="P688" s="12"/>
      <c r="Q688" s="12"/>
      <c r="R688" s="12"/>
      <c r="S688" s="12"/>
      <c r="T688" s="12"/>
      <c r="U688" s="12"/>
      <c r="V688" s="12"/>
      <c r="W688" s="12"/>
      <c r="X688" s="12"/>
    </row>
    <row r="689" spans="12:24" x14ac:dyDescent="0.2">
      <c r="L689" s="12"/>
      <c r="M689" s="12"/>
      <c r="N689" s="12"/>
      <c r="O689" s="12"/>
      <c r="P689" s="12"/>
      <c r="Q689" s="12"/>
      <c r="R689" s="12"/>
      <c r="S689" s="12"/>
      <c r="T689" s="12"/>
      <c r="U689" s="12"/>
      <c r="V689" s="12"/>
      <c r="W689" s="12"/>
      <c r="X689" s="12"/>
    </row>
    <row r="690" spans="12:24" x14ac:dyDescent="0.2">
      <c r="L690" s="12"/>
      <c r="M690" s="12"/>
      <c r="N690" s="12"/>
      <c r="O690" s="12"/>
      <c r="P690" s="12"/>
      <c r="Q690" s="12"/>
      <c r="R690" s="12"/>
      <c r="S690" s="12"/>
      <c r="T690" s="12"/>
      <c r="U690" s="12"/>
      <c r="V690" s="12"/>
      <c r="W690" s="12"/>
      <c r="X690" s="12"/>
    </row>
    <row r="691" spans="12:24" x14ac:dyDescent="0.2">
      <c r="L691" s="12"/>
      <c r="M691" s="12"/>
      <c r="N691" s="12"/>
      <c r="O691" s="12"/>
      <c r="P691" s="12"/>
      <c r="Q691" s="12"/>
      <c r="R691" s="12"/>
      <c r="S691" s="12"/>
      <c r="T691" s="12"/>
      <c r="U691" s="12"/>
      <c r="V691" s="12"/>
      <c r="W691" s="12"/>
      <c r="X691" s="12"/>
    </row>
    <row r="692" spans="12:24" x14ac:dyDescent="0.2">
      <c r="L692" s="12"/>
      <c r="M692" s="12"/>
      <c r="N692" s="12"/>
      <c r="O692" s="12"/>
      <c r="P692" s="12"/>
      <c r="Q692" s="12"/>
      <c r="R692" s="12"/>
      <c r="S692" s="12"/>
      <c r="T692" s="12"/>
      <c r="U692" s="12"/>
      <c r="V692" s="12"/>
      <c r="W692" s="12"/>
      <c r="X692" s="12"/>
    </row>
    <row r="693" spans="12:24" x14ac:dyDescent="0.2">
      <c r="L693" s="12"/>
      <c r="M693" s="12"/>
      <c r="N693" s="12"/>
      <c r="O693" s="12"/>
      <c r="P693" s="12"/>
      <c r="Q693" s="12"/>
      <c r="R693" s="12"/>
      <c r="S693" s="12"/>
      <c r="T693" s="12"/>
      <c r="U693" s="12"/>
      <c r="V693" s="12"/>
      <c r="W693" s="12"/>
      <c r="X693" s="12"/>
    </row>
    <row r="694" spans="12:24" x14ac:dyDescent="0.2">
      <c r="L694" s="12"/>
      <c r="M694" s="12"/>
      <c r="N694" s="12"/>
      <c r="O694" s="12"/>
      <c r="P694" s="12"/>
      <c r="Q694" s="12"/>
      <c r="R694" s="12"/>
      <c r="S694" s="12"/>
      <c r="T694" s="12"/>
      <c r="U694" s="12"/>
      <c r="V694" s="12"/>
      <c r="W694" s="12"/>
      <c r="X694" s="12"/>
    </row>
    <row r="695" spans="12:24" x14ac:dyDescent="0.2">
      <c r="L695" s="12"/>
      <c r="M695" s="12"/>
      <c r="N695" s="12"/>
      <c r="O695" s="12"/>
      <c r="P695" s="12"/>
      <c r="Q695" s="12"/>
      <c r="R695" s="12"/>
      <c r="S695" s="12"/>
      <c r="T695" s="12"/>
      <c r="U695" s="12"/>
      <c r="V695" s="12"/>
      <c r="W695" s="12"/>
      <c r="X695" s="12"/>
    </row>
    <row r="696" spans="12:24" x14ac:dyDescent="0.2">
      <c r="L696" s="12"/>
      <c r="M696" s="12"/>
      <c r="N696" s="12"/>
      <c r="O696" s="12"/>
      <c r="P696" s="12"/>
      <c r="Q696" s="12"/>
      <c r="R696" s="12"/>
      <c r="S696" s="12"/>
      <c r="T696" s="12"/>
      <c r="U696" s="12"/>
      <c r="V696" s="12"/>
      <c r="W696" s="12"/>
      <c r="X696" s="12"/>
    </row>
    <row r="697" spans="12:24" x14ac:dyDescent="0.2">
      <c r="L697" s="12"/>
      <c r="M697" s="12"/>
      <c r="N697" s="12"/>
      <c r="O697" s="12"/>
      <c r="P697" s="12"/>
      <c r="Q697" s="12"/>
      <c r="R697" s="12"/>
      <c r="S697" s="12"/>
      <c r="T697" s="12"/>
      <c r="U697" s="12"/>
      <c r="V697" s="12"/>
      <c r="W697" s="12"/>
      <c r="X697" s="12"/>
    </row>
    <row r="698" spans="12:24" x14ac:dyDescent="0.2">
      <c r="L698" s="12"/>
      <c r="M698" s="12"/>
      <c r="N698" s="12"/>
      <c r="O698" s="12"/>
      <c r="P698" s="12"/>
      <c r="Q698" s="12"/>
      <c r="R698" s="12"/>
      <c r="S698" s="12"/>
      <c r="T698" s="12"/>
      <c r="U698" s="12"/>
      <c r="V698" s="12"/>
      <c r="W698" s="12"/>
      <c r="X698" s="12"/>
    </row>
    <row r="699" spans="12:24" x14ac:dyDescent="0.2">
      <c r="L699" s="12"/>
      <c r="M699" s="12"/>
      <c r="N699" s="12"/>
      <c r="O699" s="12"/>
      <c r="P699" s="12"/>
      <c r="Q699" s="12"/>
      <c r="R699" s="12"/>
      <c r="S699" s="12"/>
      <c r="T699" s="12"/>
      <c r="U699" s="12"/>
      <c r="V699" s="12"/>
      <c r="W699" s="12"/>
      <c r="X699" s="12"/>
    </row>
    <row r="700" spans="12:24" x14ac:dyDescent="0.2">
      <c r="L700" s="12"/>
      <c r="M700" s="12"/>
      <c r="N700" s="12"/>
      <c r="O700" s="12"/>
      <c r="P700" s="12"/>
      <c r="Q700" s="12"/>
      <c r="R700" s="12"/>
      <c r="S700" s="12"/>
      <c r="T700" s="12"/>
      <c r="U700" s="12"/>
      <c r="V700" s="12"/>
      <c r="W700" s="12"/>
      <c r="X700" s="12"/>
    </row>
    <row r="701" spans="12:24" x14ac:dyDescent="0.2">
      <c r="L701" s="12"/>
      <c r="M701" s="12"/>
      <c r="N701" s="12"/>
      <c r="O701" s="12"/>
      <c r="P701" s="12"/>
      <c r="Q701" s="12"/>
      <c r="R701" s="12"/>
      <c r="S701" s="12"/>
      <c r="T701" s="12"/>
      <c r="U701" s="12"/>
      <c r="V701" s="12"/>
      <c r="W701" s="12"/>
      <c r="X701" s="12"/>
    </row>
    <row r="702" spans="12:24" x14ac:dyDescent="0.2">
      <c r="L702" s="12"/>
      <c r="M702" s="12"/>
      <c r="N702" s="12"/>
      <c r="O702" s="12"/>
      <c r="P702" s="12"/>
      <c r="Q702" s="12"/>
      <c r="R702" s="12"/>
      <c r="S702" s="12"/>
      <c r="T702" s="12"/>
      <c r="U702" s="12"/>
      <c r="V702" s="12"/>
      <c r="W702" s="12"/>
      <c r="X702" s="12"/>
    </row>
    <row r="703" spans="12:24" x14ac:dyDescent="0.2">
      <c r="L703" s="12"/>
      <c r="M703" s="12"/>
      <c r="N703" s="12"/>
      <c r="O703" s="12"/>
      <c r="P703" s="12"/>
      <c r="Q703" s="12"/>
      <c r="R703" s="12"/>
      <c r="S703" s="12"/>
      <c r="T703" s="12"/>
      <c r="U703" s="12"/>
      <c r="V703" s="12"/>
      <c r="W703" s="12"/>
      <c r="X703" s="12"/>
    </row>
    <row r="704" spans="12:24" x14ac:dyDescent="0.2">
      <c r="L704" s="12"/>
      <c r="M704" s="12"/>
      <c r="N704" s="12"/>
      <c r="O704" s="12"/>
      <c r="P704" s="12"/>
      <c r="Q704" s="12"/>
      <c r="R704" s="12"/>
      <c r="S704" s="12"/>
      <c r="T704" s="12"/>
      <c r="U704" s="12"/>
      <c r="V704" s="12"/>
      <c r="W704" s="12"/>
      <c r="X704" s="12"/>
    </row>
    <row r="705" spans="12:24" x14ac:dyDescent="0.2">
      <c r="L705" s="12"/>
      <c r="M705" s="12"/>
      <c r="N705" s="12"/>
      <c r="O705" s="12"/>
      <c r="P705" s="12"/>
      <c r="Q705" s="12"/>
      <c r="R705" s="12"/>
      <c r="S705" s="12"/>
      <c r="T705" s="12"/>
      <c r="U705" s="12"/>
      <c r="V705" s="12"/>
      <c r="W705" s="12"/>
      <c r="X705" s="12"/>
    </row>
    <row r="706" spans="12:24" x14ac:dyDescent="0.2">
      <c r="L706" s="12"/>
      <c r="M706" s="12"/>
      <c r="N706" s="12"/>
      <c r="O706" s="12"/>
      <c r="P706" s="12"/>
      <c r="Q706" s="12"/>
      <c r="R706" s="12"/>
      <c r="S706" s="12"/>
      <c r="T706" s="12"/>
      <c r="U706" s="12"/>
      <c r="V706" s="12"/>
      <c r="W706" s="12"/>
      <c r="X706" s="12"/>
    </row>
    <row r="707" spans="12:24" x14ac:dyDescent="0.2">
      <c r="L707" s="12"/>
      <c r="M707" s="12"/>
      <c r="N707" s="12"/>
      <c r="O707" s="12"/>
      <c r="P707" s="12"/>
      <c r="Q707" s="12"/>
      <c r="R707" s="12"/>
      <c r="S707" s="12"/>
      <c r="T707" s="12"/>
      <c r="U707" s="12"/>
      <c r="V707" s="12"/>
      <c r="W707" s="12"/>
      <c r="X707" s="12"/>
    </row>
    <row r="708" spans="12:24" x14ac:dyDescent="0.2">
      <c r="L708" s="12"/>
      <c r="M708" s="12"/>
      <c r="N708" s="12"/>
      <c r="O708" s="12"/>
      <c r="P708" s="12"/>
      <c r="Q708" s="12"/>
      <c r="R708" s="12"/>
      <c r="S708" s="12"/>
      <c r="T708" s="12"/>
      <c r="U708" s="12"/>
      <c r="V708" s="12"/>
      <c r="W708" s="12"/>
      <c r="X708" s="12"/>
    </row>
    <row r="709" spans="12:24" x14ac:dyDescent="0.2">
      <c r="L709" s="12"/>
      <c r="M709" s="12"/>
      <c r="N709" s="12"/>
      <c r="O709" s="12"/>
      <c r="P709" s="12"/>
      <c r="Q709" s="12"/>
      <c r="R709" s="12"/>
      <c r="S709" s="12"/>
      <c r="T709" s="12"/>
      <c r="U709" s="12"/>
      <c r="V709" s="12"/>
      <c r="W709" s="12"/>
      <c r="X709" s="12"/>
    </row>
    <row r="710" spans="12:24" x14ac:dyDescent="0.2">
      <c r="L710" s="12"/>
      <c r="M710" s="12"/>
      <c r="N710" s="12"/>
      <c r="O710" s="12"/>
      <c r="P710" s="12"/>
      <c r="Q710" s="12"/>
      <c r="R710" s="12"/>
      <c r="S710" s="12"/>
      <c r="T710" s="12"/>
      <c r="U710" s="12"/>
      <c r="V710" s="12"/>
      <c r="W710" s="12"/>
      <c r="X710" s="12"/>
    </row>
    <row r="711" spans="12:24" x14ac:dyDescent="0.2">
      <c r="L711" s="12"/>
      <c r="M711" s="12"/>
      <c r="N711" s="12"/>
      <c r="O711" s="12"/>
      <c r="P711" s="12"/>
      <c r="Q711" s="12"/>
      <c r="R711" s="12"/>
      <c r="S711" s="12"/>
      <c r="T711" s="12"/>
      <c r="U711" s="12"/>
      <c r="V711" s="12"/>
      <c r="W711" s="12"/>
      <c r="X711" s="12"/>
    </row>
    <row r="712" spans="12:24" x14ac:dyDescent="0.2">
      <c r="L712" s="12"/>
      <c r="M712" s="12"/>
      <c r="N712" s="12"/>
      <c r="O712" s="12"/>
      <c r="P712" s="12"/>
      <c r="Q712" s="12"/>
      <c r="R712" s="12"/>
      <c r="S712" s="12"/>
      <c r="T712" s="12"/>
      <c r="U712" s="12"/>
      <c r="V712" s="12"/>
      <c r="W712" s="12"/>
      <c r="X712" s="12"/>
    </row>
    <row r="713" spans="12:24" x14ac:dyDescent="0.2">
      <c r="L713" s="12"/>
      <c r="M713" s="12"/>
      <c r="N713" s="12"/>
      <c r="O713" s="12"/>
      <c r="P713" s="12"/>
      <c r="Q713" s="12"/>
      <c r="R713" s="12"/>
      <c r="S713" s="12"/>
      <c r="T713" s="12"/>
      <c r="U713" s="12"/>
      <c r="V713" s="12"/>
      <c r="W713" s="12"/>
      <c r="X713" s="12"/>
    </row>
    <row r="714" spans="12:24" x14ac:dyDescent="0.2">
      <c r="L714" s="12"/>
      <c r="M714" s="12"/>
      <c r="N714" s="12"/>
      <c r="O714" s="12"/>
      <c r="P714" s="12"/>
      <c r="Q714" s="12"/>
      <c r="R714" s="12"/>
      <c r="S714" s="12"/>
      <c r="T714" s="12"/>
      <c r="U714" s="12"/>
      <c r="V714" s="12"/>
      <c r="W714" s="12"/>
      <c r="X714" s="12"/>
    </row>
    <row r="715" spans="12:24" x14ac:dyDescent="0.2">
      <c r="L715" s="12"/>
      <c r="M715" s="12"/>
      <c r="N715" s="12"/>
      <c r="O715" s="12"/>
      <c r="P715" s="12"/>
      <c r="Q715" s="12"/>
      <c r="R715" s="12"/>
      <c r="S715" s="12"/>
      <c r="T715" s="12"/>
      <c r="U715" s="12"/>
      <c r="V715" s="12"/>
      <c r="W715" s="12"/>
      <c r="X715" s="12"/>
    </row>
    <row r="716" spans="12:24" x14ac:dyDescent="0.2">
      <c r="L716" s="12"/>
      <c r="M716" s="12"/>
      <c r="N716" s="12"/>
      <c r="O716" s="12"/>
      <c r="P716" s="12"/>
      <c r="Q716" s="12"/>
      <c r="R716" s="12"/>
      <c r="S716" s="12"/>
      <c r="T716" s="12"/>
      <c r="U716" s="12"/>
      <c r="V716" s="12"/>
      <c r="W716" s="12"/>
      <c r="X716" s="12"/>
    </row>
    <row r="717" spans="12:24" x14ac:dyDescent="0.2">
      <c r="L717" s="12"/>
      <c r="M717" s="12"/>
      <c r="N717" s="12"/>
      <c r="O717" s="12"/>
      <c r="P717" s="12"/>
      <c r="Q717" s="12"/>
      <c r="R717" s="12"/>
      <c r="S717" s="12"/>
      <c r="T717" s="12"/>
      <c r="U717" s="12"/>
      <c r="V717" s="12"/>
      <c r="W717" s="12"/>
      <c r="X717" s="12"/>
    </row>
    <row r="718" spans="12:24" x14ac:dyDescent="0.2">
      <c r="L718" s="12"/>
      <c r="M718" s="12"/>
      <c r="N718" s="12"/>
      <c r="O718" s="12"/>
      <c r="P718" s="12"/>
      <c r="Q718" s="12"/>
      <c r="R718" s="12"/>
      <c r="S718" s="12"/>
      <c r="T718" s="12"/>
      <c r="U718" s="12"/>
      <c r="V718" s="12"/>
      <c r="W718" s="12"/>
      <c r="X718" s="12"/>
    </row>
    <row r="719" spans="12:24" x14ac:dyDescent="0.2">
      <c r="L719" s="12"/>
      <c r="M719" s="12"/>
      <c r="N719" s="12"/>
      <c r="O719" s="12"/>
      <c r="P719" s="12"/>
      <c r="Q719" s="12"/>
      <c r="R719" s="12"/>
      <c r="S719" s="12"/>
      <c r="T719" s="12"/>
      <c r="U719" s="12"/>
      <c r="V719" s="12"/>
      <c r="W719" s="12"/>
      <c r="X719" s="12"/>
    </row>
    <row r="720" spans="12:24" x14ac:dyDescent="0.2">
      <c r="L720" s="12"/>
      <c r="M720" s="12"/>
      <c r="N720" s="12"/>
      <c r="O720" s="12"/>
      <c r="P720" s="12"/>
      <c r="Q720" s="12"/>
      <c r="R720" s="12"/>
      <c r="S720" s="12"/>
      <c r="T720" s="12"/>
      <c r="U720" s="12"/>
      <c r="V720" s="12"/>
      <c r="W720" s="12"/>
      <c r="X720" s="12"/>
    </row>
    <row r="721" spans="12:24" x14ac:dyDescent="0.2">
      <c r="L721" s="12"/>
      <c r="M721" s="12"/>
      <c r="N721" s="12"/>
      <c r="O721" s="12"/>
      <c r="P721" s="12"/>
      <c r="Q721" s="12"/>
      <c r="R721" s="12"/>
      <c r="S721" s="12"/>
      <c r="T721" s="12"/>
      <c r="U721" s="12"/>
      <c r="V721" s="12"/>
      <c r="W721" s="12"/>
      <c r="X721" s="12"/>
    </row>
    <row r="722" spans="12:24" x14ac:dyDescent="0.2">
      <c r="L722" s="12"/>
      <c r="M722" s="12"/>
      <c r="N722" s="12"/>
      <c r="O722" s="12"/>
      <c r="P722" s="12"/>
      <c r="Q722" s="12"/>
      <c r="R722" s="12"/>
      <c r="S722" s="12"/>
      <c r="T722" s="12"/>
      <c r="U722" s="12"/>
      <c r="V722" s="12"/>
      <c r="W722" s="12"/>
      <c r="X722" s="12"/>
    </row>
    <row r="723" spans="12:24" x14ac:dyDescent="0.2">
      <c r="L723" s="12"/>
      <c r="M723" s="12"/>
      <c r="N723" s="12"/>
      <c r="O723" s="12"/>
      <c r="P723" s="12"/>
      <c r="Q723" s="12"/>
      <c r="R723" s="12"/>
      <c r="S723" s="12"/>
      <c r="T723" s="12"/>
      <c r="U723" s="12"/>
      <c r="V723" s="12"/>
      <c r="W723" s="12"/>
      <c r="X723" s="12"/>
    </row>
    <row r="724" spans="12:24" x14ac:dyDescent="0.2">
      <c r="L724" s="12"/>
      <c r="M724" s="12"/>
      <c r="N724" s="12"/>
      <c r="O724" s="12"/>
      <c r="P724" s="12"/>
      <c r="Q724" s="12"/>
      <c r="R724" s="12"/>
      <c r="S724" s="12"/>
      <c r="T724" s="12"/>
      <c r="U724" s="12"/>
      <c r="V724" s="12"/>
      <c r="W724" s="12"/>
      <c r="X724" s="12"/>
    </row>
    <row r="725" spans="12:24" x14ac:dyDescent="0.2">
      <c r="L725" s="12"/>
      <c r="M725" s="12"/>
      <c r="N725" s="12"/>
      <c r="O725" s="12"/>
      <c r="P725" s="12"/>
      <c r="Q725" s="12"/>
      <c r="R725" s="12"/>
      <c r="S725" s="12"/>
      <c r="T725" s="12"/>
      <c r="U725" s="12"/>
      <c r="V725" s="12"/>
      <c r="W725" s="12"/>
      <c r="X725" s="12"/>
    </row>
    <row r="726" spans="12:24" x14ac:dyDescent="0.2">
      <c r="L726" s="12"/>
      <c r="M726" s="12"/>
      <c r="N726" s="12"/>
      <c r="O726" s="12"/>
      <c r="P726" s="12"/>
      <c r="Q726" s="12"/>
      <c r="R726" s="12"/>
      <c r="S726" s="12"/>
      <c r="T726" s="12"/>
      <c r="U726" s="12"/>
      <c r="V726" s="12"/>
      <c r="W726" s="12"/>
      <c r="X726" s="12"/>
    </row>
    <row r="727" spans="12:24" x14ac:dyDescent="0.2">
      <c r="L727" s="12"/>
      <c r="M727" s="12"/>
      <c r="N727" s="12"/>
      <c r="O727" s="12"/>
      <c r="P727" s="12"/>
      <c r="Q727" s="12"/>
      <c r="R727" s="12"/>
      <c r="S727" s="12"/>
      <c r="T727" s="12"/>
      <c r="U727" s="12"/>
      <c r="V727" s="12"/>
      <c r="W727" s="12"/>
      <c r="X727" s="12"/>
    </row>
    <row r="728" spans="12:24" x14ac:dyDescent="0.2">
      <c r="L728" s="12"/>
      <c r="M728" s="12"/>
      <c r="N728" s="12"/>
      <c r="O728" s="12"/>
      <c r="P728" s="12"/>
      <c r="Q728" s="12"/>
      <c r="R728" s="12"/>
      <c r="S728" s="12"/>
      <c r="T728" s="12"/>
      <c r="U728" s="12"/>
      <c r="V728" s="12"/>
      <c r="W728" s="12"/>
      <c r="X728" s="12"/>
    </row>
  </sheetData>
  <mergeCells count="7">
    <mergeCell ref="C3:J3"/>
    <mergeCell ref="C5:D5"/>
    <mergeCell ref="G5:H5"/>
    <mergeCell ref="A48:A49"/>
    <mergeCell ref="O3:V3"/>
    <mergeCell ref="O5:P5"/>
    <mergeCell ref="S5:T5"/>
  </mergeCells>
  <pageMargins left="0.25" right="0.25" top="0.75" bottom="0.75" header="0.3" footer="0.3"/>
  <pageSetup paperSize="9" scale="5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49681-64F4-4256-86E3-D968F7B4E6C4}">
  <sheetPr codeName="Sheet2">
    <tabColor rgb="FFAEB0FF"/>
  </sheetPr>
  <dimension ref="A1:M6"/>
  <sheetViews>
    <sheetView workbookViewId="0">
      <selection activeCell="D4" sqref="D4"/>
    </sheetView>
  </sheetViews>
  <sheetFormatPr baseColWidth="10" defaultColWidth="8.83203125" defaultRowHeight="15" x14ac:dyDescent="0.2"/>
  <cols>
    <col min="1" max="1" width="24.1640625" customWidth="1"/>
    <col min="2" max="13" width="10.6640625" bestFit="1" customWidth="1"/>
  </cols>
  <sheetData>
    <row r="1" spans="1:13" ht="16" thickBot="1" x14ac:dyDescent="0.25">
      <c r="A1" s="240" t="s">
        <v>222</v>
      </c>
    </row>
    <row r="2" spans="1:13" x14ac:dyDescent="0.2">
      <c r="A2" s="223" t="s">
        <v>1</v>
      </c>
      <c r="B2" s="48">
        <f>Header!$B$7</f>
        <v>1</v>
      </c>
      <c r="C2" s="48">
        <f>Header!$B$8</f>
        <v>2</v>
      </c>
      <c r="D2" s="48">
        <f>Header!$B$9</f>
        <v>3</v>
      </c>
      <c r="E2" s="48">
        <f>Header!$B$10</f>
        <v>4</v>
      </c>
      <c r="F2" s="48">
        <f>Header!$B$11</f>
        <v>5</v>
      </c>
      <c r="G2" s="48">
        <f>Header!$B$12</f>
        <v>6</v>
      </c>
      <c r="H2" s="48">
        <f>Header!$B$13</f>
        <v>7</v>
      </c>
      <c r="I2" s="48">
        <f>Header!$B$14</f>
        <v>8</v>
      </c>
      <c r="J2" s="48">
        <f>Header!$B$15</f>
        <v>9</v>
      </c>
      <c r="K2" s="48">
        <f>Header!$B$16</f>
        <v>10</v>
      </c>
      <c r="L2" s="48">
        <f>Header!$B$17</f>
        <v>11</v>
      </c>
      <c r="M2" s="48">
        <f>Header!$B$18</f>
        <v>12</v>
      </c>
    </row>
    <row r="3" spans="1:13" x14ac:dyDescent="0.2">
      <c r="A3" s="223" t="s">
        <v>60</v>
      </c>
      <c r="B3" s="48" t="str">
        <f>Header!$D$7</f>
        <v>JAN-20</v>
      </c>
      <c r="C3" s="48" t="str">
        <f>Header!$D$8</f>
        <v>FEB-20</v>
      </c>
      <c r="D3" s="48" t="str">
        <f>Header!$D$9</f>
        <v>MAR-20</v>
      </c>
      <c r="E3" s="48" t="str">
        <f>Header!$D$10</f>
        <v>APR-20</v>
      </c>
      <c r="F3" s="48" t="str">
        <f>Header!$D$11</f>
        <v>MAY-20</v>
      </c>
      <c r="G3" s="48" t="str">
        <f>Header!$D$12</f>
        <v>JUN-20</v>
      </c>
      <c r="H3" s="48" t="str">
        <f>Header!$D$13</f>
        <v>JUL-20</v>
      </c>
      <c r="I3" s="48" t="str">
        <f>Header!$D$14</f>
        <v>AUG-20</v>
      </c>
      <c r="J3" s="48" t="str">
        <f>Header!$D$15</f>
        <v>SEP-20</v>
      </c>
      <c r="K3" s="48" t="str">
        <f>Header!$D$16</f>
        <v>OCT-20</v>
      </c>
      <c r="L3" s="48" t="str">
        <f>Header!$D$17</f>
        <v>NOV-20</v>
      </c>
      <c r="M3" s="48" t="str">
        <f>Header!$D$18</f>
        <v>DEC-20</v>
      </c>
    </row>
    <row r="4" spans="1:13" x14ac:dyDescent="0.2">
      <c r="A4" s="223" t="s">
        <v>223</v>
      </c>
      <c r="B4" s="220">
        <f>Header!$E$7</f>
        <v>43831</v>
      </c>
      <c r="C4" s="220">
        <f>Header!$E$8</f>
        <v>43862</v>
      </c>
      <c r="D4" s="220">
        <f>Header!$E$9</f>
        <v>43891</v>
      </c>
      <c r="E4" s="220">
        <f>Header!$E$10</f>
        <v>43922</v>
      </c>
      <c r="F4" s="220">
        <f>Header!$E$11</f>
        <v>43952</v>
      </c>
      <c r="G4" s="220">
        <f>Header!$E$12</f>
        <v>43983</v>
      </c>
      <c r="H4" s="220">
        <f>Header!$E$13</f>
        <v>44013</v>
      </c>
      <c r="I4" s="220">
        <f>Header!$E$14</f>
        <v>44044</v>
      </c>
      <c r="J4" s="220">
        <f>Header!$E$15</f>
        <v>44075</v>
      </c>
      <c r="K4" s="220">
        <f>Header!$E$16</f>
        <v>44105</v>
      </c>
      <c r="L4" s="220">
        <f>Header!$E$17</f>
        <v>44136</v>
      </c>
      <c r="M4" s="220">
        <f>Header!$E$18</f>
        <v>44166</v>
      </c>
    </row>
    <row r="5" spans="1:13" x14ac:dyDescent="0.2">
      <c r="A5" s="223" t="s">
        <v>224</v>
      </c>
      <c r="B5" s="220">
        <f>Header!$F$7</f>
        <v>43861</v>
      </c>
      <c r="C5" s="220">
        <f>Header!$F$8</f>
        <v>43890</v>
      </c>
      <c r="D5" s="220">
        <f>Header!$F$9</f>
        <v>43921</v>
      </c>
      <c r="E5" s="220">
        <f>Header!$F$10</f>
        <v>43951</v>
      </c>
      <c r="F5" s="220">
        <f>Header!$F$11</f>
        <v>43982</v>
      </c>
      <c r="G5" s="220">
        <f>Header!$F$12</f>
        <v>44012</v>
      </c>
      <c r="H5" s="220">
        <f>Header!$F$13</f>
        <v>44043</v>
      </c>
      <c r="I5" s="220">
        <f>Header!$F$14</f>
        <v>44074</v>
      </c>
      <c r="J5" s="220">
        <f>Header!$F$15</f>
        <v>44104</v>
      </c>
      <c r="K5" s="220">
        <f>Header!$F$16</f>
        <v>44135</v>
      </c>
      <c r="L5" s="220">
        <f>Header!$F$17</f>
        <v>44165</v>
      </c>
      <c r="M5" s="220">
        <f>Header!$F$18</f>
        <v>44196</v>
      </c>
    </row>
    <row r="6" spans="1:13" x14ac:dyDescent="0.2">
      <c r="A6" s="248" t="s">
        <v>70</v>
      </c>
      <c r="B6" s="220" t="str">
        <f>Header!$G$7</f>
        <v>Actual</v>
      </c>
      <c r="C6" s="220" t="str">
        <f>Header!$G$8</f>
        <v>Actual</v>
      </c>
      <c r="D6" s="220" t="str">
        <f>Header!$G$9</f>
        <v>Actual</v>
      </c>
      <c r="E6" s="220" t="str">
        <f>Header!$G$10</f>
        <v>Forecast</v>
      </c>
      <c r="F6" s="220" t="str">
        <f>Header!$G$11</f>
        <v>Forecast</v>
      </c>
      <c r="G6" s="220" t="str">
        <f>Header!$G$12</f>
        <v>Forecast</v>
      </c>
      <c r="H6" s="220" t="str">
        <f>Header!$G$13</f>
        <v>Forecast</v>
      </c>
      <c r="I6" s="220" t="str">
        <f>Header!$G$14</f>
        <v>Forecast</v>
      </c>
      <c r="J6" s="220" t="str">
        <f>Header!$G$15</f>
        <v>Forecast</v>
      </c>
      <c r="K6" s="220" t="str">
        <f>Header!$G$16</f>
        <v>Forecast</v>
      </c>
      <c r="L6" s="220" t="str">
        <f>Header!$G$17</f>
        <v>Forecast</v>
      </c>
      <c r="M6" s="220" t="str">
        <f>Header!$G$18</f>
        <v>Forecast</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BA6E6-9B6B-471C-97BD-DCB9269B7CAC}">
  <sheetPr codeName="Sheet5">
    <tabColor rgb="FFBEE6EC"/>
  </sheetPr>
  <dimension ref="A1:U68"/>
  <sheetViews>
    <sheetView showGridLines="0" topLeftCell="C1" zoomScale="85" zoomScaleNormal="85" workbookViewId="0">
      <selection activeCell="E31" sqref="E31"/>
    </sheetView>
  </sheetViews>
  <sheetFormatPr baseColWidth="10" defaultColWidth="8.83203125" defaultRowHeight="15" outlineLevelCol="1" x14ac:dyDescent="0.2"/>
  <cols>
    <col min="2" max="2" width="16.5" customWidth="1"/>
    <col min="3" max="3" width="20.83203125" customWidth="1"/>
    <col min="4" max="4" width="16.5" customWidth="1"/>
    <col min="5" max="5" width="50.6640625" customWidth="1"/>
    <col min="6" max="6" width="8.1640625" customWidth="1"/>
    <col min="7" max="7" width="39.1640625" customWidth="1"/>
    <col min="8" max="19" width="8.6640625" customWidth="1" outlineLevel="1"/>
    <col min="20" max="20" width="13.33203125" bestFit="1" customWidth="1"/>
    <col min="21" max="21" width="7.83203125" style="12" customWidth="1"/>
  </cols>
  <sheetData>
    <row r="1" spans="1:21" ht="16" thickBot="1" x14ac:dyDescent="0.25">
      <c r="H1" s="399" t="s">
        <v>222</v>
      </c>
      <c r="I1" s="400"/>
      <c r="J1" s="400"/>
      <c r="K1" s="400"/>
      <c r="L1" s="400"/>
      <c r="M1" s="400"/>
      <c r="N1" s="400"/>
      <c r="O1" s="400"/>
      <c r="P1" s="400"/>
      <c r="Q1" s="400"/>
      <c r="R1" s="400"/>
      <c r="S1" s="400"/>
      <c r="T1" s="401"/>
      <c r="U1" s="231"/>
    </row>
    <row r="2" spans="1:21" x14ac:dyDescent="0.2">
      <c r="A2" s="1" t="str">
        <f>Header!B1</f>
        <v>EasyAccounting Limited</v>
      </c>
      <c r="H2" s="48">
        <f>'Lookup Sheet'!B2</f>
        <v>1</v>
      </c>
      <c r="I2" s="48">
        <f>'Lookup Sheet'!C2</f>
        <v>2</v>
      </c>
      <c r="J2" s="48">
        <f>'Lookup Sheet'!D2</f>
        <v>3</v>
      </c>
      <c r="K2" s="48">
        <f>'Lookup Sheet'!E2</f>
        <v>4</v>
      </c>
      <c r="L2" s="48">
        <f>'Lookup Sheet'!F2</f>
        <v>5</v>
      </c>
      <c r="M2" s="48">
        <f>'Lookup Sheet'!G2</f>
        <v>6</v>
      </c>
      <c r="N2" s="48">
        <f>'Lookup Sheet'!H2</f>
        <v>7</v>
      </c>
      <c r="O2" s="48">
        <f>'Lookup Sheet'!I2</f>
        <v>8</v>
      </c>
      <c r="P2" s="48">
        <f>'Lookup Sheet'!J2</f>
        <v>9</v>
      </c>
      <c r="Q2" s="48">
        <f>'Lookup Sheet'!K2</f>
        <v>10</v>
      </c>
      <c r="R2" s="48">
        <f>'Lookup Sheet'!L2</f>
        <v>11</v>
      </c>
      <c r="S2" s="48">
        <f>'Lookup Sheet'!M2</f>
        <v>12</v>
      </c>
      <c r="T2" s="222" t="s">
        <v>264</v>
      </c>
    </row>
    <row r="3" spans="1:21" x14ac:dyDescent="0.2">
      <c r="A3" s="1" t="s">
        <v>83</v>
      </c>
    </row>
    <row r="4" spans="1:21" ht="16" thickBot="1" x14ac:dyDescent="0.25">
      <c r="A4" s="83"/>
      <c r="H4" s="208">
        <f t="shared" ref="H4:T4" si="0">SUM(H7:H67)</f>
        <v>0</v>
      </c>
      <c r="I4" s="208">
        <f t="shared" si="0"/>
        <v>0</v>
      </c>
      <c r="J4" s="208">
        <f t="shared" si="0"/>
        <v>0</v>
      </c>
      <c r="K4" s="208">
        <f t="shared" si="0"/>
        <v>13000</v>
      </c>
      <c r="L4" s="208">
        <f t="shared" si="0"/>
        <v>13000</v>
      </c>
      <c r="M4" s="208">
        <f t="shared" si="0"/>
        <v>13000</v>
      </c>
      <c r="N4" s="208">
        <f t="shared" si="0"/>
        <v>13000</v>
      </c>
      <c r="O4" s="208">
        <f t="shared" si="0"/>
        <v>13000</v>
      </c>
      <c r="P4" s="208">
        <f t="shared" si="0"/>
        <v>13000</v>
      </c>
      <c r="Q4" s="208">
        <f t="shared" si="0"/>
        <v>13000</v>
      </c>
      <c r="R4" s="208">
        <f t="shared" si="0"/>
        <v>13000</v>
      </c>
      <c r="S4" s="208">
        <f t="shared" si="0"/>
        <v>13000</v>
      </c>
      <c r="T4" s="208">
        <f t="shared" si="0"/>
        <v>117000</v>
      </c>
      <c r="U4" s="232"/>
    </row>
    <row r="5" spans="1:21" ht="16" thickBot="1" x14ac:dyDescent="0.25">
      <c r="B5" s="186"/>
      <c r="C5" s="187"/>
      <c r="D5" s="187"/>
      <c r="E5" s="187"/>
      <c r="F5" s="397" t="s">
        <v>82</v>
      </c>
      <c r="G5" s="398"/>
      <c r="H5" s="186"/>
      <c r="I5" s="187"/>
      <c r="J5" s="187"/>
      <c r="K5" s="187"/>
      <c r="L5" s="187"/>
      <c r="M5" s="187"/>
      <c r="N5" s="187"/>
      <c r="O5" s="187"/>
      <c r="P5" s="187"/>
      <c r="Q5" s="187"/>
      <c r="R5" s="187"/>
      <c r="S5" s="188"/>
    </row>
    <row r="6" spans="1:21" ht="16" thickBot="1" x14ac:dyDescent="0.25">
      <c r="B6" s="189" t="s">
        <v>81</v>
      </c>
      <c r="C6" s="190" t="s">
        <v>228</v>
      </c>
      <c r="D6" s="190" t="s">
        <v>229</v>
      </c>
      <c r="E6" s="190" t="s">
        <v>79</v>
      </c>
      <c r="F6" s="190" t="s">
        <v>78</v>
      </c>
      <c r="G6" s="191" t="s">
        <v>77</v>
      </c>
      <c r="H6" s="189" t="str">
        <f>'Lookup Sheet'!B3</f>
        <v>JAN-20</v>
      </c>
      <c r="I6" s="189" t="str">
        <f>'Lookup Sheet'!C3</f>
        <v>FEB-20</v>
      </c>
      <c r="J6" s="189" t="str">
        <f>'Lookup Sheet'!D3</f>
        <v>MAR-20</v>
      </c>
      <c r="K6" s="189" t="str">
        <f>'Lookup Sheet'!E3</f>
        <v>APR-20</v>
      </c>
      <c r="L6" s="189" t="str">
        <f>'Lookup Sheet'!F3</f>
        <v>MAY-20</v>
      </c>
      <c r="M6" s="189" t="str">
        <f>'Lookup Sheet'!G3</f>
        <v>JUN-20</v>
      </c>
      <c r="N6" s="189" t="str">
        <f>'Lookup Sheet'!H3</f>
        <v>JUL-20</v>
      </c>
      <c r="O6" s="189" t="str">
        <f>'Lookup Sheet'!I3</f>
        <v>AUG-20</v>
      </c>
      <c r="P6" s="189" t="str">
        <f>'Lookup Sheet'!J3</f>
        <v>SEP-20</v>
      </c>
      <c r="Q6" s="189" t="str">
        <f>'Lookup Sheet'!K3</f>
        <v>OCT-20</v>
      </c>
      <c r="R6" s="189" t="str">
        <f>'Lookup Sheet'!L3</f>
        <v>NOV-20</v>
      </c>
      <c r="S6" s="315" t="str">
        <f>'Lookup Sheet'!M3</f>
        <v>DEC-20</v>
      </c>
      <c r="T6" s="192" t="s">
        <v>75</v>
      </c>
      <c r="U6" s="233"/>
    </row>
    <row r="7" spans="1:21" x14ac:dyDescent="0.2">
      <c r="B7" s="210"/>
      <c r="C7" s="211"/>
      <c r="D7" s="212"/>
      <c r="E7" s="380"/>
      <c r="F7" s="213"/>
      <c r="G7" s="387"/>
      <c r="H7" s="227"/>
      <c r="I7" s="214"/>
      <c r="J7" s="214"/>
      <c r="K7" s="214"/>
      <c r="L7" s="214"/>
      <c r="M7" s="214"/>
      <c r="N7" s="214"/>
      <c r="O7" s="214"/>
      <c r="P7" s="214"/>
      <c r="Q7" s="214"/>
      <c r="R7" s="214"/>
      <c r="S7" s="215"/>
      <c r="T7" s="185">
        <f t="shared" ref="T7:T40" si="1">SUM(H7:S7)</f>
        <v>0</v>
      </c>
      <c r="U7" s="234"/>
    </row>
    <row r="8" spans="1:21" x14ac:dyDescent="0.2">
      <c r="B8" s="193"/>
      <c r="C8" s="217"/>
      <c r="D8" s="195"/>
      <c r="E8" s="381" t="s">
        <v>529</v>
      </c>
      <c r="F8" s="196"/>
      <c r="G8" s="387"/>
      <c r="H8" s="228"/>
      <c r="I8" s="314"/>
      <c r="J8" s="314"/>
      <c r="K8" s="314">
        <v>13000</v>
      </c>
      <c r="L8" s="314">
        <v>13000</v>
      </c>
      <c r="M8" s="314">
        <v>13000</v>
      </c>
      <c r="N8" s="314">
        <v>13000</v>
      </c>
      <c r="O8" s="314">
        <v>13000</v>
      </c>
      <c r="P8" s="314">
        <v>13000</v>
      </c>
      <c r="Q8" s="314">
        <v>13000</v>
      </c>
      <c r="R8" s="314">
        <v>13000</v>
      </c>
      <c r="S8" s="314">
        <v>13000</v>
      </c>
      <c r="T8" s="185">
        <f t="shared" si="1"/>
        <v>117000</v>
      </c>
      <c r="U8" s="234"/>
    </row>
    <row r="9" spans="1:21" x14ac:dyDescent="0.2">
      <c r="B9" s="193"/>
      <c r="C9" s="217"/>
      <c r="D9" s="195"/>
      <c r="E9" s="381"/>
      <c r="F9" s="196"/>
      <c r="G9" s="387"/>
      <c r="H9" s="228"/>
      <c r="I9" s="314"/>
      <c r="J9" s="314"/>
      <c r="K9" s="314"/>
      <c r="L9" s="314"/>
      <c r="M9" s="314"/>
      <c r="N9" s="314"/>
      <c r="O9" s="314"/>
      <c r="P9" s="314"/>
      <c r="Q9" s="314"/>
      <c r="R9" s="314"/>
      <c r="S9" s="314"/>
      <c r="T9" s="185">
        <f t="shared" si="1"/>
        <v>0</v>
      </c>
      <c r="U9" s="234"/>
    </row>
    <row r="10" spans="1:21" x14ac:dyDescent="0.2">
      <c r="B10" s="193"/>
      <c r="C10" s="217"/>
      <c r="D10" s="195"/>
      <c r="E10" s="381"/>
      <c r="F10" s="196"/>
      <c r="G10" s="387"/>
      <c r="H10" s="228"/>
      <c r="I10" s="314"/>
      <c r="J10" s="314"/>
      <c r="K10" s="314"/>
      <c r="L10" s="314"/>
      <c r="M10" s="314"/>
      <c r="N10" s="314"/>
      <c r="O10" s="314"/>
      <c r="P10" s="314"/>
      <c r="Q10" s="314"/>
      <c r="R10" s="314"/>
      <c r="S10" s="316"/>
      <c r="T10" s="185">
        <f t="shared" si="1"/>
        <v>0</v>
      </c>
      <c r="U10" s="234"/>
    </row>
    <row r="11" spans="1:21" x14ac:dyDescent="0.2">
      <c r="B11" s="193"/>
      <c r="C11" s="194"/>
      <c r="D11" s="195"/>
      <c r="E11" s="381"/>
      <c r="F11" s="196"/>
      <c r="G11" s="387"/>
      <c r="H11" s="228"/>
      <c r="I11" s="314"/>
      <c r="J11" s="314"/>
      <c r="K11" s="314"/>
      <c r="L11" s="314"/>
      <c r="M11" s="314"/>
      <c r="N11" s="314"/>
      <c r="O11" s="314"/>
      <c r="P11" s="314"/>
      <c r="Q11" s="314"/>
      <c r="R11" s="314"/>
      <c r="S11" s="316"/>
      <c r="T11" s="185">
        <f t="shared" si="1"/>
        <v>0</v>
      </c>
      <c r="U11" s="234"/>
    </row>
    <row r="12" spans="1:21" x14ac:dyDescent="0.2">
      <c r="B12" s="193"/>
      <c r="C12" s="194"/>
      <c r="D12" s="195"/>
      <c r="E12" s="381"/>
      <c r="F12" s="196"/>
      <c r="G12" s="387"/>
      <c r="H12" s="228"/>
      <c r="I12" s="314"/>
      <c r="J12" s="314"/>
      <c r="K12" s="314"/>
      <c r="L12" s="314"/>
      <c r="M12" s="314"/>
      <c r="N12" s="314"/>
      <c r="O12" s="314"/>
      <c r="P12" s="314"/>
      <c r="Q12" s="314"/>
      <c r="R12" s="314"/>
      <c r="S12" s="316"/>
      <c r="T12" s="185">
        <f t="shared" si="1"/>
        <v>0</v>
      </c>
      <c r="U12" s="234"/>
    </row>
    <row r="13" spans="1:21" x14ac:dyDescent="0.2">
      <c r="B13" s="193"/>
      <c r="C13" s="194"/>
      <c r="D13" s="195"/>
      <c r="E13" s="381"/>
      <c r="F13" s="196"/>
      <c r="G13" s="387"/>
      <c r="H13" s="228"/>
      <c r="I13" s="314"/>
      <c r="J13" s="314"/>
      <c r="K13" s="314"/>
      <c r="L13" s="314"/>
      <c r="M13" s="314"/>
      <c r="N13" s="314"/>
      <c r="O13" s="314"/>
      <c r="P13" s="314"/>
      <c r="Q13" s="314"/>
      <c r="R13" s="314"/>
      <c r="S13" s="316"/>
      <c r="T13" s="185">
        <f t="shared" si="1"/>
        <v>0</v>
      </c>
      <c r="U13" s="234"/>
    </row>
    <row r="14" spans="1:21" x14ac:dyDescent="0.2">
      <c r="B14" s="193"/>
      <c r="C14" s="194"/>
      <c r="D14" s="195"/>
      <c r="E14" s="381"/>
      <c r="F14" s="196"/>
      <c r="G14" s="387"/>
      <c r="H14" s="228"/>
      <c r="I14" s="314"/>
      <c r="J14" s="314"/>
      <c r="K14" s="314"/>
      <c r="L14" s="314"/>
      <c r="M14" s="314"/>
      <c r="N14" s="314"/>
      <c r="O14" s="314"/>
      <c r="P14" s="314"/>
      <c r="Q14" s="314"/>
      <c r="R14" s="314"/>
      <c r="S14" s="316"/>
      <c r="T14" s="185">
        <f t="shared" si="1"/>
        <v>0</v>
      </c>
      <c r="U14" s="234"/>
    </row>
    <row r="15" spans="1:21" x14ac:dyDescent="0.2">
      <c r="B15" s="193"/>
      <c r="C15" s="194"/>
      <c r="D15" s="195"/>
      <c r="E15" s="381"/>
      <c r="F15" s="196"/>
      <c r="G15" s="387"/>
      <c r="H15" s="228"/>
      <c r="I15" s="314"/>
      <c r="J15" s="314"/>
      <c r="K15" s="314"/>
      <c r="L15" s="314"/>
      <c r="M15" s="314"/>
      <c r="N15" s="314"/>
      <c r="O15" s="314"/>
      <c r="P15" s="314"/>
      <c r="Q15" s="314"/>
      <c r="R15" s="314"/>
      <c r="S15" s="316"/>
      <c r="T15" s="185">
        <f t="shared" si="1"/>
        <v>0</v>
      </c>
      <c r="U15" s="234"/>
    </row>
    <row r="16" spans="1:21" x14ac:dyDescent="0.2">
      <c r="B16" s="193"/>
      <c r="C16" s="217"/>
      <c r="D16" s="195"/>
      <c r="E16" s="381"/>
      <c r="F16" s="196"/>
      <c r="G16" s="387"/>
      <c r="H16" s="228"/>
      <c r="I16" s="314"/>
      <c r="J16" s="314"/>
      <c r="K16" s="314"/>
      <c r="L16" s="314"/>
      <c r="M16" s="314"/>
      <c r="N16" s="314"/>
      <c r="O16" s="314"/>
      <c r="P16" s="314"/>
      <c r="Q16" s="314"/>
      <c r="R16" s="314"/>
      <c r="S16" s="316"/>
      <c r="T16" s="185">
        <f t="shared" si="1"/>
        <v>0</v>
      </c>
      <c r="U16" s="234"/>
    </row>
    <row r="17" spans="2:21" x14ac:dyDescent="0.2">
      <c r="B17" s="193"/>
      <c r="C17" s="194"/>
      <c r="D17" s="195"/>
      <c r="E17" s="381"/>
      <c r="F17" s="196"/>
      <c r="G17" s="387"/>
      <c r="H17" s="228"/>
      <c r="I17" s="314"/>
      <c r="J17" s="314"/>
      <c r="K17" s="314"/>
      <c r="L17" s="314"/>
      <c r="M17" s="314"/>
      <c r="N17" s="314"/>
      <c r="O17" s="314"/>
      <c r="P17" s="314"/>
      <c r="Q17" s="314"/>
      <c r="R17" s="314"/>
      <c r="S17" s="316"/>
      <c r="T17" s="185">
        <f t="shared" si="1"/>
        <v>0</v>
      </c>
      <c r="U17" s="234"/>
    </row>
    <row r="18" spans="2:21" x14ac:dyDescent="0.2">
      <c r="B18" s="193"/>
      <c r="C18" s="217"/>
      <c r="D18" s="195"/>
      <c r="E18" s="381"/>
      <c r="F18" s="196"/>
      <c r="G18" s="387"/>
      <c r="H18" s="228"/>
      <c r="I18" s="314"/>
      <c r="J18" s="314"/>
      <c r="K18" s="314"/>
      <c r="L18" s="314"/>
      <c r="M18" s="314"/>
      <c r="N18" s="314"/>
      <c r="O18" s="314"/>
      <c r="P18" s="314"/>
      <c r="Q18" s="314"/>
      <c r="R18" s="314"/>
      <c r="S18" s="316"/>
      <c r="T18" s="185">
        <f t="shared" si="1"/>
        <v>0</v>
      </c>
      <c r="U18" s="234"/>
    </row>
    <row r="19" spans="2:21" x14ac:dyDescent="0.2">
      <c r="B19" s="193"/>
      <c r="C19" s="194"/>
      <c r="D19" s="195"/>
      <c r="E19" s="381"/>
      <c r="F19" s="196"/>
      <c r="G19" s="387"/>
      <c r="H19" s="228"/>
      <c r="I19" s="314"/>
      <c r="J19" s="314"/>
      <c r="K19" s="314"/>
      <c r="L19" s="314"/>
      <c r="M19" s="314"/>
      <c r="N19" s="314"/>
      <c r="O19" s="314"/>
      <c r="P19" s="314"/>
      <c r="Q19" s="314"/>
      <c r="R19" s="314"/>
      <c r="S19" s="316"/>
      <c r="T19" s="185">
        <f t="shared" si="1"/>
        <v>0</v>
      </c>
      <c r="U19" s="234"/>
    </row>
    <row r="20" spans="2:21" x14ac:dyDescent="0.2">
      <c r="B20" s="193"/>
      <c r="C20" s="194"/>
      <c r="D20" s="195"/>
      <c r="E20" s="381"/>
      <c r="F20" s="196"/>
      <c r="G20" s="387"/>
      <c r="H20" s="228"/>
      <c r="I20" s="314"/>
      <c r="J20" s="314"/>
      <c r="K20" s="314"/>
      <c r="L20" s="314"/>
      <c r="M20" s="314"/>
      <c r="N20" s="314"/>
      <c r="O20" s="314"/>
      <c r="P20" s="314"/>
      <c r="Q20" s="314"/>
      <c r="R20" s="314"/>
      <c r="S20" s="316"/>
      <c r="T20" s="185">
        <f t="shared" si="1"/>
        <v>0</v>
      </c>
      <c r="U20" s="234"/>
    </row>
    <row r="21" spans="2:21" x14ac:dyDescent="0.2">
      <c r="B21" s="193"/>
      <c r="C21" s="217"/>
      <c r="D21" s="195"/>
      <c r="E21" s="381"/>
      <c r="F21" s="196"/>
      <c r="G21" s="387"/>
      <c r="H21" s="228"/>
      <c r="I21" s="314"/>
      <c r="J21" s="314"/>
      <c r="K21" s="314"/>
      <c r="L21" s="314"/>
      <c r="M21" s="314"/>
      <c r="N21" s="314"/>
      <c r="O21" s="314"/>
      <c r="P21" s="314"/>
      <c r="Q21" s="314"/>
      <c r="R21" s="314"/>
      <c r="S21" s="316"/>
      <c r="T21" s="185">
        <f t="shared" si="1"/>
        <v>0</v>
      </c>
      <c r="U21" s="234"/>
    </row>
    <row r="22" spans="2:21" x14ac:dyDescent="0.2">
      <c r="B22" s="193"/>
      <c r="C22" s="194"/>
      <c r="D22" s="195"/>
      <c r="E22" s="381"/>
      <c r="F22" s="196"/>
      <c r="G22" s="387"/>
      <c r="H22" s="228"/>
      <c r="I22" s="314"/>
      <c r="J22" s="314"/>
      <c r="K22" s="314"/>
      <c r="L22" s="314"/>
      <c r="M22" s="314"/>
      <c r="N22" s="314"/>
      <c r="O22" s="314"/>
      <c r="P22" s="314"/>
      <c r="Q22" s="314"/>
      <c r="R22" s="314"/>
      <c r="S22" s="316"/>
      <c r="T22" s="185">
        <f t="shared" si="1"/>
        <v>0</v>
      </c>
      <c r="U22" s="234"/>
    </row>
    <row r="23" spans="2:21" x14ac:dyDescent="0.2">
      <c r="B23" s="193"/>
      <c r="C23" s="194"/>
      <c r="D23" s="195"/>
      <c r="E23" s="381"/>
      <c r="F23" s="196"/>
      <c r="G23" s="387"/>
      <c r="H23" s="228"/>
      <c r="I23" s="314"/>
      <c r="J23" s="314"/>
      <c r="K23" s="314"/>
      <c r="L23" s="314"/>
      <c r="M23" s="314"/>
      <c r="N23" s="314"/>
      <c r="O23" s="314"/>
      <c r="P23" s="314"/>
      <c r="Q23" s="314"/>
      <c r="R23" s="314"/>
      <c r="S23" s="316"/>
      <c r="T23" s="185">
        <f t="shared" si="1"/>
        <v>0</v>
      </c>
      <c r="U23" s="234"/>
    </row>
    <row r="24" spans="2:21" x14ac:dyDescent="0.2">
      <c r="B24" s="193"/>
      <c r="C24" s="217"/>
      <c r="D24" s="195"/>
      <c r="E24" s="381"/>
      <c r="F24" s="196"/>
      <c r="G24" s="387"/>
      <c r="H24" s="228"/>
      <c r="I24" s="314"/>
      <c r="J24" s="314"/>
      <c r="K24" s="314"/>
      <c r="L24" s="314"/>
      <c r="M24" s="314"/>
      <c r="N24" s="314"/>
      <c r="O24" s="314"/>
      <c r="P24" s="314"/>
      <c r="Q24" s="314"/>
      <c r="R24" s="314"/>
      <c r="S24" s="316"/>
      <c r="T24" s="185">
        <f t="shared" si="1"/>
        <v>0</v>
      </c>
      <c r="U24" s="234"/>
    </row>
    <row r="25" spans="2:21" x14ac:dyDescent="0.2">
      <c r="B25" s="193"/>
      <c r="C25" s="194"/>
      <c r="D25" s="195"/>
      <c r="E25" s="381"/>
      <c r="F25" s="196"/>
      <c r="G25" s="387"/>
      <c r="H25" s="228"/>
      <c r="I25" s="314"/>
      <c r="J25" s="314"/>
      <c r="K25" s="314"/>
      <c r="L25" s="314"/>
      <c r="M25" s="314"/>
      <c r="N25" s="314"/>
      <c r="O25" s="314"/>
      <c r="P25" s="314"/>
      <c r="Q25" s="314"/>
      <c r="R25" s="314"/>
      <c r="S25" s="316"/>
      <c r="T25" s="185">
        <f t="shared" si="1"/>
        <v>0</v>
      </c>
      <c r="U25" s="234"/>
    </row>
    <row r="26" spans="2:21" x14ac:dyDescent="0.2">
      <c r="B26" s="193"/>
      <c r="C26" s="217"/>
      <c r="D26" s="195"/>
      <c r="E26" s="381"/>
      <c r="F26" s="196"/>
      <c r="G26" s="387"/>
      <c r="H26" s="228"/>
      <c r="I26" s="314"/>
      <c r="J26" s="314"/>
      <c r="K26" s="314"/>
      <c r="L26" s="314"/>
      <c r="M26" s="314"/>
      <c r="N26" s="314"/>
      <c r="O26" s="314"/>
      <c r="P26" s="314"/>
      <c r="Q26" s="314"/>
      <c r="R26" s="314"/>
      <c r="S26" s="316"/>
      <c r="T26" s="185">
        <f t="shared" si="1"/>
        <v>0</v>
      </c>
      <c r="U26" s="234"/>
    </row>
    <row r="27" spans="2:21" x14ac:dyDescent="0.2">
      <c r="B27" s="193"/>
      <c r="C27" s="194"/>
      <c r="D27" s="195"/>
      <c r="E27" s="381"/>
      <c r="F27" s="196"/>
      <c r="G27" s="387"/>
      <c r="H27" s="228"/>
      <c r="I27" s="314"/>
      <c r="J27" s="314"/>
      <c r="K27" s="314"/>
      <c r="L27" s="314"/>
      <c r="M27" s="314"/>
      <c r="N27" s="314"/>
      <c r="O27" s="314"/>
      <c r="P27" s="314"/>
      <c r="Q27" s="314"/>
      <c r="R27" s="314"/>
      <c r="S27" s="316"/>
      <c r="T27" s="185">
        <f t="shared" si="1"/>
        <v>0</v>
      </c>
      <c r="U27" s="234"/>
    </row>
    <row r="28" spans="2:21" x14ac:dyDescent="0.2">
      <c r="B28" s="193"/>
      <c r="C28" s="217"/>
      <c r="D28" s="195"/>
      <c r="E28" s="381"/>
      <c r="F28" s="196"/>
      <c r="G28" s="387"/>
      <c r="H28" s="228"/>
      <c r="I28" s="314"/>
      <c r="J28" s="314"/>
      <c r="K28" s="314"/>
      <c r="L28" s="314"/>
      <c r="M28" s="314"/>
      <c r="N28" s="314"/>
      <c r="O28" s="314"/>
      <c r="P28" s="314"/>
      <c r="Q28" s="314"/>
      <c r="R28" s="314"/>
      <c r="S28" s="316"/>
      <c r="T28" s="185">
        <f t="shared" si="1"/>
        <v>0</v>
      </c>
      <c r="U28" s="234"/>
    </row>
    <row r="29" spans="2:21" x14ac:dyDescent="0.2">
      <c r="B29" s="193"/>
      <c r="C29" s="194"/>
      <c r="D29" s="195"/>
      <c r="E29" s="381"/>
      <c r="F29" s="196"/>
      <c r="G29" s="387"/>
      <c r="H29" s="228"/>
      <c r="I29" s="314"/>
      <c r="J29" s="314"/>
      <c r="K29" s="314"/>
      <c r="L29" s="314"/>
      <c r="M29" s="314"/>
      <c r="N29" s="314"/>
      <c r="O29" s="314"/>
      <c r="P29" s="314"/>
      <c r="Q29" s="314"/>
      <c r="R29" s="314"/>
      <c r="S29" s="316"/>
      <c r="T29" s="185">
        <f t="shared" si="1"/>
        <v>0</v>
      </c>
      <c r="U29" s="234"/>
    </row>
    <row r="30" spans="2:21" x14ac:dyDescent="0.2">
      <c r="B30" s="193"/>
      <c r="C30" s="217"/>
      <c r="D30" s="195"/>
      <c r="E30" s="381"/>
      <c r="F30" s="196"/>
      <c r="G30" s="387"/>
      <c r="H30" s="228"/>
      <c r="I30" s="314"/>
      <c r="J30" s="314"/>
      <c r="K30" s="314"/>
      <c r="L30" s="314"/>
      <c r="M30" s="314"/>
      <c r="N30" s="314"/>
      <c r="O30" s="314"/>
      <c r="P30" s="314"/>
      <c r="Q30" s="314"/>
      <c r="R30" s="314"/>
      <c r="S30" s="316"/>
      <c r="T30" s="185">
        <f t="shared" si="1"/>
        <v>0</v>
      </c>
      <c r="U30" s="234"/>
    </row>
    <row r="31" spans="2:21" x14ac:dyDescent="0.2">
      <c r="B31" s="193"/>
      <c r="C31" s="194"/>
      <c r="D31" s="195"/>
      <c r="E31" s="381"/>
      <c r="F31" s="196"/>
      <c r="G31" s="387"/>
      <c r="H31" s="228"/>
      <c r="I31" s="314"/>
      <c r="J31" s="314"/>
      <c r="K31" s="314"/>
      <c r="L31" s="314"/>
      <c r="M31" s="314"/>
      <c r="N31" s="314"/>
      <c r="O31" s="314"/>
      <c r="P31" s="314"/>
      <c r="Q31" s="314"/>
      <c r="R31" s="314"/>
      <c r="S31" s="316"/>
      <c r="T31" s="185">
        <f t="shared" si="1"/>
        <v>0</v>
      </c>
      <c r="U31" s="234"/>
    </row>
    <row r="32" spans="2:21" x14ac:dyDescent="0.2">
      <c r="B32" s="193"/>
      <c r="C32" s="194"/>
      <c r="D32" s="195"/>
      <c r="E32" s="381"/>
      <c r="F32" s="196"/>
      <c r="G32" s="387"/>
      <c r="H32" s="228"/>
      <c r="I32" s="314"/>
      <c r="J32" s="314"/>
      <c r="K32" s="314"/>
      <c r="L32" s="314"/>
      <c r="M32" s="314"/>
      <c r="N32" s="314"/>
      <c r="O32" s="314"/>
      <c r="P32" s="314"/>
      <c r="Q32" s="314"/>
      <c r="R32" s="314"/>
      <c r="S32" s="316"/>
      <c r="T32" s="185">
        <f t="shared" si="1"/>
        <v>0</v>
      </c>
      <c r="U32" s="234"/>
    </row>
    <row r="33" spans="2:21" x14ac:dyDescent="0.2">
      <c r="B33" s="193"/>
      <c r="C33" s="194"/>
      <c r="D33" s="195"/>
      <c r="E33" s="381"/>
      <c r="F33" s="196"/>
      <c r="G33" s="387"/>
      <c r="H33" s="228"/>
      <c r="I33" s="314"/>
      <c r="J33" s="314"/>
      <c r="K33" s="314"/>
      <c r="L33" s="314"/>
      <c r="M33" s="314"/>
      <c r="N33" s="314"/>
      <c r="O33" s="314"/>
      <c r="P33" s="314"/>
      <c r="Q33" s="314"/>
      <c r="R33" s="314"/>
      <c r="S33" s="316"/>
      <c r="T33" s="185">
        <f t="shared" si="1"/>
        <v>0</v>
      </c>
      <c r="U33" s="234"/>
    </row>
    <row r="34" spans="2:21" x14ac:dyDescent="0.2">
      <c r="B34" s="193"/>
      <c r="C34" s="194"/>
      <c r="D34" s="195"/>
      <c r="E34" s="381"/>
      <c r="F34" s="196"/>
      <c r="G34" s="387"/>
      <c r="H34" s="228"/>
      <c r="I34" s="314"/>
      <c r="J34" s="314"/>
      <c r="K34" s="314"/>
      <c r="L34" s="314"/>
      <c r="M34" s="314"/>
      <c r="N34" s="314"/>
      <c r="O34" s="314"/>
      <c r="P34" s="314"/>
      <c r="Q34" s="314"/>
      <c r="R34" s="314"/>
      <c r="S34" s="316"/>
      <c r="T34" s="185">
        <f t="shared" si="1"/>
        <v>0</v>
      </c>
      <c r="U34" s="234"/>
    </row>
    <row r="35" spans="2:21" x14ac:dyDescent="0.2">
      <c r="B35" s="193"/>
      <c r="C35" s="194"/>
      <c r="D35" s="195"/>
      <c r="E35" s="381"/>
      <c r="F35" s="196"/>
      <c r="G35" s="387"/>
      <c r="H35" s="228"/>
      <c r="I35" s="314"/>
      <c r="J35" s="314"/>
      <c r="K35" s="314"/>
      <c r="L35" s="314"/>
      <c r="M35" s="314"/>
      <c r="N35" s="314"/>
      <c r="O35" s="314"/>
      <c r="P35" s="314"/>
      <c r="Q35" s="314"/>
      <c r="R35" s="314"/>
      <c r="S35" s="316"/>
      <c r="T35" s="185">
        <f t="shared" si="1"/>
        <v>0</v>
      </c>
      <c r="U35" s="234"/>
    </row>
    <row r="36" spans="2:21" x14ac:dyDescent="0.2">
      <c r="B36" s="193"/>
      <c r="C36" s="194"/>
      <c r="D36" s="195"/>
      <c r="E36" s="381"/>
      <c r="F36" s="196"/>
      <c r="G36" s="387"/>
      <c r="H36" s="228"/>
      <c r="I36" s="314"/>
      <c r="J36" s="314"/>
      <c r="K36" s="314"/>
      <c r="L36" s="314"/>
      <c r="M36" s="314"/>
      <c r="N36" s="314"/>
      <c r="O36" s="314"/>
      <c r="P36" s="314"/>
      <c r="Q36" s="314"/>
      <c r="R36" s="314"/>
      <c r="S36" s="316"/>
      <c r="T36" s="185">
        <f t="shared" si="1"/>
        <v>0</v>
      </c>
      <c r="U36" s="234"/>
    </row>
    <row r="37" spans="2:21" x14ac:dyDescent="0.2">
      <c r="B37" s="193"/>
      <c r="C37" s="194"/>
      <c r="D37" s="195"/>
      <c r="E37" s="381"/>
      <c r="F37" s="196"/>
      <c r="G37" s="387"/>
      <c r="H37" s="228"/>
      <c r="I37" s="314"/>
      <c r="J37" s="314"/>
      <c r="K37" s="314"/>
      <c r="L37" s="314"/>
      <c r="M37" s="314"/>
      <c r="N37" s="314"/>
      <c r="O37" s="314"/>
      <c r="P37" s="314"/>
      <c r="Q37" s="314"/>
      <c r="R37" s="314"/>
      <c r="S37" s="316"/>
      <c r="T37" s="185">
        <f t="shared" si="1"/>
        <v>0</v>
      </c>
      <c r="U37" s="234"/>
    </row>
    <row r="38" spans="2:21" x14ac:dyDescent="0.2">
      <c r="B38" s="193"/>
      <c r="C38" s="194"/>
      <c r="D38" s="195"/>
      <c r="E38" s="381"/>
      <c r="F38" s="196"/>
      <c r="G38" s="387"/>
      <c r="H38" s="228"/>
      <c r="I38" s="314"/>
      <c r="J38" s="314"/>
      <c r="K38" s="314"/>
      <c r="L38" s="314"/>
      <c r="M38" s="314"/>
      <c r="N38" s="314"/>
      <c r="O38" s="314"/>
      <c r="P38" s="314"/>
      <c r="Q38" s="314"/>
      <c r="R38" s="314"/>
      <c r="S38" s="316"/>
      <c r="T38" s="185">
        <f t="shared" si="1"/>
        <v>0</v>
      </c>
      <c r="U38" s="234"/>
    </row>
    <row r="39" spans="2:21" x14ac:dyDescent="0.2">
      <c r="B39" s="193"/>
      <c r="C39" s="217"/>
      <c r="D39" s="195"/>
      <c r="E39" s="381"/>
      <c r="F39" s="196"/>
      <c r="G39" s="387"/>
      <c r="H39" s="228"/>
      <c r="I39" s="314"/>
      <c r="J39" s="314"/>
      <c r="K39" s="314"/>
      <c r="L39" s="314"/>
      <c r="M39" s="314"/>
      <c r="N39" s="314"/>
      <c r="O39" s="314"/>
      <c r="P39" s="314"/>
      <c r="Q39" s="314"/>
      <c r="R39" s="314"/>
      <c r="S39" s="316"/>
      <c r="T39" s="185">
        <f t="shared" si="1"/>
        <v>0</v>
      </c>
      <c r="U39" s="234"/>
    </row>
    <row r="40" spans="2:21" x14ac:dyDescent="0.2">
      <c r="B40" s="193"/>
      <c r="C40" s="194"/>
      <c r="D40" s="195"/>
      <c r="E40" s="381"/>
      <c r="F40" s="196"/>
      <c r="G40" s="387"/>
      <c r="H40" s="228"/>
      <c r="I40" s="314"/>
      <c r="J40" s="314"/>
      <c r="K40" s="314"/>
      <c r="L40" s="314"/>
      <c r="M40" s="314"/>
      <c r="N40" s="314"/>
      <c r="O40" s="314"/>
      <c r="P40" s="314"/>
      <c r="Q40" s="314"/>
      <c r="R40" s="314"/>
      <c r="S40" s="316"/>
      <c r="T40" s="185">
        <f t="shared" si="1"/>
        <v>0</v>
      </c>
      <c r="U40" s="234"/>
    </row>
    <row r="41" spans="2:21" x14ac:dyDescent="0.2">
      <c r="B41" s="193"/>
      <c r="C41" s="194"/>
      <c r="D41" s="195"/>
      <c r="E41" s="381"/>
      <c r="F41" s="196"/>
      <c r="G41" s="387"/>
      <c r="H41" s="228"/>
      <c r="I41" s="314"/>
      <c r="J41" s="314"/>
      <c r="K41" s="314"/>
      <c r="L41" s="314"/>
      <c r="M41" s="314"/>
      <c r="N41" s="314"/>
      <c r="O41" s="314"/>
      <c r="P41" s="314"/>
      <c r="Q41" s="314"/>
      <c r="R41" s="314"/>
      <c r="S41" s="316"/>
      <c r="T41" s="185">
        <f t="shared" ref="T41:T67" si="2">SUM(H41:S41)</f>
        <v>0</v>
      </c>
      <c r="U41" s="234"/>
    </row>
    <row r="42" spans="2:21" x14ac:dyDescent="0.2">
      <c r="B42" s="193"/>
      <c r="C42" s="194"/>
      <c r="D42" s="195"/>
      <c r="E42" s="381"/>
      <c r="F42" s="196"/>
      <c r="G42" s="387"/>
      <c r="H42" s="228"/>
      <c r="I42" s="314"/>
      <c r="J42" s="314"/>
      <c r="K42" s="314"/>
      <c r="L42" s="314"/>
      <c r="M42" s="314"/>
      <c r="N42" s="314"/>
      <c r="O42" s="314"/>
      <c r="P42" s="314"/>
      <c r="Q42" s="314"/>
      <c r="R42" s="314"/>
      <c r="S42" s="316"/>
      <c r="T42" s="185">
        <f t="shared" si="2"/>
        <v>0</v>
      </c>
      <c r="U42" s="234"/>
    </row>
    <row r="43" spans="2:21" x14ac:dyDescent="0.2">
      <c r="B43" s="193"/>
      <c r="C43" s="217"/>
      <c r="D43" s="195"/>
      <c r="E43" s="381"/>
      <c r="F43" s="196"/>
      <c r="G43" s="387"/>
      <c r="H43" s="228"/>
      <c r="I43" s="314"/>
      <c r="J43" s="314"/>
      <c r="K43" s="314"/>
      <c r="L43" s="314"/>
      <c r="M43" s="314"/>
      <c r="N43" s="314"/>
      <c r="O43" s="314"/>
      <c r="P43" s="314"/>
      <c r="Q43" s="314"/>
      <c r="R43" s="314"/>
      <c r="S43" s="316"/>
      <c r="T43" s="185">
        <f t="shared" si="2"/>
        <v>0</v>
      </c>
      <c r="U43" s="234"/>
    </row>
    <row r="44" spans="2:21" x14ac:dyDescent="0.2">
      <c r="B44" s="193"/>
      <c r="C44" s="194"/>
      <c r="D44" s="195"/>
      <c r="E44" s="381"/>
      <c r="F44" s="196"/>
      <c r="G44" s="387"/>
      <c r="H44" s="228"/>
      <c r="I44" s="314"/>
      <c r="J44" s="314"/>
      <c r="K44" s="314"/>
      <c r="L44" s="314"/>
      <c r="M44" s="314"/>
      <c r="N44" s="314"/>
      <c r="O44" s="314"/>
      <c r="P44" s="314"/>
      <c r="Q44" s="314"/>
      <c r="R44" s="314"/>
      <c r="S44" s="316"/>
      <c r="T44" s="185">
        <f t="shared" si="2"/>
        <v>0</v>
      </c>
      <c r="U44" s="234"/>
    </row>
    <row r="45" spans="2:21" x14ac:dyDescent="0.2">
      <c r="B45" s="193"/>
      <c r="C45" s="194"/>
      <c r="D45" s="195"/>
      <c r="E45" s="381"/>
      <c r="F45" s="196"/>
      <c r="G45" s="387"/>
      <c r="H45" s="228"/>
      <c r="I45" s="314"/>
      <c r="J45" s="314"/>
      <c r="K45" s="314"/>
      <c r="L45" s="314"/>
      <c r="M45" s="314"/>
      <c r="N45" s="314"/>
      <c r="O45" s="314"/>
      <c r="P45" s="314"/>
      <c r="Q45" s="314"/>
      <c r="R45" s="314"/>
      <c r="S45" s="316"/>
      <c r="T45" s="185">
        <f t="shared" si="2"/>
        <v>0</v>
      </c>
      <c r="U45" s="234"/>
    </row>
    <row r="46" spans="2:21" x14ac:dyDescent="0.2">
      <c r="B46" s="193"/>
      <c r="C46" s="194"/>
      <c r="D46" s="195"/>
      <c r="E46" s="381"/>
      <c r="F46" s="196"/>
      <c r="G46" s="387"/>
      <c r="H46" s="228"/>
      <c r="I46" s="314"/>
      <c r="J46" s="314"/>
      <c r="K46" s="314"/>
      <c r="L46" s="314"/>
      <c r="M46" s="314"/>
      <c r="N46" s="314"/>
      <c r="O46" s="314"/>
      <c r="P46" s="314"/>
      <c r="Q46" s="314"/>
      <c r="R46" s="314"/>
      <c r="S46" s="316"/>
      <c r="T46" s="185">
        <f t="shared" si="2"/>
        <v>0</v>
      </c>
      <c r="U46" s="234"/>
    </row>
    <row r="47" spans="2:21" x14ac:dyDescent="0.2">
      <c r="B47" s="193"/>
      <c r="C47" s="194"/>
      <c r="D47" s="195"/>
      <c r="E47" s="381"/>
      <c r="F47" s="196"/>
      <c r="G47" s="387"/>
      <c r="H47" s="228"/>
      <c r="I47" s="314"/>
      <c r="J47" s="314"/>
      <c r="K47" s="314"/>
      <c r="L47" s="314"/>
      <c r="M47" s="314"/>
      <c r="N47" s="314"/>
      <c r="O47" s="314"/>
      <c r="P47" s="314"/>
      <c r="Q47" s="314"/>
      <c r="R47" s="314"/>
      <c r="S47" s="316"/>
      <c r="T47" s="185">
        <f t="shared" si="2"/>
        <v>0</v>
      </c>
      <c r="U47" s="234"/>
    </row>
    <row r="48" spans="2:21" x14ac:dyDescent="0.2">
      <c r="B48" s="193"/>
      <c r="C48" s="194"/>
      <c r="D48" s="195"/>
      <c r="E48" s="381"/>
      <c r="F48" s="196"/>
      <c r="G48" s="387"/>
      <c r="H48" s="228"/>
      <c r="I48" s="314"/>
      <c r="J48" s="314"/>
      <c r="K48" s="314"/>
      <c r="L48" s="314"/>
      <c r="M48" s="314"/>
      <c r="N48" s="314"/>
      <c r="O48" s="314"/>
      <c r="P48" s="314"/>
      <c r="Q48" s="314"/>
      <c r="R48" s="314"/>
      <c r="S48" s="316"/>
      <c r="T48" s="185">
        <f t="shared" si="2"/>
        <v>0</v>
      </c>
      <c r="U48" s="234"/>
    </row>
    <row r="49" spans="2:21" x14ac:dyDescent="0.2">
      <c r="B49" s="193"/>
      <c r="C49" s="194"/>
      <c r="D49" s="195"/>
      <c r="E49" s="381"/>
      <c r="F49" s="196"/>
      <c r="G49" s="387"/>
      <c r="H49" s="228"/>
      <c r="I49" s="314"/>
      <c r="J49" s="314"/>
      <c r="K49" s="314"/>
      <c r="L49" s="314"/>
      <c r="M49" s="314"/>
      <c r="N49" s="314"/>
      <c r="O49" s="314"/>
      <c r="P49" s="314"/>
      <c r="Q49" s="314"/>
      <c r="R49" s="314"/>
      <c r="S49" s="316"/>
      <c r="T49" s="185">
        <f t="shared" si="2"/>
        <v>0</v>
      </c>
      <c r="U49" s="234"/>
    </row>
    <row r="50" spans="2:21" x14ac:dyDescent="0.2">
      <c r="B50" s="193"/>
      <c r="C50" s="194"/>
      <c r="D50" s="195"/>
      <c r="E50" s="381"/>
      <c r="F50" s="196"/>
      <c r="G50" s="387"/>
      <c r="H50" s="229"/>
      <c r="I50" s="198"/>
      <c r="J50" s="198"/>
      <c r="K50" s="198"/>
      <c r="L50" s="198"/>
      <c r="M50" s="198"/>
      <c r="N50" s="198"/>
      <c r="O50" s="198"/>
      <c r="P50" s="198"/>
      <c r="Q50" s="198"/>
      <c r="R50" s="198"/>
      <c r="S50" s="199"/>
      <c r="T50" s="185">
        <f t="shared" si="2"/>
        <v>0</v>
      </c>
      <c r="U50" s="234"/>
    </row>
    <row r="51" spans="2:21" x14ac:dyDescent="0.2">
      <c r="B51" s="193"/>
      <c r="C51" s="194"/>
      <c r="D51" s="195"/>
      <c r="E51" s="381"/>
      <c r="F51" s="196"/>
      <c r="G51" s="387"/>
      <c r="H51" s="229"/>
      <c r="I51" s="198"/>
      <c r="J51" s="198"/>
      <c r="K51" s="198"/>
      <c r="L51" s="198"/>
      <c r="M51" s="198"/>
      <c r="N51" s="198"/>
      <c r="O51" s="198"/>
      <c r="P51" s="198"/>
      <c r="Q51" s="198"/>
      <c r="R51" s="198"/>
      <c r="S51" s="199"/>
      <c r="T51" s="185">
        <f t="shared" si="2"/>
        <v>0</v>
      </c>
      <c r="U51" s="234"/>
    </row>
    <row r="52" spans="2:21" x14ac:dyDescent="0.2">
      <c r="B52" s="193"/>
      <c r="C52" s="194"/>
      <c r="D52" s="195"/>
      <c r="E52" s="381"/>
      <c r="F52" s="196"/>
      <c r="G52" s="387"/>
      <c r="H52" s="229"/>
      <c r="I52" s="198"/>
      <c r="J52" s="198"/>
      <c r="K52" s="198"/>
      <c r="L52" s="198"/>
      <c r="M52" s="198"/>
      <c r="N52" s="198"/>
      <c r="O52" s="198"/>
      <c r="P52" s="198"/>
      <c r="Q52" s="198"/>
      <c r="R52" s="198"/>
      <c r="S52" s="199"/>
      <c r="T52" s="185">
        <f t="shared" si="2"/>
        <v>0</v>
      </c>
      <c r="U52" s="234"/>
    </row>
    <row r="53" spans="2:21" x14ac:dyDescent="0.2">
      <c r="B53" s="193"/>
      <c r="C53" s="194"/>
      <c r="D53" s="195"/>
      <c r="E53" s="381"/>
      <c r="F53" s="196"/>
      <c r="G53" s="387"/>
      <c r="H53" s="229"/>
      <c r="I53" s="198"/>
      <c r="J53" s="198"/>
      <c r="K53" s="198"/>
      <c r="L53" s="198"/>
      <c r="M53" s="198"/>
      <c r="N53" s="198"/>
      <c r="O53" s="198"/>
      <c r="P53" s="198"/>
      <c r="Q53" s="198"/>
      <c r="R53" s="198"/>
      <c r="S53" s="199"/>
      <c r="T53" s="185">
        <f t="shared" si="2"/>
        <v>0</v>
      </c>
      <c r="U53" s="234"/>
    </row>
    <row r="54" spans="2:21" x14ac:dyDescent="0.2">
      <c r="B54" s="193"/>
      <c r="C54" s="194"/>
      <c r="D54" s="195"/>
      <c r="E54" s="381"/>
      <c r="F54" s="196"/>
      <c r="G54" s="387"/>
      <c r="H54" s="229"/>
      <c r="I54" s="198"/>
      <c r="J54" s="198"/>
      <c r="K54" s="198"/>
      <c r="L54" s="198"/>
      <c r="M54" s="198"/>
      <c r="N54" s="198"/>
      <c r="O54" s="198"/>
      <c r="P54" s="198"/>
      <c r="Q54" s="198"/>
      <c r="R54" s="198"/>
      <c r="S54" s="199"/>
      <c r="T54" s="185">
        <f t="shared" si="2"/>
        <v>0</v>
      </c>
      <c r="U54" s="234"/>
    </row>
    <row r="55" spans="2:21" x14ac:dyDescent="0.2">
      <c r="B55" s="193"/>
      <c r="C55" s="194"/>
      <c r="D55" s="195"/>
      <c r="E55" s="381"/>
      <c r="F55" s="196"/>
      <c r="G55" s="387"/>
      <c r="H55" s="229"/>
      <c r="I55" s="198"/>
      <c r="J55" s="198"/>
      <c r="K55" s="198"/>
      <c r="L55" s="198"/>
      <c r="M55" s="198"/>
      <c r="N55" s="198"/>
      <c r="O55" s="198"/>
      <c r="P55" s="198"/>
      <c r="Q55" s="198"/>
      <c r="R55" s="198"/>
      <c r="S55" s="199"/>
      <c r="T55" s="185">
        <f t="shared" si="2"/>
        <v>0</v>
      </c>
      <c r="U55" s="234"/>
    </row>
    <row r="56" spans="2:21" x14ac:dyDescent="0.2">
      <c r="B56" s="193"/>
      <c r="C56" s="194"/>
      <c r="D56" s="195"/>
      <c r="E56" s="381"/>
      <c r="F56" s="196"/>
      <c r="G56" s="387"/>
      <c r="H56" s="229"/>
      <c r="I56" s="198"/>
      <c r="J56" s="198"/>
      <c r="K56" s="198"/>
      <c r="L56" s="198"/>
      <c r="M56" s="198"/>
      <c r="N56" s="198"/>
      <c r="O56" s="198"/>
      <c r="P56" s="198"/>
      <c r="Q56" s="198"/>
      <c r="R56" s="198"/>
      <c r="S56" s="199"/>
      <c r="T56" s="185">
        <f t="shared" si="2"/>
        <v>0</v>
      </c>
      <c r="U56" s="234"/>
    </row>
    <row r="57" spans="2:21" x14ac:dyDescent="0.2">
      <c r="B57" s="193"/>
      <c r="C57" s="194"/>
      <c r="D57" s="195"/>
      <c r="E57" s="381"/>
      <c r="F57" s="196"/>
      <c r="G57" s="387"/>
      <c r="H57" s="229"/>
      <c r="I57" s="198"/>
      <c r="J57" s="198"/>
      <c r="K57" s="198"/>
      <c r="L57" s="198"/>
      <c r="M57" s="198"/>
      <c r="N57" s="198"/>
      <c r="O57" s="198"/>
      <c r="P57" s="198"/>
      <c r="Q57" s="198"/>
      <c r="R57" s="198"/>
      <c r="S57" s="199"/>
      <c r="T57" s="185">
        <f t="shared" si="2"/>
        <v>0</v>
      </c>
      <c r="U57" s="234"/>
    </row>
    <row r="58" spans="2:21" x14ac:dyDescent="0.2">
      <c r="B58" s="193"/>
      <c r="C58" s="194"/>
      <c r="D58" s="195"/>
      <c r="E58" s="381"/>
      <c r="F58" s="196"/>
      <c r="G58" s="387"/>
      <c r="H58" s="229"/>
      <c r="I58" s="198"/>
      <c r="J58" s="198"/>
      <c r="K58" s="198"/>
      <c r="L58" s="198"/>
      <c r="M58" s="198"/>
      <c r="N58" s="198"/>
      <c r="O58" s="198"/>
      <c r="P58" s="198"/>
      <c r="Q58" s="198"/>
      <c r="R58" s="198"/>
      <c r="S58" s="199"/>
      <c r="T58" s="185">
        <f t="shared" si="2"/>
        <v>0</v>
      </c>
      <c r="U58" s="234"/>
    </row>
    <row r="59" spans="2:21" x14ac:dyDescent="0.2">
      <c r="B59" s="200"/>
      <c r="C59" s="201"/>
      <c r="D59" s="194"/>
      <c r="E59" s="381"/>
      <c r="F59" s="196"/>
      <c r="G59" s="387"/>
      <c r="H59" s="229"/>
      <c r="I59" s="198"/>
      <c r="J59" s="198"/>
      <c r="K59" s="198"/>
      <c r="L59" s="198"/>
      <c r="M59" s="198"/>
      <c r="N59" s="198"/>
      <c r="O59" s="198"/>
      <c r="P59" s="198"/>
      <c r="Q59" s="198"/>
      <c r="R59" s="198"/>
      <c r="S59" s="199"/>
      <c r="T59" s="185">
        <f t="shared" si="2"/>
        <v>0</v>
      </c>
      <c r="U59" s="234"/>
    </row>
    <row r="60" spans="2:21" x14ac:dyDescent="0.2">
      <c r="B60" s="200"/>
      <c r="C60" s="201"/>
      <c r="D60" s="194"/>
      <c r="E60" s="381"/>
      <c r="F60" s="196"/>
      <c r="G60" s="387"/>
      <c r="H60" s="229"/>
      <c r="I60" s="198"/>
      <c r="J60" s="198"/>
      <c r="K60" s="198"/>
      <c r="L60" s="198"/>
      <c r="M60" s="198"/>
      <c r="N60" s="198"/>
      <c r="O60" s="198"/>
      <c r="P60" s="198"/>
      <c r="Q60" s="198"/>
      <c r="R60" s="198"/>
      <c r="S60" s="199"/>
      <c r="T60" s="185">
        <f t="shared" si="2"/>
        <v>0</v>
      </c>
      <c r="U60" s="234"/>
    </row>
    <row r="61" spans="2:21" x14ac:dyDescent="0.2">
      <c r="B61" s="200"/>
      <c r="C61" s="201"/>
      <c r="D61" s="194"/>
      <c r="E61" s="381"/>
      <c r="F61" s="196"/>
      <c r="G61" s="387"/>
      <c r="H61" s="229"/>
      <c r="I61" s="198"/>
      <c r="J61" s="198"/>
      <c r="K61" s="198"/>
      <c r="L61" s="198"/>
      <c r="M61" s="198"/>
      <c r="N61" s="198"/>
      <c r="O61" s="198"/>
      <c r="P61" s="198"/>
      <c r="Q61" s="198"/>
      <c r="R61" s="198"/>
      <c r="S61" s="199"/>
      <c r="T61" s="185">
        <f t="shared" si="2"/>
        <v>0</v>
      </c>
      <c r="U61" s="234"/>
    </row>
    <row r="62" spans="2:21" x14ac:dyDescent="0.2">
      <c r="B62" s="200"/>
      <c r="C62" s="201"/>
      <c r="D62" s="194"/>
      <c r="E62" s="381"/>
      <c r="F62" s="196"/>
      <c r="G62" s="387"/>
      <c r="H62" s="229"/>
      <c r="I62" s="198"/>
      <c r="J62" s="198"/>
      <c r="K62" s="198"/>
      <c r="L62" s="198"/>
      <c r="M62" s="198"/>
      <c r="N62" s="198"/>
      <c r="O62" s="198"/>
      <c r="P62" s="198"/>
      <c r="Q62" s="198"/>
      <c r="R62" s="198"/>
      <c r="S62" s="199"/>
      <c r="T62" s="185">
        <f t="shared" si="2"/>
        <v>0</v>
      </c>
      <c r="U62" s="234"/>
    </row>
    <row r="63" spans="2:21" x14ac:dyDescent="0.2">
      <c r="B63" s="200"/>
      <c r="C63" s="201"/>
      <c r="D63" s="194"/>
      <c r="E63" s="381"/>
      <c r="F63" s="196"/>
      <c r="G63" s="387"/>
      <c r="H63" s="229"/>
      <c r="I63" s="198"/>
      <c r="J63" s="198"/>
      <c r="K63" s="198"/>
      <c r="L63" s="198"/>
      <c r="M63" s="198"/>
      <c r="N63" s="198"/>
      <c r="O63" s="198"/>
      <c r="P63" s="198"/>
      <c r="Q63" s="198"/>
      <c r="R63" s="198"/>
      <c r="S63" s="199"/>
      <c r="T63" s="185">
        <f t="shared" si="2"/>
        <v>0</v>
      </c>
      <c r="U63" s="234"/>
    </row>
    <row r="64" spans="2:21" x14ac:dyDescent="0.2">
      <c r="B64" s="200"/>
      <c r="C64" s="201"/>
      <c r="D64" s="194"/>
      <c r="E64" s="381"/>
      <c r="F64" s="196"/>
      <c r="G64" s="387"/>
      <c r="H64" s="229"/>
      <c r="I64" s="198"/>
      <c r="J64" s="198"/>
      <c r="K64" s="198"/>
      <c r="L64" s="198"/>
      <c r="M64" s="198"/>
      <c r="N64" s="198"/>
      <c r="O64" s="198"/>
      <c r="P64" s="198"/>
      <c r="Q64" s="198"/>
      <c r="R64" s="198"/>
      <c r="S64" s="199"/>
      <c r="T64" s="185">
        <f t="shared" si="2"/>
        <v>0</v>
      </c>
      <c r="U64" s="234"/>
    </row>
    <row r="65" spans="2:21" x14ac:dyDescent="0.2">
      <c r="B65" s="200"/>
      <c r="C65" s="201"/>
      <c r="D65" s="194"/>
      <c r="E65" s="381"/>
      <c r="F65" s="196"/>
      <c r="G65" s="387"/>
      <c r="H65" s="229"/>
      <c r="I65" s="198"/>
      <c r="J65" s="198"/>
      <c r="K65" s="198"/>
      <c r="L65" s="198"/>
      <c r="M65" s="198"/>
      <c r="N65" s="198"/>
      <c r="O65" s="198"/>
      <c r="P65" s="198"/>
      <c r="Q65" s="198"/>
      <c r="R65" s="198"/>
      <c r="S65" s="199"/>
      <c r="T65" s="185">
        <f t="shared" si="2"/>
        <v>0</v>
      </c>
      <c r="U65" s="234"/>
    </row>
    <row r="66" spans="2:21" x14ac:dyDescent="0.2">
      <c r="B66" s="200"/>
      <c r="C66" s="201"/>
      <c r="D66" s="194"/>
      <c r="E66" s="381"/>
      <c r="F66" s="196"/>
      <c r="G66" s="387"/>
      <c r="H66" s="229"/>
      <c r="I66" s="198"/>
      <c r="J66" s="198"/>
      <c r="K66" s="198"/>
      <c r="L66" s="198"/>
      <c r="M66" s="198"/>
      <c r="N66" s="198"/>
      <c r="O66" s="198"/>
      <c r="P66" s="198"/>
      <c r="Q66" s="198"/>
      <c r="R66" s="198"/>
      <c r="S66" s="199"/>
      <c r="T66" s="185">
        <f t="shared" si="2"/>
        <v>0</v>
      </c>
      <c r="U66" s="234"/>
    </row>
    <row r="67" spans="2:21" ht="16" thickBot="1" x14ac:dyDescent="0.25">
      <c r="B67" s="202"/>
      <c r="C67" s="203"/>
      <c r="D67" s="204"/>
      <c r="E67" s="382"/>
      <c r="F67" s="205"/>
      <c r="G67" s="388"/>
      <c r="H67" s="230"/>
      <c r="I67" s="206"/>
      <c r="J67" s="206"/>
      <c r="K67" s="206"/>
      <c r="L67" s="206"/>
      <c r="M67" s="206"/>
      <c r="N67" s="206"/>
      <c r="O67" s="206"/>
      <c r="P67" s="206"/>
      <c r="Q67" s="206"/>
      <c r="R67" s="206"/>
      <c r="S67" s="207"/>
      <c r="T67" s="216">
        <f t="shared" si="2"/>
        <v>0</v>
      </c>
      <c r="U67" s="234"/>
    </row>
    <row r="68" spans="2:21" x14ac:dyDescent="0.2">
      <c r="B68" s="209" t="s">
        <v>206</v>
      </c>
      <c r="C68" s="209" t="s">
        <v>206</v>
      </c>
      <c r="D68" s="209" t="s">
        <v>206</v>
      </c>
      <c r="E68" s="209" t="s">
        <v>206</v>
      </c>
      <c r="F68" s="209" t="s">
        <v>206</v>
      </c>
      <c r="G68" s="209" t="s">
        <v>206</v>
      </c>
      <c r="H68" s="209" t="s">
        <v>206</v>
      </c>
      <c r="I68" s="209" t="s">
        <v>206</v>
      </c>
      <c r="J68" s="209" t="s">
        <v>206</v>
      </c>
      <c r="K68" s="209" t="s">
        <v>206</v>
      </c>
      <c r="L68" s="209" t="s">
        <v>206</v>
      </c>
      <c r="M68" s="209" t="s">
        <v>206</v>
      </c>
      <c r="N68" s="209" t="s">
        <v>206</v>
      </c>
      <c r="O68" s="209" t="s">
        <v>206</v>
      </c>
      <c r="P68" s="209" t="s">
        <v>206</v>
      </c>
      <c r="Q68" s="209" t="s">
        <v>206</v>
      </c>
      <c r="R68" s="209" t="s">
        <v>206</v>
      </c>
      <c r="S68" s="209" t="s">
        <v>206</v>
      </c>
      <c r="T68" s="209" t="s">
        <v>206</v>
      </c>
      <c r="U68" s="209" t="s">
        <v>206</v>
      </c>
    </row>
  </sheetData>
  <mergeCells count="2">
    <mergeCell ref="F5:G5"/>
    <mergeCell ref="H1:T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AB43369-2C3C-4A18-8961-FA59CA37D7FD}">
          <x14:formula1>
            <xm:f>'COA - VALUE TABLE'!$L$8:$L$264</xm:f>
          </x14:formula1>
          <xm:sqref>G7:G67 E7:E67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E31C-3B33-44A7-92D9-AC1989321593}">
  <sheetPr codeName="Sheet6">
    <tabColor rgb="FFBEE6EC"/>
  </sheetPr>
  <dimension ref="A1:FA65"/>
  <sheetViews>
    <sheetView showGridLines="0" zoomScale="85" zoomScaleNormal="85" workbookViewId="0">
      <selection activeCell="H31" sqref="H31"/>
    </sheetView>
  </sheetViews>
  <sheetFormatPr baseColWidth="10" defaultColWidth="8.83203125" defaultRowHeight="15" outlineLevelCol="1" x14ac:dyDescent="0.2"/>
  <cols>
    <col min="1" max="1" width="5.6640625" customWidth="1"/>
    <col min="2" max="2" width="21" customWidth="1"/>
    <col min="3" max="3" width="15" style="7" customWidth="1"/>
    <col min="4" max="4" width="12.33203125" customWidth="1"/>
    <col min="5" max="5" width="14.83203125" customWidth="1"/>
    <col min="6" max="8" width="8.5" customWidth="1"/>
    <col min="9" max="10" width="6.5" customWidth="1"/>
    <col min="11" max="11" width="11.6640625" customWidth="1"/>
    <col min="12" max="12" width="4.1640625" style="267" customWidth="1"/>
    <col min="13" max="15" width="11.6640625" style="267" customWidth="1" outlineLevel="1"/>
    <col min="16" max="16" width="11.6640625" customWidth="1"/>
    <col min="17" max="17" width="11.6640625" style="267" customWidth="1"/>
    <col min="18" max="29" width="8.6640625" style="12" customWidth="1" outlineLevel="1"/>
    <col min="30" max="30" width="1.83203125" customWidth="1"/>
    <col min="31" max="31" width="16.5" bestFit="1" customWidth="1"/>
    <col min="45" max="45" width="16.5" bestFit="1" customWidth="1"/>
    <col min="58" max="58" width="16.5" bestFit="1" customWidth="1"/>
  </cols>
  <sheetData>
    <row r="1" spans="1:96" x14ac:dyDescent="0.2">
      <c r="A1" s="1" t="str">
        <f>Header!B1</f>
        <v>EasyAccounting Limited</v>
      </c>
      <c r="R1" s="12">
        <f t="shared" ref="R1:AC1" si="0">AF1</f>
        <v>1</v>
      </c>
      <c r="S1" s="12">
        <f t="shared" si="0"/>
        <v>2</v>
      </c>
      <c r="T1" s="12">
        <f t="shared" si="0"/>
        <v>3</v>
      </c>
      <c r="U1" s="12">
        <f t="shared" si="0"/>
        <v>4</v>
      </c>
      <c r="V1" s="12">
        <f t="shared" si="0"/>
        <v>5</v>
      </c>
      <c r="W1" s="12">
        <f t="shared" si="0"/>
        <v>6</v>
      </c>
      <c r="X1" s="12">
        <f t="shared" si="0"/>
        <v>7</v>
      </c>
      <c r="Y1" s="12">
        <f t="shared" si="0"/>
        <v>8</v>
      </c>
      <c r="Z1" s="12">
        <f t="shared" si="0"/>
        <v>9</v>
      </c>
      <c r="AA1" s="12">
        <f t="shared" si="0"/>
        <v>10</v>
      </c>
      <c r="AB1" s="12">
        <f t="shared" si="0"/>
        <v>11</v>
      </c>
      <c r="AC1" s="12">
        <f t="shared" si="0"/>
        <v>12</v>
      </c>
      <c r="AE1" s="8" t="s">
        <v>1</v>
      </c>
      <c r="AF1" s="48">
        <f>'Lookup Sheet'!B2</f>
        <v>1</v>
      </c>
      <c r="AG1" s="48">
        <f>'Lookup Sheet'!C2</f>
        <v>2</v>
      </c>
      <c r="AH1" s="48">
        <f>'Lookup Sheet'!D2</f>
        <v>3</v>
      </c>
      <c r="AI1" s="48">
        <f>'Lookup Sheet'!E2</f>
        <v>4</v>
      </c>
      <c r="AJ1" s="48">
        <f>'Lookup Sheet'!F2</f>
        <v>5</v>
      </c>
      <c r="AK1" s="48">
        <f>'Lookup Sheet'!G2</f>
        <v>6</v>
      </c>
      <c r="AL1" s="48">
        <f>'Lookup Sheet'!H2</f>
        <v>7</v>
      </c>
      <c r="AM1" s="48">
        <f>'Lookup Sheet'!I2</f>
        <v>8</v>
      </c>
      <c r="AN1" s="48">
        <f>'Lookup Sheet'!J2</f>
        <v>9</v>
      </c>
      <c r="AO1" s="48">
        <f>'Lookup Sheet'!K2</f>
        <v>10</v>
      </c>
      <c r="AP1" s="48">
        <f>'Lookup Sheet'!L2</f>
        <v>11</v>
      </c>
      <c r="AQ1" s="48">
        <f>'Lookup Sheet'!M2</f>
        <v>12</v>
      </c>
      <c r="AR1" s="48"/>
      <c r="AS1" s="8" t="s">
        <v>1</v>
      </c>
      <c r="AT1" s="48">
        <f t="shared" ref="AT1:BE1" si="1">AF1</f>
        <v>1</v>
      </c>
      <c r="AU1" s="48">
        <f t="shared" si="1"/>
        <v>2</v>
      </c>
      <c r="AV1" s="48">
        <f t="shared" si="1"/>
        <v>3</v>
      </c>
      <c r="AW1" s="48">
        <f t="shared" si="1"/>
        <v>4</v>
      </c>
      <c r="AX1" s="48">
        <f t="shared" si="1"/>
        <v>5</v>
      </c>
      <c r="AY1" s="48">
        <f t="shared" si="1"/>
        <v>6</v>
      </c>
      <c r="AZ1" s="48">
        <f t="shared" si="1"/>
        <v>7</v>
      </c>
      <c r="BA1" s="48">
        <f t="shared" si="1"/>
        <v>8</v>
      </c>
      <c r="BB1" s="48">
        <f t="shared" si="1"/>
        <v>9</v>
      </c>
      <c r="BC1" s="48">
        <f t="shared" si="1"/>
        <v>10</v>
      </c>
      <c r="BD1" s="48">
        <f t="shared" si="1"/>
        <v>11</v>
      </c>
      <c r="BE1" s="48">
        <f t="shared" si="1"/>
        <v>12</v>
      </c>
      <c r="BF1" s="8" t="s">
        <v>1</v>
      </c>
      <c r="BG1" s="48">
        <f t="shared" ref="BG1:BR1" si="2">AF1</f>
        <v>1</v>
      </c>
      <c r="BH1" s="48">
        <f t="shared" si="2"/>
        <v>2</v>
      </c>
      <c r="BI1" s="48">
        <f t="shared" si="2"/>
        <v>3</v>
      </c>
      <c r="BJ1" s="48">
        <f t="shared" si="2"/>
        <v>4</v>
      </c>
      <c r="BK1" s="48">
        <f t="shared" si="2"/>
        <v>5</v>
      </c>
      <c r="BL1" s="48">
        <f t="shared" si="2"/>
        <v>6</v>
      </c>
      <c r="BM1" s="48">
        <f t="shared" si="2"/>
        <v>7</v>
      </c>
      <c r="BN1" s="48">
        <f t="shared" si="2"/>
        <v>8</v>
      </c>
      <c r="BO1" s="48">
        <f t="shared" si="2"/>
        <v>9</v>
      </c>
      <c r="BP1" s="48">
        <f t="shared" si="2"/>
        <v>10</v>
      </c>
      <c r="BQ1" s="48">
        <f t="shared" si="2"/>
        <v>11</v>
      </c>
      <c r="BR1" s="48">
        <f t="shared" si="2"/>
        <v>12</v>
      </c>
      <c r="BS1" s="8"/>
      <c r="BT1" s="48">
        <f t="shared" ref="BT1:CE1" si="3">BG1</f>
        <v>1</v>
      </c>
      <c r="BU1" s="48">
        <f t="shared" si="3"/>
        <v>2</v>
      </c>
      <c r="BV1" s="48">
        <f t="shared" si="3"/>
        <v>3</v>
      </c>
      <c r="BW1" s="48">
        <f t="shared" si="3"/>
        <v>4</v>
      </c>
      <c r="BX1" s="48">
        <f t="shared" si="3"/>
        <v>5</v>
      </c>
      <c r="BY1" s="48">
        <f t="shared" si="3"/>
        <v>6</v>
      </c>
      <c r="BZ1" s="48">
        <f t="shared" si="3"/>
        <v>7</v>
      </c>
      <c r="CA1" s="48">
        <f t="shared" si="3"/>
        <v>8</v>
      </c>
      <c r="CB1" s="48">
        <f t="shared" si="3"/>
        <v>9</v>
      </c>
      <c r="CC1" s="48">
        <f t="shared" si="3"/>
        <v>10</v>
      </c>
      <c r="CD1" s="48">
        <f t="shared" si="3"/>
        <v>11</v>
      </c>
      <c r="CE1" s="48">
        <f t="shared" si="3"/>
        <v>12</v>
      </c>
      <c r="CF1" s="8"/>
      <c r="CG1" s="48">
        <f t="shared" ref="CG1:CR1" si="4">BT1</f>
        <v>1</v>
      </c>
      <c r="CH1" s="48">
        <f t="shared" si="4"/>
        <v>2</v>
      </c>
      <c r="CI1" s="48">
        <f t="shared" si="4"/>
        <v>3</v>
      </c>
      <c r="CJ1" s="48">
        <f t="shared" si="4"/>
        <v>4</v>
      </c>
      <c r="CK1" s="48">
        <f t="shared" si="4"/>
        <v>5</v>
      </c>
      <c r="CL1" s="48">
        <f t="shared" si="4"/>
        <v>6</v>
      </c>
      <c r="CM1" s="48">
        <f t="shared" si="4"/>
        <v>7</v>
      </c>
      <c r="CN1" s="48">
        <f t="shared" si="4"/>
        <v>8</v>
      </c>
      <c r="CO1" s="48">
        <f t="shared" si="4"/>
        <v>9</v>
      </c>
      <c r="CP1" s="48">
        <f t="shared" si="4"/>
        <v>10</v>
      </c>
      <c r="CQ1" s="48">
        <f t="shared" si="4"/>
        <v>11</v>
      </c>
      <c r="CR1" s="48">
        <f t="shared" si="4"/>
        <v>12</v>
      </c>
    </row>
    <row r="2" spans="1:96" x14ac:dyDescent="0.2">
      <c r="A2" s="1"/>
    </row>
    <row r="3" spans="1:96" x14ac:dyDescent="0.2">
      <c r="A3" s="83"/>
      <c r="R3" s="208">
        <f t="shared" ref="R3:AC3" si="5">SUM(R6:R64)</f>
        <v>0</v>
      </c>
      <c r="S3" s="208">
        <f t="shared" si="5"/>
        <v>0</v>
      </c>
      <c r="T3" s="208">
        <f t="shared" si="5"/>
        <v>0</v>
      </c>
      <c r="U3" s="208">
        <f t="shared" si="5"/>
        <v>0</v>
      </c>
      <c r="V3" s="208">
        <f t="shared" si="5"/>
        <v>0</v>
      </c>
      <c r="W3" s="208">
        <f t="shared" si="5"/>
        <v>0</v>
      </c>
      <c r="X3" s="208">
        <f t="shared" si="5"/>
        <v>0</v>
      </c>
      <c r="Y3" s="208">
        <f t="shared" si="5"/>
        <v>0</v>
      </c>
      <c r="Z3" s="208">
        <f t="shared" si="5"/>
        <v>0</v>
      </c>
      <c r="AA3" s="208">
        <f t="shared" si="5"/>
        <v>0</v>
      </c>
      <c r="AB3" s="208">
        <f t="shared" si="5"/>
        <v>0</v>
      </c>
      <c r="AC3" s="208">
        <f t="shared" si="5"/>
        <v>0</v>
      </c>
      <c r="AE3" t="s">
        <v>97</v>
      </c>
      <c r="AF3" s="208">
        <f t="shared" ref="AF3:AQ3" si="6">SUM(AF6:AF64)</f>
        <v>0</v>
      </c>
      <c r="AG3" s="208">
        <f t="shared" si="6"/>
        <v>0</v>
      </c>
      <c r="AH3" s="208">
        <f t="shared" si="6"/>
        <v>0</v>
      </c>
      <c r="AI3" s="208">
        <f t="shared" si="6"/>
        <v>0</v>
      </c>
      <c r="AJ3" s="208">
        <f t="shared" si="6"/>
        <v>0</v>
      </c>
      <c r="AK3" s="208">
        <f t="shared" si="6"/>
        <v>0</v>
      </c>
      <c r="AL3" s="208">
        <f t="shared" si="6"/>
        <v>0</v>
      </c>
      <c r="AM3" s="208">
        <f t="shared" si="6"/>
        <v>0</v>
      </c>
      <c r="AN3" s="208">
        <f t="shared" si="6"/>
        <v>0</v>
      </c>
      <c r="AO3" s="208">
        <f t="shared" si="6"/>
        <v>0</v>
      </c>
      <c r="AP3" s="208">
        <f t="shared" si="6"/>
        <v>0</v>
      </c>
      <c r="AQ3" s="208">
        <f t="shared" si="6"/>
        <v>0</v>
      </c>
      <c r="AR3" s="208"/>
      <c r="AS3" s="8" t="s">
        <v>96</v>
      </c>
      <c r="AT3" s="208">
        <f t="shared" ref="AT3:BE3" si="7">SUM(AT6:AT64)</f>
        <v>0</v>
      </c>
      <c r="AU3" s="208">
        <f t="shared" si="7"/>
        <v>0</v>
      </c>
      <c r="AV3" s="208">
        <f t="shared" si="7"/>
        <v>0</v>
      </c>
      <c r="AW3" s="208">
        <f t="shared" si="7"/>
        <v>0</v>
      </c>
      <c r="AX3" s="208">
        <f t="shared" si="7"/>
        <v>0</v>
      </c>
      <c r="AY3" s="208">
        <f t="shared" si="7"/>
        <v>0</v>
      </c>
      <c r="AZ3" s="208">
        <f t="shared" si="7"/>
        <v>0</v>
      </c>
      <c r="BA3" s="208">
        <f t="shared" si="7"/>
        <v>0</v>
      </c>
      <c r="BB3" s="208">
        <f t="shared" si="7"/>
        <v>0</v>
      </c>
      <c r="BC3" s="208">
        <f t="shared" si="7"/>
        <v>0</v>
      </c>
      <c r="BD3" s="208">
        <f t="shared" si="7"/>
        <v>0</v>
      </c>
      <c r="BE3" s="208">
        <f t="shared" si="7"/>
        <v>0</v>
      </c>
      <c r="BF3" s="8" t="s">
        <v>95</v>
      </c>
      <c r="BG3" s="208">
        <f t="shared" ref="BG3:BR3" si="8">SUM(BG6:BG64)</f>
        <v>0</v>
      </c>
      <c r="BH3" s="208">
        <f t="shared" si="8"/>
        <v>0</v>
      </c>
      <c r="BI3" s="208">
        <f t="shared" si="8"/>
        <v>0</v>
      </c>
      <c r="BJ3" s="208">
        <f t="shared" si="8"/>
        <v>0</v>
      </c>
      <c r="BK3" s="208">
        <f t="shared" si="8"/>
        <v>0</v>
      </c>
      <c r="BL3" s="208">
        <f t="shared" si="8"/>
        <v>0</v>
      </c>
      <c r="BM3" s="208">
        <f t="shared" si="8"/>
        <v>0</v>
      </c>
      <c r="BN3" s="208">
        <f t="shared" si="8"/>
        <v>0</v>
      </c>
      <c r="BO3" s="208">
        <f t="shared" si="8"/>
        <v>0</v>
      </c>
      <c r="BP3" s="208">
        <f t="shared" si="8"/>
        <v>0</v>
      </c>
      <c r="BQ3" s="208">
        <f t="shared" si="8"/>
        <v>0</v>
      </c>
      <c r="BR3" s="208">
        <f t="shared" si="8"/>
        <v>0</v>
      </c>
      <c r="BS3" s="208"/>
      <c r="BT3" s="208">
        <f t="shared" ref="BT3:CE3" si="9">SUM(BT6:BT64)</f>
        <v>0</v>
      </c>
      <c r="BU3" s="208">
        <f t="shared" si="9"/>
        <v>0</v>
      </c>
      <c r="BV3" s="208">
        <f t="shared" si="9"/>
        <v>0</v>
      </c>
      <c r="BW3" s="208">
        <f t="shared" si="9"/>
        <v>0</v>
      </c>
      <c r="BX3" s="208">
        <f t="shared" si="9"/>
        <v>0</v>
      </c>
      <c r="BY3" s="208">
        <f t="shared" si="9"/>
        <v>0</v>
      </c>
      <c r="BZ3" s="208">
        <f t="shared" si="9"/>
        <v>0</v>
      </c>
      <c r="CA3" s="208">
        <f t="shared" si="9"/>
        <v>0</v>
      </c>
      <c r="CB3" s="208">
        <f t="shared" si="9"/>
        <v>0</v>
      </c>
      <c r="CC3" s="208">
        <f t="shared" si="9"/>
        <v>0</v>
      </c>
      <c r="CD3" s="208">
        <f t="shared" si="9"/>
        <v>0</v>
      </c>
      <c r="CE3" s="208">
        <f t="shared" si="9"/>
        <v>0</v>
      </c>
      <c r="CF3" s="208"/>
      <c r="CG3" s="208">
        <f t="shared" ref="CG3:CR3" si="10">SUM(CG6:CG64)</f>
        <v>0</v>
      </c>
      <c r="CH3" s="208">
        <f t="shared" si="10"/>
        <v>0</v>
      </c>
      <c r="CI3" s="208">
        <f t="shared" si="10"/>
        <v>0</v>
      </c>
      <c r="CJ3" s="208">
        <f t="shared" si="10"/>
        <v>0</v>
      </c>
      <c r="CK3" s="208">
        <f t="shared" si="10"/>
        <v>0</v>
      </c>
      <c r="CL3" s="208">
        <f t="shared" si="10"/>
        <v>0</v>
      </c>
      <c r="CM3" s="208">
        <f t="shared" si="10"/>
        <v>0</v>
      </c>
      <c r="CN3" s="208">
        <f t="shared" si="10"/>
        <v>0</v>
      </c>
      <c r="CO3" s="208">
        <f t="shared" si="10"/>
        <v>0</v>
      </c>
      <c r="CP3" s="208">
        <f t="shared" si="10"/>
        <v>0</v>
      </c>
      <c r="CQ3" s="208">
        <f t="shared" si="10"/>
        <v>0</v>
      </c>
      <c r="CR3" s="208">
        <f t="shared" si="10"/>
        <v>0</v>
      </c>
    </row>
    <row r="4" spans="1:96" ht="16" thickBot="1" x14ac:dyDescent="0.25">
      <c r="R4" s="403" t="s">
        <v>94</v>
      </c>
      <c r="S4" s="403"/>
      <c r="T4" s="403"/>
      <c r="U4" s="403"/>
      <c r="V4" s="403"/>
      <c r="W4" s="403"/>
      <c r="X4" s="403"/>
      <c r="Y4" s="403"/>
      <c r="Z4" s="403"/>
      <c r="AA4" s="403"/>
      <c r="AB4" s="403"/>
      <c r="AC4" s="403"/>
      <c r="AF4" s="404" t="s">
        <v>25</v>
      </c>
      <c r="AG4" s="404"/>
      <c r="AH4" s="404"/>
      <c r="AI4" s="404"/>
      <c r="AJ4" s="404"/>
      <c r="AK4" s="404"/>
      <c r="AL4" s="404"/>
      <c r="AM4" s="404"/>
      <c r="AN4" s="404"/>
      <c r="AO4" s="404"/>
      <c r="AP4" s="404"/>
      <c r="AQ4" s="404"/>
      <c r="AR4" s="313"/>
      <c r="AT4" s="404" t="s">
        <v>24</v>
      </c>
      <c r="AU4" s="404"/>
      <c r="AV4" s="404"/>
      <c r="AW4" s="404"/>
      <c r="AX4" s="404"/>
      <c r="AY4" s="404"/>
      <c r="AZ4" s="404"/>
      <c r="BA4" s="404"/>
      <c r="BB4" s="404"/>
      <c r="BC4" s="404"/>
      <c r="BD4" s="404"/>
      <c r="BE4" s="404"/>
      <c r="BG4" s="404" t="s">
        <v>46</v>
      </c>
      <c r="BH4" s="404"/>
      <c r="BI4" s="404"/>
      <c r="BJ4" s="404"/>
      <c r="BK4" s="404"/>
      <c r="BL4" s="404"/>
      <c r="BM4" s="404"/>
      <c r="BN4" s="404"/>
      <c r="BO4" s="404"/>
      <c r="BP4" s="404"/>
      <c r="BQ4" s="404"/>
      <c r="BR4" s="404"/>
      <c r="BT4" s="404" t="s">
        <v>93</v>
      </c>
      <c r="BU4" s="404"/>
      <c r="BV4" s="404"/>
      <c r="BW4" s="404"/>
      <c r="BX4" s="404"/>
      <c r="BY4" s="404"/>
      <c r="BZ4" s="404"/>
      <c r="CA4" s="404"/>
      <c r="CB4" s="404"/>
      <c r="CC4" s="404"/>
      <c r="CD4" s="404"/>
      <c r="CE4" s="404"/>
      <c r="CG4" s="402" t="s">
        <v>92</v>
      </c>
      <c r="CH4" s="402"/>
      <c r="CI4" s="402"/>
      <c r="CJ4" s="402"/>
      <c r="CK4" s="402"/>
      <c r="CL4" s="402"/>
      <c r="CM4" s="402"/>
      <c r="CN4" s="402"/>
      <c r="CO4" s="402"/>
      <c r="CP4" s="402"/>
      <c r="CQ4" s="402"/>
      <c r="CR4" s="402"/>
    </row>
    <row r="5" spans="1:96" s="11" customFormat="1" ht="33" thickBot="1" x14ac:dyDescent="0.25">
      <c r="B5" s="224" t="s">
        <v>91</v>
      </c>
      <c r="C5" s="89" t="s">
        <v>30</v>
      </c>
      <c r="D5" s="225" t="s">
        <v>90</v>
      </c>
      <c r="E5" s="225" t="s">
        <v>89</v>
      </c>
      <c r="F5" s="225" t="s">
        <v>88</v>
      </c>
      <c r="G5" s="225" t="s">
        <v>87</v>
      </c>
      <c r="H5" s="225" t="s">
        <v>86</v>
      </c>
      <c r="I5" s="225" t="s">
        <v>85</v>
      </c>
      <c r="J5" s="225" t="s">
        <v>84</v>
      </c>
      <c r="K5" s="88" t="s">
        <v>80</v>
      </c>
      <c r="L5" s="268"/>
      <c r="M5" s="269" t="s">
        <v>25</v>
      </c>
      <c r="N5" s="269" t="s">
        <v>168</v>
      </c>
      <c r="O5" s="269" t="s">
        <v>227</v>
      </c>
      <c r="P5" s="269" t="s">
        <v>226</v>
      </c>
      <c r="Q5" s="268"/>
      <c r="R5" s="334" t="str">
        <f t="shared" ref="R5:AC5" si="11">AF5</f>
        <v>JAN-20</v>
      </c>
      <c r="S5" s="88" t="str">
        <f t="shared" si="11"/>
        <v>FEB-20</v>
      </c>
      <c r="T5" s="88" t="str">
        <f t="shared" si="11"/>
        <v>MAR-20</v>
      </c>
      <c r="U5" s="88" t="str">
        <f t="shared" si="11"/>
        <v>APR-20</v>
      </c>
      <c r="V5" s="88" t="str">
        <f t="shared" si="11"/>
        <v>MAY-20</v>
      </c>
      <c r="W5" s="88" t="str">
        <f t="shared" si="11"/>
        <v>JUN-20</v>
      </c>
      <c r="X5" s="88" t="str">
        <f t="shared" si="11"/>
        <v>JUL-20</v>
      </c>
      <c r="Y5" s="88" t="str">
        <f t="shared" si="11"/>
        <v>AUG-20</v>
      </c>
      <c r="Z5" s="88" t="str">
        <f t="shared" si="11"/>
        <v>SEP-20</v>
      </c>
      <c r="AA5" s="88" t="str">
        <f t="shared" si="11"/>
        <v>OCT-20</v>
      </c>
      <c r="AB5" s="88" t="str">
        <f t="shared" si="11"/>
        <v>NOV-20</v>
      </c>
      <c r="AC5" s="88" t="str">
        <f t="shared" si="11"/>
        <v>DEC-20</v>
      </c>
      <c r="AF5" s="80" t="str">
        <f>'Lookup Sheet'!B3</f>
        <v>JAN-20</v>
      </c>
      <c r="AG5" s="224" t="str">
        <f>'Lookup Sheet'!C3</f>
        <v>FEB-20</v>
      </c>
      <c r="AH5" s="224" t="str">
        <f>'Lookup Sheet'!D3</f>
        <v>MAR-20</v>
      </c>
      <c r="AI5" s="224" t="str">
        <f>'Lookup Sheet'!E3</f>
        <v>APR-20</v>
      </c>
      <c r="AJ5" s="224" t="str">
        <f>'Lookup Sheet'!F3</f>
        <v>MAY-20</v>
      </c>
      <c r="AK5" s="224" t="str">
        <f>'Lookup Sheet'!G3</f>
        <v>JUN-20</v>
      </c>
      <c r="AL5" s="224" t="str">
        <f>'Lookup Sheet'!H3</f>
        <v>JUL-20</v>
      </c>
      <c r="AM5" s="224" t="str">
        <f>'Lookup Sheet'!I3</f>
        <v>AUG-20</v>
      </c>
      <c r="AN5" s="224" t="str">
        <f>'Lookup Sheet'!J3</f>
        <v>SEP-20</v>
      </c>
      <c r="AO5" s="224" t="str">
        <f>'Lookup Sheet'!K3</f>
        <v>OCT-20</v>
      </c>
      <c r="AP5" s="224" t="str">
        <f>'Lookup Sheet'!L3</f>
        <v>NOV-20</v>
      </c>
      <c r="AQ5" s="224" t="str">
        <f>'Lookup Sheet'!M3</f>
        <v>DEC-20</v>
      </c>
      <c r="AT5" s="80" t="str">
        <f t="shared" ref="AT5:BE5" si="12">AF5</f>
        <v>JAN-20</v>
      </c>
      <c r="AU5" s="224" t="str">
        <f t="shared" si="12"/>
        <v>FEB-20</v>
      </c>
      <c r="AV5" s="224" t="str">
        <f t="shared" si="12"/>
        <v>MAR-20</v>
      </c>
      <c r="AW5" s="224" t="str">
        <f t="shared" si="12"/>
        <v>APR-20</v>
      </c>
      <c r="AX5" s="224" t="str">
        <f t="shared" si="12"/>
        <v>MAY-20</v>
      </c>
      <c r="AY5" s="224" t="str">
        <f t="shared" si="12"/>
        <v>JUN-20</v>
      </c>
      <c r="AZ5" s="224" t="str">
        <f t="shared" si="12"/>
        <v>JUL-20</v>
      </c>
      <c r="BA5" s="224" t="str">
        <f t="shared" si="12"/>
        <v>AUG-20</v>
      </c>
      <c r="BB5" s="224" t="str">
        <f t="shared" si="12"/>
        <v>SEP-20</v>
      </c>
      <c r="BC5" s="224" t="str">
        <f t="shared" si="12"/>
        <v>OCT-20</v>
      </c>
      <c r="BD5" s="224" t="str">
        <f t="shared" si="12"/>
        <v>NOV-20</v>
      </c>
      <c r="BE5" s="224" t="str">
        <f t="shared" si="12"/>
        <v>DEC-20</v>
      </c>
      <c r="BG5" s="80" t="str">
        <f t="shared" ref="BG5:BR5" si="13">AT5</f>
        <v>JAN-20</v>
      </c>
      <c r="BH5" s="224" t="str">
        <f t="shared" si="13"/>
        <v>FEB-20</v>
      </c>
      <c r="BI5" s="224" t="str">
        <f t="shared" si="13"/>
        <v>MAR-20</v>
      </c>
      <c r="BJ5" s="224" t="str">
        <f t="shared" si="13"/>
        <v>APR-20</v>
      </c>
      <c r="BK5" s="224" t="str">
        <f t="shared" si="13"/>
        <v>MAY-20</v>
      </c>
      <c r="BL5" s="224" t="str">
        <f t="shared" si="13"/>
        <v>JUN-20</v>
      </c>
      <c r="BM5" s="224" t="str">
        <f t="shared" si="13"/>
        <v>JUL-20</v>
      </c>
      <c r="BN5" s="224" t="str">
        <f t="shared" si="13"/>
        <v>AUG-20</v>
      </c>
      <c r="BO5" s="224" t="str">
        <f t="shared" si="13"/>
        <v>SEP-20</v>
      </c>
      <c r="BP5" s="224" t="str">
        <f t="shared" si="13"/>
        <v>OCT-20</v>
      </c>
      <c r="BQ5" s="224" t="str">
        <f t="shared" si="13"/>
        <v>NOV-20</v>
      </c>
      <c r="BR5" s="224" t="str">
        <f t="shared" si="13"/>
        <v>DEC-20</v>
      </c>
      <c r="BT5" s="80" t="str">
        <f t="shared" ref="BT5:CE5" si="14">BG5</f>
        <v>JAN-20</v>
      </c>
      <c r="BU5" s="224" t="str">
        <f t="shared" si="14"/>
        <v>FEB-20</v>
      </c>
      <c r="BV5" s="224" t="str">
        <f t="shared" si="14"/>
        <v>MAR-20</v>
      </c>
      <c r="BW5" s="224" t="str">
        <f t="shared" si="14"/>
        <v>APR-20</v>
      </c>
      <c r="BX5" s="224" t="str">
        <f t="shared" si="14"/>
        <v>MAY-20</v>
      </c>
      <c r="BY5" s="224" t="str">
        <f t="shared" si="14"/>
        <v>JUN-20</v>
      </c>
      <c r="BZ5" s="224" t="str">
        <f t="shared" si="14"/>
        <v>JUL-20</v>
      </c>
      <c r="CA5" s="224" t="str">
        <f t="shared" si="14"/>
        <v>AUG-20</v>
      </c>
      <c r="CB5" s="224" t="str">
        <f t="shared" si="14"/>
        <v>SEP-20</v>
      </c>
      <c r="CC5" s="224" t="str">
        <f t="shared" si="14"/>
        <v>OCT-20</v>
      </c>
      <c r="CD5" s="224" t="str">
        <f t="shared" si="14"/>
        <v>NOV-20</v>
      </c>
      <c r="CE5" s="224" t="str">
        <f t="shared" si="14"/>
        <v>DEC-20</v>
      </c>
      <c r="CG5" s="80" t="str">
        <f t="shared" ref="CG5:CR5" si="15">BT5</f>
        <v>JAN-20</v>
      </c>
      <c r="CH5" s="224" t="str">
        <f t="shared" si="15"/>
        <v>FEB-20</v>
      </c>
      <c r="CI5" s="224" t="str">
        <f t="shared" si="15"/>
        <v>MAR-20</v>
      </c>
      <c r="CJ5" s="224" t="str">
        <f t="shared" si="15"/>
        <v>APR-20</v>
      </c>
      <c r="CK5" s="224" t="str">
        <f t="shared" si="15"/>
        <v>MAY-20</v>
      </c>
      <c r="CL5" s="224" t="str">
        <f t="shared" si="15"/>
        <v>JUN-20</v>
      </c>
      <c r="CM5" s="224" t="str">
        <f t="shared" si="15"/>
        <v>JUL-20</v>
      </c>
      <c r="CN5" s="224" t="str">
        <f t="shared" si="15"/>
        <v>AUG-20</v>
      </c>
      <c r="CO5" s="224" t="str">
        <f t="shared" si="15"/>
        <v>SEP-20</v>
      </c>
      <c r="CP5" s="224" t="str">
        <f t="shared" si="15"/>
        <v>OCT-20</v>
      </c>
      <c r="CQ5" s="224" t="str">
        <f t="shared" si="15"/>
        <v>NOV-20</v>
      </c>
      <c r="CR5" s="224" t="str">
        <f t="shared" si="15"/>
        <v>DEC-20</v>
      </c>
    </row>
    <row r="6" spans="1:96" x14ac:dyDescent="0.2">
      <c r="B6" s="259"/>
      <c r="C6" s="260"/>
      <c r="D6" s="261"/>
      <c r="E6" s="261"/>
      <c r="F6" s="262"/>
      <c r="G6" s="262"/>
      <c r="H6" s="262"/>
      <c r="I6" s="263"/>
      <c r="J6" s="263"/>
      <c r="K6" s="264"/>
      <c r="M6" s="271">
        <f>SUM(AF6:AQ6)</f>
        <v>0</v>
      </c>
      <c r="N6" s="272">
        <f>SUM(AT6:BE6)</f>
        <v>0</v>
      </c>
      <c r="O6" s="272">
        <f>SUM(BG6:BR6)</f>
        <v>0</v>
      </c>
      <c r="P6" s="276">
        <f>SUM(R6:AC6)</f>
        <v>0</v>
      </c>
      <c r="R6" s="85">
        <f t="shared" ref="R6:R37" si="16">AF6+AT6+BG6</f>
        <v>0</v>
      </c>
      <c r="S6" s="84">
        <f t="shared" ref="S6:S37" si="17">AG6+AU6+BH6</f>
        <v>0</v>
      </c>
      <c r="T6" s="84">
        <f t="shared" ref="T6:T37" si="18">AH6+AV6+BI6</f>
        <v>0</v>
      </c>
      <c r="U6" s="84">
        <f t="shared" ref="U6:U37" si="19">AI6+AW6+BJ6</f>
        <v>0</v>
      </c>
      <c r="V6" s="84">
        <f t="shared" ref="V6:V37" si="20">AJ6+AX6+BK6</f>
        <v>0</v>
      </c>
      <c r="W6" s="84">
        <f t="shared" ref="W6:W37" si="21">AK6+AY6+BL6</f>
        <v>0</v>
      </c>
      <c r="X6" s="84">
        <f t="shared" ref="X6:X37" si="22">AL6+AZ6+BM6</f>
        <v>0</v>
      </c>
      <c r="Y6" s="84">
        <f t="shared" ref="Y6:Y37" si="23">AM6+BA6+BN6</f>
        <v>0</v>
      </c>
      <c r="Z6" s="84">
        <f t="shared" ref="Z6:Z37" si="24">AN6+BB6+BO6</f>
        <v>0</v>
      </c>
      <c r="AA6" s="84">
        <f t="shared" ref="AA6:AA37" si="25">AO6+BC6+BP6</f>
        <v>0</v>
      </c>
      <c r="AB6" s="84">
        <f t="shared" ref="AB6:AB37" si="26">AP6+BD6+BQ6</f>
        <v>0</v>
      </c>
      <c r="AC6" s="335">
        <f t="shared" ref="AC6:AC37" si="27">AQ6+BE6+BR6</f>
        <v>0</v>
      </c>
      <c r="AE6" s="86" t="str">
        <f>Header!$C$22</f>
        <v>477 - Salaries</v>
      </c>
      <c r="AF6" s="85">
        <f>IF($I6&lt;=AF$1,IF($J6&lt;AF$1,0,$C6/12),0)</f>
        <v>0</v>
      </c>
      <c r="AG6" s="84">
        <f>IF($I6&lt;=AG$1,IF($J6&lt;AG$1,0,$C6/12),0)</f>
        <v>0</v>
      </c>
      <c r="AH6" s="84">
        <f t="shared" ref="AH6:AQ11" si="28">IF($I6&lt;=AH$1,IF($J6&lt;AH$1,0,$C6/12),0)</f>
        <v>0</v>
      </c>
      <c r="AI6" s="84">
        <f t="shared" si="28"/>
        <v>0</v>
      </c>
      <c r="AJ6" s="84">
        <f t="shared" si="28"/>
        <v>0</v>
      </c>
      <c r="AK6" s="84">
        <f t="shared" si="28"/>
        <v>0</v>
      </c>
      <c r="AL6" s="84">
        <f t="shared" si="28"/>
        <v>0</v>
      </c>
      <c r="AM6" s="84">
        <f t="shared" si="28"/>
        <v>0</v>
      </c>
      <c r="AN6" s="84">
        <f t="shared" si="28"/>
        <v>0</v>
      </c>
      <c r="AO6" s="84">
        <f t="shared" si="28"/>
        <v>0</v>
      </c>
      <c r="AP6" s="84">
        <f t="shared" si="28"/>
        <v>0</v>
      </c>
      <c r="AQ6" s="84">
        <f t="shared" si="28"/>
        <v>0</v>
      </c>
      <c r="AR6" s="234"/>
      <c r="AS6" s="86" t="str">
        <f>Header!$C$23</f>
        <v>479 - Employers National Insurance</v>
      </c>
      <c r="AT6" s="85">
        <f>IF(CG6&lt;Header!$C$32,0,IF(AF6&gt;0,(CG6-Header!$C$32)*Header!$B$29,0))</f>
        <v>0</v>
      </c>
      <c r="AU6" s="84">
        <f>IF(CH6&lt;Header!$C$32,0,IF(AG6&gt;0,(CH6-Header!$C$32)*Header!$B$29,0))</f>
        <v>0</v>
      </c>
      <c r="AV6" s="84">
        <f>IF(CI6&lt;Header!$C$32,0,IF(AH6&gt;0,(CI6-Header!$C$32)*Header!$B$29,0))</f>
        <v>0</v>
      </c>
      <c r="AW6" s="84">
        <f>IF(CJ6&lt;Header!$C$32,0,IF(AI6&gt;0,(CJ6-Header!$C$32)*Header!$B$29,0))</f>
        <v>0</v>
      </c>
      <c r="AX6" s="84">
        <f>IF(CK6&lt;Header!$C$32,0,IF(AJ6&gt;0,(CK6-Header!$C$32)*Header!$B$29,0))</f>
        <v>0</v>
      </c>
      <c r="AY6" s="84">
        <f>IF(CL6&lt;Header!$C$32,0,IF(AK6&gt;0,(CL6-Header!$C$32)*Header!$B$29,0))</f>
        <v>0</v>
      </c>
      <c r="AZ6" s="84">
        <f>IF(CM6&lt;Header!$C$32,0,IF(AL6&gt;0,(CM6-Header!$C$32)*Header!$B$29,0))</f>
        <v>0</v>
      </c>
      <c r="BA6" s="84">
        <f>IF(CN6&lt;Header!$C$32,0,IF(AM6&gt;0,(CN6-Header!$C$32)*Header!$B$29,0))</f>
        <v>0</v>
      </c>
      <c r="BB6" s="84">
        <f>IF(CO6&lt;Header!$C$32,0,IF(AN6&gt;0,(CO6-Header!$C$32)*Header!$B$29,0))</f>
        <v>0</v>
      </c>
      <c r="BC6" s="84">
        <f>IF(CP6&lt;Header!$C$32,0,IF(AO6&gt;0,(CP6-Header!$C$32)*Header!$B$29,0))</f>
        <v>0</v>
      </c>
      <c r="BD6" s="84">
        <f>IF(CQ6&lt;Header!$C$32,0,IF(AP6&gt;0,(CQ6-Header!$C$32)*Header!$B$29,0))</f>
        <v>0</v>
      </c>
      <c r="BE6" s="84">
        <f>IF(CR6&lt;Header!$C$32,0,IF(AQ6&gt;0,(CR6-Header!$C$32)*Header!$B$29,0))</f>
        <v>0</v>
      </c>
      <c r="BF6" s="86" t="str">
        <f>Header!$C$24</f>
        <v>482 - Pensions Costs</v>
      </c>
      <c r="BG6" s="85">
        <f>IF(AF6&gt;0,IF(AF6&gt;Header!$D$36,Header!$D$37,AF6-Header!$C$36)*$H6,0)</f>
        <v>0</v>
      </c>
      <c r="BH6" s="84">
        <f>IF(AG6&gt;0,IF(AG6&gt;Header!$D$36,Header!$D$37,AG6-Header!$C$36)*$H6,0)</f>
        <v>0</v>
      </c>
      <c r="BI6" s="84">
        <f>IF(AH6&gt;0,IF(AH6&gt;Header!$D$36,Header!$D$37,AH6-Header!$C$36)*$H6,0)</f>
        <v>0</v>
      </c>
      <c r="BJ6" s="84">
        <f>IF(AI6&gt;0,IF(AI6&gt;Header!$D$36,Header!$D$37,AI6-Header!$C$36)*$H6,0)</f>
        <v>0</v>
      </c>
      <c r="BK6" s="84">
        <f>IF(AJ6&gt;0,IF(AJ6&gt;Header!$D$36,Header!$D$37,AJ6-Header!$C$36)*$H6,0)</f>
        <v>0</v>
      </c>
      <c r="BL6" s="84">
        <f>IF(AK6&gt;0,IF(AK6&gt;Header!$D$36,Header!$D$37,AK6-Header!$C$36)*$H6,0)</f>
        <v>0</v>
      </c>
      <c r="BM6" s="84">
        <f>IF(AL6&gt;0,IF(AL6&gt;Header!$D$36,Header!$D$37,AL6-Header!$C$36)*$H6,0)</f>
        <v>0</v>
      </c>
      <c r="BN6" s="84">
        <f>IF(AM6&gt;0,IF(AM6&gt;Header!$D$36,Header!$D$37,AM6-Header!$C$36)*$H6,0)</f>
        <v>0</v>
      </c>
      <c r="BO6" s="84">
        <f>IF(AN6&gt;0,IF(AN6&gt;Header!$D$36,Header!$D$37,AN6-Header!$C$36)*$H6,0)</f>
        <v>0</v>
      </c>
      <c r="BP6" s="84">
        <f>IF(AO6&gt;0,IF(AO6&gt;Header!$D$36,Header!$D$37,AO6-Header!$C$36)*$H6,0)</f>
        <v>0</v>
      </c>
      <c r="BQ6" s="84">
        <f>IF(AP6&gt;0,IF(AP6&gt;Header!$D$36,Header!$D$37,AP6-Header!$C$36)*$H6,0)</f>
        <v>0</v>
      </c>
      <c r="BR6" s="84">
        <f>IF(AQ6&gt;0,IF(AQ6&gt;Header!$D$36,Header!$D$37,AQ6-Header!$C$36)*$H6,0)</f>
        <v>0</v>
      </c>
      <c r="BT6" s="85">
        <f>IF(AF6&gt;Header!$D$36,Header!$D$37,AF6-Header!$D$36)*'Employees Entry'!$F6</f>
        <v>0</v>
      </c>
      <c r="BU6" s="84">
        <f>IF(AG6&gt;Header!$D$36,Header!$D$37,AG6-Header!$D$36)*'Employees Entry'!$F6</f>
        <v>0</v>
      </c>
      <c r="BV6" s="84">
        <f>IF(AH6&gt;Header!$D$36,Header!$D$37,AH6-Header!$D$36)*'Employees Entry'!$F6</f>
        <v>0</v>
      </c>
      <c r="BW6" s="84">
        <f>IF(AI6&gt;Header!$D$36,Header!$D$37,AI6-Header!$D$36)*'Employees Entry'!$F6</f>
        <v>0</v>
      </c>
      <c r="BX6" s="84">
        <f>IF(AJ6&gt;Header!$D$36,Header!$D$37,AJ6-Header!$D$36)*'Employees Entry'!$F6</f>
        <v>0</v>
      </c>
      <c r="BY6" s="84">
        <f>IF(AK6&gt;Header!$D$36,Header!$D$37,AK6-Header!$D$36)*'Employees Entry'!$F6</f>
        <v>0</v>
      </c>
      <c r="BZ6" s="84">
        <f>IF(AL6&gt;Header!$D$36,Header!$D$37,AL6-Header!$D$36)*'Employees Entry'!$F6</f>
        <v>0</v>
      </c>
      <c r="CA6" s="84">
        <f>IF(AM6&gt;Header!$D$36,Header!$D$37,AM6-Header!$D$36)*'Employees Entry'!$F6</f>
        <v>0</v>
      </c>
      <c r="CB6" s="84">
        <f>IF(AN6&gt;Header!$D$36,Header!$D$37,AN6-Header!$D$36)*'Employees Entry'!$F6</f>
        <v>0</v>
      </c>
      <c r="CC6" s="84">
        <f>IF(AO6&gt;Header!$D$36,Header!$D$37,AO6-Header!$D$36)*'Employees Entry'!$F6</f>
        <v>0</v>
      </c>
      <c r="CD6" s="84">
        <f>IF(AP6&gt;Header!$D$36,Header!$D$37,AP6-Header!$D$36)*'Employees Entry'!$F6</f>
        <v>0</v>
      </c>
      <c r="CE6" s="84">
        <f>IF(AQ6&gt;Header!$D$36,Header!$D$37,AQ6-Header!$D$36)*'Employees Entry'!$F6</f>
        <v>0</v>
      </c>
      <c r="CG6" s="85">
        <f t="shared" ref="CG6:CG37" si="29">AF6-BT6</f>
        <v>0</v>
      </c>
      <c r="CH6" s="84">
        <f t="shared" ref="CH6:CH37" si="30">AG6-BU6</f>
        <v>0</v>
      </c>
      <c r="CI6" s="84">
        <f t="shared" ref="CI6:CI37" si="31">AH6-BV6</f>
        <v>0</v>
      </c>
      <c r="CJ6" s="84">
        <f t="shared" ref="CJ6:CJ37" si="32">AI6-BW6</f>
        <v>0</v>
      </c>
      <c r="CK6" s="84">
        <f t="shared" ref="CK6:CK37" si="33">AJ6-BX6</f>
        <v>0</v>
      </c>
      <c r="CL6" s="84">
        <f t="shared" ref="CL6:CL37" si="34">AK6-BY6</f>
        <v>0</v>
      </c>
      <c r="CM6" s="84">
        <f t="shared" ref="CM6:CM37" si="35">AL6-BZ6</f>
        <v>0</v>
      </c>
      <c r="CN6" s="84">
        <f t="shared" ref="CN6:CN37" si="36">AM6-CA6</f>
        <v>0</v>
      </c>
      <c r="CO6" s="84">
        <f t="shared" ref="CO6:CO37" si="37">AN6-CB6</f>
        <v>0</v>
      </c>
      <c r="CP6" s="84">
        <f t="shared" ref="CP6:CP37" si="38">AO6-CC6</f>
        <v>0</v>
      </c>
      <c r="CQ6" s="84">
        <f t="shared" ref="CQ6:CQ37" si="39">AP6-CD6</f>
        <v>0</v>
      </c>
      <c r="CR6" s="84">
        <f t="shared" ref="CR6:CR37" si="40">AQ6-CE6</f>
        <v>0</v>
      </c>
    </row>
    <row r="7" spans="1:96" x14ac:dyDescent="0.2">
      <c r="B7" s="252"/>
      <c r="C7" s="253"/>
      <c r="D7" s="378"/>
      <c r="E7" s="249"/>
      <c r="F7" s="250"/>
      <c r="G7" s="250"/>
      <c r="H7" s="250"/>
      <c r="I7" s="251"/>
      <c r="J7" s="251"/>
      <c r="K7" s="254"/>
      <c r="M7" s="273">
        <f t="shared" ref="M7:M64" si="41">SUM(AF7:AQ7)</f>
        <v>0</v>
      </c>
      <c r="N7" s="270">
        <f t="shared" ref="N7:N64" si="42">SUM(AT7:BE7)</f>
        <v>0</v>
      </c>
      <c r="O7" s="270">
        <f t="shared" ref="O7:O64" si="43">SUM(BG7:BR7)</f>
        <v>0</v>
      </c>
      <c r="P7" s="277">
        <f>SUM(R7:AC7)</f>
        <v>0</v>
      </c>
      <c r="R7" s="85">
        <f t="shared" si="16"/>
        <v>0</v>
      </c>
      <c r="S7" s="84">
        <f t="shared" si="17"/>
        <v>0</v>
      </c>
      <c r="T7" s="84">
        <f t="shared" si="18"/>
        <v>0</v>
      </c>
      <c r="U7" s="84">
        <f t="shared" si="19"/>
        <v>0</v>
      </c>
      <c r="V7" s="84">
        <f t="shared" si="20"/>
        <v>0</v>
      </c>
      <c r="W7" s="84">
        <f t="shared" si="21"/>
        <v>0</v>
      </c>
      <c r="X7" s="84">
        <f t="shared" si="22"/>
        <v>0</v>
      </c>
      <c r="Y7" s="84">
        <f t="shared" si="23"/>
        <v>0</v>
      </c>
      <c r="Z7" s="84">
        <f t="shared" si="24"/>
        <v>0</v>
      </c>
      <c r="AA7" s="84">
        <f t="shared" si="25"/>
        <v>0</v>
      </c>
      <c r="AB7" s="84">
        <f t="shared" si="26"/>
        <v>0</v>
      </c>
      <c r="AC7" s="335">
        <f t="shared" si="27"/>
        <v>0</v>
      </c>
      <c r="AE7" s="86" t="str">
        <f>Header!$C$22</f>
        <v>477 - Salaries</v>
      </c>
      <c r="AF7" s="85">
        <f t="shared" ref="AF7:AQ64" si="44">IF($I7&lt;=AF$1,IF($J7&lt;AF$1,0,$C7/12),0)</f>
        <v>0</v>
      </c>
      <c r="AG7" s="84">
        <f t="shared" si="44"/>
        <v>0</v>
      </c>
      <c r="AH7" s="84">
        <f t="shared" si="44"/>
        <v>0</v>
      </c>
      <c r="AI7" s="84">
        <f t="shared" si="44"/>
        <v>0</v>
      </c>
      <c r="AJ7" s="84">
        <f t="shared" si="44"/>
        <v>0</v>
      </c>
      <c r="AK7" s="84">
        <f t="shared" si="44"/>
        <v>0</v>
      </c>
      <c r="AL7" s="84">
        <f t="shared" si="44"/>
        <v>0</v>
      </c>
      <c r="AM7" s="84">
        <f t="shared" si="44"/>
        <v>0</v>
      </c>
      <c r="AN7" s="84">
        <f t="shared" si="44"/>
        <v>0</v>
      </c>
      <c r="AO7" s="84">
        <f t="shared" si="44"/>
        <v>0</v>
      </c>
      <c r="AP7" s="84">
        <f t="shared" si="44"/>
        <v>0</v>
      </c>
      <c r="AQ7" s="84">
        <f t="shared" si="44"/>
        <v>0</v>
      </c>
      <c r="AR7" s="234"/>
      <c r="AS7" s="86" t="str">
        <f>Header!$C$23</f>
        <v>479 - Employers National Insurance</v>
      </c>
      <c r="AT7" s="85">
        <f>IF(CG7&lt;Header!$C$32,0,IF(AF7&gt;0,(CG7-Header!$C$32)*Header!$B$29,0))</f>
        <v>0</v>
      </c>
      <c r="AU7" s="84">
        <f>IF(CH7&lt;Header!$C$32,0,IF(AG7&gt;0,(CH7-Header!$C$32)*Header!$B$29,0))</f>
        <v>0</v>
      </c>
      <c r="AV7" s="84">
        <f>IF(CI7&lt;Header!$C$32,0,IF(AH7&gt;0,(CI7-Header!$C$32)*Header!$B$29,0))</f>
        <v>0</v>
      </c>
      <c r="AW7" s="84">
        <f>IF(CJ7&lt;Header!$C$32,0,IF(AI7&gt;0,(CJ7-Header!$C$32)*Header!$B$29,0))</f>
        <v>0</v>
      </c>
      <c r="AX7" s="84">
        <f>IF(CK7&lt;Header!$C$32,0,IF(AJ7&gt;0,(CK7-Header!$C$32)*Header!$B$29,0))</f>
        <v>0</v>
      </c>
      <c r="AY7" s="84">
        <f>IF(CL7&lt;Header!$C$32,0,IF(AK7&gt;0,(CL7-Header!$C$32)*Header!$B$29,0))</f>
        <v>0</v>
      </c>
      <c r="AZ7" s="84">
        <f>IF(CM7&lt;Header!$C$32,0,IF(AL7&gt;0,(CM7-Header!$C$32)*Header!$B$29,0))</f>
        <v>0</v>
      </c>
      <c r="BA7" s="84">
        <f>IF(CN7&lt;Header!$C$32,0,IF(AM7&gt;0,(CN7-Header!$C$32)*Header!$B$29,0))</f>
        <v>0</v>
      </c>
      <c r="BB7" s="84">
        <f>IF(CO7&lt;Header!$C$32,0,IF(AN7&gt;0,(CO7-Header!$C$32)*Header!$B$29,0))</f>
        <v>0</v>
      </c>
      <c r="BC7" s="84">
        <f>IF(CP7&lt;Header!$C$32,0,IF(AO7&gt;0,(CP7-Header!$C$32)*Header!$B$29,0))</f>
        <v>0</v>
      </c>
      <c r="BD7" s="84">
        <f>IF(CQ7&lt;Header!$C$32,0,IF(AP7&gt;0,(CQ7-Header!$C$32)*Header!$B$29,0))</f>
        <v>0</v>
      </c>
      <c r="BE7" s="84">
        <f>IF(CR7&lt;Header!$C$32,0,IF(AQ7&gt;0,(CR7-Header!$C$32)*Header!$B$29,0))</f>
        <v>0</v>
      </c>
      <c r="BF7" s="86" t="str">
        <f>Header!$C$24</f>
        <v>482 - Pensions Costs</v>
      </c>
      <c r="BG7" s="85">
        <f>IF(AF7&gt;0,IF(AF7&gt;Header!$D$36,Header!$D$37,AF7-Header!$C$36)*$H7,0)</f>
        <v>0</v>
      </c>
      <c r="BH7" s="84">
        <f>IF(AG7&gt;0,IF(AG7&gt;Header!$D$36,Header!$D$37,AG7-Header!$C$36)*$H7,0)</f>
        <v>0</v>
      </c>
      <c r="BI7" s="84">
        <f>IF(AH7&gt;0,IF(AH7&gt;Header!$D$36,Header!$D$37,AH7-Header!$C$36)*$H7,0)</f>
        <v>0</v>
      </c>
      <c r="BJ7" s="84">
        <f>IF(AI7&gt;0,IF(AI7&gt;Header!$D$36,Header!$D$37,AI7-Header!$C$36)*$H7,0)</f>
        <v>0</v>
      </c>
      <c r="BK7" s="84">
        <f>IF(AJ7&gt;0,IF(AJ7&gt;Header!$D$36,Header!$D$37,AJ7-Header!$C$36)*$H7,0)</f>
        <v>0</v>
      </c>
      <c r="BL7" s="84">
        <f>IF(AK7&gt;0,IF(AK7&gt;Header!$D$36,Header!$D$37,AK7-Header!$C$36)*$H7,0)</f>
        <v>0</v>
      </c>
      <c r="BM7" s="84">
        <f>IF(AL7&gt;0,IF(AL7&gt;Header!$D$36,Header!$D$37,AL7-Header!$C$36)*$H7,0)</f>
        <v>0</v>
      </c>
      <c r="BN7" s="84">
        <f>IF(AM7&gt;0,IF(AM7&gt;Header!$D$36,Header!$D$37,AM7-Header!$C$36)*$H7,0)</f>
        <v>0</v>
      </c>
      <c r="BO7" s="84">
        <f>IF(AN7&gt;0,IF(AN7&gt;Header!$D$36,Header!$D$37,AN7-Header!$C$36)*$H7,0)</f>
        <v>0</v>
      </c>
      <c r="BP7" s="84">
        <f>IF(AO7&gt;0,IF(AO7&gt;Header!$D$36,Header!$D$37,AO7-Header!$C$36)*$H7,0)</f>
        <v>0</v>
      </c>
      <c r="BQ7" s="84">
        <f>IF(AP7&gt;0,IF(AP7&gt;Header!$D$36,Header!$D$37,AP7-Header!$C$36)*$H7,0)</f>
        <v>0</v>
      </c>
      <c r="BR7" s="84">
        <f>IF(AQ7&gt;0,IF(AQ7&gt;Header!$D$36,Header!$D$37,AQ7-Header!$C$36)*$H7,0)</f>
        <v>0</v>
      </c>
      <c r="BT7" s="85">
        <f>IF(AF7&gt;Header!$D$36,Header!$D$37,AF7-Header!$D$36)*'Employees Entry'!$F7</f>
        <v>0</v>
      </c>
      <c r="BU7" s="84">
        <f>IF(AG7&gt;Header!$D$36,Header!$D$37,AG7-Header!$D$36)*'Employees Entry'!$F7</f>
        <v>0</v>
      </c>
      <c r="BV7" s="84">
        <f>IF(AH7&gt;Header!$D$36,Header!$D$37,AH7-Header!$D$36)*'Employees Entry'!$F7</f>
        <v>0</v>
      </c>
      <c r="BW7" s="84">
        <f>IF(AI7&gt;Header!$D$36,Header!$D$37,AI7-Header!$D$36)*'Employees Entry'!$F7</f>
        <v>0</v>
      </c>
      <c r="BX7" s="84">
        <f>IF(AJ7&gt;Header!$D$36,Header!$D$37,AJ7-Header!$D$36)*'Employees Entry'!$F7</f>
        <v>0</v>
      </c>
      <c r="BY7" s="84">
        <f>IF(AK7&gt;Header!$D$36,Header!$D$37,AK7-Header!$D$36)*'Employees Entry'!$F7</f>
        <v>0</v>
      </c>
      <c r="BZ7" s="84">
        <f>IF(AL7&gt;Header!$D$36,Header!$D$37,AL7-Header!$D$36)*'Employees Entry'!$F7</f>
        <v>0</v>
      </c>
      <c r="CA7" s="84">
        <f>IF(AM7&gt;Header!$D$36,Header!$D$37,AM7-Header!$D$36)*'Employees Entry'!$F7</f>
        <v>0</v>
      </c>
      <c r="CB7" s="84">
        <f>IF(AN7&gt;Header!$D$36,Header!$D$37,AN7-Header!$D$36)*'Employees Entry'!$F7</f>
        <v>0</v>
      </c>
      <c r="CC7" s="84">
        <f>IF(AO7&gt;Header!$D$36,Header!$D$37,AO7-Header!$D$36)*'Employees Entry'!$F7</f>
        <v>0</v>
      </c>
      <c r="CD7" s="84">
        <f>IF(AP7&gt;Header!$D$36,Header!$D$37,AP7-Header!$D$36)*'Employees Entry'!$F7</f>
        <v>0</v>
      </c>
      <c r="CE7" s="84">
        <f>IF(AQ7&gt;Header!$D$36,Header!$D$37,AQ7-Header!$D$36)*'Employees Entry'!$F7</f>
        <v>0</v>
      </c>
      <c r="CG7" s="85">
        <f t="shared" si="29"/>
        <v>0</v>
      </c>
      <c r="CH7" s="84">
        <f t="shared" si="30"/>
        <v>0</v>
      </c>
      <c r="CI7" s="84">
        <f t="shared" si="31"/>
        <v>0</v>
      </c>
      <c r="CJ7" s="84">
        <f t="shared" si="32"/>
        <v>0</v>
      </c>
      <c r="CK7" s="84">
        <f t="shared" si="33"/>
        <v>0</v>
      </c>
      <c r="CL7" s="84">
        <f t="shared" si="34"/>
        <v>0</v>
      </c>
      <c r="CM7" s="84">
        <f t="shared" si="35"/>
        <v>0</v>
      </c>
      <c r="CN7" s="84">
        <f t="shared" si="36"/>
        <v>0</v>
      </c>
      <c r="CO7" s="84">
        <f t="shared" si="37"/>
        <v>0</v>
      </c>
      <c r="CP7" s="84">
        <f t="shared" si="38"/>
        <v>0</v>
      </c>
      <c r="CQ7" s="84">
        <f t="shared" si="39"/>
        <v>0</v>
      </c>
      <c r="CR7" s="84">
        <f t="shared" si="40"/>
        <v>0</v>
      </c>
    </row>
    <row r="8" spans="1:96" x14ac:dyDescent="0.2">
      <c r="B8" s="252"/>
      <c r="C8" s="253"/>
      <c r="D8" s="249"/>
      <c r="E8" s="249"/>
      <c r="F8" s="250"/>
      <c r="G8" s="250"/>
      <c r="H8" s="250"/>
      <c r="I8" s="251"/>
      <c r="J8" s="251"/>
      <c r="K8" s="254"/>
      <c r="M8" s="273">
        <f t="shared" si="41"/>
        <v>0</v>
      </c>
      <c r="N8" s="270">
        <f t="shared" si="42"/>
        <v>0</v>
      </c>
      <c r="O8" s="270">
        <f t="shared" si="43"/>
        <v>0</v>
      </c>
      <c r="P8" s="277">
        <f t="shared" ref="P8:P64" si="45">SUM(R8:AC8)</f>
        <v>0</v>
      </c>
      <c r="R8" s="85">
        <f t="shared" si="16"/>
        <v>0</v>
      </c>
      <c r="S8" s="84">
        <f t="shared" si="17"/>
        <v>0</v>
      </c>
      <c r="T8" s="84">
        <f t="shared" si="18"/>
        <v>0</v>
      </c>
      <c r="U8" s="84">
        <f t="shared" si="19"/>
        <v>0</v>
      </c>
      <c r="V8" s="84">
        <f t="shared" si="20"/>
        <v>0</v>
      </c>
      <c r="W8" s="84">
        <f t="shared" si="21"/>
        <v>0</v>
      </c>
      <c r="X8" s="84">
        <f t="shared" si="22"/>
        <v>0</v>
      </c>
      <c r="Y8" s="84">
        <f t="shared" si="23"/>
        <v>0</v>
      </c>
      <c r="Z8" s="84">
        <f t="shared" si="24"/>
        <v>0</v>
      </c>
      <c r="AA8" s="84">
        <f t="shared" si="25"/>
        <v>0</v>
      </c>
      <c r="AB8" s="84">
        <f t="shared" si="26"/>
        <v>0</v>
      </c>
      <c r="AC8" s="335">
        <f t="shared" si="27"/>
        <v>0</v>
      </c>
      <c r="AE8" s="86" t="str">
        <f>Header!$C$22</f>
        <v>477 - Salaries</v>
      </c>
      <c r="AF8" s="85">
        <f t="shared" si="44"/>
        <v>0</v>
      </c>
      <c r="AG8" s="84">
        <f t="shared" si="44"/>
        <v>0</v>
      </c>
      <c r="AH8" s="84">
        <f t="shared" si="28"/>
        <v>0</v>
      </c>
      <c r="AI8" s="84">
        <f t="shared" si="28"/>
        <v>0</v>
      </c>
      <c r="AJ8" s="84">
        <f t="shared" si="28"/>
        <v>0</v>
      </c>
      <c r="AK8" s="84">
        <f t="shared" si="28"/>
        <v>0</v>
      </c>
      <c r="AL8" s="84">
        <f t="shared" si="28"/>
        <v>0</v>
      </c>
      <c r="AM8" s="84">
        <f t="shared" si="28"/>
        <v>0</v>
      </c>
      <c r="AN8" s="84">
        <f t="shared" si="28"/>
        <v>0</v>
      </c>
      <c r="AO8" s="84">
        <f t="shared" si="28"/>
        <v>0</v>
      </c>
      <c r="AP8" s="84">
        <f t="shared" si="28"/>
        <v>0</v>
      </c>
      <c r="AQ8" s="84">
        <f t="shared" si="28"/>
        <v>0</v>
      </c>
      <c r="AR8" s="234"/>
      <c r="AS8" s="86" t="str">
        <f>Header!$C$23</f>
        <v>479 - Employers National Insurance</v>
      </c>
      <c r="AT8" s="85">
        <f>IF(CG8&lt;Header!$C$32,0,IF(AF8&gt;0,(CG8-Header!$C$32)*Header!$B$29,0))</f>
        <v>0</v>
      </c>
      <c r="AU8" s="84">
        <f>IF(CH8&lt;Header!$C$32,0,IF(AG8&gt;0,(CH8-Header!$C$32)*Header!$B$29,0))</f>
        <v>0</v>
      </c>
      <c r="AV8" s="84">
        <f>IF(CI8&lt;Header!$C$32,0,IF(AH8&gt;0,(CI8-Header!$C$32)*Header!$B$29,0))</f>
        <v>0</v>
      </c>
      <c r="AW8" s="84">
        <f>IF(CJ8&lt;Header!$C$32,0,IF(AI8&gt;0,(CJ8-Header!$C$32)*Header!$B$29,0))</f>
        <v>0</v>
      </c>
      <c r="AX8" s="84">
        <f>IF(CK8&lt;Header!$C$32,0,IF(AJ8&gt;0,(CK8-Header!$C$32)*Header!$B$29,0))</f>
        <v>0</v>
      </c>
      <c r="AY8" s="84">
        <f>IF(CL8&lt;Header!$C$32,0,IF(AK8&gt;0,(CL8-Header!$C$32)*Header!$B$29,0))</f>
        <v>0</v>
      </c>
      <c r="AZ8" s="84">
        <f>IF(CM8&lt;Header!$C$32,0,IF(AL8&gt;0,(CM8-Header!$C$32)*Header!$B$29,0))</f>
        <v>0</v>
      </c>
      <c r="BA8" s="84">
        <f>IF(CN8&lt;Header!$C$32,0,IF(AM8&gt;0,(CN8-Header!$C$32)*Header!$B$29,0))</f>
        <v>0</v>
      </c>
      <c r="BB8" s="84">
        <f>IF(CO8&lt;Header!$C$32,0,IF(AN8&gt;0,(CO8-Header!$C$32)*Header!$B$29,0))</f>
        <v>0</v>
      </c>
      <c r="BC8" s="84">
        <f>IF(CP8&lt;Header!$C$32,0,IF(AO8&gt;0,(CP8-Header!$C$32)*Header!$B$29,0))</f>
        <v>0</v>
      </c>
      <c r="BD8" s="84">
        <f>IF(CQ8&lt;Header!$C$32,0,IF(AP8&gt;0,(CQ8-Header!$C$32)*Header!$B$29,0))</f>
        <v>0</v>
      </c>
      <c r="BE8" s="84">
        <f>IF(CR8&lt;Header!$C$32,0,IF(AQ8&gt;0,(CR8-Header!$C$32)*Header!$B$29,0))</f>
        <v>0</v>
      </c>
      <c r="BF8" s="86" t="str">
        <f>Header!$C$24</f>
        <v>482 - Pensions Costs</v>
      </c>
      <c r="BG8" s="85">
        <f>IF(AF8&gt;0,IF(AF8&gt;Header!$D$36,Header!$D$37,AF8-Header!$C$36)*$H8,0)</f>
        <v>0</v>
      </c>
      <c r="BH8" s="84">
        <f>IF(AG8&gt;0,IF(AG8&gt;Header!$D$36,Header!$D$37,AG8-Header!$C$36)*$H8,0)</f>
        <v>0</v>
      </c>
      <c r="BI8" s="84">
        <f>IF(AH8&gt;0,IF(AH8&gt;Header!$D$36,Header!$D$37,AH8-Header!$C$36)*$H8,0)</f>
        <v>0</v>
      </c>
      <c r="BJ8" s="84">
        <f>IF(AI8&gt;0,IF(AI8&gt;Header!$D$36,Header!$D$37,AI8-Header!$C$36)*$H8,0)</f>
        <v>0</v>
      </c>
      <c r="BK8" s="84">
        <f>IF(AJ8&gt;0,IF(AJ8&gt;Header!$D$36,Header!$D$37,AJ8-Header!$C$36)*$H8,0)</f>
        <v>0</v>
      </c>
      <c r="BL8" s="84">
        <f>IF(AK8&gt;0,IF(AK8&gt;Header!$D$36,Header!$D$37,AK8-Header!$C$36)*$H8,0)</f>
        <v>0</v>
      </c>
      <c r="BM8" s="84">
        <f>IF(AL8&gt;0,IF(AL8&gt;Header!$D$36,Header!$D$37,AL8-Header!$C$36)*$H8,0)</f>
        <v>0</v>
      </c>
      <c r="BN8" s="84">
        <f>IF(AM8&gt;0,IF(AM8&gt;Header!$D$36,Header!$D$37,AM8-Header!$C$36)*$H8,0)</f>
        <v>0</v>
      </c>
      <c r="BO8" s="84">
        <f>IF(AN8&gt;0,IF(AN8&gt;Header!$D$36,Header!$D$37,AN8-Header!$C$36)*$H8,0)</f>
        <v>0</v>
      </c>
      <c r="BP8" s="84">
        <f>IF(AO8&gt;0,IF(AO8&gt;Header!$D$36,Header!$D$37,AO8-Header!$C$36)*$H8,0)</f>
        <v>0</v>
      </c>
      <c r="BQ8" s="84">
        <f>IF(AP8&gt;0,IF(AP8&gt;Header!$D$36,Header!$D$37,AP8-Header!$C$36)*$H8,0)</f>
        <v>0</v>
      </c>
      <c r="BR8" s="84">
        <f>IF(AQ8&gt;0,IF(AQ8&gt;Header!$D$36,Header!$D$37,AQ8-Header!$C$36)*$H8,0)</f>
        <v>0</v>
      </c>
      <c r="BT8" s="85">
        <f>IF(AF8&gt;Header!$D$36,Header!$D$37,AF8-Header!$D$36)*'Employees Entry'!$F8</f>
        <v>0</v>
      </c>
      <c r="BU8" s="84">
        <f>IF(AG8&gt;Header!$D$36,Header!$D$37,AG8-Header!$D$36)*'Employees Entry'!$F8</f>
        <v>0</v>
      </c>
      <c r="BV8" s="84">
        <f>IF(AH8&gt;Header!$D$36,Header!$D$37,AH8-Header!$D$36)*'Employees Entry'!$F8</f>
        <v>0</v>
      </c>
      <c r="BW8" s="84">
        <f>IF(AI8&gt;Header!$D$36,Header!$D$37,AI8-Header!$D$36)*'Employees Entry'!$F8</f>
        <v>0</v>
      </c>
      <c r="BX8" s="84">
        <f>IF(AJ8&gt;Header!$D$36,Header!$D$37,AJ8-Header!$D$36)*'Employees Entry'!$F8</f>
        <v>0</v>
      </c>
      <c r="BY8" s="84">
        <f>IF(AK8&gt;Header!$D$36,Header!$D$37,AK8-Header!$D$36)*'Employees Entry'!$F8</f>
        <v>0</v>
      </c>
      <c r="BZ8" s="84">
        <f>IF(AL8&gt;Header!$D$36,Header!$D$37,AL8-Header!$D$36)*'Employees Entry'!$F8</f>
        <v>0</v>
      </c>
      <c r="CA8" s="84">
        <f>IF(AM8&gt;Header!$D$36,Header!$D$37,AM8-Header!$D$36)*'Employees Entry'!$F8</f>
        <v>0</v>
      </c>
      <c r="CB8" s="84">
        <f>IF(AN8&gt;Header!$D$36,Header!$D$37,AN8-Header!$D$36)*'Employees Entry'!$F8</f>
        <v>0</v>
      </c>
      <c r="CC8" s="84">
        <f>IF(AO8&gt;Header!$D$36,Header!$D$37,AO8-Header!$D$36)*'Employees Entry'!$F8</f>
        <v>0</v>
      </c>
      <c r="CD8" s="84">
        <f>IF(AP8&gt;Header!$D$36,Header!$D$37,AP8-Header!$D$36)*'Employees Entry'!$F8</f>
        <v>0</v>
      </c>
      <c r="CE8" s="84">
        <f>IF(AQ8&gt;Header!$D$36,Header!$D$37,AQ8-Header!$D$36)*'Employees Entry'!$F8</f>
        <v>0</v>
      </c>
      <c r="CG8" s="85">
        <f t="shared" si="29"/>
        <v>0</v>
      </c>
      <c r="CH8" s="84">
        <f t="shared" si="30"/>
        <v>0</v>
      </c>
      <c r="CI8" s="84">
        <f t="shared" si="31"/>
        <v>0</v>
      </c>
      <c r="CJ8" s="84">
        <f t="shared" si="32"/>
        <v>0</v>
      </c>
      <c r="CK8" s="84">
        <f t="shared" si="33"/>
        <v>0</v>
      </c>
      <c r="CL8" s="84">
        <f t="shared" si="34"/>
        <v>0</v>
      </c>
      <c r="CM8" s="84">
        <f t="shared" si="35"/>
        <v>0</v>
      </c>
      <c r="CN8" s="84">
        <f t="shared" si="36"/>
        <v>0</v>
      </c>
      <c r="CO8" s="84">
        <f t="shared" si="37"/>
        <v>0</v>
      </c>
      <c r="CP8" s="84">
        <f t="shared" si="38"/>
        <v>0</v>
      </c>
      <c r="CQ8" s="84">
        <f t="shared" si="39"/>
        <v>0</v>
      </c>
      <c r="CR8" s="84">
        <f t="shared" si="40"/>
        <v>0</v>
      </c>
    </row>
    <row r="9" spans="1:96" x14ac:dyDescent="0.2">
      <c r="B9" s="252"/>
      <c r="C9" s="253"/>
      <c r="D9" s="249"/>
      <c r="E9" s="249"/>
      <c r="F9" s="250"/>
      <c r="G9" s="250"/>
      <c r="H9" s="250"/>
      <c r="I9" s="251"/>
      <c r="J9" s="251"/>
      <c r="K9" s="254"/>
      <c r="M9" s="273">
        <f t="shared" si="41"/>
        <v>0</v>
      </c>
      <c r="N9" s="270">
        <f t="shared" si="42"/>
        <v>0</v>
      </c>
      <c r="O9" s="270">
        <f t="shared" si="43"/>
        <v>0</v>
      </c>
      <c r="P9" s="277">
        <f t="shared" si="45"/>
        <v>0</v>
      </c>
      <c r="R9" s="85">
        <f t="shared" si="16"/>
        <v>0</v>
      </c>
      <c r="S9" s="84">
        <f t="shared" si="17"/>
        <v>0</v>
      </c>
      <c r="T9" s="84">
        <f t="shared" si="18"/>
        <v>0</v>
      </c>
      <c r="U9" s="84">
        <f t="shared" si="19"/>
        <v>0</v>
      </c>
      <c r="V9" s="84">
        <f t="shared" si="20"/>
        <v>0</v>
      </c>
      <c r="W9" s="84">
        <f t="shared" si="21"/>
        <v>0</v>
      </c>
      <c r="X9" s="84">
        <f t="shared" si="22"/>
        <v>0</v>
      </c>
      <c r="Y9" s="84">
        <f t="shared" si="23"/>
        <v>0</v>
      </c>
      <c r="Z9" s="84">
        <f t="shared" si="24"/>
        <v>0</v>
      </c>
      <c r="AA9" s="84">
        <f t="shared" si="25"/>
        <v>0</v>
      </c>
      <c r="AB9" s="84">
        <f t="shared" si="26"/>
        <v>0</v>
      </c>
      <c r="AC9" s="335">
        <f t="shared" si="27"/>
        <v>0</v>
      </c>
      <c r="AE9" s="86" t="str">
        <f>Header!$C$22</f>
        <v>477 - Salaries</v>
      </c>
      <c r="AF9" s="85">
        <f t="shared" si="44"/>
        <v>0</v>
      </c>
      <c r="AG9" s="84">
        <f t="shared" si="44"/>
        <v>0</v>
      </c>
      <c r="AH9" s="84">
        <f t="shared" si="28"/>
        <v>0</v>
      </c>
      <c r="AI9" s="84">
        <f t="shared" si="28"/>
        <v>0</v>
      </c>
      <c r="AJ9" s="84">
        <f t="shared" si="28"/>
        <v>0</v>
      </c>
      <c r="AK9" s="84">
        <f t="shared" si="28"/>
        <v>0</v>
      </c>
      <c r="AL9" s="84">
        <f t="shared" si="28"/>
        <v>0</v>
      </c>
      <c r="AM9" s="84">
        <f t="shared" si="28"/>
        <v>0</v>
      </c>
      <c r="AN9" s="84">
        <f t="shared" si="28"/>
        <v>0</v>
      </c>
      <c r="AO9" s="84">
        <f t="shared" si="28"/>
        <v>0</v>
      </c>
      <c r="AP9" s="84">
        <f t="shared" si="28"/>
        <v>0</v>
      </c>
      <c r="AQ9" s="84">
        <f t="shared" si="28"/>
        <v>0</v>
      </c>
      <c r="AR9" s="234"/>
      <c r="AS9" s="86" t="str">
        <f>Header!$C$23</f>
        <v>479 - Employers National Insurance</v>
      </c>
      <c r="AT9" s="85">
        <f>IF(CG9&lt;Header!$C$32,0,IF(AF9&gt;0,(CG9-Header!$C$32)*Header!$B$29,0))</f>
        <v>0</v>
      </c>
      <c r="AU9" s="84">
        <f>IF(CH9&lt;Header!$C$32,0,IF(AG9&gt;0,(CH9-Header!$C$32)*Header!$B$29,0))</f>
        <v>0</v>
      </c>
      <c r="AV9" s="84">
        <f>IF(CI9&lt;Header!$C$32,0,IF(AH9&gt;0,(CI9-Header!$C$32)*Header!$B$29,0))</f>
        <v>0</v>
      </c>
      <c r="AW9" s="84">
        <f>IF(CJ9&lt;Header!$C$32,0,IF(AI9&gt;0,(CJ9-Header!$C$32)*Header!$B$29,0))</f>
        <v>0</v>
      </c>
      <c r="AX9" s="84">
        <f>IF(CK9&lt;Header!$C$32,0,IF(AJ9&gt;0,(CK9-Header!$C$32)*Header!$B$29,0))</f>
        <v>0</v>
      </c>
      <c r="AY9" s="84">
        <f>IF(CL9&lt;Header!$C$32,0,IF(AK9&gt;0,(CL9-Header!$C$32)*Header!$B$29,0))</f>
        <v>0</v>
      </c>
      <c r="AZ9" s="84">
        <f>IF(CM9&lt;Header!$C$32,0,IF(AL9&gt;0,(CM9-Header!$C$32)*Header!$B$29,0))</f>
        <v>0</v>
      </c>
      <c r="BA9" s="84">
        <f>IF(CN9&lt;Header!$C$32,0,IF(AM9&gt;0,(CN9-Header!$C$32)*Header!$B$29,0))</f>
        <v>0</v>
      </c>
      <c r="BB9" s="84">
        <f>IF(CO9&lt;Header!$C$32,0,IF(AN9&gt;0,(CO9-Header!$C$32)*Header!$B$29,0))</f>
        <v>0</v>
      </c>
      <c r="BC9" s="84">
        <f>IF(CP9&lt;Header!$C$32,0,IF(AO9&gt;0,(CP9-Header!$C$32)*Header!$B$29,0))</f>
        <v>0</v>
      </c>
      <c r="BD9" s="84">
        <f>IF(CQ9&lt;Header!$C$32,0,IF(AP9&gt;0,(CQ9-Header!$C$32)*Header!$B$29,0))</f>
        <v>0</v>
      </c>
      <c r="BE9" s="84">
        <f>IF(CR9&lt;Header!$C$32,0,IF(AQ9&gt;0,(CR9-Header!$C$32)*Header!$B$29,0))</f>
        <v>0</v>
      </c>
      <c r="BF9" s="86" t="str">
        <f>Header!$C$24</f>
        <v>482 - Pensions Costs</v>
      </c>
      <c r="BG9" s="85">
        <f>IF(AF9&gt;0,IF(AF9&gt;Header!$D$36,Header!$D$37,AF9-Header!$C$36)*$H9,0)</f>
        <v>0</v>
      </c>
      <c r="BH9" s="84">
        <f>IF(AG9&gt;0,IF(AG9&gt;Header!$D$36,Header!$D$37,AG9-Header!$C$36)*$H9,0)</f>
        <v>0</v>
      </c>
      <c r="BI9" s="84">
        <f>IF(AH9&gt;0,IF(AH9&gt;Header!$D$36,Header!$D$37,AH9-Header!$C$36)*$H9,0)</f>
        <v>0</v>
      </c>
      <c r="BJ9" s="84">
        <f>IF(AI9&gt;0,IF(AI9&gt;Header!$D$36,Header!$D$37,AI9-Header!$C$36)*$H9,0)</f>
        <v>0</v>
      </c>
      <c r="BK9" s="84">
        <f>IF(AJ9&gt;0,IF(AJ9&gt;Header!$D$36,Header!$D$37,AJ9-Header!$C$36)*$H9,0)</f>
        <v>0</v>
      </c>
      <c r="BL9" s="84">
        <f>IF(AK9&gt;0,IF(AK9&gt;Header!$D$36,Header!$D$37,AK9-Header!$C$36)*$H9,0)</f>
        <v>0</v>
      </c>
      <c r="BM9" s="84">
        <f>IF(AL9&gt;0,IF(AL9&gt;Header!$D$36,Header!$D$37,AL9-Header!$C$36)*$H9,0)</f>
        <v>0</v>
      </c>
      <c r="BN9" s="84">
        <f>IF(AM9&gt;0,IF(AM9&gt;Header!$D$36,Header!$D$37,AM9-Header!$C$36)*$H9,0)</f>
        <v>0</v>
      </c>
      <c r="BO9" s="84">
        <f>IF(AN9&gt;0,IF(AN9&gt;Header!$D$36,Header!$D$37,AN9-Header!$C$36)*$H9,0)</f>
        <v>0</v>
      </c>
      <c r="BP9" s="84">
        <f>IF(AO9&gt;0,IF(AO9&gt;Header!$D$36,Header!$D$37,AO9-Header!$C$36)*$H9,0)</f>
        <v>0</v>
      </c>
      <c r="BQ9" s="84">
        <f>IF(AP9&gt;0,IF(AP9&gt;Header!$D$36,Header!$D$37,AP9-Header!$C$36)*$H9,0)</f>
        <v>0</v>
      </c>
      <c r="BR9" s="84">
        <f>IF(AQ9&gt;0,IF(AQ9&gt;Header!$D$36,Header!$D$37,AQ9-Header!$C$36)*$H9,0)</f>
        <v>0</v>
      </c>
      <c r="BT9" s="85">
        <f>IF(AF9&gt;Header!$D$36,Header!$D$37,AF9-Header!$D$36)*'Employees Entry'!$F9</f>
        <v>0</v>
      </c>
      <c r="BU9" s="84">
        <f>IF(AG9&gt;Header!$D$36,Header!$D$37,AG9-Header!$D$36)*'Employees Entry'!$F9</f>
        <v>0</v>
      </c>
      <c r="BV9" s="84">
        <f>IF(AH9&gt;Header!$D$36,Header!$D$37,AH9-Header!$D$36)*'Employees Entry'!$F9</f>
        <v>0</v>
      </c>
      <c r="BW9" s="84">
        <f>IF(AI9&gt;Header!$D$36,Header!$D$37,AI9-Header!$D$36)*'Employees Entry'!$F9</f>
        <v>0</v>
      </c>
      <c r="BX9" s="84">
        <f>IF(AJ9&gt;Header!$D$36,Header!$D$37,AJ9-Header!$D$36)*'Employees Entry'!$F9</f>
        <v>0</v>
      </c>
      <c r="BY9" s="84">
        <f>IF(AK9&gt;Header!$D$36,Header!$D$37,AK9-Header!$D$36)*'Employees Entry'!$F9</f>
        <v>0</v>
      </c>
      <c r="BZ9" s="84">
        <f>IF(AL9&gt;Header!$D$36,Header!$D$37,AL9-Header!$D$36)*'Employees Entry'!$F9</f>
        <v>0</v>
      </c>
      <c r="CA9" s="84">
        <f>IF(AM9&gt;Header!$D$36,Header!$D$37,AM9-Header!$D$36)*'Employees Entry'!$F9</f>
        <v>0</v>
      </c>
      <c r="CB9" s="84">
        <f>IF(AN9&gt;Header!$D$36,Header!$D$37,AN9-Header!$D$36)*'Employees Entry'!$F9</f>
        <v>0</v>
      </c>
      <c r="CC9" s="84">
        <f>IF(AO9&gt;Header!$D$36,Header!$D$37,AO9-Header!$D$36)*'Employees Entry'!$F9</f>
        <v>0</v>
      </c>
      <c r="CD9" s="84">
        <f>IF(AP9&gt;Header!$D$36,Header!$D$37,AP9-Header!$D$36)*'Employees Entry'!$F9</f>
        <v>0</v>
      </c>
      <c r="CE9" s="84">
        <f>IF(AQ9&gt;Header!$D$36,Header!$D$37,AQ9-Header!$D$36)*'Employees Entry'!$F9</f>
        <v>0</v>
      </c>
      <c r="CG9" s="85">
        <f t="shared" si="29"/>
        <v>0</v>
      </c>
      <c r="CH9" s="84">
        <f t="shared" si="30"/>
        <v>0</v>
      </c>
      <c r="CI9" s="84">
        <f t="shared" si="31"/>
        <v>0</v>
      </c>
      <c r="CJ9" s="84">
        <f t="shared" si="32"/>
        <v>0</v>
      </c>
      <c r="CK9" s="84">
        <f t="shared" si="33"/>
        <v>0</v>
      </c>
      <c r="CL9" s="84">
        <f t="shared" si="34"/>
        <v>0</v>
      </c>
      <c r="CM9" s="84">
        <f t="shared" si="35"/>
        <v>0</v>
      </c>
      <c r="CN9" s="84">
        <f t="shared" si="36"/>
        <v>0</v>
      </c>
      <c r="CO9" s="84">
        <f t="shared" si="37"/>
        <v>0</v>
      </c>
      <c r="CP9" s="84">
        <f t="shared" si="38"/>
        <v>0</v>
      </c>
      <c r="CQ9" s="84">
        <f t="shared" si="39"/>
        <v>0</v>
      </c>
      <c r="CR9" s="84">
        <f t="shared" si="40"/>
        <v>0</v>
      </c>
    </row>
    <row r="10" spans="1:96" x14ac:dyDescent="0.2">
      <c r="B10" s="252"/>
      <c r="C10" s="253"/>
      <c r="D10" s="249"/>
      <c r="E10" s="249"/>
      <c r="F10" s="250"/>
      <c r="G10" s="250"/>
      <c r="H10" s="250"/>
      <c r="I10" s="251"/>
      <c r="J10" s="251"/>
      <c r="K10" s="254"/>
      <c r="M10" s="273">
        <f t="shared" si="41"/>
        <v>0</v>
      </c>
      <c r="N10" s="270">
        <f t="shared" si="42"/>
        <v>0</v>
      </c>
      <c r="O10" s="270">
        <f t="shared" si="43"/>
        <v>0</v>
      </c>
      <c r="P10" s="277">
        <f t="shared" si="45"/>
        <v>0</v>
      </c>
      <c r="R10" s="85">
        <f t="shared" si="16"/>
        <v>0</v>
      </c>
      <c r="S10" s="84">
        <f t="shared" si="17"/>
        <v>0</v>
      </c>
      <c r="T10" s="84">
        <f t="shared" si="18"/>
        <v>0</v>
      </c>
      <c r="U10" s="84">
        <f t="shared" si="19"/>
        <v>0</v>
      </c>
      <c r="V10" s="84">
        <f t="shared" si="20"/>
        <v>0</v>
      </c>
      <c r="W10" s="84">
        <f t="shared" si="21"/>
        <v>0</v>
      </c>
      <c r="X10" s="84">
        <f t="shared" si="22"/>
        <v>0</v>
      </c>
      <c r="Y10" s="84">
        <f t="shared" si="23"/>
        <v>0</v>
      </c>
      <c r="Z10" s="84">
        <f t="shared" si="24"/>
        <v>0</v>
      </c>
      <c r="AA10" s="84">
        <f t="shared" si="25"/>
        <v>0</v>
      </c>
      <c r="AB10" s="84">
        <f t="shared" si="26"/>
        <v>0</v>
      </c>
      <c r="AC10" s="335">
        <f t="shared" si="27"/>
        <v>0</v>
      </c>
      <c r="AE10" s="86" t="str">
        <f>Header!$C$22</f>
        <v>477 - Salaries</v>
      </c>
      <c r="AF10" s="85">
        <f t="shared" si="44"/>
        <v>0</v>
      </c>
      <c r="AG10" s="84">
        <f t="shared" si="44"/>
        <v>0</v>
      </c>
      <c r="AH10" s="84">
        <f t="shared" si="28"/>
        <v>0</v>
      </c>
      <c r="AI10" s="84">
        <f t="shared" si="28"/>
        <v>0</v>
      </c>
      <c r="AJ10" s="84">
        <f t="shared" si="28"/>
        <v>0</v>
      </c>
      <c r="AK10" s="84">
        <f t="shared" si="28"/>
        <v>0</v>
      </c>
      <c r="AL10" s="84">
        <f t="shared" si="28"/>
        <v>0</v>
      </c>
      <c r="AM10" s="84">
        <f t="shared" si="28"/>
        <v>0</v>
      </c>
      <c r="AN10" s="84">
        <f t="shared" si="28"/>
        <v>0</v>
      </c>
      <c r="AO10" s="84">
        <f t="shared" si="28"/>
        <v>0</v>
      </c>
      <c r="AP10" s="84">
        <f t="shared" si="28"/>
        <v>0</v>
      </c>
      <c r="AQ10" s="84">
        <f t="shared" si="28"/>
        <v>0</v>
      </c>
      <c r="AR10" s="234"/>
      <c r="AS10" s="86" t="str">
        <f>Header!$C$23</f>
        <v>479 - Employers National Insurance</v>
      </c>
      <c r="AT10" s="85">
        <f>IF(CG10&lt;Header!$C$32,0,IF(AF10&gt;0,(CG10-Header!$C$32)*Header!$B$29,0))</f>
        <v>0</v>
      </c>
      <c r="AU10" s="84">
        <f>IF(CH10&lt;Header!$C$32,0,IF(AG10&gt;0,(CH10-Header!$C$32)*Header!$B$29,0))</f>
        <v>0</v>
      </c>
      <c r="AV10" s="84">
        <f>IF(CI10&lt;Header!$C$32,0,IF(AH10&gt;0,(CI10-Header!$C$32)*Header!$B$29,0))</f>
        <v>0</v>
      </c>
      <c r="AW10" s="84">
        <f>IF(CJ10&lt;Header!$C$32,0,IF(AI10&gt;0,(CJ10-Header!$C$32)*Header!$B$29,0))</f>
        <v>0</v>
      </c>
      <c r="AX10" s="84">
        <f>IF(CK10&lt;Header!$C$32,0,IF(AJ10&gt;0,(CK10-Header!$C$32)*Header!$B$29,0))</f>
        <v>0</v>
      </c>
      <c r="AY10" s="84">
        <f>IF(CL10&lt;Header!$C$32,0,IF(AK10&gt;0,(CL10-Header!$C$32)*Header!$B$29,0))</f>
        <v>0</v>
      </c>
      <c r="AZ10" s="84">
        <f>IF(CM10&lt;Header!$C$32,0,IF(AL10&gt;0,(CM10-Header!$C$32)*Header!$B$29,0))</f>
        <v>0</v>
      </c>
      <c r="BA10" s="84">
        <f>IF(CN10&lt;Header!$C$32,0,IF(AM10&gt;0,(CN10-Header!$C$32)*Header!$B$29,0))</f>
        <v>0</v>
      </c>
      <c r="BB10" s="84">
        <f>IF(CO10&lt;Header!$C$32,0,IF(AN10&gt;0,(CO10-Header!$C$32)*Header!$B$29,0))</f>
        <v>0</v>
      </c>
      <c r="BC10" s="84">
        <f>IF(CP10&lt;Header!$C$32,0,IF(AO10&gt;0,(CP10-Header!$C$32)*Header!$B$29,0))</f>
        <v>0</v>
      </c>
      <c r="BD10" s="84">
        <f>IF(CQ10&lt;Header!$C$32,0,IF(AP10&gt;0,(CQ10-Header!$C$32)*Header!$B$29,0))</f>
        <v>0</v>
      </c>
      <c r="BE10" s="84">
        <f>IF(CR10&lt;Header!$C$32,0,IF(AQ10&gt;0,(CR10-Header!$C$32)*Header!$B$29,0))</f>
        <v>0</v>
      </c>
      <c r="BF10" s="86" t="str">
        <f>Header!$C$24</f>
        <v>482 - Pensions Costs</v>
      </c>
      <c r="BG10" s="85">
        <f>IF(AF10&gt;0,IF(AF10&gt;Header!$D$36,Header!$D$37,AF10-Header!$C$36)*$H10,0)</f>
        <v>0</v>
      </c>
      <c r="BH10" s="84">
        <f>IF(AG10&gt;0,IF(AG10&gt;Header!$D$36,Header!$D$37,AG10-Header!$C$36)*$H10,0)</f>
        <v>0</v>
      </c>
      <c r="BI10" s="84">
        <f>IF(AH10&gt;0,IF(AH10&gt;Header!$D$36,Header!$D$37,AH10-Header!$C$36)*$H10,0)</f>
        <v>0</v>
      </c>
      <c r="BJ10" s="84">
        <f>IF(AI10&gt;0,IF(AI10&gt;Header!$D$36,Header!$D$37,AI10-Header!$C$36)*$H10,0)</f>
        <v>0</v>
      </c>
      <c r="BK10" s="84">
        <f>IF(AJ10&gt;0,IF(AJ10&gt;Header!$D$36,Header!$D$37,AJ10-Header!$C$36)*$H10,0)</f>
        <v>0</v>
      </c>
      <c r="BL10" s="84">
        <f>IF(AK10&gt;0,IF(AK10&gt;Header!$D$36,Header!$D$37,AK10-Header!$C$36)*$H10,0)</f>
        <v>0</v>
      </c>
      <c r="BM10" s="84">
        <f>IF(AL10&gt;0,IF(AL10&gt;Header!$D$36,Header!$D$37,AL10-Header!$C$36)*$H10,0)</f>
        <v>0</v>
      </c>
      <c r="BN10" s="84">
        <f>IF(AM10&gt;0,IF(AM10&gt;Header!$D$36,Header!$D$37,AM10-Header!$C$36)*$H10,0)</f>
        <v>0</v>
      </c>
      <c r="BO10" s="84">
        <f>IF(AN10&gt;0,IF(AN10&gt;Header!$D$36,Header!$D$37,AN10-Header!$C$36)*$H10,0)</f>
        <v>0</v>
      </c>
      <c r="BP10" s="84">
        <f>IF(AO10&gt;0,IF(AO10&gt;Header!$D$36,Header!$D$37,AO10-Header!$C$36)*$H10,0)</f>
        <v>0</v>
      </c>
      <c r="BQ10" s="84">
        <f>IF(AP10&gt;0,IF(AP10&gt;Header!$D$36,Header!$D$37,AP10-Header!$C$36)*$H10,0)</f>
        <v>0</v>
      </c>
      <c r="BR10" s="84">
        <f>IF(AQ10&gt;0,IF(AQ10&gt;Header!$D$36,Header!$D$37,AQ10-Header!$C$36)*$H10,0)</f>
        <v>0</v>
      </c>
      <c r="BT10" s="85">
        <f>IF(AF10&gt;Header!$D$36,Header!$D$37,AF10-Header!$D$36)*'Employees Entry'!$F10</f>
        <v>0</v>
      </c>
      <c r="BU10" s="84">
        <f>IF(AG10&gt;Header!$D$36,Header!$D$37,AG10-Header!$D$36)*'Employees Entry'!$F10</f>
        <v>0</v>
      </c>
      <c r="BV10" s="84">
        <f>IF(AH10&gt;Header!$D$36,Header!$D$37,AH10-Header!$D$36)*'Employees Entry'!$F10</f>
        <v>0</v>
      </c>
      <c r="BW10" s="84">
        <f>IF(AI10&gt;Header!$D$36,Header!$D$37,AI10-Header!$D$36)*'Employees Entry'!$F10</f>
        <v>0</v>
      </c>
      <c r="BX10" s="84">
        <f>IF(AJ10&gt;Header!$D$36,Header!$D$37,AJ10-Header!$D$36)*'Employees Entry'!$F10</f>
        <v>0</v>
      </c>
      <c r="BY10" s="84">
        <f>IF(AK10&gt;Header!$D$36,Header!$D$37,AK10-Header!$D$36)*'Employees Entry'!$F10</f>
        <v>0</v>
      </c>
      <c r="BZ10" s="84">
        <f>IF(AL10&gt;Header!$D$36,Header!$D$37,AL10-Header!$D$36)*'Employees Entry'!$F10</f>
        <v>0</v>
      </c>
      <c r="CA10" s="84">
        <f>IF(AM10&gt;Header!$D$36,Header!$D$37,AM10-Header!$D$36)*'Employees Entry'!$F10</f>
        <v>0</v>
      </c>
      <c r="CB10" s="84">
        <f>IF(AN10&gt;Header!$D$36,Header!$D$37,AN10-Header!$D$36)*'Employees Entry'!$F10</f>
        <v>0</v>
      </c>
      <c r="CC10" s="84">
        <f>IF(AO10&gt;Header!$D$36,Header!$D$37,AO10-Header!$D$36)*'Employees Entry'!$F10</f>
        <v>0</v>
      </c>
      <c r="CD10" s="84">
        <f>IF(AP10&gt;Header!$D$36,Header!$D$37,AP10-Header!$D$36)*'Employees Entry'!$F10</f>
        <v>0</v>
      </c>
      <c r="CE10" s="84">
        <f>IF(AQ10&gt;Header!$D$36,Header!$D$37,AQ10-Header!$D$36)*'Employees Entry'!$F10</f>
        <v>0</v>
      </c>
      <c r="CG10" s="85">
        <f t="shared" si="29"/>
        <v>0</v>
      </c>
      <c r="CH10" s="84">
        <f t="shared" si="30"/>
        <v>0</v>
      </c>
      <c r="CI10" s="84">
        <f t="shared" si="31"/>
        <v>0</v>
      </c>
      <c r="CJ10" s="84">
        <f t="shared" si="32"/>
        <v>0</v>
      </c>
      <c r="CK10" s="84">
        <f t="shared" si="33"/>
        <v>0</v>
      </c>
      <c r="CL10" s="84">
        <f t="shared" si="34"/>
        <v>0</v>
      </c>
      <c r="CM10" s="84">
        <f t="shared" si="35"/>
        <v>0</v>
      </c>
      <c r="CN10" s="84">
        <f t="shared" si="36"/>
        <v>0</v>
      </c>
      <c r="CO10" s="84">
        <f t="shared" si="37"/>
        <v>0</v>
      </c>
      <c r="CP10" s="84">
        <f t="shared" si="38"/>
        <v>0</v>
      </c>
      <c r="CQ10" s="84">
        <f t="shared" si="39"/>
        <v>0</v>
      </c>
      <c r="CR10" s="84">
        <f t="shared" si="40"/>
        <v>0</v>
      </c>
    </row>
    <row r="11" spans="1:96" x14ac:dyDescent="0.2">
      <c r="B11" s="252"/>
      <c r="C11" s="253"/>
      <c r="D11" s="249"/>
      <c r="E11" s="249"/>
      <c r="F11" s="250"/>
      <c r="G11" s="250"/>
      <c r="H11" s="250"/>
      <c r="I11" s="251"/>
      <c r="J11" s="251"/>
      <c r="K11" s="254"/>
      <c r="M11" s="273">
        <f t="shared" si="41"/>
        <v>0</v>
      </c>
      <c r="N11" s="270">
        <f t="shared" si="42"/>
        <v>0</v>
      </c>
      <c r="O11" s="270">
        <f t="shared" si="43"/>
        <v>0</v>
      </c>
      <c r="P11" s="277">
        <f t="shared" si="45"/>
        <v>0</v>
      </c>
      <c r="R11" s="85">
        <f t="shared" si="16"/>
        <v>0</v>
      </c>
      <c r="S11" s="84">
        <f t="shared" si="17"/>
        <v>0</v>
      </c>
      <c r="T11" s="84">
        <f t="shared" si="18"/>
        <v>0</v>
      </c>
      <c r="U11" s="84">
        <f t="shared" si="19"/>
        <v>0</v>
      </c>
      <c r="V11" s="84">
        <f t="shared" si="20"/>
        <v>0</v>
      </c>
      <c r="W11" s="84">
        <f t="shared" si="21"/>
        <v>0</v>
      </c>
      <c r="X11" s="84">
        <f t="shared" si="22"/>
        <v>0</v>
      </c>
      <c r="Y11" s="84">
        <f t="shared" si="23"/>
        <v>0</v>
      </c>
      <c r="Z11" s="84">
        <f t="shared" si="24"/>
        <v>0</v>
      </c>
      <c r="AA11" s="84">
        <f t="shared" si="25"/>
        <v>0</v>
      </c>
      <c r="AB11" s="84">
        <f t="shared" si="26"/>
        <v>0</v>
      </c>
      <c r="AC11" s="335">
        <f t="shared" si="27"/>
        <v>0</v>
      </c>
      <c r="AE11" s="86" t="str">
        <f>Header!$C$22</f>
        <v>477 - Salaries</v>
      </c>
      <c r="AF11" s="85">
        <f t="shared" si="44"/>
        <v>0</v>
      </c>
      <c r="AG11" s="84">
        <f t="shared" si="44"/>
        <v>0</v>
      </c>
      <c r="AH11" s="84">
        <f t="shared" si="28"/>
        <v>0</v>
      </c>
      <c r="AI11" s="84">
        <f t="shared" si="28"/>
        <v>0</v>
      </c>
      <c r="AJ11" s="84">
        <f t="shared" si="28"/>
        <v>0</v>
      </c>
      <c r="AK11" s="84">
        <f t="shared" si="28"/>
        <v>0</v>
      </c>
      <c r="AL11" s="84">
        <f t="shared" si="28"/>
        <v>0</v>
      </c>
      <c r="AM11" s="84">
        <f t="shared" si="28"/>
        <v>0</v>
      </c>
      <c r="AN11" s="84">
        <f t="shared" si="28"/>
        <v>0</v>
      </c>
      <c r="AO11" s="84">
        <f t="shared" si="28"/>
        <v>0</v>
      </c>
      <c r="AP11" s="84">
        <f t="shared" si="28"/>
        <v>0</v>
      </c>
      <c r="AQ11" s="84">
        <f t="shared" si="28"/>
        <v>0</v>
      </c>
      <c r="AR11" s="234"/>
      <c r="AS11" s="86" t="str">
        <f>Header!$C$23</f>
        <v>479 - Employers National Insurance</v>
      </c>
      <c r="AT11" s="85">
        <f>IF(CG11&lt;Header!$C$32,0,IF(AF11&gt;0,(CG11-Header!$C$32)*Header!$B$29,0))</f>
        <v>0</v>
      </c>
      <c r="AU11" s="84">
        <f>IF(CH11&lt;Header!$C$32,0,IF(AG11&gt;0,(CH11-Header!$C$32)*Header!$B$29,0))</f>
        <v>0</v>
      </c>
      <c r="AV11" s="84">
        <f>IF(CI11&lt;Header!$C$32,0,IF(AH11&gt;0,(CI11-Header!$C$32)*Header!$B$29,0))</f>
        <v>0</v>
      </c>
      <c r="AW11" s="84">
        <f>IF(CJ11&lt;Header!$C$32,0,IF(AI11&gt;0,(CJ11-Header!$C$32)*Header!$B$29,0))</f>
        <v>0</v>
      </c>
      <c r="AX11" s="84">
        <f>IF(CK11&lt;Header!$C$32,0,IF(AJ11&gt;0,(CK11-Header!$C$32)*Header!$B$29,0))</f>
        <v>0</v>
      </c>
      <c r="AY11" s="84">
        <f>IF(CL11&lt;Header!$C$32,0,IF(AK11&gt;0,(CL11-Header!$C$32)*Header!$B$29,0))</f>
        <v>0</v>
      </c>
      <c r="AZ11" s="84">
        <f>IF(CM11&lt;Header!$C$32,0,IF(AL11&gt;0,(CM11-Header!$C$32)*Header!$B$29,0))</f>
        <v>0</v>
      </c>
      <c r="BA11" s="84">
        <f>IF(CN11&lt;Header!$C$32,0,IF(AM11&gt;0,(CN11-Header!$C$32)*Header!$B$29,0))</f>
        <v>0</v>
      </c>
      <c r="BB11" s="84">
        <f>IF(CO11&lt;Header!$C$32,0,IF(AN11&gt;0,(CO11-Header!$C$32)*Header!$B$29,0))</f>
        <v>0</v>
      </c>
      <c r="BC11" s="84">
        <f>IF(CP11&lt;Header!$C$32,0,IF(AO11&gt;0,(CP11-Header!$C$32)*Header!$B$29,0))</f>
        <v>0</v>
      </c>
      <c r="BD11" s="84">
        <f>IF(CQ11&lt;Header!$C$32,0,IF(AP11&gt;0,(CQ11-Header!$C$32)*Header!$B$29,0))</f>
        <v>0</v>
      </c>
      <c r="BE11" s="84">
        <f>IF(CR11&lt;Header!$C$32,0,IF(AQ11&gt;0,(CR11-Header!$C$32)*Header!$B$29,0))</f>
        <v>0</v>
      </c>
      <c r="BF11" s="86" t="str">
        <f>Header!$C$24</f>
        <v>482 - Pensions Costs</v>
      </c>
      <c r="BG11" s="85">
        <f>IF(AF11&gt;0,IF(AF11&gt;Header!$D$36,Header!$D$37,AF11-Header!$C$36)*$H11,0)</f>
        <v>0</v>
      </c>
      <c r="BH11" s="84">
        <f>IF(AG11&gt;0,IF(AG11&gt;Header!$D$36,Header!$D$37,AG11-Header!$C$36)*$H11,0)</f>
        <v>0</v>
      </c>
      <c r="BI11" s="84">
        <f>IF(AH11&gt;0,IF(AH11&gt;Header!$D$36,Header!$D$37,AH11-Header!$C$36)*$H11,0)</f>
        <v>0</v>
      </c>
      <c r="BJ11" s="84">
        <f>IF(AI11&gt;0,IF(AI11&gt;Header!$D$36,Header!$D$37,AI11-Header!$C$36)*$H11,0)</f>
        <v>0</v>
      </c>
      <c r="BK11" s="84">
        <f>IF(AJ11&gt;0,IF(AJ11&gt;Header!$D$36,Header!$D$37,AJ11-Header!$C$36)*$H11,0)</f>
        <v>0</v>
      </c>
      <c r="BL11" s="84">
        <f>IF(AK11&gt;0,IF(AK11&gt;Header!$D$36,Header!$D$37,AK11-Header!$C$36)*$H11,0)</f>
        <v>0</v>
      </c>
      <c r="BM11" s="84">
        <f>IF(AL11&gt;0,IF(AL11&gt;Header!$D$36,Header!$D$37,AL11-Header!$C$36)*$H11,0)</f>
        <v>0</v>
      </c>
      <c r="BN11" s="84">
        <f>IF(AM11&gt;0,IF(AM11&gt;Header!$D$36,Header!$D$37,AM11-Header!$C$36)*$H11,0)</f>
        <v>0</v>
      </c>
      <c r="BO11" s="84">
        <f>IF(AN11&gt;0,IF(AN11&gt;Header!$D$36,Header!$D$37,AN11-Header!$C$36)*$H11,0)</f>
        <v>0</v>
      </c>
      <c r="BP11" s="84">
        <f>IF(AO11&gt;0,IF(AO11&gt;Header!$D$36,Header!$D$37,AO11-Header!$C$36)*$H11,0)</f>
        <v>0</v>
      </c>
      <c r="BQ11" s="84">
        <f>IF(AP11&gt;0,IF(AP11&gt;Header!$D$36,Header!$D$37,AP11-Header!$C$36)*$H11,0)</f>
        <v>0</v>
      </c>
      <c r="BR11" s="84">
        <f>IF(AQ11&gt;0,IF(AQ11&gt;Header!$D$36,Header!$D$37,AQ11-Header!$C$36)*$H11,0)</f>
        <v>0</v>
      </c>
      <c r="BT11" s="85">
        <f>IF(AF11&gt;Header!$D$36,Header!$D$37,AF11-Header!$D$36)*'Employees Entry'!$F11</f>
        <v>0</v>
      </c>
      <c r="BU11" s="84">
        <f>IF(AG11&gt;Header!$D$36,Header!$D$37,AG11-Header!$D$36)*'Employees Entry'!$F11</f>
        <v>0</v>
      </c>
      <c r="BV11" s="84">
        <f>IF(AH11&gt;Header!$D$36,Header!$D$37,AH11-Header!$D$36)*'Employees Entry'!$F11</f>
        <v>0</v>
      </c>
      <c r="BW11" s="84">
        <f>IF(AI11&gt;Header!$D$36,Header!$D$37,AI11-Header!$D$36)*'Employees Entry'!$F11</f>
        <v>0</v>
      </c>
      <c r="BX11" s="84">
        <f>IF(AJ11&gt;Header!$D$36,Header!$D$37,AJ11-Header!$D$36)*'Employees Entry'!$F11</f>
        <v>0</v>
      </c>
      <c r="BY11" s="84">
        <f>IF(AK11&gt;Header!$D$36,Header!$D$37,AK11-Header!$D$36)*'Employees Entry'!$F11</f>
        <v>0</v>
      </c>
      <c r="BZ11" s="84">
        <f>IF(AL11&gt;Header!$D$36,Header!$D$37,AL11-Header!$D$36)*'Employees Entry'!$F11</f>
        <v>0</v>
      </c>
      <c r="CA11" s="84">
        <f>IF(AM11&gt;Header!$D$36,Header!$D$37,AM11-Header!$D$36)*'Employees Entry'!$F11</f>
        <v>0</v>
      </c>
      <c r="CB11" s="84">
        <f>IF(AN11&gt;Header!$D$36,Header!$D$37,AN11-Header!$D$36)*'Employees Entry'!$F11</f>
        <v>0</v>
      </c>
      <c r="CC11" s="84">
        <f>IF(AO11&gt;Header!$D$36,Header!$D$37,AO11-Header!$D$36)*'Employees Entry'!$F11</f>
        <v>0</v>
      </c>
      <c r="CD11" s="84">
        <f>IF(AP11&gt;Header!$D$36,Header!$D$37,AP11-Header!$D$36)*'Employees Entry'!$F11</f>
        <v>0</v>
      </c>
      <c r="CE11" s="84">
        <f>IF(AQ11&gt;Header!$D$36,Header!$D$37,AQ11-Header!$D$36)*'Employees Entry'!$F11</f>
        <v>0</v>
      </c>
      <c r="CG11" s="85">
        <f t="shared" si="29"/>
        <v>0</v>
      </c>
      <c r="CH11" s="84">
        <f t="shared" si="30"/>
        <v>0</v>
      </c>
      <c r="CI11" s="84">
        <f t="shared" si="31"/>
        <v>0</v>
      </c>
      <c r="CJ11" s="84">
        <f t="shared" si="32"/>
        <v>0</v>
      </c>
      <c r="CK11" s="84">
        <f t="shared" si="33"/>
        <v>0</v>
      </c>
      <c r="CL11" s="84">
        <f t="shared" si="34"/>
        <v>0</v>
      </c>
      <c r="CM11" s="84">
        <f t="shared" si="35"/>
        <v>0</v>
      </c>
      <c r="CN11" s="84">
        <f t="shared" si="36"/>
        <v>0</v>
      </c>
      <c r="CO11" s="84">
        <f t="shared" si="37"/>
        <v>0</v>
      </c>
      <c r="CP11" s="84">
        <f t="shared" si="38"/>
        <v>0</v>
      </c>
      <c r="CQ11" s="84">
        <f t="shared" si="39"/>
        <v>0</v>
      </c>
      <c r="CR11" s="84">
        <f t="shared" si="40"/>
        <v>0</v>
      </c>
    </row>
    <row r="12" spans="1:96" x14ac:dyDescent="0.2">
      <c r="B12" s="252"/>
      <c r="C12" s="253"/>
      <c r="D12" s="249"/>
      <c r="E12" s="249"/>
      <c r="F12" s="250"/>
      <c r="G12" s="250"/>
      <c r="H12" s="250"/>
      <c r="I12" s="251"/>
      <c r="J12" s="251"/>
      <c r="K12" s="254"/>
      <c r="M12" s="273">
        <f t="shared" si="41"/>
        <v>0</v>
      </c>
      <c r="N12" s="270">
        <f t="shared" si="42"/>
        <v>0</v>
      </c>
      <c r="O12" s="270">
        <f t="shared" si="43"/>
        <v>0</v>
      </c>
      <c r="P12" s="277">
        <f t="shared" si="45"/>
        <v>0</v>
      </c>
      <c r="R12" s="85">
        <f t="shared" si="16"/>
        <v>0</v>
      </c>
      <c r="S12" s="84">
        <f t="shared" si="17"/>
        <v>0</v>
      </c>
      <c r="T12" s="84">
        <f t="shared" si="18"/>
        <v>0</v>
      </c>
      <c r="U12" s="84">
        <f t="shared" si="19"/>
        <v>0</v>
      </c>
      <c r="V12" s="84">
        <f t="shared" si="20"/>
        <v>0</v>
      </c>
      <c r="W12" s="84">
        <f t="shared" si="21"/>
        <v>0</v>
      </c>
      <c r="X12" s="84">
        <f t="shared" si="22"/>
        <v>0</v>
      </c>
      <c r="Y12" s="84">
        <f t="shared" si="23"/>
        <v>0</v>
      </c>
      <c r="Z12" s="84">
        <f t="shared" si="24"/>
        <v>0</v>
      </c>
      <c r="AA12" s="84">
        <f t="shared" si="25"/>
        <v>0</v>
      </c>
      <c r="AB12" s="84">
        <f t="shared" si="26"/>
        <v>0</v>
      </c>
      <c r="AC12" s="335">
        <f t="shared" si="27"/>
        <v>0</v>
      </c>
      <c r="AE12" s="86" t="str">
        <f>Header!$C$22</f>
        <v>477 - Salaries</v>
      </c>
      <c r="AF12" s="85">
        <f t="shared" si="44"/>
        <v>0</v>
      </c>
      <c r="AG12" s="84">
        <f t="shared" si="44"/>
        <v>0</v>
      </c>
      <c r="AH12" s="84">
        <f t="shared" ref="AH12:AQ17" si="46">IF($I12&lt;=AH$1,IF($J12&lt;AH$1,0,$C12/12),0)</f>
        <v>0</v>
      </c>
      <c r="AI12" s="84">
        <f t="shared" si="46"/>
        <v>0</v>
      </c>
      <c r="AJ12" s="84">
        <f t="shared" si="46"/>
        <v>0</v>
      </c>
      <c r="AK12" s="84">
        <f t="shared" si="46"/>
        <v>0</v>
      </c>
      <c r="AL12" s="84">
        <f t="shared" si="46"/>
        <v>0</v>
      </c>
      <c r="AM12" s="84">
        <f t="shared" si="46"/>
        <v>0</v>
      </c>
      <c r="AN12" s="84">
        <f t="shared" si="46"/>
        <v>0</v>
      </c>
      <c r="AO12" s="84">
        <f t="shared" si="46"/>
        <v>0</v>
      </c>
      <c r="AP12" s="84">
        <f t="shared" si="46"/>
        <v>0</v>
      </c>
      <c r="AQ12" s="84">
        <f t="shared" si="46"/>
        <v>0</v>
      </c>
      <c r="AR12" s="234"/>
      <c r="AS12" s="86" t="str">
        <f>Header!$C$23</f>
        <v>479 - Employers National Insurance</v>
      </c>
      <c r="AT12" s="85">
        <f>IF(CG12&lt;Header!$C$32,0,IF(AF12&gt;0,(CG12-Header!$C$32)*Header!$B$29,0))</f>
        <v>0</v>
      </c>
      <c r="AU12" s="84">
        <f>IF(CH12&lt;Header!$C$32,0,IF(AG12&gt;0,(CH12-Header!$C$32)*Header!$B$29,0))</f>
        <v>0</v>
      </c>
      <c r="AV12" s="84">
        <f>IF(CI12&lt;Header!$C$32,0,IF(AH12&gt;0,(CI12-Header!$C$32)*Header!$B$29,0))</f>
        <v>0</v>
      </c>
      <c r="AW12" s="84">
        <f>IF(CJ12&lt;Header!$C$32,0,IF(AI12&gt;0,(CJ12-Header!$C$32)*Header!$B$29,0))</f>
        <v>0</v>
      </c>
      <c r="AX12" s="84">
        <f>IF(CK12&lt;Header!$C$32,0,IF(AJ12&gt;0,(CK12-Header!$C$32)*Header!$B$29,0))</f>
        <v>0</v>
      </c>
      <c r="AY12" s="84">
        <f>IF(CL12&lt;Header!$C$32,0,IF(AK12&gt;0,(CL12-Header!$C$32)*Header!$B$29,0))</f>
        <v>0</v>
      </c>
      <c r="AZ12" s="84">
        <f>IF(CM12&lt;Header!$C$32,0,IF(AL12&gt;0,(CM12-Header!$C$32)*Header!$B$29,0))</f>
        <v>0</v>
      </c>
      <c r="BA12" s="84">
        <f>IF(CN12&lt;Header!$C$32,0,IF(AM12&gt;0,(CN12-Header!$C$32)*Header!$B$29,0))</f>
        <v>0</v>
      </c>
      <c r="BB12" s="84">
        <f>IF(CO12&lt;Header!$C$32,0,IF(AN12&gt;0,(CO12-Header!$C$32)*Header!$B$29,0))</f>
        <v>0</v>
      </c>
      <c r="BC12" s="84">
        <f>IF(CP12&lt;Header!$C$32,0,IF(AO12&gt;0,(CP12-Header!$C$32)*Header!$B$29,0))</f>
        <v>0</v>
      </c>
      <c r="BD12" s="84">
        <f>IF(CQ12&lt;Header!$C$32,0,IF(AP12&gt;0,(CQ12-Header!$C$32)*Header!$B$29,0))</f>
        <v>0</v>
      </c>
      <c r="BE12" s="84">
        <f>IF(CR12&lt;Header!$C$32,0,IF(AQ12&gt;0,(CR12-Header!$C$32)*Header!$B$29,0))</f>
        <v>0</v>
      </c>
      <c r="BF12" s="86" t="str">
        <f>Header!$C$24</f>
        <v>482 - Pensions Costs</v>
      </c>
      <c r="BG12" s="85">
        <f>IF(AF12&gt;0,IF(AF12&gt;Header!$D$36,Header!$D$37,AF12-Header!$C$36)*$H12,0)</f>
        <v>0</v>
      </c>
      <c r="BH12" s="84">
        <f>IF(AG12&gt;0,IF(AG12&gt;Header!$D$36,Header!$D$37,AG12-Header!$C$36)*$H12,0)</f>
        <v>0</v>
      </c>
      <c r="BI12" s="84">
        <f>IF(AH12&gt;0,IF(AH12&gt;Header!$D$36,Header!$D$37,AH12-Header!$C$36)*$H12,0)</f>
        <v>0</v>
      </c>
      <c r="BJ12" s="84">
        <f>IF(AI12&gt;0,IF(AI12&gt;Header!$D$36,Header!$D$37,AI12-Header!$C$36)*$H12,0)</f>
        <v>0</v>
      </c>
      <c r="BK12" s="84">
        <f>IF(AJ12&gt;0,IF(AJ12&gt;Header!$D$36,Header!$D$37,AJ12-Header!$C$36)*$H12,0)</f>
        <v>0</v>
      </c>
      <c r="BL12" s="84">
        <f>IF(AK12&gt;0,IF(AK12&gt;Header!$D$36,Header!$D$37,AK12-Header!$C$36)*$H12,0)</f>
        <v>0</v>
      </c>
      <c r="BM12" s="84">
        <f>IF(AL12&gt;0,IF(AL12&gt;Header!$D$36,Header!$D$37,AL12-Header!$C$36)*$H12,0)</f>
        <v>0</v>
      </c>
      <c r="BN12" s="84">
        <f>IF(AM12&gt;0,IF(AM12&gt;Header!$D$36,Header!$D$37,AM12-Header!$C$36)*$H12,0)</f>
        <v>0</v>
      </c>
      <c r="BO12" s="84">
        <f>IF(AN12&gt;0,IF(AN12&gt;Header!$D$36,Header!$D$37,AN12-Header!$C$36)*$H12,0)</f>
        <v>0</v>
      </c>
      <c r="BP12" s="84">
        <f>IF(AO12&gt;0,IF(AO12&gt;Header!$D$36,Header!$D$37,AO12-Header!$C$36)*$H12,0)</f>
        <v>0</v>
      </c>
      <c r="BQ12" s="84">
        <f>IF(AP12&gt;0,IF(AP12&gt;Header!$D$36,Header!$D$37,AP12-Header!$C$36)*$H12,0)</f>
        <v>0</v>
      </c>
      <c r="BR12" s="84">
        <f>IF(AQ12&gt;0,IF(AQ12&gt;Header!$D$36,Header!$D$37,AQ12-Header!$C$36)*$H12,0)</f>
        <v>0</v>
      </c>
      <c r="BT12" s="85">
        <f>IF(AF12&gt;Header!$D$36,Header!$D$37,AF12-Header!$D$36)*'Employees Entry'!$F12</f>
        <v>0</v>
      </c>
      <c r="BU12" s="84">
        <f>IF(AG12&gt;Header!$D$36,Header!$D$37,AG12-Header!$D$36)*'Employees Entry'!$F12</f>
        <v>0</v>
      </c>
      <c r="BV12" s="84">
        <f>IF(AH12&gt;Header!$D$36,Header!$D$37,AH12-Header!$D$36)*'Employees Entry'!$F12</f>
        <v>0</v>
      </c>
      <c r="BW12" s="84">
        <f>IF(AI12&gt;Header!$D$36,Header!$D$37,AI12-Header!$D$36)*'Employees Entry'!$F12</f>
        <v>0</v>
      </c>
      <c r="BX12" s="84">
        <f>IF(AJ12&gt;Header!$D$36,Header!$D$37,AJ12-Header!$D$36)*'Employees Entry'!$F12</f>
        <v>0</v>
      </c>
      <c r="BY12" s="84">
        <f>IF(AK12&gt;Header!$D$36,Header!$D$37,AK12-Header!$D$36)*'Employees Entry'!$F12</f>
        <v>0</v>
      </c>
      <c r="BZ12" s="84">
        <f>IF(AL12&gt;Header!$D$36,Header!$D$37,AL12-Header!$D$36)*'Employees Entry'!$F12</f>
        <v>0</v>
      </c>
      <c r="CA12" s="84">
        <f>IF(AM12&gt;Header!$D$36,Header!$D$37,AM12-Header!$D$36)*'Employees Entry'!$F12</f>
        <v>0</v>
      </c>
      <c r="CB12" s="84">
        <f>IF(AN12&gt;Header!$D$36,Header!$D$37,AN12-Header!$D$36)*'Employees Entry'!$F12</f>
        <v>0</v>
      </c>
      <c r="CC12" s="84">
        <f>IF(AO12&gt;Header!$D$36,Header!$D$37,AO12-Header!$D$36)*'Employees Entry'!$F12</f>
        <v>0</v>
      </c>
      <c r="CD12" s="84">
        <f>IF(AP12&gt;Header!$D$36,Header!$D$37,AP12-Header!$D$36)*'Employees Entry'!$F12</f>
        <v>0</v>
      </c>
      <c r="CE12" s="84">
        <f>IF(AQ12&gt;Header!$D$36,Header!$D$37,AQ12-Header!$D$36)*'Employees Entry'!$F12</f>
        <v>0</v>
      </c>
      <c r="CG12" s="85">
        <f t="shared" si="29"/>
        <v>0</v>
      </c>
      <c r="CH12" s="84">
        <f t="shared" si="30"/>
        <v>0</v>
      </c>
      <c r="CI12" s="84">
        <f t="shared" si="31"/>
        <v>0</v>
      </c>
      <c r="CJ12" s="84">
        <f t="shared" si="32"/>
        <v>0</v>
      </c>
      <c r="CK12" s="84">
        <f t="shared" si="33"/>
        <v>0</v>
      </c>
      <c r="CL12" s="84">
        <f t="shared" si="34"/>
        <v>0</v>
      </c>
      <c r="CM12" s="84">
        <f t="shared" si="35"/>
        <v>0</v>
      </c>
      <c r="CN12" s="84">
        <f t="shared" si="36"/>
        <v>0</v>
      </c>
      <c r="CO12" s="84">
        <f t="shared" si="37"/>
        <v>0</v>
      </c>
      <c r="CP12" s="84">
        <f t="shared" si="38"/>
        <v>0</v>
      </c>
      <c r="CQ12" s="84">
        <f t="shared" si="39"/>
        <v>0</v>
      </c>
      <c r="CR12" s="84">
        <f t="shared" si="40"/>
        <v>0</v>
      </c>
    </row>
    <row r="13" spans="1:96" x14ac:dyDescent="0.2">
      <c r="B13" s="252"/>
      <c r="C13" s="253"/>
      <c r="D13" s="249"/>
      <c r="E13" s="249"/>
      <c r="F13" s="250"/>
      <c r="G13" s="250"/>
      <c r="H13" s="250"/>
      <c r="I13" s="251"/>
      <c r="J13" s="251"/>
      <c r="K13" s="254"/>
      <c r="M13" s="273">
        <f t="shared" si="41"/>
        <v>0</v>
      </c>
      <c r="N13" s="270">
        <f t="shared" si="42"/>
        <v>0</v>
      </c>
      <c r="O13" s="270">
        <f t="shared" si="43"/>
        <v>0</v>
      </c>
      <c r="P13" s="277">
        <f t="shared" si="45"/>
        <v>0</v>
      </c>
      <c r="R13" s="85">
        <f t="shared" si="16"/>
        <v>0</v>
      </c>
      <c r="S13" s="84">
        <f t="shared" si="17"/>
        <v>0</v>
      </c>
      <c r="T13" s="84">
        <f t="shared" si="18"/>
        <v>0</v>
      </c>
      <c r="U13" s="84">
        <f t="shared" si="19"/>
        <v>0</v>
      </c>
      <c r="V13" s="84">
        <f t="shared" si="20"/>
        <v>0</v>
      </c>
      <c r="W13" s="84">
        <f t="shared" si="21"/>
        <v>0</v>
      </c>
      <c r="X13" s="84">
        <f t="shared" si="22"/>
        <v>0</v>
      </c>
      <c r="Y13" s="84">
        <f t="shared" si="23"/>
        <v>0</v>
      </c>
      <c r="Z13" s="84">
        <f t="shared" si="24"/>
        <v>0</v>
      </c>
      <c r="AA13" s="84">
        <f t="shared" si="25"/>
        <v>0</v>
      </c>
      <c r="AB13" s="84">
        <f t="shared" si="26"/>
        <v>0</v>
      </c>
      <c r="AC13" s="335">
        <f t="shared" si="27"/>
        <v>0</v>
      </c>
      <c r="AE13" s="86" t="str">
        <f>Header!$C$22</f>
        <v>477 - Salaries</v>
      </c>
      <c r="AF13" s="85">
        <f t="shared" si="44"/>
        <v>0</v>
      </c>
      <c r="AG13" s="84">
        <f t="shared" si="44"/>
        <v>0</v>
      </c>
      <c r="AH13" s="84">
        <f t="shared" si="46"/>
        <v>0</v>
      </c>
      <c r="AI13" s="84">
        <f t="shared" si="46"/>
        <v>0</v>
      </c>
      <c r="AJ13" s="84">
        <f t="shared" si="46"/>
        <v>0</v>
      </c>
      <c r="AK13" s="84">
        <f t="shared" si="46"/>
        <v>0</v>
      </c>
      <c r="AL13" s="84">
        <f t="shared" si="46"/>
        <v>0</v>
      </c>
      <c r="AM13" s="84">
        <f t="shared" si="46"/>
        <v>0</v>
      </c>
      <c r="AN13" s="84">
        <f t="shared" si="46"/>
        <v>0</v>
      </c>
      <c r="AO13" s="84">
        <f t="shared" si="46"/>
        <v>0</v>
      </c>
      <c r="AP13" s="84">
        <f t="shared" si="46"/>
        <v>0</v>
      </c>
      <c r="AQ13" s="84">
        <f t="shared" si="46"/>
        <v>0</v>
      </c>
      <c r="AR13" s="234"/>
      <c r="AS13" s="86" t="str">
        <f>Header!$C$23</f>
        <v>479 - Employers National Insurance</v>
      </c>
      <c r="AT13" s="85">
        <f>IF(CG13&lt;Header!$C$32,0,IF(AF13&gt;0,(CG13-Header!$C$32)*Header!$B$29,0))</f>
        <v>0</v>
      </c>
      <c r="AU13" s="84">
        <f>IF(CH13&lt;Header!$C$32,0,IF(AG13&gt;0,(CH13-Header!$C$32)*Header!$B$29,0))</f>
        <v>0</v>
      </c>
      <c r="AV13" s="84">
        <f>IF(CI13&lt;Header!$C$32,0,IF(AH13&gt;0,(CI13-Header!$C$32)*Header!$B$29,0))</f>
        <v>0</v>
      </c>
      <c r="AW13" s="84">
        <f>IF(CJ13&lt;Header!$C$32,0,IF(AI13&gt;0,(CJ13-Header!$C$32)*Header!$B$29,0))</f>
        <v>0</v>
      </c>
      <c r="AX13" s="84">
        <f>IF(CK13&lt;Header!$C$32,0,IF(AJ13&gt;0,(CK13-Header!$C$32)*Header!$B$29,0))</f>
        <v>0</v>
      </c>
      <c r="AY13" s="84">
        <f>IF(CL13&lt;Header!$C$32,0,IF(AK13&gt;0,(CL13-Header!$C$32)*Header!$B$29,0))</f>
        <v>0</v>
      </c>
      <c r="AZ13" s="84">
        <f>IF(CM13&lt;Header!$C$32,0,IF(AL13&gt;0,(CM13-Header!$C$32)*Header!$B$29,0))</f>
        <v>0</v>
      </c>
      <c r="BA13" s="84">
        <f>IF(CN13&lt;Header!$C$32,0,IF(AM13&gt;0,(CN13-Header!$C$32)*Header!$B$29,0))</f>
        <v>0</v>
      </c>
      <c r="BB13" s="84">
        <f>IF(CO13&lt;Header!$C$32,0,IF(AN13&gt;0,(CO13-Header!$C$32)*Header!$B$29,0))</f>
        <v>0</v>
      </c>
      <c r="BC13" s="84">
        <f>IF(CP13&lt;Header!$C$32,0,IF(AO13&gt;0,(CP13-Header!$C$32)*Header!$B$29,0))</f>
        <v>0</v>
      </c>
      <c r="BD13" s="84">
        <f>IF(CQ13&lt;Header!$C$32,0,IF(AP13&gt;0,(CQ13-Header!$C$32)*Header!$B$29,0))</f>
        <v>0</v>
      </c>
      <c r="BE13" s="84">
        <f>IF(CR13&lt;Header!$C$32,0,IF(AQ13&gt;0,(CR13-Header!$C$32)*Header!$B$29,0))</f>
        <v>0</v>
      </c>
      <c r="BF13" s="86" t="str">
        <f>Header!$C$24</f>
        <v>482 - Pensions Costs</v>
      </c>
      <c r="BG13" s="85">
        <f>IF(AF13&gt;0,IF(AF13&gt;Header!$D$36,Header!$D$37,AF13-Header!$C$36)*$H13,0)</f>
        <v>0</v>
      </c>
      <c r="BH13" s="84">
        <f>IF(AG13&gt;0,IF(AG13&gt;Header!$D$36,Header!$D$37,AG13-Header!$C$36)*$H13,0)</f>
        <v>0</v>
      </c>
      <c r="BI13" s="84">
        <f>IF(AH13&gt;0,IF(AH13&gt;Header!$D$36,Header!$D$37,AH13-Header!$C$36)*$H13,0)</f>
        <v>0</v>
      </c>
      <c r="BJ13" s="84">
        <f>IF(AI13&gt;0,IF(AI13&gt;Header!$D$36,Header!$D$37,AI13-Header!$C$36)*$H13,0)</f>
        <v>0</v>
      </c>
      <c r="BK13" s="84">
        <f>IF(AJ13&gt;0,IF(AJ13&gt;Header!$D$36,Header!$D$37,AJ13-Header!$C$36)*$H13,0)</f>
        <v>0</v>
      </c>
      <c r="BL13" s="84">
        <f>IF(AK13&gt;0,IF(AK13&gt;Header!$D$36,Header!$D$37,AK13-Header!$C$36)*$H13,0)</f>
        <v>0</v>
      </c>
      <c r="BM13" s="84">
        <f>IF(AL13&gt;0,IF(AL13&gt;Header!$D$36,Header!$D$37,AL13-Header!$C$36)*$H13,0)</f>
        <v>0</v>
      </c>
      <c r="BN13" s="84">
        <f>IF(AM13&gt;0,IF(AM13&gt;Header!$D$36,Header!$D$37,AM13-Header!$C$36)*$H13,0)</f>
        <v>0</v>
      </c>
      <c r="BO13" s="84">
        <f>IF(AN13&gt;0,IF(AN13&gt;Header!$D$36,Header!$D$37,AN13-Header!$C$36)*$H13,0)</f>
        <v>0</v>
      </c>
      <c r="BP13" s="84">
        <f>IF(AO13&gt;0,IF(AO13&gt;Header!$D$36,Header!$D$37,AO13-Header!$C$36)*$H13,0)</f>
        <v>0</v>
      </c>
      <c r="BQ13" s="84">
        <f>IF(AP13&gt;0,IF(AP13&gt;Header!$D$36,Header!$D$37,AP13-Header!$C$36)*$H13,0)</f>
        <v>0</v>
      </c>
      <c r="BR13" s="84">
        <f>IF(AQ13&gt;0,IF(AQ13&gt;Header!$D$36,Header!$D$37,AQ13-Header!$C$36)*$H13,0)</f>
        <v>0</v>
      </c>
      <c r="BT13" s="85">
        <f>IF(AF13&gt;Header!$D$36,Header!$D$37,AF13-Header!$D$36)*'Employees Entry'!$F13</f>
        <v>0</v>
      </c>
      <c r="BU13" s="84">
        <f>IF(AG13&gt;Header!$D$36,Header!$D$37,AG13-Header!$D$36)*'Employees Entry'!$F13</f>
        <v>0</v>
      </c>
      <c r="BV13" s="84">
        <f>IF(AH13&gt;Header!$D$36,Header!$D$37,AH13-Header!$D$36)*'Employees Entry'!$F13</f>
        <v>0</v>
      </c>
      <c r="BW13" s="84">
        <f>IF(AI13&gt;Header!$D$36,Header!$D$37,AI13-Header!$D$36)*'Employees Entry'!$F13</f>
        <v>0</v>
      </c>
      <c r="BX13" s="84">
        <f>IF(AJ13&gt;Header!$D$36,Header!$D$37,AJ13-Header!$D$36)*'Employees Entry'!$F13</f>
        <v>0</v>
      </c>
      <c r="BY13" s="84">
        <f>IF(AK13&gt;Header!$D$36,Header!$D$37,AK13-Header!$D$36)*'Employees Entry'!$F13</f>
        <v>0</v>
      </c>
      <c r="BZ13" s="84">
        <f>IF(AL13&gt;Header!$D$36,Header!$D$37,AL13-Header!$D$36)*'Employees Entry'!$F13</f>
        <v>0</v>
      </c>
      <c r="CA13" s="84">
        <f>IF(AM13&gt;Header!$D$36,Header!$D$37,AM13-Header!$D$36)*'Employees Entry'!$F13</f>
        <v>0</v>
      </c>
      <c r="CB13" s="84">
        <f>IF(AN13&gt;Header!$D$36,Header!$D$37,AN13-Header!$D$36)*'Employees Entry'!$F13</f>
        <v>0</v>
      </c>
      <c r="CC13" s="84">
        <f>IF(AO13&gt;Header!$D$36,Header!$D$37,AO13-Header!$D$36)*'Employees Entry'!$F13</f>
        <v>0</v>
      </c>
      <c r="CD13" s="84">
        <f>IF(AP13&gt;Header!$D$36,Header!$D$37,AP13-Header!$D$36)*'Employees Entry'!$F13</f>
        <v>0</v>
      </c>
      <c r="CE13" s="84">
        <f>IF(AQ13&gt;Header!$D$36,Header!$D$37,AQ13-Header!$D$36)*'Employees Entry'!$F13</f>
        <v>0</v>
      </c>
      <c r="CG13" s="85">
        <f t="shared" si="29"/>
        <v>0</v>
      </c>
      <c r="CH13" s="84">
        <f t="shared" si="30"/>
        <v>0</v>
      </c>
      <c r="CI13" s="84">
        <f t="shared" si="31"/>
        <v>0</v>
      </c>
      <c r="CJ13" s="84">
        <f t="shared" si="32"/>
        <v>0</v>
      </c>
      <c r="CK13" s="84">
        <f t="shared" si="33"/>
        <v>0</v>
      </c>
      <c r="CL13" s="84">
        <f t="shared" si="34"/>
        <v>0</v>
      </c>
      <c r="CM13" s="84">
        <f t="shared" si="35"/>
        <v>0</v>
      </c>
      <c r="CN13" s="84">
        <f t="shared" si="36"/>
        <v>0</v>
      </c>
      <c r="CO13" s="84">
        <f t="shared" si="37"/>
        <v>0</v>
      </c>
      <c r="CP13" s="84">
        <f t="shared" si="38"/>
        <v>0</v>
      </c>
      <c r="CQ13" s="84">
        <f t="shared" si="39"/>
        <v>0</v>
      </c>
      <c r="CR13" s="84">
        <f t="shared" si="40"/>
        <v>0</v>
      </c>
    </row>
    <row r="14" spans="1:96" x14ac:dyDescent="0.2">
      <c r="B14" s="252"/>
      <c r="C14" s="253"/>
      <c r="D14" s="249"/>
      <c r="E14" s="249"/>
      <c r="F14" s="250"/>
      <c r="G14" s="250"/>
      <c r="H14" s="250"/>
      <c r="I14" s="251"/>
      <c r="J14" s="251"/>
      <c r="K14" s="254"/>
      <c r="M14" s="273">
        <f t="shared" si="41"/>
        <v>0</v>
      </c>
      <c r="N14" s="270">
        <f t="shared" si="42"/>
        <v>0</v>
      </c>
      <c r="O14" s="270">
        <f t="shared" si="43"/>
        <v>0</v>
      </c>
      <c r="P14" s="277">
        <f t="shared" si="45"/>
        <v>0</v>
      </c>
      <c r="R14" s="85">
        <f t="shared" si="16"/>
        <v>0</v>
      </c>
      <c r="S14" s="84">
        <f t="shared" si="17"/>
        <v>0</v>
      </c>
      <c r="T14" s="84">
        <f t="shared" si="18"/>
        <v>0</v>
      </c>
      <c r="U14" s="84">
        <f t="shared" si="19"/>
        <v>0</v>
      </c>
      <c r="V14" s="84">
        <f t="shared" si="20"/>
        <v>0</v>
      </c>
      <c r="W14" s="84">
        <f t="shared" si="21"/>
        <v>0</v>
      </c>
      <c r="X14" s="84">
        <f t="shared" si="22"/>
        <v>0</v>
      </c>
      <c r="Y14" s="84">
        <f t="shared" si="23"/>
        <v>0</v>
      </c>
      <c r="Z14" s="84">
        <f t="shared" si="24"/>
        <v>0</v>
      </c>
      <c r="AA14" s="84">
        <f t="shared" si="25"/>
        <v>0</v>
      </c>
      <c r="AB14" s="84">
        <f t="shared" si="26"/>
        <v>0</v>
      </c>
      <c r="AC14" s="335">
        <f t="shared" si="27"/>
        <v>0</v>
      </c>
      <c r="AE14" s="86" t="str">
        <f>Header!$C$22</f>
        <v>477 - Salaries</v>
      </c>
      <c r="AF14" s="85">
        <f t="shared" si="44"/>
        <v>0</v>
      </c>
      <c r="AG14" s="84">
        <f t="shared" si="44"/>
        <v>0</v>
      </c>
      <c r="AH14" s="84">
        <f t="shared" si="46"/>
        <v>0</v>
      </c>
      <c r="AI14" s="84">
        <f t="shared" si="46"/>
        <v>0</v>
      </c>
      <c r="AJ14" s="84">
        <f t="shared" si="46"/>
        <v>0</v>
      </c>
      <c r="AK14" s="84">
        <f t="shared" si="46"/>
        <v>0</v>
      </c>
      <c r="AL14" s="84">
        <f t="shared" si="46"/>
        <v>0</v>
      </c>
      <c r="AM14" s="84">
        <f t="shared" si="46"/>
        <v>0</v>
      </c>
      <c r="AN14" s="84">
        <f t="shared" si="46"/>
        <v>0</v>
      </c>
      <c r="AO14" s="84">
        <f t="shared" si="46"/>
        <v>0</v>
      </c>
      <c r="AP14" s="84">
        <f t="shared" si="46"/>
        <v>0</v>
      </c>
      <c r="AQ14" s="84">
        <f t="shared" si="46"/>
        <v>0</v>
      </c>
      <c r="AR14" s="234"/>
      <c r="AS14" s="86" t="str">
        <f>Header!$C$23</f>
        <v>479 - Employers National Insurance</v>
      </c>
      <c r="AT14" s="85">
        <f>IF(CG14&lt;Header!$C$32,0,IF(AF14&gt;0,(CG14-Header!$C$32)*Header!$B$29,0))</f>
        <v>0</v>
      </c>
      <c r="AU14" s="84">
        <f>IF(CH14&lt;Header!$C$32,0,IF(AG14&gt;0,(CH14-Header!$C$32)*Header!$B$29,0))</f>
        <v>0</v>
      </c>
      <c r="AV14" s="84">
        <f>IF(CI14&lt;Header!$C$32,0,IF(AH14&gt;0,(CI14-Header!$C$32)*Header!$B$29,0))</f>
        <v>0</v>
      </c>
      <c r="AW14" s="84">
        <f>IF(CJ14&lt;Header!$C$32,0,IF(AI14&gt;0,(CJ14-Header!$C$32)*Header!$B$29,0))</f>
        <v>0</v>
      </c>
      <c r="AX14" s="84">
        <f>IF(CK14&lt;Header!$C$32,0,IF(AJ14&gt;0,(CK14-Header!$C$32)*Header!$B$29,0))</f>
        <v>0</v>
      </c>
      <c r="AY14" s="84">
        <f>IF(CL14&lt;Header!$C$32,0,IF(AK14&gt;0,(CL14-Header!$C$32)*Header!$B$29,0))</f>
        <v>0</v>
      </c>
      <c r="AZ14" s="84">
        <f>IF(CM14&lt;Header!$C$32,0,IF(AL14&gt;0,(CM14-Header!$C$32)*Header!$B$29,0))</f>
        <v>0</v>
      </c>
      <c r="BA14" s="84">
        <f>IF(CN14&lt;Header!$C$32,0,IF(AM14&gt;0,(CN14-Header!$C$32)*Header!$B$29,0))</f>
        <v>0</v>
      </c>
      <c r="BB14" s="84">
        <f>IF(CO14&lt;Header!$C$32,0,IF(AN14&gt;0,(CO14-Header!$C$32)*Header!$B$29,0))</f>
        <v>0</v>
      </c>
      <c r="BC14" s="84">
        <f>IF(CP14&lt;Header!$C$32,0,IF(AO14&gt;0,(CP14-Header!$C$32)*Header!$B$29,0))</f>
        <v>0</v>
      </c>
      <c r="BD14" s="84">
        <f>IF(CQ14&lt;Header!$C$32,0,IF(AP14&gt;0,(CQ14-Header!$C$32)*Header!$B$29,0))</f>
        <v>0</v>
      </c>
      <c r="BE14" s="84">
        <f>IF(CR14&lt;Header!$C$32,0,IF(AQ14&gt;0,(CR14-Header!$C$32)*Header!$B$29,0))</f>
        <v>0</v>
      </c>
      <c r="BF14" s="86" t="str">
        <f>Header!$C$24</f>
        <v>482 - Pensions Costs</v>
      </c>
      <c r="BG14" s="85">
        <f>IF(AF14&gt;0,IF(AF14&gt;Header!$D$36,Header!$D$37,AF14-Header!$C$36)*$H14,0)</f>
        <v>0</v>
      </c>
      <c r="BH14" s="84">
        <f>IF(AG14&gt;0,IF(AG14&gt;Header!$D$36,Header!$D$37,AG14-Header!$C$36)*$H14,0)</f>
        <v>0</v>
      </c>
      <c r="BI14" s="84">
        <f>IF(AH14&gt;0,IF(AH14&gt;Header!$D$36,Header!$D$37,AH14-Header!$C$36)*$H14,0)</f>
        <v>0</v>
      </c>
      <c r="BJ14" s="84">
        <f>IF(AI14&gt;0,IF(AI14&gt;Header!$D$36,Header!$D$37,AI14-Header!$C$36)*$H14,0)</f>
        <v>0</v>
      </c>
      <c r="BK14" s="84">
        <f>IF(AJ14&gt;0,IF(AJ14&gt;Header!$D$36,Header!$D$37,AJ14-Header!$C$36)*$H14,0)</f>
        <v>0</v>
      </c>
      <c r="BL14" s="84">
        <f>IF(AK14&gt;0,IF(AK14&gt;Header!$D$36,Header!$D$37,AK14-Header!$C$36)*$H14,0)</f>
        <v>0</v>
      </c>
      <c r="BM14" s="84">
        <f>IF(AL14&gt;0,IF(AL14&gt;Header!$D$36,Header!$D$37,AL14-Header!$C$36)*$H14,0)</f>
        <v>0</v>
      </c>
      <c r="BN14" s="84">
        <f>IF(AM14&gt;0,IF(AM14&gt;Header!$D$36,Header!$D$37,AM14-Header!$C$36)*$H14,0)</f>
        <v>0</v>
      </c>
      <c r="BO14" s="84">
        <f>IF(AN14&gt;0,IF(AN14&gt;Header!$D$36,Header!$D$37,AN14-Header!$C$36)*$H14,0)</f>
        <v>0</v>
      </c>
      <c r="BP14" s="84">
        <f>IF(AO14&gt;0,IF(AO14&gt;Header!$D$36,Header!$D$37,AO14-Header!$C$36)*$H14,0)</f>
        <v>0</v>
      </c>
      <c r="BQ14" s="84">
        <f>IF(AP14&gt;0,IF(AP14&gt;Header!$D$36,Header!$D$37,AP14-Header!$C$36)*$H14,0)</f>
        <v>0</v>
      </c>
      <c r="BR14" s="84">
        <f>IF(AQ14&gt;0,IF(AQ14&gt;Header!$D$36,Header!$D$37,AQ14-Header!$C$36)*$H14,0)</f>
        <v>0</v>
      </c>
      <c r="BT14" s="85">
        <f>IF(AF14&gt;Header!$D$36,Header!$D$37,AF14-Header!$D$36)*'Employees Entry'!$F14</f>
        <v>0</v>
      </c>
      <c r="BU14" s="84">
        <f>IF(AG14&gt;Header!$D$36,Header!$D$37,AG14-Header!$D$36)*'Employees Entry'!$F14</f>
        <v>0</v>
      </c>
      <c r="BV14" s="84">
        <f>IF(AH14&gt;Header!$D$36,Header!$D$37,AH14-Header!$D$36)*'Employees Entry'!$F14</f>
        <v>0</v>
      </c>
      <c r="BW14" s="84">
        <f>IF(AI14&gt;Header!$D$36,Header!$D$37,AI14-Header!$D$36)*'Employees Entry'!$F14</f>
        <v>0</v>
      </c>
      <c r="BX14" s="84">
        <f>IF(AJ14&gt;Header!$D$36,Header!$D$37,AJ14-Header!$D$36)*'Employees Entry'!$F14</f>
        <v>0</v>
      </c>
      <c r="BY14" s="84">
        <f>IF(AK14&gt;Header!$D$36,Header!$D$37,AK14-Header!$D$36)*'Employees Entry'!$F14</f>
        <v>0</v>
      </c>
      <c r="BZ14" s="84">
        <f>IF(AL14&gt;Header!$D$36,Header!$D$37,AL14-Header!$D$36)*'Employees Entry'!$F14</f>
        <v>0</v>
      </c>
      <c r="CA14" s="84">
        <f>IF(AM14&gt;Header!$D$36,Header!$D$37,AM14-Header!$D$36)*'Employees Entry'!$F14</f>
        <v>0</v>
      </c>
      <c r="CB14" s="84">
        <f>IF(AN14&gt;Header!$D$36,Header!$D$37,AN14-Header!$D$36)*'Employees Entry'!$F14</f>
        <v>0</v>
      </c>
      <c r="CC14" s="84">
        <f>IF(AO14&gt;Header!$D$36,Header!$D$37,AO14-Header!$D$36)*'Employees Entry'!$F14</f>
        <v>0</v>
      </c>
      <c r="CD14" s="84">
        <f>IF(AP14&gt;Header!$D$36,Header!$D$37,AP14-Header!$D$36)*'Employees Entry'!$F14</f>
        <v>0</v>
      </c>
      <c r="CE14" s="84">
        <f>IF(AQ14&gt;Header!$D$36,Header!$D$37,AQ14-Header!$D$36)*'Employees Entry'!$F14</f>
        <v>0</v>
      </c>
      <c r="CG14" s="85">
        <f t="shared" si="29"/>
        <v>0</v>
      </c>
      <c r="CH14" s="84">
        <f t="shared" si="30"/>
        <v>0</v>
      </c>
      <c r="CI14" s="84">
        <f t="shared" si="31"/>
        <v>0</v>
      </c>
      <c r="CJ14" s="84">
        <f t="shared" si="32"/>
        <v>0</v>
      </c>
      <c r="CK14" s="84">
        <f t="shared" si="33"/>
        <v>0</v>
      </c>
      <c r="CL14" s="84">
        <f t="shared" si="34"/>
        <v>0</v>
      </c>
      <c r="CM14" s="84">
        <f t="shared" si="35"/>
        <v>0</v>
      </c>
      <c r="CN14" s="84">
        <f t="shared" si="36"/>
        <v>0</v>
      </c>
      <c r="CO14" s="84">
        <f t="shared" si="37"/>
        <v>0</v>
      </c>
      <c r="CP14" s="84">
        <f t="shared" si="38"/>
        <v>0</v>
      </c>
      <c r="CQ14" s="84">
        <f t="shared" si="39"/>
        <v>0</v>
      </c>
      <c r="CR14" s="84">
        <f t="shared" si="40"/>
        <v>0</v>
      </c>
    </row>
    <row r="15" spans="1:96" x14ac:dyDescent="0.2">
      <c r="B15" s="252"/>
      <c r="C15" s="253"/>
      <c r="D15" s="249"/>
      <c r="E15" s="249"/>
      <c r="F15" s="250"/>
      <c r="G15" s="250"/>
      <c r="H15" s="250"/>
      <c r="I15" s="251"/>
      <c r="J15" s="251"/>
      <c r="K15" s="254"/>
      <c r="M15" s="273">
        <f t="shared" si="41"/>
        <v>0</v>
      </c>
      <c r="N15" s="270">
        <f t="shared" si="42"/>
        <v>0</v>
      </c>
      <c r="O15" s="270">
        <f t="shared" si="43"/>
        <v>0</v>
      </c>
      <c r="P15" s="277">
        <f t="shared" si="45"/>
        <v>0</v>
      </c>
      <c r="R15" s="85">
        <f t="shared" si="16"/>
        <v>0</v>
      </c>
      <c r="S15" s="84">
        <f t="shared" si="17"/>
        <v>0</v>
      </c>
      <c r="T15" s="84">
        <f t="shared" si="18"/>
        <v>0</v>
      </c>
      <c r="U15" s="84">
        <f t="shared" si="19"/>
        <v>0</v>
      </c>
      <c r="V15" s="84">
        <f t="shared" si="20"/>
        <v>0</v>
      </c>
      <c r="W15" s="84">
        <f t="shared" si="21"/>
        <v>0</v>
      </c>
      <c r="X15" s="84">
        <f t="shared" si="22"/>
        <v>0</v>
      </c>
      <c r="Y15" s="84">
        <f t="shared" si="23"/>
        <v>0</v>
      </c>
      <c r="Z15" s="84">
        <f t="shared" si="24"/>
        <v>0</v>
      </c>
      <c r="AA15" s="84">
        <f t="shared" si="25"/>
        <v>0</v>
      </c>
      <c r="AB15" s="84">
        <f t="shared" si="26"/>
        <v>0</v>
      </c>
      <c r="AC15" s="335">
        <f t="shared" si="27"/>
        <v>0</v>
      </c>
      <c r="AE15" s="86" t="str">
        <f>Header!$C$22</f>
        <v>477 - Salaries</v>
      </c>
      <c r="AF15" s="85">
        <f t="shared" si="44"/>
        <v>0</v>
      </c>
      <c r="AG15" s="84">
        <f t="shared" si="44"/>
        <v>0</v>
      </c>
      <c r="AH15" s="84">
        <f t="shared" si="46"/>
        <v>0</v>
      </c>
      <c r="AI15" s="84">
        <f t="shared" si="46"/>
        <v>0</v>
      </c>
      <c r="AJ15" s="84">
        <f t="shared" si="46"/>
        <v>0</v>
      </c>
      <c r="AK15" s="84">
        <f t="shared" si="46"/>
        <v>0</v>
      </c>
      <c r="AL15" s="84">
        <f t="shared" si="46"/>
        <v>0</v>
      </c>
      <c r="AM15" s="84">
        <f t="shared" si="46"/>
        <v>0</v>
      </c>
      <c r="AN15" s="84">
        <f t="shared" si="46"/>
        <v>0</v>
      </c>
      <c r="AO15" s="84">
        <f t="shared" si="46"/>
        <v>0</v>
      </c>
      <c r="AP15" s="84">
        <f t="shared" si="46"/>
        <v>0</v>
      </c>
      <c r="AQ15" s="84">
        <f t="shared" si="46"/>
        <v>0</v>
      </c>
      <c r="AR15" s="234"/>
      <c r="AS15" s="86" t="str">
        <f>Header!$C$23</f>
        <v>479 - Employers National Insurance</v>
      </c>
      <c r="AT15" s="85">
        <f>IF(CG15&lt;Header!$C$32,0,IF(AF15&gt;0,(CG15-Header!$C$32)*Header!$B$29,0))</f>
        <v>0</v>
      </c>
      <c r="AU15" s="84">
        <f>IF(CH15&lt;Header!$C$32,0,IF(AG15&gt;0,(CH15-Header!$C$32)*Header!$B$29,0))</f>
        <v>0</v>
      </c>
      <c r="AV15" s="84">
        <f>IF(CI15&lt;Header!$C$32,0,IF(AH15&gt;0,(CI15-Header!$C$32)*Header!$B$29,0))</f>
        <v>0</v>
      </c>
      <c r="AW15" s="84">
        <f>IF(CJ15&lt;Header!$C$32,0,IF(AI15&gt;0,(CJ15-Header!$C$32)*Header!$B$29,0))</f>
        <v>0</v>
      </c>
      <c r="AX15" s="84">
        <f>IF(CK15&lt;Header!$C$32,0,IF(AJ15&gt;0,(CK15-Header!$C$32)*Header!$B$29,0))</f>
        <v>0</v>
      </c>
      <c r="AY15" s="84">
        <f>IF(CL15&lt;Header!$C$32,0,IF(AK15&gt;0,(CL15-Header!$C$32)*Header!$B$29,0))</f>
        <v>0</v>
      </c>
      <c r="AZ15" s="84">
        <f>IF(CM15&lt;Header!$C$32,0,IF(AL15&gt;0,(CM15-Header!$C$32)*Header!$B$29,0))</f>
        <v>0</v>
      </c>
      <c r="BA15" s="84">
        <f>IF(CN15&lt;Header!$C$32,0,IF(AM15&gt;0,(CN15-Header!$C$32)*Header!$B$29,0))</f>
        <v>0</v>
      </c>
      <c r="BB15" s="84">
        <f>IF(CO15&lt;Header!$C$32,0,IF(AN15&gt;0,(CO15-Header!$C$32)*Header!$B$29,0))</f>
        <v>0</v>
      </c>
      <c r="BC15" s="84">
        <f>IF(CP15&lt;Header!$C$32,0,IF(AO15&gt;0,(CP15-Header!$C$32)*Header!$B$29,0))</f>
        <v>0</v>
      </c>
      <c r="BD15" s="84">
        <f>IF(CQ15&lt;Header!$C$32,0,IF(AP15&gt;0,(CQ15-Header!$C$32)*Header!$B$29,0))</f>
        <v>0</v>
      </c>
      <c r="BE15" s="84">
        <f>IF(CR15&lt;Header!$C$32,0,IF(AQ15&gt;0,(CR15-Header!$C$32)*Header!$B$29,0))</f>
        <v>0</v>
      </c>
      <c r="BF15" s="86" t="str">
        <f>Header!$C$24</f>
        <v>482 - Pensions Costs</v>
      </c>
      <c r="BG15" s="85">
        <f>IF(AF15&gt;0,IF(AF15&gt;Header!$D$36,Header!$D$37,AF15-Header!$C$36)*$H15,0)</f>
        <v>0</v>
      </c>
      <c r="BH15" s="84">
        <f>IF(AG15&gt;0,IF(AG15&gt;Header!$D$36,Header!$D$37,AG15-Header!$C$36)*$H15,0)</f>
        <v>0</v>
      </c>
      <c r="BI15" s="84">
        <f>IF(AH15&gt;0,IF(AH15&gt;Header!$D$36,Header!$D$37,AH15-Header!$C$36)*$H15,0)</f>
        <v>0</v>
      </c>
      <c r="BJ15" s="84">
        <f>IF(AI15&gt;0,IF(AI15&gt;Header!$D$36,Header!$D$37,AI15-Header!$C$36)*$H15,0)</f>
        <v>0</v>
      </c>
      <c r="BK15" s="84">
        <f>IF(AJ15&gt;0,IF(AJ15&gt;Header!$D$36,Header!$D$37,AJ15-Header!$C$36)*$H15,0)</f>
        <v>0</v>
      </c>
      <c r="BL15" s="84">
        <f>IF(AK15&gt;0,IF(AK15&gt;Header!$D$36,Header!$D$37,AK15-Header!$C$36)*$H15,0)</f>
        <v>0</v>
      </c>
      <c r="BM15" s="84">
        <f>IF(AL15&gt;0,IF(AL15&gt;Header!$D$36,Header!$D$37,AL15-Header!$C$36)*$H15,0)</f>
        <v>0</v>
      </c>
      <c r="BN15" s="84">
        <f>IF(AM15&gt;0,IF(AM15&gt;Header!$D$36,Header!$D$37,AM15-Header!$C$36)*$H15,0)</f>
        <v>0</v>
      </c>
      <c r="BO15" s="84">
        <f>IF(AN15&gt;0,IF(AN15&gt;Header!$D$36,Header!$D$37,AN15-Header!$C$36)*$H15,0)</f>
        <v>0</v>
      </c>
      <c r="BP15" s="84">
        <f>IF(AO15&gt;0,IF(AO15&gt;Header!$D$36,Header!$D$37,AO15-Header!$C$36)*$H15,0)</f>
        <v>0</v>
      </c>
      <c r="BQ15" s="84">
        <f>IF(AP15&gt;0,IF(AP15&gt;Header!$D$36,Header!$D$37,AP15-Header!$C$36)*$H15,0)</f>
        <v>0</v>
      </c>
      <c r="BR15" s="84">
        <f>IF(AQ15&gt;0,IF(AQ15&gt;Header!$D$36,Header!$D$37,AQ15-Header!$C$36)*$H15,0)</f>
        <v>0</v>
      </c>
      <c r="BT15" s="85">
        <f>IF(AF15&gt;Header!$D$36,Header!$D$37,AF15-Header!$D$36)*'Employees Entry'!$F15</f>
        <v>0</v>
      </c>
      <c r="BU15" s="84">
        <f>IF(AG15&gt;Header!$D$36,Header!$D$37,AG15-Header!$D$36)*'Employees Entry'!$F15</f>
        <v>0</v>
      </c>
      <c r="BV15" s="84">
        <f>IF(AH15&gt;Header!$D$36,Header!$D$37,AH15-Header!$D$36)*'Employees Entry'!$F15</f>
        <v>0</v>
      </c>
      <c r="BW15" s="84">
        <f>IF(AI15&gt;Header!$D$36,Header!$D$37,AI15-Header!$D$36)*'Employees Entry'!$F15</f>
        <v>0</v>
      </c>
      <c r="BX15" s="84">
        <f>IF(AJ15&gt;Header!$D$36,Header!$D$37,AJ15-Header!$D$36)*'Employees Entry'!$F15</f>
        <v>0</v>
      </c>
      <c r="BY15" s="84">
        <f>IF(AK15&gt;Header!$D$36,Header!$D$37,AK15-Header!$D$36)*'Employees Entry'!$F15</f>
        <v>0</v>
      </c>
      <c r="BZ15" s="84">
        <f>IF(AL15&gt;Header!$D$36,Header!$D$37,AL15-Header!$D$36)*'Employees Entry'!$F15</f>
        <v>0</v>
      </c>
      <c r="CA15" s="84">
        <f>IF(AM15&gt;Header!$D$36,Header!$D$37,AM15-Header!$D$36)*'Employees Entry'!$F15</f>
        <v>0</v>
      </c>
      <c r="CB15" s="84">
        <f>IF(AN15&gt;Header!$D$36,Header!$D$37,AN15-Header!$D$36)*'Employees Entry'!$F15</f>
        <v>0</v>
      </c>
      <c r="CC15" s="84">
        <f>IF(AO15&gt;Header!$D$36,Header!$D$37,AO15-Header!$D$36)*'Employees Entry'!$F15</f>
        <v>0</v>
      </c>
      <c r="CD15" s="84">
        <f>IF(AP15&gt;Header!$D$36,Header!$D$37,AP15-Header!$D$36)*'Employees Entry'!$F15</f>
        <v>0</v>
      </c>
      <c r="CE15" s="84">
        <f>IF(AQ15&gt;Header!$D$36,Header!$D$37,AQ15-Header!$D$36)*'Employees Entry'!$F15</f>
        <v>0</v>
      </c>
      <c r="CG15" s="85">
        <f t="shared" si="29"/>
        <v>0</v>
      </c>
      <c r="CH15" s="84">
        <f t="shared" si="30"/>
        <v>0</v>
      </c>
      <c r="CI15" s="84">
        <f t="shared" si="31"/>
        <v>0</v>
      </c>
      <c r="CJ15" s="84">
        <f t="shared" si="32"/>
        <v>0</v>
      </c>
      <c r="CK15" s="84">
        <f t="shared" si="33"/>
        <v>0</v>
      </c>
      <c r="CL15" s="84">
        <f t="shared" si="34"/>
        <v>0</v>
      </c>
      <c r="CM15" s="84">
        <f t="shared" si="35"/>
        <v>0</v>
      </c>
      <c r="CN15" s="84">
        <f t="shared" si="36"/>
        <v>0</v>
      </c>
      <c r="CO15" s="84">
        <f t="shared" si="37"/>
        <v>0</v>
      </c>
      <c r="CP15" s="84">
        <f t="shared" si="38"/>
        <v>0</v>
      </c>
      <c r="CQ15" s="84">
        <f t="shared" si="39"/>
        <v>0</v>
      </c>
      <c r="CR15" s="84">
        <f t="shared" si="40"/>
        <v>0</v>
      </c>
    </row>
    <row r="16" spans="1:96" x14ac:dyDescent="0.2">
      <c r="B16" s="252"/>
      <c r="C16" s="253"/>
      <c r="D16" s="249"/>
      <c r="E16" s="249"/>
      <c r="F16" s="250"/>
      <c r="G16" s="250"/>
      <c r="H16" s="250"/>
      <c r="I16" s="251"/>
      <c r="J16" s="251"/>
      <c r="K16" s="254"/>
      <c r="M16" s="273">
        <f t="shared" si="41"/>
        <v>0</v>
      </c>
      <c r="N16" s="270">
        <f t="shared" si="42"/>
        <v>0</v>
      </c>
      <c r="O16" s="270">
        <f t="shared" si="43"/>
        <v>0</v>
      </c>
      <c r="P16" s="277">
        <f t="shared" si="45"/>
        <v>0</v>
      </c>
      <c r="R16" s="85">
        <f t="shared" si="16"/>
        <v>0</v>
      </c>
      <c r="S16" s="84">
        <f t="shared" si="17"/>
        <v>0</v>
      </c>
      <c r="T16" s="84">
        <f t="shared" si="18"/>
        <v>0</v>
      </c>
      <c r="U16" s="84">
        <f t="shared" si="19"/>
        <v>0</v>
      </c>
      <c r="V16" s="84">
        <f t="shared" si="20"/>
        <v>0</v>
      </c>
      <c r="W16" s="84">
        <f t="shared" si="21"/>
        <v>0</v>
      </c>
      <c r="X16" s="84">
        <f t="shared" si="22"/>
        <v>0</v>
      </c>
      <c r="Y16" s="84">
        <f t="shared" si="23"/>
        <v>0</v>
      </c>
      <c r="Z16" s="84">
        <f t="shared" si="24"/>
        <v>0</v>
      </c>
      <c r="AA16" s="84">
        <f t="shared" si="25"/>
        <v>0</v>
      </c>
      <c r="AB16" s="84">
        <f t="shared" si="26"/>
        <v>0</v>
      </c>
      <c r="AC16" s="335">
        <f t="shared" si="27"/>
        <v>0</v>
      </c>
      <c r="AE16" s="86" t="str">
        <f>Header!$C$22</f>
        <v>477 - Salaries</v>
      </c>
      <c r="AF16" s="85">
        <f t="shared" si="44"/>
        <v>0</v>
      </c>
      <c r="AG16" s="84">
        <f t="shared" si="44"/>
        <v>0</v>
      </c>
      <c r="AH16" s="84">
        <f t="shared" si="46"/>
        <v>0</v>
      </c>
      <c r="AI16" s="84">
        <f t="shared" si="46"/>
        <v>0</v>
      </c>
      <c r="AJ16" s="84">
        <f t="shared" si="46"/>
        <v>0</v>
      </c>
      <c r="AK16" s="84">
        <f t="shared" si="46"/>
        <v>0</v>
      </c>
      <c r="AL16" s="84">
        <f t="shared" si="46"/>
        <v>0</v>
      </c>
      <c r="AM16" s="84">
        <f t="shared" si="46"/>
        <v>0</v>
      </c>
      <c r="AN16" s="84">
        <f t="shared" si="46"/>
        <v>0</v>
      </c>
      <c r="AO16" s="84">
        <f t="shared" si="46"/>
        <v>0</v>
      </c>
      <c r="AP16" s="84">
        <f t="shared" si="46"/>
        <v>0</v>
      </c>
      <c r="AQ16" s="84">
        <f t="shared" si="46"/>
        <v>0</v>
      </c>
      <c r="AR16" s="234"/>
      <c r="AS16" s="86" t="str">
        <f>Header!$C$23</f>
        <v>479 - Employers National Insurance</v>
      </c>
      <c r="AT16" s="85">
        <f>IF(CG16&lt;Header!$C$32,0,IF(AF16&gt;0,(CG16-Header!$C$32)*Header!$B$29,0))</f>
        <v>0</v>
      </c>
      <c r="AU16" s="84">
        <f>IF(CH16&lt;Header!$C$32,0,IF(AG16&gt;0,(CH16-Header!$C$32)*Header!$B$29,0))</f>
        <v>0</v>
      </c>
      <c r="AV16" s="84">
        <f>IF(CI16&lt;Header!$C$32,0,IF(AH16&gt;0,(CI16-Header!$C$32)*Header!$B$29,0))</f>
        <v>0</v>
      </c>
      <c r="AW16" s="84">
        <f>IF(CJ16&lt;Header!$C$32,0,IF(AI16&gt;0,(CJ16-Header!$C$32)*Header!$B$29,0))</f>
        <v>0</v>
      </c>
      <c r="AX16" s="84">
        <f>IF(CK16&lt;Header!$C$32,0,IF(AJ16&gt;0,(CK16-Header!$C$32)*Header!$B$29,0))</f>
        <v>0</v>
      </c>
      <c r="AY16" s="84">
        <f>IF(CL16&lt;Header!$C$32,0,IF(AK16&gt;0,(CL16-Header!$C$32)*Header!$B$29,0))</f>
        <v>0</v>
      </c>
      <c r="AZ16" s="84">
        <f>IF(CM16&lt;Header!$C$32,0,IF(AL16&gt;0,(CM16-Header!$C$32)*Header!$B$29,0))</f>
        <v>0</v>
      </c>
      <c r="BA16" s="84">
        <f>IF(CN16&lt;Header!$C$32,0,IF(AM16&gt;0,(CN16-Header!$C$32)*Header!$B$29,0))</f>
        <v>0</v>
      </c>
      <c r="BB16" s="84">
        <f>IF(CO16&lt;Header!$C$32,0,IF(AN16&gt;0,(CO16-Header!$C$32)*Header!$B$29,0))</f>
        <v>0</v>
      </c>
      <c r="BC16" s="84">
        <f>IF(CP16&lt;Header!$C$32,0,IF(AO16&gt;0,(CP16-Header!$C$32)*Header!$B$29,0))</f>
        <v>0</v>
      </c>
      <c r="BD16" s="84">
        <f>IF(CQ16&lt;Header!$C$32,0,IF(AP16&gt;0,(CQ16-Header!$C$32)*Header!$B$29,0))</f>
        <v>0</v>
      </c>
      <c r="BE16" s="84">
        <f>IF(CR16&lt;Header!$C$32,0,IF(AQ16&gt;0,(CR16-Header!$C$32)*Header!$B$29,0))</f>
        <v>0</v>
      </c>
      <c r="BF16" s="86" t="str">
        <f>Header!$C$24</f>
        <v>482 - Pensions Costs</v>
      </c>
      <c r="BG16" s="85">
        <f>IF(AF16&gt;0,IF(AF16&gt;Header!$D$36,Header!$D$37,AF16-Header!$C$36)*$H16,0)</f>
        <v>0</v>
      </c>
      <c r="BH16" s="84">
        <f>IF(AG16&gt;0,IF(AG16&gt;Header!$D$36,Header!$D$37,AG16-Header!$C$36)*$H16,0)</f>
        <v>0</v>
      </c>
      <c r="BI16" s="84">
        <f>IF(AH16&gt;0,IF(AH16&gt;Header!$D$36,Header!$D$37,AH16-Header!$C$36)*$H16,0)</f>
        <v>0</v>
      </c>
      <c r="BJ16" s="84">
        <f>IF(AI16&gt;0,IF(AI16&gt;Header!$D$36,Header!$D$37,AI16-Header!$C$36)*$H16,0)</f>
        <v>0</v>
      </c>
      <c r="BK16" s="84">
        <f>IF(AJ16&gt;0,IF(AJ16&gt;Header!$D$36,Header!$D$37,AJ16-Header!$C$36)*$H16,0)</f>
        <v>0</v>
      </c>
      <c r="BL16" s="84">
        <f>IF(AK16&gt;0,IF(AK16&gt;Header!$D$36,Header!$D$37,AK16-Header!$C$36)*$H16,0)</f>
        <v>0</v>
      </c>
      <c r="BM16" s="84">
        <f>IF(AL16&gt;0,IF(AL16&gt;Header!$D$36,Header!$D$37,AL16-Header!$C$36)*$H16,0)</f>
        <v>0</v>
      </c>
      <c r="BN16" s="84">
        <f>IF(AM16&gt;0,IF(AM16&gt;Header!$D$36,Header!$D$37,AM16-Header!$C$36)*$H16,0)</f>
        <v>0</v>
      </c>
      <c r="BO16" s="84">
        <f>IF(AN16&gt;0,IF(AN16&gt;Header!$D$36,Header!$D$37,AN16-Header!$C$36)*$H16,0)</f>
        <v>0</v>
      </c>
      <c r="BP16" s="84">
        <f>IF(AO16&gt;0,IF(AO16&gt;Header!$D$36,Header!$D$37,AO16-Header!$C$36)*$H16,0)</f>
        <v>0</v>
      </c>
      <c r="BQ16" s="84">
        <f>IF(AP16&gt;0,IF(AP16&gt;Header!$D$36,Header!$D$37,AP16-Header!$C$36)*$H16,0)</f>
        <v>0</v>
      </c>
      <c r="BR16" s="84">
        <f>IF(AQ16&gt;0,IF(AQ16&gt;Header!$D$36,Header!$D$37,AQ16-Header!$C$36)*$H16,0)</f>
        <v>0</v>
      </c>
      <c r="BT16" s="85">
        <f>IF(AF16&gt;Header!$D$36,Header!$D$37,AF16-Header!$D$36)*'Employees Entry'!$F16</f>
        <v>0</v>
      </c>
      <c r="BU16" s="84">
        <f>IF(AG16&gt;Header!$D$36,Header!$D$37,AG16-Header!$D$36)*'Employees Entry'!$F16</f>
        <v>0</v>
      </c>
      <c r="BV16" s="84">
        <f>IF(AH16&gt;Header!$D$36,Header!$D$37,AH16-Header!$D$36)*'Employees Entry'!$F16</f>
        <v>0</v>
      </c>
      <c r="BW16" s="84">
        <f>IF(AI16&gt;Header!$D$36,Header!$D$37,AI16-Header!$D$36)*'Employees Entry'!$F16</f>
        <v>0</v>
      </c>
      <c r="BX16" s="84">
        <f>IF(AJ16&gt;Header!$D$36,Header!$D$37,AJ16-Header!$D$36)*'Employees Entry'!$F16</f>
        <v>0</v>
      </c>
      <c r="BY16" s="84">
        <f>IF(AK16&gt;Header!$D$36,Header!$D$37,AK16-Header!$D$36)*'Employees Entry'!$F16</f>
        <v>0</v>
      </c>
      <c r="BZ16" s="84">
        <f>IF(AL16&gt;Header!$D$36,Header!$D$37,AL16-Header!$D$36)*'Employees Entry'!$F16</f>
        <v>0</v>
      </c>
      <c r="CA16" s="84">
        <f>IF(AM16&gt;Header!$D$36,Header!$D$37,AM16-Header!$D$36)*'Employees Entry'!$F16</f>
        <v>0</v>
      </c>
      <c r="CB16" s="84">
        <f>IF(AN16&gt;Header!$D$36,Header!$D$37,AN16-Header!$D$36)*'Employees Entry'!$F16</f>
        <v>0</v>
      </c>
      <c r="CC16" s="84">
        <f>IF(AO16&gt;Header!$D$36,Header!$D$37,AO16-Header!$D$36)*'Employees Entry'!$F16</f>
        <v>0</v>
      </c>
      <c r="CD16" s="84">
        <f>IF(AP16&gt;Header!$D$36,Header!$D$37,AP16-Header!$D$36)*'Employees Entry'!$F16</f>
        <v>0</v>
      </c>
      <c r="CE16" s="84">
        <f>IF(AQ16&gt;Header!$D$36,Header!$D$37,AQ16-Header!$D$36)*'Employees Entry'!$F16</f>
        <v>0</v>
      </c>
      <c r="CG16" s="85">
        <f t="shared" si="29"/>
        <v>0</v>
      </c>
      <c r="CH16" s="84">
        <f t="shared" si="30"/>
        <v>0</v>
      </c>
      <c r="CI16" s="84">
        <f t="shared" si="31"/>
        <v>0</v>
      </c>
      <c r="CJ16" s="84">
        <f t="shared" si="32"/>
        <v>0</v>
      </c>
      <c r="CK16" s="84">
        <f t="shared" si="33"/>
        <v>0</v>
      </c>
      <c r="CL16" s="84">
        <f t="shared" si="34"/>
        <v>0</v>
      </c>
      <c r="CM16" s="84">
        <f t="shared" si="35"/>
        <v>0</v>
      </c>
      <c r="CN16" s="84">
        <f t="shared" si="36"/>
        <v>0</v>
      </c>
      <c r="CO16" s="84">
        <f t="shared" si="37"/>
        <v>0</v>
      </c>
      <c r="CP16" s="84">
        <f t="shared" si="38"/>
        <v>0</v>
      </c>
      <c r="CQ16" s="84">
        <f t="shared" si="39"/>
        <v>0</v>
      </c>
      <c r="CR16" s="84">
        <f t="shared" si="40"/>
        <v>0</v>
      </c>
    </row>
    <row r="17" spans="2:96" x14ac:dyDescent="0.2">
      <c r="B17" s="252"/>
      <c r="C17" s="253"/>
      <c r="D17" s="249"/>
      <c r="E17" s="249"/>
      <c r="F17" s="250"/>
      <c r="G17" s="250"/>
      <c r="H17" s="250"/>
      <c r="I17" s="251"/>
      <c r="J17" s="251"/>
      <c r="K17" s="254"/>
      <c r="M17" s="273">
        <f t="shared" si="41"/>
        <v>0</v>
      </c>
      <c r="N17" s="270">
        <f t="shared" si="42"/>
        <v>0</v>
      </c>
      <c r="O17" s="270">
        <f t="shared" si="43"/>
        <v>0</v>
      </c>
      <c r="P17" s="277">
        <f t="shared" si="45"/>
        <v>0</v>
      </c>
      <c r="R17" s="85">
        <f t="shared" si="16"/>
        <v>0</v>
      </c>
      <c r="S17" s="84">
        <f t="shared" si="17"/>
        <v>0</v>
      </c>
      <c r="T17" s="84">
        <f t="shared" si="18"/>
        <v>0</v>
      </c>
      <c r="U17" s="84">
        <f t="shared" si="19"/>
        <v>0</v>
      </c>
      <c r="V17" s="84">
        <f t="shared" si="20"/>
        <v>0</v>
      </c>
      <c r="W17" s="84">
        <f t="shared" si="21"/>
        <v>0</v>
      </c>
      <c r="X17" s="84">
        <f t="shared" si="22"/>
        <v>0</v>
      </c>
      <c r="Y17" s="84">
        <f t="shared" si="23"/>
        <v>0</v>
      </c>
      <c r="Z17" s="84">
        <f t="shared" si="24"/>
        <v>0</v>
      </c>
      <c r="AA17" s="84">
        <f t="shared" si="25"/>
        <v>0</v>
      </c>
      <c r="AB17" s="84">
        <f t="shared" si="26"/>
        <v>0</v>
      </c>
      <c r="AC17" s="335">
        <f t="shared" si="27"/>
        <v>0</v>
      </c>
      <c r="AE17" s="86" t="str">
        <f>Header!$C$22</f>
        <v>477 - Salaries</v>
      </c>
      <c r="AF17" s="85">
        <f t="shared" si="44"/>
        <v>0</v>
      </c>
      <c r="AG17" s="84">
        <f t="shared" si="44"/>
        <v>0</v>
      </c>
      <c r="AH17" s="84">
        <f t="shared" si="46"/>
        <v>0</v>
      </c>
      <c r="AI17" s="84">
        <f t="shared" si="46"/>
        <v>0</v>
      </c>
      <c r="AJ17" s="84">
        <f t="shared" si="46"/>
        <v>0</v>
      </c>
      <c r="AK17" s="84">
        <f t="shared" si="46"/>
        <v>0</v>
      </c>
      <c r="AL17" s="84">
        <f t="shared" si="46"/>
        <v>0</v>
      </c>
      <c r="AM17" s="84">
        <f t="shared" si="46"/>
        <v>0</v>
      </c>
      <c r="AN17" s="84">
        <f t="shared" si="46"/>
        <v>0</v>
      </c>
      <c r="AO17" s="84">
        <f t="shared" si="46"/>
        <v>0</v>
      </c>
      <c r="AP17" s="84">
        <f t="shared" si="46"/>
        <v>0</v>
      </c>
      <c r="AQ17" s="84">
        <f t="shared" si="46"/>
        <v>0</v>
      </c>
      <c r="AR17" s="234"/>
      <c r="AS17" s="86" t="str">
        <f>Header!$C$23</f>
        <v>479 - Employers National Insurance</v>
      </c>
      <c r="AT17" s="85">
        <f>IF(CG17&lt;Header!$C$32,0,IF(AF17&gt;0,(CG17-Header!$C$32)*Header!$B$29,0))</f>
        <v>0</v>
      </c>
      <c r="AU17" s="84">
        <f>IF(CH17&lt;Header!$C$32,0,IF(AG17&gt;0,(CH17-Header!$C$32)*Header!$B$29,0))</f>
        <v>0</v>
      </c>
      <c r="AV17" s="84">
        <f>IF(CI17&lt;Header!$C$32,0,IF(AH17&gt;0,(CI17-Header!$C$32)*Header!$B$29,0))</f>
        <v>0</v>
      </c>
      <c r="AW17" s="84">
        <f>IF(CJ17&lt;Header!$C$32,0,IF(AI17&gt;0,(CJ17-Header!$C$32)*Header!$B$29,0))</f>
        <v>0</v>
      </c>
      <c r="AX17" s="84">
        <f>IF(CK17&lt;Header!$C$32,0,IF(AJ17&gt;0,(CK17-Header!$C$32)*Header!$B$29,0))</f>
        <v>0</v>
      </c>
      <c r="AY17" s="84">
        <f>IF(CL17&lt;Header!$C$32,0,IF(AK17&gt;0,(CL17-Header!$C$32)*Header!$B$29,0))</f>
        <v>0</v>
      </c>
      <c r="AZ17" s="84">
        <f>IF(CM17&lt;Header!$C$32,0,IF(AL17&gt;0,(CM17-Header!$C$32)*Header!$B$29,0))</f>
        <v>0</v>
      </c>
      <c r="BA17" s="84">
        <f>IF(CN17&lt;Header!$C$32,0,IF(AM17&gt;0,(CN17-Header!$C$32)*Header!$B$29,0))</f>
        <v>0</v>
      </c>
      <c r="BB17" s="84">
        <f>IF(CO17&lt;Header!$C$32,0,IF(AN17&gt;0,(CO17-Header!$C$32)*Header!$B$29,0))</f>
        <v>0</v>
      </c>
      <c r="BC17" s="84">
        <f>IF(CP17&lt;Header!$C$32,0,IF(AO17&gt;0,(CP17-Header!$C$32)*Header!$B$29,0))</f>
        <v>0</v>
      </c>
      <c r="BD17" s="84">
        <f>IF(CQ17&lt;Header!$C$32,0,IF(AP17&gt;0,(CQ17-Header!$C$32)*Header!$B$29,0))</f>
        <v>0</v>
      </c>
      <c r="BE17" s="84">
        <f>IF(CR17&lt;Header!$C$32,0,IF(AQ17&gt;0,(CR17-Header!$C$32)*Header!$B$29,0))</f>
        <v>0</v>
      </c>
      <c r="BF17" s="86" t="str">
        <f>Header!$C$24</f>
        <v>482 - Pensions Costs</v>
      </c>
      <c r="BG17" s="85">
        <f>IF(AF17&gt;0,IF(AF17&gt;Header!$D$36,Header!$D$37,AF17-Header!$C$36)*$H17,0)</f>
        <v>0</v>
      </c>
      <c r="BH17" s="84">
        <f>IF(AG17&gt;0,IF(AG17&gt;Header!$D$36,Header!$D$37,AG17-Header!$C$36)*$H17,0)</f>
        <v>0</v>
      </c>
      <c r="BI17" s="84">
        <f>IF(AH17&gt;0,IF(AH17&gt;Header!$D$36,Header!$D$37,AH17-Header!$C$36)*$H17,0)</f>
        <v>0</v>
      </c>
      <c r="BJ17" s="84">
        <f>IF(AI17&gt;0,IF(AI17&gt;Header!$D$36,Header!$D$37,AI17-Header!$C$36)*$H17,0)</f>
        <v>0</v>
      </c>
      <c r="BK17" s="84">
        <f>IF(AJ17&gt;0,IF(AJ17&gt;Header!$D$36,Header!$D$37,AJ17-Header!$C$36)*$H17,0)</f>
        <v>0</v>
      </c>
      <c r="BL17" s="84">
        <f>IF(AK17&gt;0,IF(AK17&gt;Header!$D$36,Header!$D$37,AK17-Header!$C$36)*$H17,0)</f>
        <v>0</v>
      </c>
      <c r="BM17" s="84">
        <f>IF(AL17&gt;0,IF(AL17&gt;Header!$D$36,Header!$D$37,AL17-Header!$C$36)*$H17,0)</f>
        <v>0</v>
      </c>
      <c r="BN17" s="84">
        <f>IF(AM17&gt;0,IF(AM17&gt;Header!$D$36,Header!$D$37,AM17-Header!$C$36)*$H17,0)</f>
        <v>0</v>
      </c>
      <c r="BO17" s="84">
        <f>IF(AN17&gt;0,IF(AN17&gt;Header!$D$36,Header!$D$37,AN17-Header!$C$36)*$H17,0)</f>
        <v>0</v>
      </c>
      <c r="BP17" s="84">
        <f>IF(AO17&gt;0,IF(AO17&gt;Header!$D$36,Header!$D$37,AO17-Header!$C$36)*$H17,0)</f>
        <v>0</v>
      </c>
      <c r="BQ17" s="84">
        <f>IF(AP17&gt;0,IF(AP17&gt;Header!$D$36,Header!$D$37,AP17-Header!$C$36)*$H17,0)</f>
        <v>0</v>
      </c>
      <c r="BR17" s="84">
        <f>IF(AQ17&gt;0,IF(AQ17&gt;Header!$D$36,Header!$D$37,AQ17-Header!$C$36)*$H17,0)</f>
        <v>0</v>
      </c>
      <c r="BT17" s="85">
        <f>IF(AF17&gt;Header!$D$36,Header!$D$37,AF17-Header!$D$36)*'Employees Entry'!$F17</f>
        <v>0</v>
      </c>
      <c r="BU17" s="84">
        <f>IF(AG17&gt;Header!$D$36,Header!$D$37,AG17-Header!$D$36)*'Employees Entry'!$F17</f>
        <v>0</v>
      </c>
      <c r="BV17" s="84">
        <f>IF(AH17&gt;Header!$D$36,Header!$D$37,AH17-Header!$D$36)*'Employees Entry'!$F17</f>
        <v>0</v>
      </c>
      <c r="BW17" s="84">
        <f>IF(AI17&gt;Header!$D$36,Header!$D$37,AI17-Header!$D$36)*'Employees Entry'!$F17</f>
        <v>0</v>
      </c>
      <c r="BX17" s="84">
        <f>IF(AJ17&gt;Header!$D$36,Header!$D$37,AJ17-Header!$D$36)*'Employees Entry'!$F17</f>
        <v>0</v>
      </c>
      <c r="BY17" s="84">
        <f>IF(AK17&gt;Header!$D$36,Header!$D$37,AK17-Header!$D$36)*'Employees Entry'!$F17</f>
        <v>0</v>
      </c>
      <c r="BZ17" s="84">
        <f>IF(AL17&gt;Header!$D$36,Header!$D$37,AL17-Header!$D$36)*'Employees Entry'!$F17</f>
        <v>0</v>
      </c>
      <c r="CA17" s="84">
        <f>IF(AM17&gt;Header!$D$36,Header!$D$37,AM17-Header!$D$36)*'Employees Entry'!$F17</f>
        <v>0</v>
      </c>
      <c r="CB17" s="84">
        <f>IF(AN17&gt;Header!$D$36,Header!$D$37,AN17-Header!$D$36)*'Employees Entry'!$F17</f>
        <v>0</v>
      </c>
      <c r="CC17" s="84">
        <f>IF(AO17&gt;Header!$D$36,Header!$D$37,AO17-Header!$D$36)*'Employees Entry'!$F17</f>
        <v>0</v>
      </c>
      <c r="CD17" s="84">
        <f>IF(AP17&gt;Header!$D$36,Header!$D$37,AP17-Header!$D$36)*'Employees Entry'!$F17</f>
        <v>0</v>
      </c>
      <c r="CE17" s="84">
        <f>IF(AQ17&gt;Header!$D$36,Header!$D$37,AQ17-Header!$D$36)*'Employees Entry'!$F17</f>
        <v>0</v>
      </c>
      <c r="CG17" s="85">
        <f t="shared" si="29"/>
        <v>0</v>
      </c>
      <c r="CH17" s="84">
        <f t="shared" si="30"/>
        <v>0</v>
      </c>
      <c r="CI17" s="84">
        <f t="shared" si="31"/>
        <v>0</v>
      </c>
      <c r="CJ17" s="84">
        <f t="shared" si="32"/>
        <v>0</v>
      </c>
      <c r="CK17" s="84">
        <f t="shared" si="33"/>
        <v>0</v>
      </c>
      <c r="CL17" s="84">
        <f t="shared" si="34"/>
        <v>0</v>
      </c>
      <c r="CM17" s="84">
        <f t="shared" si="35"/>
        <v>0</v>
      </c>
      <c r="CN17" s="84">
        <f t="shared" si="36"/>
        <v>0</v>
      </c>
      <c r="CO17" s="84">
        <f t="shared" si="37"/>
        <v>0</v>
      </c>
      <c r="CP17" s="84">
        <f t="shared" si="38"/>
        <v>0</v>
      </c>
      <c r="CQ17" s="84">
        <f t="shared" si="39"/>
        <v>0</v>
      </c>
      <c r="CR17" s="84">
        <f t="shared" si="40"/>
        <v>0</v>
      </c>
    </row>
    <row r="18" spans="2:96" x14ac:dyDescent="0.2">
      <c r="B18" s="252"/>
      <c r="C18" s="253"/>
      <c r="D18" s="249"/>
      <c r="E18" s="249"/>
      <c r="F18" s="250"/>
      <c r="G18" s="250"/>
      <c r="H18" s="250"/>
      <c r="I18" s="251"/>
      <c r="J18" s="251"/>
      <c r="K18" s="254"/>
      <c r="M18" s="273">
        <f t="shared" si="41"/>
        <v>0</v>
      </c>
      <c r="N18" s="270">
        <f t="shared" si="42"/>
        <v>0</v>
      </c>
      <c r="O18" s="270">
        <f t="shared" si="43"/>
        <v>0</v>
      </c>
      <c r="P18" s="277">
        <f t="shared" si="45"/>
        <v>0</v>
      </c>
      <c r="R18" s="85">
        <f t="shared" si="16"/>
        <v>0</v>
      </c>
      <c r="S18" s="84">
        <f t="shared" si="17"/>
        <v>0</v>
      </c>
      <c r="T18" s="84">
        <f t="shared" si="18"/>
        <v>0</v>
      </c>
      <c r="U18" s="84">
        <f t="shared" si="19"/>
        <v>0</v>
      </c>
      <c r="V18" s="84">
        <f t="shared" si="20"/>
        <v>0</v>
      </c>
      <c r="W18" s="84">
        <f t="shared" si="21"/>
        <v>0</v>
      </c>
      <c r="X18" s="84">
        <f t="shared" si="22"/>
        <v>0</v>
      </c>
      <c r="Y18" s="84">
        <f t="shared" si="23"/>
        <v>0</v>
      </c>
      <c r="Z18" s="84">
        <f t="shared" si="24"/>
        <v>0</v>
      </c>
      <c r="AA18" s="84">
        <f t="shared" si="25"/>
        <v>0</v>
      </c>
      <c r="AB18" s="84">
        <f t="shared" si="26"/>
        <v>0</v>
      </c>
      <c r="AC18" s="335">
        <f t="shared" si="27"/>
        <v>0</v>
      </c>
      <c r="AE18" s="86" t="str">
        <f>Header!$C$22</f>
        <v>477 - Salaries</v>
      </c>
      <c r="AF18" s="85">
        <f t="shared" si="44"/>
        <v>0</v>
      </c>
      <c r="AG18" s="84">
        <f t="shared" si="44"/>
        <v>0</v>
      </c>
      <c r="AH18" s="84">
        <f t="shared" ref="AH18:AQ22" si="47">IF($I18&lt;=AH$1,IF($J18&lt;AH$1,0,$C18/12),0)</f>
        <v>0</v>
      </c>
      <c r="AI18" s="84">
        <f t="shared" si="47"/>
        <v>0</v>
      </c>
      <c r="AJ18" s="84">
        <f t="shared" si="47"/>
        <v>0</v>
      </c>
      <c r="AK18" s="84">
        <f t="shared" si="47"/>
        <v>0</v>
      </c>
      <c r="AL18" s="84">
        <f t="shared" si="47"/>
        <v>0</v>
      </c>
      <c r="AM18" s="84">
        <f t="shared" si="47"/>
        <v>0</v>
      </c>
      <c r="AN18" s="84">
        <f t="shared" si="47"/>
        <v>0</v>
      </c>
      <c r="AO18" s="84">
        <f t="shared" si="47"/>
        <v>0</v>
      </c>
      <c r="AP18" s="84">
        <f t="shared" si="47"/>
        <v>0</v>
      </c>
      <c r="AQ18" s="84">
        <f t="shared" si="47"/>
        <v>0</v>
      </c>
      <c r="AR18" s="234"/>
      <c r="AS18" s="86" t="str">
        <f>Header!$C$23</f>
        <v>479 - Employers National Insurance</v>
      </c>
      <c r="AT18" s="85">
        <f>IF(CG18&lt;Header!$C$32,0,IF(AF18&gt;0,(CG18-Header!$C$32)*Header!$B$29,0))</f>
        <v>0</v>
      </c>
      <c r="AU18" s="84">
        <f>IF(CH18&lt;Header!$C$32,0,IF(AG18&gt;0,(CH18-Header!$C$32)*Header!$B$29,0))</f>
        <v>0</v>
      </c>
      <c r="AV18" s="84">
        <f>IF(CI18&lt;Header!$C$32,0,IF(AH18&gt;0,(CI18-Header!$C$32)*Header!$B$29,0))</f>
        <v>0</v>
      </c>
      <c r="AW18" s="84">
        <f>IF(CJ18&lt;Header!$C$32,0,IF(AI18&gt;0,(CJ18-Header!$C$32)*Header!$B$29,0))</f>
        <v>0</v>
      </c>
      <c r="AX18" s="84">
        <f>IF(CK18&lt;Header!$C$32,0,IF(AJ18&gt;0,(CK18-Header!$C$32)*Header!$B$29,0))</f>
        <v>0</v>
      </c>
      <c r="AY18" s="84">
        <f>IF(CL18&lt;Header!$C$32,0,IF(AK18&gt;0,(CL18-Header!$C$32)*Header!$B$29,0))</f>
        <v>0</v>
      </c>
      <c r="AZ18" s="84">
        <f>IF(CM18&lt;Header!$C$32,0,IF(AL18&gt;0,(CM18-Header!$C$32)*Header!$B$29,0))</f>
        <v>0</v>
      </c>
      <c r="BA18" s="84">
        <f>IF(CN18&lt;Header!$C$32,0,IF(AM18&gt;0,(CN18-Header!$C$32)*Header!$B$29,0))</f>
        <v>0</v>
      </c>
      <c r="BB18" s="84">
        <f>IF(CO18&lt;Header!$C$32,0,IF(AN18&gt;0,(CO18-Header!$C$32)*Header!$B$29,0))</f>
        <v>0</v>
      </c>
      <c r="BC18" s="84">
        <f>IF(CP18&lt;Header!$C$32,0,IF(AO18&gt;0,(CP18-Header!$C$32)*Header!$B$29,0))</f>
        <v>0</v>
      </c>
      <c r="BD18" s="84">
        <f>IF(CQ18&lt;Header!$C$32,0,IF(AP18&gt;0,(CQ18-Header!$C$32)*Header!$B$29,0))</f>
        <v>0</v>
      </c>
      <c r="BE18" s="84">
        <f>IF(CR18&lt;Header!$C$32,0,IF(AQ18&gt;0,(CR18-Header!$C$32)*Header!$B$29,0))</f>
        <v>0</v>
      </c>
      <c r="BF18" s="86" t="str">
        <f>Header!$C$24</f>
        <v>482 - Pensions Costs</v>
      </c>
      <c r="BG18" s="85">
        <f>IF(AF18&gt;0,IF(AF18&gt;Header!$D$36,Header!$D$37,AF18-Header!$C$36)*$H18,0)</f>
        <v>0</v>
      </c>
      <c r="BH18" s="84">
        <f>IF(AG18&gt;0,IF(AG18&gt;Header!$D$36,Header!$D$37,AG18-Header!$C$36)*$H18,0)</f>
        <v>0</v>
      </c>
      <c r="BI18" s="84">
        <f>IF(AH18&gt;0,IF(AH18&gt;Header!$D$36,Header!$D$37,AH18-Header!$C$36)*$H18,0)</f>
        <v>0</v>
      </c>
      <c r="BJ18" s="84">
        <f>IF(AI18&gt;0,IF(AI18&gt;Header!$D$36,Header!$D$37,AI18-Header!$C$36)*$H18,0)</f>
        <v>0</v>
      </c>
      <c r="BK18" s="84">
        <f>IF(AJ18&gt;0,IF(AJ18&gt;Header!$D$36,Header!$D$37,AJ18-Header!$C$36)*$H18,0)</f>
        <v>0</v>
      </c>
      <c r="BL18" s="84">
        <f>IF(AK18&gt;0,IF(AK18&gt;Header!$D$36,Header!$D$37,AK18-Header!$C$36)*$H18,0)</f>
        <v>0</v>
      </c>
      <c r="BM18" s="84">
        <f>IF(AL18&gt;0,IF(AL18&gt;Header!$D$36,Header!$D$37,AL18-Header!$C$36)*$H18,0)</f>
        <v>0</v>
      </c>
      <c r="BN18" s="84">
        <f>IF(AM18&gt;0,IF(AM18&gt;Header!$D$36,Header!$D$37,AM18-Header!$C$36)*$H18,0)</f>
        <v>0</v>
      </c>
      <c r="BO18" s="84">
        <f>IF(AN18&gt;0,IF(AN18&gt;Header!$D$36,Header!$D$37,AN18-Header!$C$36)*$H18,0)</f>
        <v>0</v>
      </c>
      <c r="BP18" s="84">
        <f>IF(AO18&gt;0,IF(AO18&gt;Header!$D$36,Header!$D$37,AO18-Header!$C$36)*$H18,0)</f>
        <v>0</v>
      </c>
      <c r="BQ18" s="84">
        <f>IF(AP18&gt;0,IF(AP18&gt;Header!$D$36,Header!$D$37,AP18-Header!$C$36)*$H18,0)</f>
        <v>0</v>
      </c>
      <c r="BR18" s="84">
        <f>IF(AQ18&gt;0,IF(AQ18&gt;Header!$D$36,Header!$D$37,AQ18-Header!$C$36)*$H18,0)</f>
        <v>0</v>
      </c>
      <c r="BT18" s="85">
        <f>IF(AF18&gt;Header!$D$36,Header!$D$37,AF18-Header!$D$36)*'Employees Entry'!$F18</f>
        <v>0</v>
      </c>
      <c r="BU18" s="84">
        <f>IF(AG18&gt;Header!$D$36,Header!$D$37,AG18-Header!$D$36)*'Employees Entry'!$F18</f>
        <v>0</v>
      </c>
      <c r="BV18" s="84">
        <f>IF(AH18&gt;Header!$D$36,Header!$D$37,AH18-Header!$D$36)*'Employees Entry'!$F18</f>
        <v>0</v>
      </c>
      <c r="BW18" s="84">
        <f>IF(AI18&gt;Header!$D$36,Header!$D$37,AI18-Header!$D$36)*'Employees Entry'!$F18</f>
        <v>0</v>
      </c>
      <c r="BX18" s="84">
        <f>IF(AJ18&gt;Header!$D$36,Header!$D$37,AJ18-Header!$D$36)*'Employees Entry'!$F18</f>
        <v>0</v>
      </c>
      <c r="BY18" s="84">
        <f>IF(AK18&gt;Header!$D$36,Header!$D$37,AK18-Header!$D$36)*'Employees Entry'!$F18</f>
        <v>0</v>
      </c>
      <c r="BZ18" s="84">
        <f>IF(AL18&gt;Header!$D$36,Header!$D$37,AL18-Header!$D$36)*'Employees Entry'!$F18</f>
        <v>0</v>
      </c>
      <c r="CA18" s="84">
        <f>IF(AM18&gt;Header!$D$36,Header!$D$37,AM18-Header!$D$36)*'Employees Entry'!$F18</f>
        <v>0</v>
      </c>
      <c r="CB18" s="84">
        <f>IF(AN18&gt;Header!$D$36,Header!$D$37,AN18-Header!$D$36)*'Employees Entry'!$F18</f>
        <v>0</v>
      </c>
      <c r="CC18" s="84">
        <f>IF(AO18&gt;Header!$D$36,Header!$D$37,AO18-Header!$D$36)*'Employees Entry'!$F18</f>
        <v>0</v>
      </c>
      <c r="CD18" s="84">
        <f>IF(AP18&gt;Header!$D$36,Header!$D$37,AP18-Header!$D$36)*'Employees Entry'!$F18</f>
        <v>0</v>
      </c>
      <c r="CE18" s="84">
        <f>IF(AQ18&gt;Header!$D$36,Header!$D$37,AQ18-Header!$D$36)*'Employees Entry'!$F18</f>
        <v>0</v>
      </c>
      <c r="CG18" s="85">
        <f t="shared" si="29"/>
        <v>0</v>
      </c>
      <c r="CH18" s="84">
        <f t="shared" si="30"/>
        <v>0</v>
      </c>
      <c r="CI18" s="84">
        <f t="shared" si="31"/>
        <v>0</v>
      </c>
      <c r="CJ18" s="84">
        <f t="shared" si="32"/>
        <v>0</v>
      </c>
      <c r="CK18" s="84">
        <f t="shared" si="33"/>
        <v>0</v>
      </c>
      <c r="CL18" s="84">
        <f t="shared" si="34"/>
        <v>0</v>
      </c>
      <c r="CM18" s="84">
        <f t="shared" si="35"/>
        <v>0</v>
      </c>
      <c r="CN18" s="84">
        <f t="shared" si="36"/>
        <v>0</v>
      </c>
      <c r="CO18" s="84">
        <f t="shared" si="37"/>
        <v>0</v>
      </c>
      <c r="CP18" s="84">
        <f t="shared" si="38"/>
        <v>0</v>
      </c>
      <c r="CQ18" s="84">
        <f t="shared" si="39"/>
        <v>0</v>
      </c>
      <c r="CR18" s="84">
        <f t="shared" si="40"/>
        <v>0</v>
      </c>
    </row>
    <row r="19" spans="2:96" x14ac:dyDescent="0.2">
      <c r="B19" s="252"/>
      <c r="C19" s="253"/>
      <c r="D19" s="249"/>
      <c r="E19" s="249"/>
      <c r="F19" s="255"/>
      <c r="G19" s="255"/>
      <c r="H19" s="255"/>
      <c r="I19" s="249"/>
      <c r="J19" s="251"/>
      <c r="K19" s="254"/>
      <c r="M19" s="273">
        <f t="shared" si="41"/>
        <v>0</v>
      </c>
      <c r="N19" s="270">
        <f t="shared" si="42"/>
        <v>0</v>
      </c>
      <c r="O19" s="270">
        <f t="shared" si="43"/>
        <v>0</v>
      </c>
      <c r="P19" s="277">
        <f t="shared" si="45"/>
        <v>0</v>
      </c>
      <c r="R19" s="85">
        <f t="shared" si="16"/>
        <v>0</v>
      </c>
      <c r="S19" s="84">
        <f t="shared" si="17"/>
        <v>0</v>
      </c>
      <c r="T19" s="84">
        <f t="shared" si="18"/>
        <v>0</v>
      </c>
      <c r="U19" s="84">
        <f t="shared" si="19"/>
        <v>0</v>
      </c>
      <c r="V19" s="84">
        <f t="shared" si="20"/>
        <v>0</v>
      </c>
      <c r="W19" s="84">
        <f t="shared" si="21"/>
        <v>0</v>
      </c>
      <c r="X19" s="84">
        <f t="shared" si="22"/>
        <v>0</v>
      </c>
      <c r="Y19" s="84">
        <f t="shared" si="23"/>
        <v>0</v>
      </c>
      <c r="Z19" s="84">
        <f t="shared" si="24"/>
        <v>0</v>
      </c>
      <c r="AA19" s="84">
        <f t="shared" si="25"/>
        <v>0</v>
      </c>
      <c r="AB19" s="84">
        <f t="shared" si="26"/>
        <v>0</v>
      </c>
      <c r="AC19" s="335">
        <f t="shared" si="27"/>
        <v>0</v>
      </c>
      <c r="AE19" s="86" t="str">
        <f>Header!$C$22</f>
        <v>477 - Salaries</v>
      </c>
      <c r="AF19" s="85">
        <f t="shared" si="44"/>
        <v>0</v>
      </c>
      <c r="AG19" s="84">
        <f t="shared" si="44"/>
        <v>0</v>
      </c>
      <c r="AH19" s="84">
        <f t="shared" si="47"/>
        <v>0</v>
      </c>
      <c r="AI19" s="84">
        <f t="shared" si="47"/>
        <v>0</v>
      </c>
      <c r="AJ19" s="84">
        <f t="shared" si="47"/>
        <v>0</v>
      </c>
      <c r="AK19" s="84">
        <f t="shared" si="47"/>
        <v>0</v>
      </c>
      <c r="AL19" s="84">
        <f t="shared" si="47"/>
        <v>0</v>
      </c>
      <c r="AM19" s="84">
        <f t="shared" si="47"/>
        <v>0</v>
      </c>
      <c r="AN19" s="84">
        <f t="shared" si="47"/>
        <v>0</v>
      </c>
      <c r="AO19" s="84">
        <f t="shared" si="47"/>
        <v>0</v>
      </c>
      <c r="AP19" s="84">
        <f t="shared" si="47"/>
        <v>0</v>
      </c>
      <c r="AQ19" s="84">
        <f t="shared" si="47"/>
        <v>0</v>
      </c>
      <c r="AR19" s="234"/>
      <c r="AS19" s="86" t="str">
        <f>Header!$C$23</f>
        <v>479 - Employers National Insurance</v>
      </c>
      <c r="AT19" s="85">
        <f>IF(CG19&lt;Header!$C$32,0,IF(AF19&gt;0,(CG19-Header!$C$32)*Header!$B$29,0))</f>
        <v>0</v>
      </c>
      <c r="AU19" s="84">
        <f>IF(CH19&lt;Header!$C$32,0,IF(AG19&gt;0,(CH19-Header!$C$32)*Header!$B$29,0))</f>
        <v>0</v>
      </c>
      <c r="AV19" s="84">
        <f>IF(CI19&lt;Header!$C$32,0,IF(AH19&gt;0,(CI19-Header!$C$32)*Header!$B$29,0))</f>
        <v>0</v>
      </c>
      <c r="AW19" s="84">
        <f>IF(CJ19&lt;Header!$C$32,0,IF(AI19&gt;0,(CJ19-Header!$C$32)*Header!$B$29,0))</f>
        <v>0</v>
      </c>
      <c r="AX19" s="84">
        <f>IF(CK19&lt;Header!$C$32,0,IF(AJ19&gt;0,(CK19-Header!$C$32)*Header!$B$29,0))</f>
        <v>0</v>
      </c>
      <c r="AY19" s="84">
        <f>IF(CL19&lt;Header!$C$32,0,IF(AK19&gt;0,(CL19-Header!$C$32)*Header!$B$29,0))</f>
        <v>0</v>
      </c>
      <c r="AZ19" s="84">
        <f>IF(CM19&lt;Header!$C$32,0,IF(AL19&gt;0,(CM19-Header!$C$32)*Header!$B$29,0))</f>
        <v>0</v>
      </c>
      <c r="BA19" s="84">
        <f>IF(CN19&lt;Header!$C$32,0,IF(AM19&gt;0,(CN19-Header!$C$32)*Header!$B$29,0))</f>
        <v>0</v>
      </c>
      <c r="BB19" s="84">
        <f>IF(CO19&lt;Header!$C$32,0,IF(AN19&gt;0,(CO19-Header!$C$32)*Header!$B$29,0))</f>
        <v>0</v>
      </c>
      <c r="BC19" s="84">
        <f>IF(CP19&lt;Header!$C$32,0,IF(AO19&gt;0,(CP19-Header!$C$32)*Header!$B$29,0))</f>
        <v>0</v>
      </c>
      <c r="BD19" s="84">
        <f>IF(CQ19&lt;Header!$C$32,0,IF(AP19&gt;0,(CQ19-Header!$C$32)*Header!$B$29,0))</f>
        <v>0</v>
      </c>
      <c r="BE19" s="84">
        <f>IF(CR19&lt;Header!$C$32,0,IF(AQ19&gt;0,(CR19-Header!$C$32)*Header!$B$29,0))</f>
        <v>0</v>
      </c>
      <c r="BF19" s="86" t="str">
        <f>Header!$C$24</f>
        <v>482 - Pensions Costs</v>
      </c>
      <c r="BG19" s="85">
        <f>IF(AF19&gt;0,IF(AF19&gt;Header!$D$36,Header!$D$37,AF19-Header!$C$36)*$H19,0)</f>
        <v>0</v>
      </c>
      <c r="BH19" s="84">
        <f>IF(AG19&gt;0,IF(AG19&gt;Header!$D$36,Header!$D$37,AG19-Header!$C$36)*$H19,0)</f>
        <v>0</v>
      </c>
      <c r="BI19" s="84">
        <f>IF(AH19&gt;0,IF(AH19&gt;Header!$D$36,Header!$D$37,AH19-Header!$C$36)*$H19,0)</f>
        <v>0</v>
      </c>
      <c r="BJ19" s="84">
        <f>IF(AI19&gt;0,IF(AI19&gt;Header!$D$36,Header!$D$37,AI19-Header!$C$36)*$H19,0)</f>
        <v>0</v>
      </c>
      <c r="BK19" s="84">
        <f>IF(AJ19&gt;0,IF(AJ19&gt;Header!$D$36,Header!$D$37,AJ19-Header!$C$36)*$H19,0)</f>
        <v>0</v>
      </c>
      <c r="BL19" s="84">
        <f>IF(AK19&gt;0,IF(AK19&gt;Header!$D$36,Header!$D$37,AK19-Header!$C$36)*$H19,0)</f>
        <v>0</v>
      </c>
      <c r="BM19" s="84">
        <f>IF(AL19&gt;0,IF(AL19&gt;Header!$D$36,Header!$D$37,AL19-Header!$C$36)*$H19,0)</f>
        <v>0</v>
      </c>
      <c r="BN19" s="84">
        <f>IF(AM19&gt;0,IF(AM19&gt;Header!$D$36,Header!$D$37,AM19-Header!$C$36)*$H19,0)</f>
        <v>0</v>
      </c>
      <c r="BO19" s="84">
        <f>IF(AN19&gt;0,IF(AN19&gt;Header!$D$36,Header!$D$37,AN19-Header!$C$36)*$H19,0)</f>
        <v>0</v>
      </c>
      <c r="BP19" s="84">
        <f>IF(AO19&gt;0,IF(AO19&gt;Header!$D$36,Header!$D$37,AO19-Header!$C$36)*$H19,0)</f>
        <v>0</v>
      </c>
      <c r="BQ19" s="84">
        <f>IF(AP19&gt;0,IF(AP19&gt;Header!$D$36,Header!$D$37,AP19-Header!$C$36)*$H19,0)</f>
        <v>0</v>
      </c>
      <c r="BR19" s="84">
        <f>IF(AQ19&gt;0,IF(AQ19&gt;Header!$D$36,Header!$D$37,AQ19-Header!$C$36)*$H19,0)</f>
        <v>0</v>
      </c>
      <c r="BT19" s="85">
        <f>IF(AF19&gt;Header!$D$36,Header!$D$37,AF19-Header!$D$36)*'Employees Entry'!$F19</f>
        <v>0</v>
      </c>
      <c r="BU19" s="84">
        <f>IF(AG19&gt;Header!$D$36,Header!$D$37,AG19-Header!$D$36)*'Employees Entry'!$F19</f>
        <v>0</v>
      </c>
      <c r="BV19" s="84">
        <f>IF(AH19&gt;Header!$D$36,Header!$D$37,AH19-Header!$D$36)*'Employees Entry'!$F19</f>
        <v>0</v>
      </c>
      <c r="BW19" s="84">
        <f>IF(AI19&gt;Header!$D$36,Header!$D$37,AI19-Header!$D$36)*'Employees Entry'!$F19</f>
        <v>0</v>
      </c>
      <c r="BX19" s="84">
        <f>IF(AJ19&gt;Header!$D$36,Header!$D$37,AJ19-Header!$D$36)*'Employees Entry'!$F19</f>
        <v>0</v>
      </c>
      <c r="BY19" s="84">
        <f>IF(AK19&gt;Header!$D$36,Header!$D$37,AK19-Header!$D$36)*'Employees Entry'!$F19</f>
        <v>0</v>
      </c>
      <c r="BZ19" s="84">
        <f>IF(AL19&gt;Header!$D$36,Header!$D$37,AL19-Header!$D$36)*'Employees Entry'!$F19</f>
        <v>0</v>
      </c>
      <c r="CA19" s="84">
        <f>IF(AM19&gt;Header!$D$36,Header!$D$37,AM19-Header!$D$36)*'Employees Entry'!$F19</f>
        <v>0</v>
      </c>
      <c r="CB19" s="84">
        <f>IF(AN19&gt;Header!$D$36,Header!$D$37,AN19-Header!$D$36)*'Employees Entry'!$F19</f>
        <v>0</v>
      </c>
      <c r="CC19" s="84">
        <f>IF(AO19&gt;Header!$D$36,Header!$D$37,AO19-Header!$D$36)*'Employees Entry'!$F19</f>
        <v>0</v>
      </c>
      <c r="CD19" s="84">
        <f>IF(AP19&gt;Header!$D$36,Header!$D$37,AP19-Header!$D$36)*'Employees Entry'!$F19</f>
        <v>0</v>
      </c>
      <c r="CE19" s="84">
        <f>IF(AQ19&gt;Header!$D$36,Header!$D$37,AQ19-Header!$D$36)*'Employees Entry'!$F19</f>
        <v>0</v>
      </c>
      <c r="CG19" s="85">
        <f t="shared" si="29"/>
        <v>0</v>
      </c>
      <c r="CH19" s="84">
        <f t="shared" si="30"/>
        <v>0</v>
      </c>
      <c r="CI19" s="84">
        <f t="shared" si="31"/>
        <v>0</v>
      </c>
      <c r="CJ19" s="84">
        <f t="shared" si="32"/>
        <v>0</v>
      </c>
      <c r="CK19" s="84">
        <f t="shared" si="33"/>
        <v>0</v>
      </c>
      <c r="CL19" s="84">
        <f t="shared" si="34"/>
        <v>0</v>
      </c>
      <c r="CM19" s="84">
        <f t="shared" si="35"/>
        <v>0</v>
      </c>
      <c r="CN19" s="84">
        <f t="shared" si="36"/>
        <v>0</v>
      </c>
      <c r="CO19" s="84">
        <f t="shared" si="37"/>
        <v>0</v>
      </c>
      <c r="CP19" s="84">
        <f t="shared" si="38"/>
        <v>0</v>
      </c>
      <c r="CQ19" s="84">
        <f t="shared" si="39"/>
        <v>0</v>
      </c>
      <c r="CR19" s="84">
        <f t="shared" si="40"/>
        <v>0</v>
      </c>
    </row>
    <row r="20" spans="2:96" x14ac:dyDescent="0.2">
      <c r="B20" s="252"/>
      <c r="C20" s="253"/>
      <c r="D20" s="249"/>
      <c r="E20" s="249"/>
      <c r="F20" s="255"/>
      <c r="G20" s="255"/>
      <c r="H20" s="255"/>
      <c r="I20" s="249"/>
      <c r="J20" s="251"/>
      <c r="K20" s="254"/>
      <c r="M20" s="273">
        <f t="shared" si="41"/>
        <v>0</v>
      </c>
      <c r="N20" s="270">
        <f t="shared" si="42"/>
        <v>0</v>
      </c>
      <c r="O20" s="270">
        <f t="shared" si="43"/>
        <v>0</v>
      </c>
      <c r="P20" s="277">
        <f t="shared" si="45"/>
        <v>0</v>
      </c>
      <c r="R20" s="85">
        <f t="shared" si="16"/>
        <v>0</v>
      </c>
      <c r="S20" s="84">
        <f t="shared" si="17"/>
        <v>0</v>
      </c>
      <c r="T20" s="84">
        <f t="shared" si="18"/>
        <v>0</v>
      </c>
      <c r="U20" s="84">
        <f t="shared" si="19"/>
        <v>0</v>
      </c>
      <c r="V20" s="84">
        <f t="shared" si="20"/>
        <v>0</v>
      </c>
      <c r="W20" s="84">
        <f t="shared" si="21"/>
        <v>0</v>
      </c>
      <c r="X20" s="84">
        <f t="shared" si="22"/>
        <v>0</v>
      </c>
      <c r="Y20" s="84">
        <f t="shared" si="23"/>
        <v>0</v>
      </c>
      <c r="Z20" s="84">
        <f t="shared" si="24"/>
        <v>0</v>
      </c>
      <c r="AA20" s="84">
        <f t="shared" si="25"/>
        <v>0</v>
      </c>
      <c r="AB20" s="84">
        <f t="shared" si="26"/>
        <v>0</v>
      </c>
      <c r="AC20" s="335">
        <f t="shared" si="27"/>
        <v>0</v>
      </c>
      <c r="AE20" s="86" t="str">
        <f>Header!$C$22</f>
        <v>477 - Salaries</v>
      </c>
      <c r="AF20" s="85">
        <f t="shared" si="44"/>
        <v>0</v>
      </c>
      <c r="AG20" s="84">
        <f t="shared" si="44"/>
        <v>0</v>
      </c>
      <c r="AH20" s="84">
        <f t="shared" si="47"/>
        <v>0</v>
      </c>
      <c r="AI20" s="84">
        <f t="shared" si="47"/>
        <v>0</v>
      </c>
      <c r="AJ20" s="84">
        <f t="shared" si="47"/>
        <v>0</v>
      </c>
      <c r="AK20" s="84">
        <f t="shared" si="47"/>
        <v>0</v>
      </c>
      <c r="AL20" s="84">
        <f t="shared" si="47"/>
        <v>0</v>
      </c>
      <c r="AM20" s="84">
        <f t="shared" si="47"/>
        <v>0</v>
      </c>
      <c r="AN20" s="84">
        <f t="shared" si="47"/>
        <v>0</v>
      </c>
      <c r="AO20" s="84">
        <f t="shared" si="47"/>
        <v>0</v>
      </c>
      <c r="AP20" s="84">
        <f t="shared" si="47"/>
        <v>0</v>
      </c>
      <c r="AQ20" s="84">
        <f t="shared" si="47"/>
        <v>0</v>
      </c>
      <c r="AR20" s="234"/>
      <c r="AS20" s="86" t="str">
        <f>Header!$C$23</f>
        <v>479 - Employers National Insurance</v>
      </c>
      <c r="AT20" s="85">
        <f>IF(CG20&lt;Header!$C$32,0,IF(AF20&gt;0,(CG20-Header!$C$32)*Header!$B$29,0))</f>
        <v>0</v>
      </c>
      <c r="AU20" s="84">
        <f>IF(CH20&lt;Header!$C$32,0,IF(AG20&gt;0,(CH20-Header!$C$32)*Header!$B$29,0))</f>
        <v>0</v>
      </c>
      <c r="AV20" s="84">
        <f>IF(CI20&lt;Header!$C$32,0,IF(AH20&gt;0,(CI20-Header!$C$32)*Header!$B$29,0))</f>
        <v>0</v>
      </c>
      <c r="AW20" s="84">
        <f>IF(CJ20&lt;Header!$C$32,0,IF(AI20&gt;0,(CJ20-Header!$C$32)*Header!$B$29,0))</f>
        <v>0</v>
      </c>
      <c r="AX20" s="84">
        <f>IF(CK20&lt;Header!$C$32,0,IF(AJ20&gt;0,(CK20-Header!$C$32)*Header!$B$29,0))</f>
        <v>0</v>
      </c>
      <c r="AY20" s="84">
        <f>IF(CL20&lt;Header!$C$32,0,IF(AK20&gt;0,(CL20-Header!$C$32)*Header!$B$29,0))</f>
        <v>0</v>
      </c>
      <c r="AZ20" s="84">
        <f>IF(CM20&lt;Header!$C$32,0,IF(AL20&gt;0,(CM20-Header!$C$32)*Header!$B$29,0))</f>
        <v>0</v>
      </c>
      <c r="BA20" s="84">
        <f>IF(CN20&lt;Header!$C$32,0,IF(AM20&gt;0,(CN20-Header!$C$32)*Header!$B$29,0))</f>
        <v>0</v>
      </c>
      <c r="BB20" s="84">
        <f>IF(CO20&lt;Header!$C$32,0,IF(AN20&gt;0,(CO20-Header!$C$32)*Header!$B$29,0))</f>
        <v>0</v>
      </c>
      <c r="BC20" s="84">
        <f>IF(CP20&lt;Header!$C$32,0,IF(AO20&gt;0,(CP20-Header!$C$32)*Header!$B$29,0))</f>
        <v>0</v>
      </c>
      <c r="BD20" s="84">
        <f>IF(CQ20&lt;Header!$C$32,0,IF(AP20&gt;0,(CQ20-Header!$C$32)*Header!$B$29,0))</f>
        <v>0</v>
      </c>
      <c r="BE20" s="84">
        <f>IF(CR20&lt;Header!$C$32,0,IF(AQ20&gt;0,(CR20-Header!$C$32)*Header!$B$29,0))</f>
        <v>0</v>
      </c>
      <c r="BF20" s="86" t="str">
        <f>Header!$C$24</f>
        <v>482 - Pensions Costs</v>
      </c>
      <c r="BG20" s="85">
        <f>IF(AF20&gt;0,IF(AF20&gt;Header!$D$36,Header!$D$37,AF20-Header!$C$36)*$H20,0)</f>
        <v>0</v>
      </c>
      <c r="BH20" s="84">
        <f>IF(AG20&gt;0,IF(AG20&gt;Header!$D$36,Header!$D$37,AG20-Header!$C$36)*$H20,0)</f>
        <v>0</v>
      </c>
      <c r="BI20" s="84">
        <f>IF(AH20&gt;0,IF(AH20&gt;Header!$D$36,Header!$D$37,AH20-Header!$C$36)*$H20,0)</f>
        <v>0</v>
      </c>
      <c r="BJ20" s="84">
        <f>IF(AI20&gt;0,IF(AI20&gt;Header!$D$36,Header!$D$37,AI20-Header!$C$36)*$H20,0)</f>
        <v>0</v>
      </c>
      <c r="BK20" s="84">
        <f>IF(AJ20&gt;0,IF(AJ20&gt;Header!$D$36,Header!$D$37,AJ20-Header!$C$36)*$H20,0)</f>
        <v>0</v>
      </c>
      <c r="BL20" s="84">
        <f>IF(AK20&gt;0,IF(AK20&gt;Header!$D$36,Header!$D$37,AK20-Header!$C$36)*$H20,0)</f>
        <v>0</v>
      </c>
      <c r="BM20" s="84">
        <f>IF(AL20&gt;0,IF(AL20&gt;Header!$D$36,Header!$D$37,AL20-Header!$C$36)*$H20,0)</f>
        <v>0</v>
      </c>
      <c r="BN20" s="84">
        <f>IF(AM20&gt;0,IF(AM20&gt;Header!$D$36,Header!$D$37,AM20-Header!$C$36)*$H20,0)</f>
        <v>0</v>
      </c>
      <c r="BO20" s="84">
        <f>IF(AN20&gt;0,IF(AN20&gt;Header!$D$36,Header!$D$37,AN20-Header!$C$36)*$H20,0)</f>
        <v>0</v>
      </c>
      <c r="BP20" s="84">
        <f>IF(AO20&gt;0,IF(AO20&gt;Header!$D$36,Header!$D$37,AO20-Header!$C$36)*$H20,0)</f>
        <v>0</v>
      </c>
      <c r="BQ20" s="84">
        <f>IF(AP20&gt;0,IF(AP20&gt;Header!$D$36,Header!$D$37,AP20-Header!$C$36)*$H20,0)</f>
        <v>0</v>
      </c>
      <c r="BR20" s="84">
        <f>IF(AQ20&gt;0,IF(AQ20&gt;Header!$D$36,Header!$D$37,AQ20-Header!$C$36)*$H20,0)</f>
        <v>0</v>
      </c>
      <c r="BT20" s="85">
        <f>IF(AF20&gt;Header!$D$36,Header!$D$37,AF20-Header!$D$36)*'Employees Entry'!$F20</f>
        <v>0</v>
      </c>
      <c r="BU20" s="84">
        <f>IF(AG20&gt;Header!$D$36,Header!$D$37,AG20-Header!$D$36)*'Employees Entry'!$F20</f>
        <v>0</v>
      </c>
      <c r="BV20" s="84">
        <f>IF(AH20&gt;Header!$D$36,Header!$D$37,AH20-Header!$D$36)*'Employees Entry'!$F20</f>
        <v>0</v>
      </c>
      <c r="BW20" s="84">
        <f>IF(AI20&gt;Header!$D$36,Header!$D$37,AI20-Header!$D$36)*'Employees Entry'!$F20</f>
        <v>0</v>
      </c>
      <c r="BX20" s="84">
        <f>IF(AJ20&gt;Header!$D$36,Header!$D$37,AJ20-Header!$D$36)*'Employees Entry'!$F20</f>
        <v>0</v>
      </c>
      <c r="BY20" s="84">
        <f>IF(AK20&gt;Header!$D$36,Header!$D$37,AK20-Header!$D$36)*'Employees Entry'!$F20</f>
        <v>0</v>
      </c>
      <c r="BZ20" s="84">
        <f>IF(AL20&gt;Header!$D$36,Header!$D$37,AL20-Header!$D$36)*'Employees Entry'!$F20</f>
        <v>0</v>
      </c>
      <c r="CA20" s="84">
        <f>IF(AM20&gt;Header!$D$36,Header!$D$37,AM20-Header!$D$36)*'Employees Entry'!$F20</f>
        <v>0</v>
      </c>
      <c r="CB20" s="84">
        <f>IF(AN20&gt;Header!$D$36,Header!$D$37,AN20-Header!$D$36)*'Employees Entry'!$F20</f>
        <v>0</v>
      </c>
      <c r="CC20" s="84">
        <f>IF(AO20&gt;Header!$D$36,Header!$D$37,AO20-Header!$D$36)*'Employees Entry'!$F20</f>
        <v>0</v>
      </c>
      <c r="CD20" s="84">
        <f>IF(AP20&gt;Header!$D$36,Header!$D$37,AP20-Header!$D$36)*'Employees Entry'!$F20</f>
        <v>0</v>
      </c>
      <c r="CE20" s="84">
        <f>IF(AQ20&gt;Header!$D$36,Header!$D$37,AQ20-Header!$D$36)*'Employees Entry'!$F20</f>
        <v>0</v>
      </c>
      <c r="CG20" s="85">
        <f t="shared" si="29"/>
        <v>0</v>
      </c>
      <c r="CH20" s="84">
        <f t="shared" si="30"/>
        <v>0</v>
      </c>
      <c r="CI20" s="84">
        <f t="shared" si="31"/>
        <v>0</v>
      </c>
      <c r="CJ20" s="84">
        <f t="shared" si="32"/>
        <v>0</v>
      </c>
      <c r="CK20" s="84">
        <f t="shared" si="33"/>
        <v>0</v>
      </c>
      <c r="CL20" s="84">
        <f t="shared" si="34"/>
        <v>0</v>
      </c>
      <c r="CM20" s="84">
        <f t="shared" si="35"/>
        <v>0</v>
      </c>
      <c r="CN20" s="84">
        <f t="shared" si="36"/>
        <v>0</v>
      </c>
      <c r="CO20" s="84">
        <f t="shared" si="37"/>
        <v>0</v>
      </c>
      <c r="CP20" s="84">
        <f t="shared" si="38"/>
        <v>0</v>
      </c>
      <c r="CQ20" s="84">
        <f t="shared" si="39"/>
        <v>0</v>
      </c>
      <c r="CR20" s="84">
        <f t="shared" si="40"/>
        <v>0</v>
      </c>
    </row>
    <row r="21" spans="2:96" x14ac:dyDescent="0.2">
      <c r="B21" s="252"/>
      <c r="C21" s="253"/>
      <c r="D21" s="249"/>
      <c r="E21" s="249"/>
      <c r="F21" s="255"/>
      <c r="G21" s="255"/>
      <c r="H21" s="255"/>
      <c r="I21" s="249"/>
      <c r="J21" s="251"/>
      <c r="K21" s="254"/>
      <c r="M21" s="273">
        <f t="shared" si="41"/>
        <v>0</v>
      </c>
      <c r="N21" s="270">
        <f t="shared" si="42"/>
        <v>0</v>
      </c>
      <c r="O21" s="270">
        <f t="shared" si="43"/>
        <v>0</v>
      </c>
      <c r="P21" s="277">
        <f t="shared" si="45"/>
        <v>0</v>
      </c>
      <c r="R21" s="85">
        <f t="shared" si="16"/>
        <v>0</v>
      </c>
      <c r="S21" s="84">
        <f t="shared" si="17"/>
        <v>0</v>
      </c>
      <c r="T21" s="84">
        <f t="shared" si="18"/>
        <v>0</v>
      </c>
      <c r="U21" s="84">
        <f t="shared" si="19"/>
        <v>0</v>
      </c>
      <c r="V21" s="84">
        <f t="shared" si="20"/>
        <v>0</v>
      </c>
      <c r="W21" s="84">
        <f t="shared" si="21"/>
        <v>0</v>
      </c>
      <c r="X21" s="84">
        <f t="shared" si="22"/>
        <v>0</v>
      </c>
      <c r="Y21" s="84">
        <f t="shared" si="23"/>
        <v>0</v>
      </c>
      <c r="Z21" s="84">
        <f t="shared" si="24"/>
        <v>0</v>
      </c>
      <c r="AA21" s="84">
        <f t="shared" si="25"/>
        <v>0</v>
      </c>
      <c r="AB21" s="84">
        <f t="shared" si="26"/>
        <v>0</v>
      </c>
      <c r="AC21" s="335">
        <f t="shared" si="27"/>
        <v>0</v>
      </c>
      <c r="AE21" s="86" t="str">
        <f>Header!$C$22</f>
        <v>477 - Salaries</v>
      </c>
      <c r="AF21" s="85">
        <f t="shared" si="44"/>
        <v>0</v>
      </c>
      <c r="AG21" s="84">
        <f t="shared" si="44"/>
        <v>0</v>
      </c>
      <c r="AH21" s="84">
        <f t="shared" si="47"/>
        <v>0</v>
      </c>
      <c r="AI21" s="84">
        <f t="shared" si="47"/>
        <v>0</v>
      </c>
      <c r="AJ21" s="84">
        <f t="shared" si="47"/>
        <v>0</v>
      </c>
      <c r="AK21" s="84">
        <f t="shared" si="47"/>
        <v>0</v>
      </c>
      <c r="AL21" s="84">
        <f t="shared" si="47"/>
        <v>0</v>
      </c>
      <c r="AM21" s="84">
        <f t="shared" si="47"/>
        <v>0</v>
      </c>
      <c r="AN21" s="84">
        <f t="shared" si="47"/>
        <v>0</v>
      </c>
      <c r="AO21" s="84">
        <f t="shared" si="47"/>
        <v>0</v>
      </c>
      <c r="AP21" s="84">
        <f t="shared" si="47"/>
        <v>0</v>
      </c>
      <c r="AQ21" s="84">
        <f t="shared" si="47"/>
        <v>0</v>
      </c>
      <c r="AR21" s="234"/>
      <c r="AS21" s="86" t="str">
        <f>Header!$C$23</f>
        <v>479 - Employers National Insurance</v>
      </c>
      <c r="AT21" s="85">
        <f>IF(CG21&lt;Header!$C$32,0,IF(AF21&gt;0,(CG21-Header!$C$32)*Header!$B$29,0))</f>
        <v>0</v>
      </c>
      <c r="AU21" s="84">
        <f>IF(CH21&lt;Header!$C$32,0,IF(AG21&gt;0,(CH21-Header!$C$32)*Header!$B$29,0))</f>
        <v>0</v>
      </c>
      <c r="AV21" s="84">
        <f>IF(CI21&lt;Header!$C$32,0,IF(AH21&gt;0,(CI21-Header!$C$32)*Header!$B$29,0))</f>
        <v>0</v>
      </c>
      <c r="AW21" s="84">
        <f>IF(CJ21&lt;Header!$C$32,0,IF(AI21&gt;0,(CJ21-Header!$C$32)*Header!$B$29,0))</f>
        <v>0</v>
      </c>
      <c r="AX21" s="84">
        <f>IF(CK21&lt;Header!$C$32,0,IF(AJ21&gt;0,(CK21-Header!$C$32)*Header!$B$29,0))</f>
        <v>0</v>
      </c>
      <c r="AY21" s="84">
        <f>IF(CL21&lt;Header!$C$32,0,IF(AK21&gt;0,(CL21-Header!$C$32)*Header!$B$29,0))</f>
        <v>0</v>
      </c>
      <c r="AZ21" s="84">
        <f>IF(CM21&lt;Header!$C$32,0,IF(AL21&gt;0,(CM21-Header!$C$32)*Header!$B$29,0))</f>
        <v>0</v>
      </c>
      <c r="BA21" s="84">
        <f>IF(CN21&lt;Header!$C$32,0,IF(AM21&gt;0,(CN21-Header!$C$32)*Header!$B$29,0))</f>
        <v>0</v>
      </c>
      <c r="BB21" s="84">
        <f>IF(CO21&lt;Header!$C$32,0,IF(AN21&gt;0,(CO21-Header!$C$32)*Header!$B$29,0))</f>
        <v>0</v>
      </c>
      <c r="BC21" s="84">
        <f>IF(CP21&lt;Header!$C$32,0,IF(AO21&gt;0,(CP21-Header!$C$32)*Header!$B$29,0))</f>
        <v>0</v>
      </c>
      <c r="BD21" s="84">
        <f>IF(CQ21&lt;Header!$C$32,0,IF(AP21&gt;0,(CQ21-Header!$C$32)*Header!$B$29,0))</f>
        <v>0</v>
      </c>
      <c r="BE21" s="84">
        <f>IF(CR21&lt;Header!$C$32,0,IF(AQ21&gt;0,(CR21-Header!$C$32)*Header!$B$29,0))</f>
        <v>0</v>
      </c>
      <c r="BF21" s="86" t="str">
        <f>Header!$C$24</f>
        <v>482 - Pensions Costs</v>
      </c>
      <c r="BG21" s="85">
        <f>IF(AF21&gt;0,IF(AF21&gt;Header!$D$36,Header!$D$37,AF21-Header!$C$36)*$H21,0)</f>
        <v>0</v>
      </c>
      <c r="BH21" s="84">
        <f>IF(AG21&gt;0,IF(AG21&gt;Header!$D$36,Header!$D$37,AG21-Header!$C$36)*$H21,0)</f>
        <v>0</v>
      </c>
      <c r="BI21" s="84">
        <f>IF(AH21&gt;0,IF(AH21&gt;Header!$D$36,Header!$D$37,AH21-Header!$C$36)*$H21,0)</f>
        <v>0</v>
      </c>
      <c r="BJ21" s="84">
        <f>IF(AI21&gt;0,IF(AI21&gt;Header!$D$36,Header!$D$37,AI21-Header!$C$36)*$H21,0)</f>
        <v>0</v>
      </c>
      <c r="BK21" s="84">
        <f>IF(AJ21&gt;0,IF(AJ21&gt;Header!$D$36,Header!$D$37,AJ21-Header!$C$36)*$H21,0)</f>
        <v>0</v>
      </c>
      <c r="BL21" s="84">
        <f>IF(AK21&gt;0,IF(AK21&gt;Header!$D$36,Header!$D$37,AK21-Header!$C$36)*$H21,0)</f>
        <v>0</v>
      </c>
      <c r="BM21" s="84">
        <f>IF(AL21&gt;0,IF(AL21&gt;Header!$D$36,Header!$D$37,AL21-Header!$C$36)*$H21,0)</f>
        <v>0</v>
      </c>
      <c r="BN21" s="84">
        <f>IF(AM21&gt;0,IF(AM21&gt;Header!$D$36,Header!$D$37,AM21-Header!$C$36)*$H21,0)</f>
        <v>0</v>
      </c>
      <c r="BO21" s="84">
        <f>IF(AN21&gt;0,IF(AN21&gt;Header!$D$36,Header!$D$37,AN21-Header!$C$36)*$H21,0)</f>
        <v>0</v>
      </c>
      <c r="BP21" s="84">
        <f>IF(AO21&gt;0,IF(AO21&gt;Header!$D$36,Header!$D$37,AO21-Header!$C$36)*$H21,0)</f>
        <v>0</v>
      </c>
      <c r="BQ21" s="84">
        <f>IF(AP21&gt;0,IF(AP21&gt;Header!$D$36,Header!$D$37,AP21-Header!$C$36)*$H21,0)</f>
        <v>0</v>
      </c>
      <c r="BR21" s="84">
        <f>IF(AQ21&gt;0,IF(AQ21&gt;Header!$D$36,Header!$D$37,AQ21-Header!$C$36)*$H21,0)</f>
        <v>0</v>
      </c>
      <c r="BT21" s="85">
        <f>IF(AF21&gt;Header!$D$36,Header!$D$37,AF21-Header!$D$36)*'Employees Entry'!$F21</f>
        <v>0</v>
      </c>
      <c r="BU21" s="84">
        <f>IF(AG21&gt;Header!$D$36,Header!$D$37,AG21-Header!$D$36)*'Employees Entry'!$F21</f>
        <v>0</v>
      </c>
      <c r="BV21" s="84">
        <f>IF(AH21&gt;Header!$D$36,Header!$D$37,AH21-Header!$D$36)*'Employees Entry'!$F21</f>
        <v>0</v>
      </c>
      <c r="BW21" s="84">
        <f>IF(AI21&gt;Header!$D$36,Header!$D$37,AI21-Header!$D$36)*'Employees Entry'!$F21</f>
        <v>0</v>
      </c>
      <c r="BX21" s="84">
        <f>IF(AJ21&gt;Header!$D$36,Header!$D$37,AJ21-Header!$D$36)*'Employees Entry'!$F21</f>
        <v>0</v>
      </c>
      <c r="BY21" s="84">
        <f>IF(AK21&gt;Header!$D$36,Header!$D$37,AK21-Header!$D$36)*'Employees Entry'!$F21</f>
        <v>0</v>
      </c>
      <c r="BZ21" s="84">
        <f>IF(AL21&gt;Header!$D$36,Header!$D$37,AL21-Header!$D$36)*'Employees Entry'!$F21</f>
        <v>0</v>
      </c>
      <c r="CA21" s="84">
        <f>IF(AM21&gt;Header!$D$36,Header!$D$37,AM21-Header!$D$36)*'Employees Entry'!$F21</f>
        <v>0</v>
      </c>
      <c r="CB21" s="84">
        <f>IF(AN21&gt;Header!$D$36,Header!$D$37,AN21-Header!$D$36)*'Employees Entry'!$F21</f>
        <v>0</v>
      </c>
      <c r="CC21" s="84">
        <f>IF(AO21&gt;Header!$D$36,Header!$D$37,AO21-Header!$D$36)*'Employees Entry'!$F21</f>
        <v>0</v>
      </c>
      <c r="CD21" s="84">
        <f>IF(AP21&gt;Header!$D$36,Header!$D$37,AP21-Header!$D$36)*'Employees Entry'!$F21</f>
        <v>0</v>
      </c>
      <c r="CE21" s="84">
        <f>IF(AQ21&gt;Header!$D$36,Header!$D$37,AQ21-Header!$D$36)*'Employees Entry'!$F21</f>
        <v>0</v>
      </c>
      <c r="CG21" s="85">
        <f t="shared" si="29"/>
        <v>0</v>
      </c>
      <c r="CH21" s="84">
        <f t="shared" si="30"/>
        <v>0</v>
      </c>
      <c r="CI21" s="84">
        <f t="shared" si="31"/>
        <v>0</v>
      </c>
      <c r="CJ21" s="84">
        <f t="shared" si="32"/>
        <v>0</v>
      </c>
      <c r="CK21" s="84">
        <f t="shared" si="33"/>
        <v>0</v>
      </c>
      <c r="CL21" s="84">
        <f t="shared" si="34"/>
        <v>0</v>
      </c>
      <c r="CM21" s="84">
        <f t="shared" si="35"/>
        <v>0</v>
      </c>
      <c r="CN21" s="84">
        <f t="shared" si="36"/>
        <v>0</v>
      </c>
      <c r="CO21" s="84">
        <f t="shared" si="37"/>
        <v>0</v>
      </c>
      <c r="CP21" s="84">
        <f t="shared" si="38"/>
        <v>0</v>
      </c>
      <c r="CQ21" s="84">
        <f t="shared" si="39"/>
        <v>0</v>
      </c>
      <c r="CR21" s="84">
        <f t="shared" si="40"/>
        <v>0</v>
      </c>
    </row>
    <row r="22" spans="2:96" x14ac:dyDescent="0.2">
      <c r="B22" s="252"/>
      <c r="C22" s="253"/>
      <c r="D22" s="249"/>
      <c r="E22" s="249"/>
      <c r="F22" s="255"/>
      <c r="G22" s="255"/>
      <c r="H22" s="255"/>
      <c r="I22" s="249"/>
      <c r="J22" s="251"/>
      <c r="K22" s="254"/>
      <c r="M22" s="273">
        <f t="shared" si="41"/>
        <v>0</v>
      </c>
      <c r="N22" s="270">
        <f t="shared" si="42"/>
        <v>0</v>
      </c>
      <c r="O22" s="270">
        <f t="shared" si="43"/>
        <v>0</v>
      </c>
      <c r="P22" s="277">
        <f t="shared" si="45"/>
        <v>0</v>
      </c>
      <c r="R22" s="85">
        <f t="shared" si="16"/>
        <v>0</v>
      </c>
      <c r="S22" s="84">
        <f t="shared" si="17"/>
        <v>0</v>
      </c>
      <c r="T22" s="84">
        <f t="shared" si="18"/>
        <v>0</v>
      </c>
      <c r="U22" s="84">
        <f t="shared" si="19"/>
        <v>0</v>
      </c>
      <c r="V22" s="84">
        <f t="shared" si="20"/>
        <v>0</v>
      </c>
      <c r="W22" s="84">
        <f t="shared" si="21"/>
        <v>0</v>
      </c>
      <c r="X22" s="84">
        <f t="shared" si="22"/>
        <v>0</v>
      </c>
      <c r="Y22" s="84">
        <f t="shared" si="23"/>
        <v>0</v>
      </c>
      <c r="Z22" s="84">
        <f t="shared" si="24"/>
        <v>0</v>
      </c>
      <c r="AA22" s="84">
        <f t="shared" si="25"/>
        <v>0</v>
      </c>
      <c r="AB22" s="84">
        <f t="shared" si="26"/>
        <v>0</v>
      </c>
      <c r="AC22" s="335">
        <f t="shared" si="27"/>
        <v>0</v>
      </c>
      <c r="AE22" s="86" t="str">
        <f>Header!$C$22</f>
        <v>477 - Salaries</v>
      </c>
      <c r="AF22" s="85">
        <f t="shared" si="44"/>
        <v>0</v>
      </c>
      <c r="AG22" s="84">
        <f t="shared" si="44"/>
        <v>0</v>
      </c>
      <c r="AH22" s="84">
        <f t="shared" si="47"/>
        <v>0</v>
      </c>
      <c r="AI22" s="84">
        <f t="shared" si="47"/>
        <v>0</v>
      </c>
      <c r="AJ22" s="84">
        <f t="shared" si="47"/>
        <v>0</v>
      </c>
      <c r="AK22" s="84">
        <f t="shared" si="47"/>
        <v>0</v>
      </c>
      <c r="AL22" s="84">
        <f t="shared" si="47"/>
        <v>0</v>
      </c>
      <c r="AM22" s="84">
        <f t="shared" si="47"/>
        <v>0</v>
      </c>
      <c r="AN22" s="84">
        <f t="shared" si="47"/>
        <v>0</v>
      </c>
      <c r="AO22" s="84">
        <f t="shared" si="47"/>
        <v>0</v>
      </c>
      <c r="AP22" s="84">
        <f t="shared" si="47"/>
        <v>0</v>
      </c>
      <c r="AQ22" s="84">
        <f t="shared" si="47"/>
        <v>0</v>
      </c>
      <c r="AR22" s="234"/>
      <c r="AS22" s="86" t="str">
        <f>Header!$C$23</f>
        <v>479 - Employers National Insurance</v>
      </c>
      <c r="AT22" s="85">
        <f>IF(CG22&lt;Header!$C$32,0,IF(AF22&gt;0,(CG22-Header!$C$32)*Header!$B$29,0))</f>
        <v>0</v>
      </c>
      <c r="AU22" s="84">
        <f>IF(CH22&lt;Header!$C$32,0,IF(AG22&gt;0,(CH22-Header!$C$32)*Header!$B$29,0))</f>
        <v>0</v>
      </c>
      <c r="AV22" s="84">
        <f>IF(CI22&lt;Header!$C$32,0,IF(AH22&gt;0,(CI22-Header!$C$32)*Header!$B$29,0))</f>
        <v>0</v>
      </c>
      <c r="AW22" s="84">
        <f>IF(CJ22&lt;Header!$C$32,0,IF(AI22&gt;0,(CJ22-Header!$C$32)*Header!$B$29,0))</f>
        <v>0</v>
      </c>
      <c r="AX22" s="84">
        <f>IF(CK22&lt;Header!$C$32,0,IF(AJ22&gt;0,(CK22-Header!$C$32)*Header!$B$29,0))</f>
        <v>0</v>
      </c>
      <c r="AY22" s="84">
        <f>IF(CL22&lt;Header!$C$32,0,IF(AK22&gt;0,(CL22-Header!$C$32)*Header!$B$29,0))</f>
        <v>0</v>
      </c>
      <c r="AZ22" s="84">
        <f>IF(CM22&lt;Header!$C$32,0,IF(AL22&gt;0,(CM22-Header!$C$32)*Header!$B$29,0))</f>
        <v>0</v>
      </c>
      <c r="BA22" s="84">
        <f>IF(CN22&lt;Header!$C$32,0,IF(AM22&gt;0,(CN22-Header!$C$32)*Header!$B$29,0))</f>
        <v>0</v>
      </c>
      <c r="BB22" s="84">
        <f>IF(CO22&lt;Header!$C$32,0,IF(AN22&gt;0,(CO22-Header!$C$32)*Header!$B$29,0))</f>
        <v>0</v>
      </c>
      <c r="BC22" s="84">
        <f>IF(CP22&lt;Header!$C$32,0,IF(AO22&gt;0,(CP22-Header!$C$32)*Header!$B$29,0))</f>
        <v>0</v>
      </c>
      <c r="BD22" s="84">
        <f>IF(CQ22&lt;Header!$C$32,0,IF(AP22&gt;0,(CQ22-Header!$C$32)*Header!$B$29,0))</f>
        <v>0</v>
      </c>
      <c r="BE22" s="84">
        <f>IF(CR22&lt;Header!$C$32,0,IF(AQ22&gt;0,(CR22-Header!$C$32)*Header!$B$29,0))</f>
        <v>0</v>
      </c>
      <c r="BF22" s="86" t="str">
        <f>Header!$C$24</f>
        <v>482 - Pensions Costs</v>
      </c>
      <c r="BG22" s="85">
        <f>IF(AF22&gt;0,IF(AF22&gt;Header!$D$36,Header!$D$37,AF22-Header!$C$36)*$H22,0)</f>
        <v>0</v>
      </c>
      <c r="BH22" s="84">
        <f>IF(AG22&gt;0,IF(AG22&gt;Header!$D$36,Header!$D$37,AG22-Header!$C$36)*$H22,0)</f>
        <v>0</v>
      </c>
      <c r="BI22" s="84">
        <f>IF(AH22&gt;0,IF(AH22&gt;Header!$D$36,Header!$D$37,AH22-Header!$C$36)*$H22,0)</f>
        <v>0</v>
      </c>
      <c r="BJ22" s="84">
        <f>IF(AI22&gt;0,IF(AI22&gt;Header!$D$36,Header!$D$37,AI22-Header!$C$36)*$H22,0)</f>
        <v>0</v>
      </c>
      <c r="BK22" s="84">
        <f>IF(AJ22&gt;0,IF(AJ22&gt;Header!$D$36,Header!$D$37,AJ22-Header!$C$36)*$H22,0)</f>
        <v>0</v>
      </c>
      <c r="BL22" s="84">
        <f>IF(AK22&gt;0,IF(AK22&gt;Header!$D$36,Header!$D$37,AK22-Header!$C$36)*$H22,0)</f>
        <v>0</v>
      </c>
      <c r="BM22" s="84">
        <f>IF(AL22&gt;0,IF(AL22&gt;Header!$D$36,Header!$D$37,AL22-Header!$C$36)*$H22,0)</f>
        <v>0</v>
      </c>
      <c r="BN22" s="84">
        <f>IF(AM22&gt;0,IF(AM22&gt;Header!$D$36,Header!$D$37,AM22-Header!$C$36)*$H22,0)</f>
        <v>0</v>
      </c>
      <c r="BO22" s="84">
        <f>IF(AN22&gt;0,IF(AN22&gt;Header!$D$36,Header!$D$37,AN22-Header!$C$36)*$H22,0)</f>
        <v>0</v>
      </c>
      <c r="BP22" s="84">
        <f>IF(AO22&gt;0,IF(AO22&gt;Header!$D$36,Header!$D$37,AO22-Header!$C$36)*$H22,0)</f>
        <v>0</v>
      </c>
      <c r="BQ22" s="84">
        <f>IF(AP22&gt;0,IF(AP22&gt;Header!$D$36,Header!$D$37,AP22-Header!$C$36)*$H22,0)</f>
        <v>0</v>
      </c>
      <c r="BR22" s="84">
        <f>IF(AQ22&gt;0,IF(AQ22&gt;Header!$D$36,Header!$D$37,AQ22-Header!$C$36)*$H22,0)</f>
        <v>0</v>
      </c>
      <c r="BT22" s="85">
        <f>IF(AF22&gt;Header!$D$36,Header!$D$37,AF22-Header!$D$36)*'Employees Entry'!$F22</f>
        <v>0</v>
      </c>
      <c r="BU22" s="84">
        <f>IF(AG22&gt;Header!$D$36,Header!$D$37,AG22-Header!$D$36)*'Employees Entry'!$F22</f>
        <v>0</v>
      </c>
      <c r="BV22" s="84">
        <f>IF(AH22&gt;Header!$D$36,Header!$D$37,AH22-Header!$D$36)*'Employees Entry'!$F22</f>
        <v>0</v>
      </c>
      <c r="BW22" s="84">
        <f>IF(AI22&gt;Header!$D$36,Header!$D$37,AI22-Header!$D$36)*'Employees Entry'!$F22</f>
        <v>0</v>
      </c>
      <c r="BX22" s="84">
        <f>IF(AJ22&gt;Header!$D$36,Header!$D$37,AJ22-Header!$D$36)*'Employees Entry'!$F22</f>
        <v>0</v>
      </c>
      <c r="BY22" s="84">
        <f>IF(AK22&gt;Header!$D$36,Header!$D$37,AK22-Header!$D$36)*'Employees Entry'!$F22</f>
        <v>0</v>
      </c>
      <c r="BZ22" s="84">
        <f>IF(AL22&gt;Header!$D$36,Header!$D$37,AL22-Header!$D$36)*'Employees Entry'!$F22</f>
        <v>0</v>
      </c>
      <c r="CA22" s="84">
        <f>IF(AM22&gt;Header!$D$36,Header!$D$37,AM22-Header!$D$36)*'Employees Entry'!$F22</f>
        <v>0</v>
      </c>
      <c r="CB22" s="84">
        <f>IF(AN22&gt;Header!$D$36,Header!$D$37,AN22-Header!$D$36)*'Employees Entry'!$F22</f>
        <v>0</v>
      </c>
      <c r="CC22" s="84">
        <f>IF(AO22&gt;Header!$D$36,Header!$D$37,AO22-Header!$D$36)*'Employees Entry'!$F22</f>
        <v>0</v>
      </c>
      <c r="CD22" s="84">
        <f>IF(AP22&gt;Header!$D$36,Header!$D$37,AP22-Header!$D$36)*'Employees Entry'!$F22</f>
        <v>0</v>
      </c>
      <c r="CE22" s="84">
        <f>IF(AQ22&gt;Header!$D$36,Header!$D$37,AQ22-Header!$D$36)*'Employees Entry'!$F22</f>
        <v>0</v>
      </c>
      <c r="CG22" s="85">
        <f t="shared" si="29"/>
        <v>0</v>
      </c>
      <c r="CH22" s="84">
        <f t="shared" si="30"/>
        <v>0</v>
      </c>
      <c r="CI22" s="84">
        <f t="shared" si="31"/>
        <v>0</v>
      </c>
      <c r="CJ22" s="84">
        <f t="shared" si="32"/>
        <v>0</v>
      </c>
      <c r="CK22" s="84">
        <f t="shared" si="33"/>
        <v>0</v>
      </c>
      <c r="CL22" s="84">
        <f t="shared" si="34"/>
        <v>0</v>
      </c>
      <c r="CM22" s="84">
        <f t="shared" si="35"/>
        <v>0</v>
      </c>
      <c r="CN22" s="84">
        <f t="shared" si="36"/>
        <v>0</v>
      </c>
      <c r="CO22" s="84">
        <f t="shared" si="37"/>
        <v>0</v>
      </c>
      <c r="CP22" s="84">
        <f t="shared" si="38"/>
        <v>0</v>
      </c>
      <c r="CQ22" s="84">
        <f t="shared" si="39"/>
        <v>0</v>
      </c>
      <c r="CR22" s="84">
        <f t="shared" si="40"/>
        <v>0</v>
      </c>
    </row>
    <row r="23" spans="2:96" x14ac:dyDescent="0.2">
      <c r="B23" s="252"/>
      <c r="C23" s="253"/>
      <c r="D23" s="249"/>
      <c r="E23" s="249"/>
      <c r="F23" s="255"/>
      <c r="G23" s="255"/>
      <c r="H23" s="255"/>
      <c r="I23" s="249"/>
      <c r="J23" s="251"/>
      <c r="K23" s="254"/>
      <c r="M23" s="273">
        <f t="shared" si="41"/>
        <v>0</v>
      </c>
      <c r="N23" s="270">
        <f t="shared" si="42"/>
        <v>0</v>
      </c>
      <c r="O23" s="270">
        <f t="shared" si="43"/>
        <v>0</v>
      </c>
      <c r="P23" s="277">
        <f t="shared" si="45"/>
        <v>0</v>
      </c>
      <c r="R23" s="85">
        <f t="shared" si="16"/>
        <v>0</v>
      </c>
      <c r="S23" s="84">
        <f t="shared" si="17"/>
        <v>0</v>
      </c>
      <c r="T23" s="84">
        <f t="shared" si="18"/>
        <v>0</v>
      </c>
      <c r="U23" s="84">
        <f t="shared" si="19"/>
        <v>0</v>
      </c>
      <c r="V23" s="84">
        <f t="shared" si="20"/>
        <v>0</v>
      </c>
      <c r="W23" s="84">
        <f t="shared" si="21"/>
        <v>0</v>
      </c>
      <c r="X23" s="84">
        <f t="shared" si="22"/>
        <v>0</v>
      </c>
      <c r="Y23" s="84">
        <f t="shared" si="23"/>
        <v>0</v>
      </c>
      <c r="Z23" s="84">
        <f t="shared" si="24"/>
        <v>0</v>
      </c>
      <c r="AA23" s="84">
        <f t="shared" si="25"/>
        <v>0</v>
      </c>
      <c r="AB23" s="84">
        <f t="shared" si="26"/>
        <v>0</v>
      </c>
      <c r="AC23" s="335">
        <f t="shared" si="27"/>
        <v>0</v>
      </c>
      <c r="AE23" s="86" t="str">
        <f>Header!$C$22</f>
        <v>477 - Salaries</v>
      </c>
      <c r="AF23" s="85">
        <f t="shared" si="44"/>
        <v>0</v>
      </c>
      <c r="AG23" s="84">
        <f t="shared" si="44"/>
        <v>0</v>
      </c>
      <c r="AH23" s="84">
        <f t="shared" ref="AH23:AQ28" si="48">IF($I23&lt;=AH$1,IF($J23&lt;AH$1,0,$C23/12),0)</f>
        <v>0</v>
      </c>
      <c r="AI23" s="84">
        <f t="shared" si="48"/>
        <v>0</v>
      </c>
      <c r="AJ23" s="84">
        <f t="shared" si="48"/>
        <v>0</v>
      </c>
      <c r="AK23" s="84">
        <f t="shared" si="48"/>
        <v>0</v>
      </c>
      <c r="AL23" s="84">
        <f t="shared" si="48"/>
        <v>0</v>
      </c>
      <c r="AM23" s="84">
        <f t="shared" si="48"/>
        <v>0</v>
      </c>
      <c r="AN23" s="84">
        <f t="shared" si="48"/>
        <v>0</v>
      </c>
      <c r="AO23" s="84">
        <f t="shared" si="48"/>
        <v>0</v>
      </c>
      <c r="AP23" s="84">
        <f t="shared" si="48"/>
        <v>0</v>
      </c>
      <c r="AQ23" s="84">
        <f t="shared" si="48"/>
        <v>0</v>
      </c>
      <c r="AR23" s="234"/>
      <c r="AS23" s="86" t="str">
        <f>Header!$C$23</f>
        <v>479 - Employers National Insurance</v>
      </c>
      <c r="AT23" s="85">
        <f>IF(CG23&lt;Header!$C$32,0,IF(AF23&gt;0,(CG23-Header!$C$32)*Header!$B$29,0))</f>
        <v>0</v>
      </c>
      <c r="AU23" s="84">
        <f>IF(CH23&lt;Header!$C$32,0,IF(AG23&gt;0,(CH23-Header!$C$32)*Header!$B$29,0))</f>
        <v>0</v>
      </c>
      <c r="AV23" s="84">
        <f>IF(CI23&lt;Header!$C$32,0,IF(AH23&gt;0,(CI23-Header!$C$32)*Header!$B$29,0))</f>
        <v>0</v>
      </c>
      <c r="AW23" s="84">
        <f>IF(CJ23&lt;Header!$C$32,0,IF(AI23&gt;0,(CJ23-Header!$C$32)*Header!$B$29,0))</f>
        <v>0</v>
      </c>
      <c r="AX23" s="84">
        <f>IF(CK23&lt;Header!$C$32,0,IF(AJ23&gt;0,(CK23-Header!$C$32)*Header!$B$29,0))</f>
        <v>0</v>
      </c>
      <c r="AY23" s="84">
        <f>IF(CL23&lt;Header!$C$32,0,IF(AK23&gt;0,(CL23-Header!$C$32)*Header!$B$29,0))</f>
        <v>0</v>
      </c>
      <c r="AZ23" s="84">
        <f>IF(CM23&lt;Header!$C$32,0,IF(AL23&gt;0,(CM23-Header!$C$32)*Header!$B$29,0))</f>
        <v>0</v>
      </c>
      <c r="BA23" s="84">
        <f>IF(CN23&lt;Header!$C$32,0,IF(AM23&gt;0,(CN23-Header!$C$32)*Header!$B$29,0))</f>
        <v>0</v>
      </c>
      <c r="BB23" s="84">
        <f>IF(CO23&lt;Header!$C$32,0,IF(AN23&gt;0,(CO23-Header!$C$32)*Header!$B$29,0))</f>
        <v>0</v>
      </c>
      <c r="BC23" s="84">
        <f>IF(CP23&lt;Header!$C$32,0,IF(AO23&gt;0,(CP23-Header!$C$32)*Header!$B$29,0))</f>
        <v>0</v>
      </c>
      <c r="BD23" s="84">
        <f>IF(CQ23&lt;Header!$C$32,0,IF(AP23&gt;0,(CQ23-Header!$C$32)*Header!$B$29,0))</f>
        <v>0</v>
      </c>
      <c r="BE23" s="84">
        <f>IF(CR23&lt;Header!$C$32,0,IF(AQ23&gt;0,(CR23-Header!$C$32)*Header!$B$29,0))</f>
        <v>0</v>
      </c>
      <c r="BF23" s="86" t="str">
        <f>Header!$C$24</f>
        <v>482 - Pensions Costs</v>
      </c>
      <c r="BG23" s="85">
        <f>IF(AF23&gt;0,IF(AF23&gt;Header!$D$36,Header!$D$37,AF23-Header!$C$36)*$H23,0)</f>
        <v>0</v>
      </c>
      <c r="BH23" s="84">
        <f>IF(AG23&gt;0,IF(AG23&gt;Header!$D$36,Header!$D$37,AG23-Header!$C$36)*$H23,0)</f>
        <v>0</v>
      </c>
      <c r="BI23" s="84">
        <f>IF(AH23&gt;0,IF(AH23&gt;Header!$D$36,Header!$D$37,AH23-Header!$C$36)*$H23,0)</f>
        <v>0</v>
      </c>
      <c r="BJ23" s="84">
        <f>IF(AI23&gt;0,IF(AI23&gt;Header!$D$36,Header!$D$37,AI23-Header!$C$36)*$H23,0)</f>
        <v>0</v>
      </c>
      <c r="BK23" s="84">
        <f>IF(AJ23&gt;0,IF(AJ23&gt;Header!$D$36,Header!$D$37,AJ23-Header!$C$36)*$H23,0)</f>
        <v>0</v>
      </c>
      <c r="BL23" s="84">
        <f>IF(AK23&gt;0,IF(AK23&gt;Header!$D$36,Header!$D$37,AK23-Header!$C$36)*$H23,0)</f>
        <v>0</v>
      </c>
      <c r="BM23" s="84">
        <f>IF(AL23&gt;0,IF(AL23&gt;Header!$D$36,Header!$D$37,AL23-Header!$C$36)*$H23,0)</f>
        <v>0</v>
      </c>
      <c r="BN23" s="84">
        <f>IF(AM23&gt;0,IF(AM23&gt;Header!$D$36,Header!$D$37,AM23-Header!$C$36)*$H23,0)</f>
        <v>0</v>
      </c>
      <c r="BO23" s="84">
        <f>IF(AN23&gt;0,IF(AN23&gt;Header!$D$36,Header!$D$37,AN23-Header!$C$36)*$H23,0)</f>
        <v>0</v>
      </c>
      <c r="BP23" s="84">
        <f>IF(AO23&gt;0,IF(AO23&gt;Header!$D$36,Header!$D$37,AO23-Header!$C$36)*$H23,0)</f>
        <v>0</v>
      </c>
      <c r="BQ23" s="84">
        <f>IF(AP23&gt;0,IF(AP23&gt;Header!$D$36,Header!$D$37,AP23-Header!$C$36)*$H23,0)</f>
        <v>0</v>
      </c>
      <c r="BR23" s="84">
        <f>IF(AQ23&gt;0,IF(AQ23&gt;Header!$D$36,Header!$D$37,AQ23-Header!$C$36)*$H23,0)</f>
        <v>0</v>
      </c>
      <c r="BT23" s="85">
        <f>IF(AF23&gt;Header!$D$36,Header!$D$37,AF23-Header!$D$36)*'Employees Entry'!$F23</f>
        <v>0</v>
      </c>
      <c r="BU23" s="84">
        <f>IF(AG23&gt;Header!$D$36,Header!$D$37,AG23-Header!$D$36)*'Employees Entry'!$F23</f>
        <v>0</v>
      </c>
      <c r="BV23" s="84">
        <f>IF(AH23&gt;Header!$D$36,Header!$D$37,AH23-Header!$D$36)*'Employees Entry'!$F23</f>
        <v>0</v>
      </c>
      <c r="BW23" s="84">
        <f>IF(AI23&gt;Header!$D$36,Header!$D$37,AI23-Header!$D$36)*'Employees Entry'!$F23</f>
        <v>0</v>
      </c>
      <c r="BX23" s="84">
        <f>IF(AJ23&gt;Header!$D$36,Header!$D$37,AJ23-Header!$D$36)*'Employees Entry'!$F23</f>
        <v>0</v>
      </c>
      <c r="BY23" s="84">
        <f>IF(AK23&gt;Header!$D$36,Header!$D$37,AK23-Header!$D$36)*'Employees Entry'!$F23</f>
        <v>0</v>
      </c>
      <c r="BZ23" s="84">
        <f>IF(AL23&gt;Header!$D$36,Header!$D$37,AL23-Header!$D$36)*'Employees Entry'!$F23</f>
        <v>0</v>
      </c>
      <c r="CA23" s="84">
        <f>IF(AM23&gt;Header!$D$36,Header!$D$37,AM23-Header!$D$36)*'Employees Entry'!$F23</f>
        <v>0</v>
      </c>
      <c r="CB23" s="84">
        <f>IF(AN23&gt;Header!$D$36,Header!$D$37,AN23-Header!$D$36)*'Employees Entry'!$F23</f>
        <v>0</v>
      </c>
      <c r="CC23" s="84">
        <f>IF(AO23&gt;Header!$D$36,Header!$D$37,AO23-Header!$D$36)*'Employees Entry'!$F23</f>
        <v>0</v>
      </c>
      <c r="CD23" s="84">
        <f>IF(AP23&gt;Header!$D$36,Header!$D$37,AP23-Header!$D$36)*'Employees Entry'!$F23</f>
        <v>0</v>
      </c>
      <c r="CE23" s="84">
        <f>IF(AQ23&gt;Header!$D$36,Header!$D$37,AQ23-Header!$D$36)*'Employees Entry'!$F23</f>
        <v>0</v>
      </c>
      <c r="CG23" s="85">
        <f t="shared" si="29"/>
        <v>0</v>
      </c>
      <c r="CH23" s="84">
        <f t="shared" si="30"/>
        <v>0</v>
      </c>
      <c r="CI23" s="84">
        <f t="shared" si="31"/>
        <v>0</v>
      </c>
      <c r="CJ23" s="84">
        <f t="shared" si="32"/>
        <v>0</v>
      </c>
      <c r="CK23" s="84">
        <f t="shared" si="33"/>
        <v>0</v>
      </c>
      <c r="CL23" s="84">
        <f t="shared" si="34"/>
        <v>0</v>
      </c>
      <c r="CM23" s="84">
        <f t="shared" si="35"/>
        <v>0</v>
      </c>
      <c r="CN23" s="84">
        <f t="shared" si="36"/>
        <v>0</v>
      </c>
      <c r="CO23" s="84">
        <f t="shared" si="37"/>
        <v>0</v>
      </c>
      <c r="CP23" s="84">
        <f t="shared" si="38"/>
        <v>0</v>
      </c>
      <c r="CQ23" s="84">
        <f t="shared" si="39"/>
        <v>0</v>
      </c>
      <c r="CR23" s="84">
        <f t="shared" si="40"/>
        <v>0</v>
      </c>
    </row>
    <row r="24" spans="2:96" x14ac:dyDescent="0.2">
      <c r="B24" s="252"/>
      <c r="C24" s="253"/>
      <c r="D24" s="249"/>
      <c r="E24" s="249"/>
      <c r="F24" s="255"/>
      <c r="G24" s="255"/>
      <c r="H24" s="255"/>
      <c r="I24" s="249"/>
      <c r="J24" s="251"/>
      <c r="K24" s="254"/>
      <c r="M24" s="273">
        <f t="shared" si="41"/>
        <v>0</v>
      </c>
      <c r="N24" s="270">
        <f t="shared" si="42"/>
        <v>0</v>
      </c>
      <c r="O24" s="270">
        <f t="shared" si="43"/>
        <v>0</v>
      </c>
      <c r="P24" s="277">
        <f t="shared" si="45"/>
        <v>0</v>
      </c>
      <c r="R24" s="85">
        <f t="shared" si="16"/>
        <v>0</v>
      </c>
      <c r="S24" s="84">
        <f t="shared" si="17"/>
        <v>0</v>
      </c>
      <c r="T24" s="84">
        <f t="shared" si="18"/>
        <v>0</v>
      </c>
      <c r="U24" s="84">
        <f t="shared" si="19"/>
        <v>0</v>
      </c>
      <c r="V24" s="84">
        <f t="shared" si="20"/>
        <v>0</v>
      </c>
      <c r="W24" s="84">
        <f t="shared" si="21"/>
        <v>0</v>
      </c>
      <c r="X24" s="84">
        <f t="shared" si="22"/>
        <v>0</v>
      </c>
      <c r="Y24" s="84">
        <f t="shared" si="23"/>
        <v>0</v>
      </c>
      <c r="Z24" s="84">
        <f t="shared" si="24"/>
        <v>0</v>
      </c>
      <c r="AA24" s="84">
        <f t="shared" si="25"/>
        <v>0</v>
      </c>
      <c r="AB24" s="84">
        <f t="shared" si="26"/>
        <v>0</v>
      </c>
      <c r="AC24" s="335">
        <f t="shared" si="27"/>
        <v>0</v>
      </c>
      <c r="AE24" s="86" t="str">
        <f>Header!$C$22</f>
        <v>477 - Salaries</v>
      </c>
      <c r="AF24" s="85">
        <f t="shared" si="44"/>
        <v>0</v>
      </c>
      <c r="AG24" s="84">
        <f t="shared" si="44"/>
        <v>0</v>
      </c>
      <c r="AH24" s="84">
        <f t="shared" si="48"/>
        <v>0</v>
      </c>
      <c r="AI24" s="84">
        <f t="shared" si="48"/>
        <v>0</v>
      </c>
      <c r="AJ24" s="84">
        <f t="shared" si="48"/>
        <v>0</v>
      </c>
      <c r="AK24" s="84">
        <f t="shared" si="48"/>
        <v>0</v>
      </c>
      <c r="AL24" s="84">
        <f t="shared" si="48"/>
        <v>0</v>
      </c>
      <c r="AM24" s="84">
        <f t="shared" si="48"/>
        <v>0</v>
      </c>
      <c r="AN24" s="84">
        <f t="shared" si="48"/>
        <v>0</v>
      </c>
      <c r="AO24" s="84">
        <f t="shared" si="48"/>
        <v>0</v>
      </c>
      <c r="AP24" s="84">
        <f t="shared" si="48"/>
        <v>0</v>
      </c>
      <c r="AQ24" s="84">
        <f t="shared" si="48"/>
        <v>0</v>
      </c>
      <c r="AR24" s="234"/>
      <c r="AS24" s="86" t="str">
        <f>Header!$C$23</f>
        <v>479 - Employers National Insurance</v>
      </c>
      <c r="AT24" s="85">
        <f>IF(CG24&lt;Header!$C$32,0,IF(AF24&gt;0,(CG24-Header!$C$32)*Header!$B$29,0))</f>
        <v>0</v>
      </c>
      <c r="AU24" s="84">
        <f>IF(CH24&lt;Header!$C$32,0,IF(AG24&gt;0,(CH24-Header!$C$32)*Header!$B$29,0))</f>
        <v>0</v>
      </c>
      <c r="AV24" s="84">
        <f>IF(CI24&lt;Header!$C$32,0,IF(AH24&gt;0,(CI24-Header!$C$32)*Header!$B$29,0))</f>
        <v>0</v>
      </c>
      <c r="AW24" s="84">
        <f>IF(CJ24&lt;Header!$C$32,0,IF(AI24&gt;0,(CJ24-Header!$C$32)*Header!$B$29,0))</f>
        <v>0</v>
      </c>
      <c r="AX24" s="84">
        <f>IF(CK24&lt;Header!$C$32,0,IF(AJ24&gt;0,(CK24-Header!$C$32)*Header!$B$29,0))</f>
        <v>0</v>
      </c>
      <c r="AY24" s="84">
        <f>IF(CL24&lt;Header!$C$32,0,IF(AK24&gt;0,(CL24-Header!$C$32)*Header!$B$29,0))</f>
        <v>0</v>
      </c>
      <c r="AZ24" s="84">
        <f>IF(CM24&lt;Header!$C$32,0,IF(AL24&gt;0,(CM24-Header!$C$32)*Header!$B$29,0))</f>
        <v>0</v>
      </c>
      <c r="BA24" s="84">
        <f>IF(CN24&lt;Header!$C$32,0,IF(AM24&gt;0,(CN24-Header!$C$32)*Header!$B$29,0))</f>
        <v>0</v>
      </c>
      <c r="BB24" s="84">
        <f>IF(CO24&lt;Header!$C$32,0,IF(AN24&gt;0,(CO24-Header!$C$32)*Header!$B$29,0))</f>
        <v>0</v>
      </c>
      <c r="BC24" s="84">
        <f>IF(CP24&lt;Header!$C$32,0,IF(AO24&gt;0,(CP24-Header!$C$32)*Header!$B$29,0))</f>
        <v>0</v>
      </c>
      <c r="BD24" s="84">
        <f>IF(CQ24&lt;Header!$C$32,0,IF(AP24&gt;0,(CQ24-Header!$C$32)*Header!$B$29,0))</f>
        <v>0</v>
      </c>
      <c r="BE24" s="84">
        <f>IF(CR24&lt;Header!$C$32,0,IF(AQ24&gt;0,(CR24-Header!$C$32)*Header!$B$29,0))</f>
        <v>0</v>
      </c>
      <c r="BF24" s="86" t="str">
        <f>Header!$C$24</f>
        <v>482 - Pensions Costs</v>
      </c>
      <c r="BG24" s="85">
        <f>IF(AF24&gt;0,IF(AF24&gt;Header!$D$36,Header!$D$37,AF24-Header!$C$36)*$H24,0)</f>
        <v>0</v>
      </c>
      <c r="BH24" s="84">
        <f>IF(AG24&gt;0,IF(AG24&gt;Header!$D$36,Header!$D$37,AG24-Header!$C$36)*$H24,0)</f>
        <v>0</v>
      </c>
      <c r="BI24" s="84">
        <f>IF(AH24&gt;0,IF(AH24&gt;Header!$D$36,Header!$D$37,AH24-Header!$C$36)*$H24,0)</f>
        <v>0</v>
      </c>
      <c r="BJ24" s="84">
        <f>IF(AI24&gt;0,IF(AI24&gt;Header!$D$36,Header!$D$37,AI24-Header!$C$36)*$H24,0)</f>
        <v>0</v>
      </c>
      <c r="BK24" s="84">
        <f>IF(AJ24&gt;0,IF(AJ24&gt;Header!$D$36,Header!$D$37,AJ24-Header!$C$36)*$H24,0)</f>
        <v>0</v>
      </c>
      <c r="BL24" s="84">
        <f>IF(AK24&gt;0,IF(AK24&gt;Header!$D$36,Header!$D$37,AK24-Header!$C$36)*$H24,0)</f>
        <v>0</v>
      </c>
      <c r="BM24" s="84">
        <f>IF(AL24&gt;0,IF(AL24&gt;Header!$D$36,Header!$D$37,AL24-Header!$C$36)*$H24,0)</f>
        <v>0</v>
      </c>
      <c r="BN24" s="84">
        <f>IF(AM24&gt;0,IF(AM24&gt;Header!$D$36,Header!$D$37,AM24-Header!$C$36)*$H24,0)</f>
        <v>0</v>
      </c>
      <c r="BO24" s="84">
        <f>IF(AN24&gt;0,IF(AN24&gt;Header!$D$36,Header!$D$37,AN24-Header!$C$36)*$H24,0)</f>
        <v>0</v>
      </c>
      <c r="BP24" s="84">
        <f>IF(AO24&gt;0,IF(AO24&gt;Header!$D$36,Header!$D$37,AO24-Header!$C$36)*$H24,0)</f>
        <v>0</v>
      </c>
      <c r="BQ24" s="84">
        <f>IF(AP24&gt;0,IF(AP24&gt;Header!$D$36,Header!$D$37,AP24-Header!$C$36)*$H24,0)</f>
        <v>0</v>
      </c>
      <c r="BR24" s="84">
        <f>IF(AQ24&gt;0,IF(AQ24&gt;Header!$D$36,Header!$D$37,AQ24-Header!$C$36)*$H24,0)</f>
        <v>0</v>
      </c>
      <c r="BT24" s="85">
        <f>IF(AF24&gt;Header!$D$36,Header!$D$37,AF24-Header!$D$36)*'Employees Entry'!$F24</f>
        <v>0</v>
      </c>
      <c r="BU24" s="84">
        <f>IF(AG24&gt;Header!$D$36,Header!$D$37,AG24-Header!$D$36)*'Employees Entry'!$F24</f>
        <v>0</v>
      </c>
      <c r="BV24" s="84">
        <f>IF(AH24&gt;Header!$D$36,Header!$D$37,AH24-Header!$D$36)*'Employees Entry'!$F24</f>
        <v>0</v>
      </c>
      <c r="BW24" s="84">
        <f>IF(AI24&gt;Header!$D$36,Header!$D$37,AI24-Header!$D$36)*'Employees Entry'!$F24</f>
        <v>0</v>
      </c>
      <c r="BX24" s="84">
        <f>IF(AJ24&gt;Header!$D$36,Header!$D$37,AJ24-Header!$D$36)*'Employees Entry'!$F24</f>
        <v>0</v>
      </c>
      <c r="BY24" s="84">
        <f>IF(AK24&gt;Header!$D$36,Header!$D$37,AK24-Header!$D$36)*'Employees Entry'!$F24</f>
        <v>0</v>
      </c>
      <c r="BZ24" s="84">
        <f>IF(AL24&gt;Header!$D$36,Header!$D$37,AL24-Header!$D$36)*'Employees Entry'!$F24</f>
        <v>0</v>
      </c>
      <c r="CA24" s="84">
        <f>IF(AM24&gt;Header!$D$36,Header!$D$37,AM24-Header!$D$36)*'Employees Entry'!$F24</f>
        <v>0</v>
      </c>
      <c r="CB24" s="84">
        <f>IF(AN24&gt;Header!$D$36,Header!$D$37,AN24-Header!$D$36)*'Employees Entry'!$F24</f>
        <v>0</v>
      </c>
      <c r="CC24" s="84">
        <f>IF(AO24&gt;Header!$D$36,Header!$D$37,AO24-Header!$D$36)*'Employees Entry'!$F24</f>
        <v>0</v>
      </c>
      <c r="CD24" s="84">
        <f>IF(AP24&gt;Header!$D$36,Header!$D$37,AP24-Header!$D$36)*'Employees Entry'!$F24</f>
        <v>0</v>
      </c>
      <c r="CE24" s="84">
        <f>IF(AQ24&gt;Header!$D$36,Header!$D$37,AQ24-Header!$D$36)*'Employees Entry'!$F24</f>
        <v>0</v>
      </c>
      <c r="CG24" s="85">
        <f t="shared" si="29"/>
        <v>0</v>
      </c>
      <c r="CH24" s="84">
        <f t="shared" si="30"/>
        <v>0</v>
      </c>
      <c r="CI24" s="84">
        <f t="shared" si="31"/>
        <v>0</v>
      </c>
      <c r="CJ24" s="84">
        <f t="shared" si="32"/>
        <v>0</v>
      </c>
      <c r="CK24" s="84">
        <f t="shared" si="33"/>
        <v>0</v>
      </c>
      <c r="CL24" s="84">
        <f t="shared" si="34"/>
        <v>0</v>
      </c>
      <c r="CM24" s="84">
        <f t="shared" si="35"/>
        <v>0</v>
      </c>
      <c r="CN24" s="84">
        <f t="shared" si="36"/>
        <v>0</v>
      </c>
      <c r="CO24" s="84">
        <f t="shared" si="37"/>
        <v>0</v>
      </c>
      <c r="CP24" s="84">
        <f t="shared" si="38"/>
        <v>0</v>
      </c>
      <c r="CQ24" s="84">
        <f t="shared" si="39"/>
        <v>0</v>
      </c>
      <c r="CR24" s="84">
        <f t="shared" si="40"/>
        <v>0</v>
      </c>
    </row>
    <row r="25" spans="2:96" x14ac:dyDescent="0.2">
      <c r="B25" s="252"/>
      <c r="C25" s="253"/>
      <c r="D25" s="249"/>
      <c r="E25" s="249"/>
      <c r="F25" s="255"/>
      <c r="G25" s="255"/>
      <c r="H25" s="255"/>
      <c r="I25" s="249"/>
      <c r="J25" s="251"/>
      <c r="K25" s="254"/>
      <c r="M25" s="273">
        <f t="shared" si="41"/>
        <v>0</v>
      </c>
      <c r="N25" s="270">
        <f t="shared" si="42"/>
        <v>0</v>
      </c>
      <c r="O25" s="270">
        <f t="shared" si="43"/>
        <v>0</v>
      </c>
      <c r="P25" s="277">
        <f t="shared" si="45"/>
        <v>0</v>
      </c>
      <c r="R25" s="85">
        <f t="shared" si="16"/>
        <v>0</v>
      </c>
      <c r="S25" s="84">
        <f t="shared" si="17"/>
        <v>0</v>
      </c>
      <c r="T25" s="84">
        <f t="shared" si="18"/>
        <v>0</v>
      </c>
      <c r="U25" s="84">
        <f t="shared" si="19"/>
        <v>0</v>
      </c>
      <c r="V25" s="84">
        <f t="shared" si="20"/>
        <v>0</v>
      </c>
      <c r="W25" s="84">
        <f t="shared" si="21"/>
        <v>0</v>
      </c>
      <c r="X25" s="84">
        <f t="shared" si="22"/>
        <v>0</v>
      </c>
      <c r="Y25" s="84">
        <f t="shared" si="23"/>
        <v>0</v>
      </c>
      <c r="Z25" s="84">
        <f t="shared" si="24"/>
        <v>0</v>
      </c>
      <c r="AA25" s="84">
        <f t="shared" si="25"/>
        <v>0</v>
      </c>
      <c r="AB25" s="84">
        <f t="shared" si="26"/>
        <v>0</v>
      </c>
      <c r="AC25" s="335">
        <f t="shared" si="27"/>
        <v>0</v>
      </c>
      <c r="AE25" s="86" t="str">
        <f>Header!$C$22</f>
        <v>477 - Salaries</v>
      </c>
      <c r="AF25" s="85">
        <f t="shared" si="44"/>
        <v>0</v>
      </c>
      <c r="AG25" s="84">
        <f t="shared" si="44"/>
        <v>0</v>
      </c>
      <c r="AH25" s="84">
        <f t="shared" si="48"/>
        <v>0</v>
      </c>
      <c r="AI25" s="84">
        <f t="shared" si="48"/>
        <v>0</v>
      </c>
      <c r="AJ25" s="84">
        <f t="shared" si="48"/>
        <v>0</v>
      </c>
      <c r="AK25" s="84">
        <f t="shared" si="48"/>
        <v>0</v>
      </c>
      <c r="AL25" s="84">
        <f t="shared" si="48"/>
        <v>0</v>
      </c>
      <c r="AM25" s="84">
        <f t="shared" si="48"/>
        <v>0</v>
      </c>
      <c r="AN25" s="84">
        <f t="shared" si="48"/>
        <v>0</v>
      </c>
      <c r="AO25" s="84">
        <f t="shared" si="48"/>
        <v>0</v>
      </c>
      <c r="AP25" s="84">
        <f t="shared" si="48"/>
        <v>0</v>
      </c>
      <c r="AQ25" s="84">
        <f t="shared" si="48"/>
        <v>0</v>
      </c>
      <c r="AR25" s="234"/>
      <c r="AS25" s="86" t="str">
        <f>Header!$C$23</f>
        <v>479 - Employers National Insurance</v>
      </c>
      <c r="AT25" s="85">
        <f>IF(CG25&lt;Header!$C$32,0,IF(AF25&gt;0,(CG25-Header!$C$32)*Header!$B$29,0))</f>
        <v>0</v>
      </c>
      <c r="AU25" s="84">
        <f>IF(CH25&lt;Header!$C$32,0,IF(AG25&gt;0,(CH25-Header!$C$32)*Header!$B$29,0))</f>
        <v>0</v>
      </c>
      <c r="AV25" s="84">
        <f>IF(CI25&lt;Header!$C$32,0,IF(AH25&gt;0,(CI25-Header!$C$32)*Header!$B$29,0))</f>
        <v>0</v>
      </c>
      <c r="AW25" s="84">
        <f>IF(CJ25&lt;Header!$C$32,0,IF(AI25&gt;0,(CJ25-Header!$C$32)*Header!$B$29,0))</f>
        <v>0</v>
      </c>
      <c r="AX25" s="84">
        <f>IF(CK25&lt;Header!$C$32,0,IF(AJ25&gt;0,(CK25-Header!$C$32)*Header!$B$29,0))</f>
        <v>0</v>
      </c>
      <c r="AY25" s="84">
        <f>IF(CL25&lt;Header!$C$32,0,IF(AK25&gt;0,(CL25-Header!$C$32)*Header!$B$29,0))</f>
        <v>0</v>
      </c>
      <c r="AZ25" s="84">
        <f>IF(CM25&lt;Header!$C$32,0,IF(AL25&gt;0,(CM25-Header!$C$32)*Header!$B$29,0))</f>
        <v>0</v>
      </c>
      <c r="BA25" s="84">
        <f>IF(CN25&lt;Header!$C$32,0,IF(AM25&gt;0,(CN25-Header!$C$32)*Header!$B$29,0))</f>
        <v>0</v>
      </c>
      <c r="BB25" s="84">
        <f>IF(CO25&lt;Header!$C$32,0,IF(AN25&gt;0,(CO25-Header!$C$32)*Header!$B$29,0))</f>
        <v>0</v>
      </c>
      <c r="BC25" s="84">
        <f>IF(CP25&lt;Header!$C$32,0,IF(AO25&gt;0,(CP25-Header!$C$32)*Header!$B$29,0))</f>
        <v>0</v>
      </c>
      <c r="BD25" s="84">
        <f>IF(CQ25&lt;Header!$C$32,0,IF(AP25&gt;0,(CQ25-Header!$C$32)*Header!$B$29,0))</f>
        <v>0</v>
      </c>
      <c r="BE25" s="84">
        <f>IF(CR25&lt;Header!$C$32,0,IF(AQ25&gt;0,(CR25-Header!$C$32)*Header!$B$29,0))</f>
        <v>0</v>
      </c>
      <c r="BF25" s="86" t="str">
        <f>Header!$C$24</f>
        <v>482 - Pensions Costs</v>
      </c>
      <c r="BG25" s="85">
        <f>IF(AF25&gt;0,IF(AF25&gt;Header!$D$36,Header!$D$37,AF25-Header!$C$36)*$H25,0)</f>
        <v>0</v>
      </c>
      <c r="BH25" s="84">
        <f>IF(AG25&gt;0,IF(AG25&gt;Header!$D$36,Header!$D$37,AG25-Header!$C$36)*$H25,0)</f>
        <v>0</v>
      </c>
      <c r="BI25" s="84">
        <f>IF(AH25&gt;0,IF(AH25&gt;Header!$D$36,Header!$D$37,AH25-Header!$C$36)*$H25,0)</f>
        <v>0</v>
      </c>
      <c r="BJ25" s="84">
        <f>IF(AI25&gt;0,IF(AI25&gt;Header!$D$36,Header!$D$37,AI25-Header!$C$36)*$H25,0)</f>
        <v>0</v>
      </c>
      <c r="BK25" s="84">
        <f>IF(AJ25&gt;0,IF(AJ25&gt;Header!$D$36,Header!$D$37,AJ25-Header!$C$36)*$H25,0)</f>
        <v>0</v>
      </c>
      <c r="BL25" s="84">
        <f>IF(AK25&gt;0,IF(AK25&gt;Header!$D$36,Header!$D$37,AK25-Header!$C$36)*$H25,0)</f>
        <v>0</v>
      </c>
      <c r="BM25" s="84">
        <f>IF(AL25&gt;0,IF(AL25&gt;Header!$D$36,Header!$D$37,AL25-Header!$C$36)*$H25,0)</f>
        <v>0</v>
      </c>
      <c r="BN25" s="84">
        <f>IF(AM25&gt;0,IF(AM25&gt;Header!$D$36,Header!$D$37,AM25-Header!$C$36)*$H25,0)</f>
        <v>0</v>
      </c>
      <c r="BO25" s="84">
        <f>IF(AN25&gt;0,IF(AN25&gt;Header!$D$36,Header!$D$37,AN25-Header!$C$36)*$H25,0)</f>
        <v>0</v>
      </c>
      <c r="BP25" s="84">
        <f>IF(AO25&gt;0,IF(AO25&gt;Header!$D$36,Header!$D$37,AO25-Header!$C$36)*$H25,0)</f>
        <v>0</v>
      </c>
      <c r="BQ25" s="84">
        <f>IF(AP25&gt;0,IF(AP25&gt;Header!$D$36,Header!$D$37,AP25-Header!$C$36)*$H25,0)</f>
        <v>0</v>
      </c>
      <c r="BR25" s="84">
        <f>IF(AQ25&gt;0,IF(AQ25&gt;Header!$D$36,Header!$D$37,AQ25-Header!$C$36)*$H25,0)</f>
        <v>0</v>
      </c>
      <c r="BT25" s="85">
        <f>IF(AF25&gt;Header!$D$36,Header!$D$37,AF25-Header!$D$36)*'Employees Entry'!$F25</f>
        <v>0</v>
      </c>
      <c r="BU25" s="84">
        <f>IF(AG25&gt;Header!$D$36,Header!$D$37,AG25-Header!$D$36)*'Employees Entry'!$F25</f>
        <v>0</v>
      </c>
      <c r="BV25" s="84">
        <f>IF(AH25&gt;Header!$D$36,Header!$D$37,AH25-Header!$D$36)*'Employees Entry'!$F25</f>
        <v>0</v>
      </c>
      <c r="BW25" s="84">
        <f>IF(AI25&gt;Header!$D$36,Header!$D$37,AI25-Header!$D$36)*'Employees Entry'!$F25</f>
        <v>0</v>
      </c>
      <c r="BX25" s="84">
        <f>IF(AJ25&gt;Header!$D$36,Header!$D$37,AJ25-Header!$D$36)*'Employees Entry'!$F25</f>
        <v>0</v>
      </c>
      <c r="BY25" s="84">
        <f>IF(AK25&gt;Header!$D$36,Header!$D$37,AK25-Header!$D$36)*'Employees Entry'!$F25</f>
        <v>0</v>
      </c>
      <c r="BZ25" s="84">
        <f>IF(AL25&gt;Header!$D$36,Header!$D$37,AL25-Header!$D$36)*'Employees Entry'!$F25</f>
        <v>0</v>
      </c>
      <c r="CA25" s="84">
        <f>IF(AM25&gt;Header!$D$36,Header!$D$37,AM25-Header!$D$36)*'Employees Entry'!$F25</f>
        <v>0</v>
      </c>
      <c r="CB25" s="84">
        <f>IF(AN25&gt;Header!$D$36,Header!$D$37,AN25-Header!$D$36)*'Employees Entry'!$F25</f>
        <v>0</v>
      </c>
      <c r="CC25" s="84">
        <f>IF(AO25&gt;Header!$D$36,Header!$D$37,AO25-Header!$D$36)*'Employees Entry'!$F25</f>
        <v>0</v>
      </c>
      <c r="CD25" s="84">
        <f>IF(AP25&gt;Header!$D$36,Header!$D$37,AP25-Header!$D$36)*'Employees Entry'!$F25</f>
        <v>0</v>
      </c>
      <c r="CE25" s="84">
        <f>IF(AQ25&gt;Header!$D$36,Header!$D$37,AQ25-Header!$D$36)*'Employees Entry'!$F25</f>
        <v>0</v>
      </c>
      <c r="CG25" s="85">
        <f t="shared" si="29"/>
        <v>0</v>
      </c>
      <c r="CH25" s="84">
        <f t="shared" si="30"/>
        <v>0</v>
      </c>
      <c r="CI25" s="84">
        <f t="shared" si="31"/>
        <v>0</v>
      </c>
      <c r="CJ25" s="84">
        <f t="shared" si="32"/>
        <v>0</v>
      </c>
      <c r="CK25" s="84">
        <f t="shared" si="33"/>
        <v>0</v>
      </c>
      <c r="CL25" s="84">
        <f t="shared" si="34"/>
        <v>0</v>
      </c>
      <c r="CM25" s="84">
        <f t="shared" si="35"/>
        <v>0</v>
      </c>
      <c r="CN25" s="84">
        <f t="shared" si="36"/>
        <v>0</v>
      </c>
      <c r="CO25" s="84">
        <f t="shared" si="37"/>
        <v>0</v>
      </c>
      <c r="CP25" s="84">
        <f t="shared" si="38"/>
        <v>0</v>
      </c>
      <c r="CQ25" s="84">
        <f t="shared" si="39"/>
        <v>0</v>
      </c>
      <c r="CR25" s="84">
        <f t="shared" si="40"/>
        <v>0</v>
      </c>
    </row>
    <row r="26" spans="2:96" x14ac:dyDescent="0.2">
      <c r="B26" s="252"/>
      <c r="C26" s="253"/>
      <c r="D26" s="249"/>
      <c r="E26" s="249"/>
      <c r="F26" s="255"/>
      <c r="G26" s="255"/>
      <c r="H26" s="255"/>
      <c r="I26" s="249"/>
      <c r="J26" s="251"/>
      <c r="K26" s="254"/>
      <c r="M26" s="273">
        <f t="shared" si="41"/>
        <v>0</v>
      </c>
      <c r="N26" s="270">
        <f t="shared" si="42"/>
        <v>0</v>
      </c>
      <c r="O26" s="270">
        <f t="shared" si="43"/>
        <v>0</v>
      </c>
      <c r="P26" s="277">
        <f t="shared" si="45"/>
        <v>0</v>
      </c>
      <c r="R26" s="85">
        <f t="shared" si="16"/>
        <v>0</v>
      </c>
      <c r="S26" s="84">
        <f t="shared" si="17"/>
        <v>0</v>
      </c>
      <c r="T26" s="84">
        <f t="shared" si="18"/>
        <v>0</v>
      </c>
      <c r="U26" s="84">
        <f t="shared" si="19"/>
        <v>0</v>
      </c>
      <c r="V26" s="84">
        <f t="shared" si="20"/>
        <v>0</v>
      </c>
      <c r="W26" s="84">
        <f t="shared" si="21"/>
        <v>0</v>
      </c>
      <c r="X26" s="84">
        <f t="shared" si="22"/>
        <v>0</v>
      </c>
      <c r="Y26" s="84">
        <f t="shared" si="23"/>
        <v>0</v>
      </c>
      <c r="Z26" s="84">
        <f t="shared" si="24"/>
        <v>0</v>
      </c>
      <c r="AA26" s="84">
        <f t="shared" si="25"/>
        <v>0</v>
      </c>
      <c r="AB26" s="84">
        <f t="shared" si="26"/>
        <v>0</v>
      </c>
      <c r="AC26" s="335">
        <f t="shared" si="27"/>
        <v>0</v>
      </c>
      <c r="AE26" s="86" t="str">
        <f>Header!$C$22</f>
        <v>477 - Salaries</v>
      </c>
      <c r="AF26" s="85">
        <f t="shared" si="44"/>
        <v>0</v>
      </c>
      <c r="AG26" s="84">
        <f t="shared" si="44"/>
        <v>0</v>
      </c>
      <c r="AH26" s="84">
        <f t="shared" si="48"/>
        <v>0</v>
      </c>
      <c r="AI26" s="84">
        <f t="shared" si="48"/>
        <v>0</v>
      </c>
      <c r="AJ26" s="84">
        <f t="shared" si="48"/>
        <v>0</v>
      </c>
      <c r="AK26" s="84">
        <f t="shared" si="48"/>
        <v>0</v>
      </c>
      <c r="AL26" s="84">
        <f t="shared" si="48"/>
        <v>0</v>
      </c>
      <c r="AM26" s="84">
        <f t="shared" si="48"/>
        <v>0</v>
      </c>
      <c r="AN26" s="84">
        <f t="shared" si="48"/>
        <v>0</v>
      </c>
      <c r="AO26" s="84">
        <f t="shared" si="48"/>
        <v>0</v>
      </c>
      <c r="AP26" s="84">
        <f t="shared" si="48"/>
        <v>0</v>
      </c>
      <c r="AQ26" s="84">
        <f t="shared" si="48"/>
        <v>0</v>
      </c>
      <c r="AR26" s="234"/>
      <c r="AS26" s="86" t="str">
        <f>Header!$C$23</f>
        <v>479 - Employers National Insurance</v>
      </c>
      <c r="AT26" s="85">
        <f>IF(CG26&lt;Header!$C$32,0,IF(AF26&gt;0,(CG26-Header!$C$32)*Header!$B$29,0))</f>
        <v>0</v>
      </c>
      <c r="AU26" s="84">
        <f>IF(CH26&lt;Header!$C$32,0,IF(AG26&gt;0,(CH26-Header!$C$32)*Header!$B$29,0))</f>
        <v>0</v>
      </c>
      <c r="AV26" s="84">
        <f>IF(CI26&lt;Header!$C$32,0,IF(AH26&gt;0,(CI26-Header!$C$32)*Header!$B$29,0))</f>
        <v>0</v>
      </c>
      <c r="AW26" s="84">
        <f>IF(CJ26&lt;Header!$C$32,0,IF(AI26&gt;0,(CJ26-Header!$C$32)*Header!$B$29,0))</f>
        <v>0</v>
      </c>
      <c r="AX26" s="84">
        <f>IF(CK26&lt;Header!$C$32,0,IF(AJ26&gt;0,(CK26-Header!$C$32)*Header!$B$29,0))</f>
        <v>0</v>
      </c>
      <c r="AY26" s="84">
        <f>IF(CL26&lt;Header!$C$32,0,IF(AK26&gt;0,(CL26-Header!$C$32)*Header!$B$29,0))</f>
        <v>0</v>
      </c>
      <c r="AZ26" s="84">
        <f>IF(CM26&lt;Header!$C$32,0,IF(AL26&gt;0,(CM26-Header!$C$32)*Header!$B$29,0))</f>
        <v>0</v>
      </c>
      <c r="BA26" s="84">
        <f>IF(CN26&lt;Header!$C$32,0,IF(AM26&gt;0,(CN26-Header!$C$32)*Header!$B$29,0))</f>
        <v>0</v>
      </c>
      <c r="BB26" s="84">
        <f>IF(CO26&lt;Header!$C$32,0,IF(AN26&gt;0,(CO26-Header!$C$32)*Header!$B$29,0))</f>
        <v>0</v>
      </c>
      <c r="BC26" s="84">
        <f>IF(CP26&lt;Header!$C$32,0,IF(AO26&gt;0,(CP26-Header!$C$32)*Header!$B$29,0))</f>
        <v>0</v>
      </c>
      <c r="BD26" s="84">
        <f>IF(CQ26&lt;Header!$C$32,0,IF(AP26&gt;0,(CQ26-Header!$C$32)*Header!$B$29,0))</f>
        <v>0</v>
      </c>
      <c r="BE26" s="84">
        <f>IF(CR26&lt;Header!$C$32,0,IF(AQ26&gt;0,(CR26-Header!$C$32)*Header!$B$29,0))</f>
        <v>0</v>
      </c>
      <c r="BF26" s="86" t="str">
        <f>Header!$C$24</f>
        <v>482 - Pensions Costs</v>
      </c>
      <c r="BG26" s="85">
        <f>IF(AF26&gt;0,IF(AF26&gt;Header!$D$36,Header!$D$37,AF26-Header!$C$36)*$H26,0)</f>
        <v>0</v>
      </c>
      <c r="BH26" s="84">
        <f>IF(AG26&gt;0,IF(AG26&gt;Header!$D$36,Header!$D$37,AG26-Header!$C$36)*$H26,0)</f>
        <v>0</v>
      </c>
      <c r="BI26" s="84">
        <f>IF(AH26&gt;0,IF(AH26&gt;Header!$D$36,Header!$D$37,AH26-Header!$C$36)*$H26,0)</f>
        <v>0</v>
      </c>
      <c r="BJ26" s="84">
        <f>IF(AI26&gt;0,IF(AI26&gt;Header!$D$36,Header!$D$37,AI26-Header!$C$36)*$H26,0)</f>
        <v>0</v>
      </c>
      <c r="BK26" s="84">
        <f>IF(AJ26&gt;0,IF(AJ26&gt;Header!$D$36,Header!$D$37,AJ26-Header!$C$36)*$H26,0)</f>
        <v>0</v>
      </c>
      <c r="BL26" s="84">
        <f>IF(AK26&gt;0,IF(AK26&gt;Header!$D$36,Header!$D$37,AK26-Header!$C$36)*$H26,0)</f>
        <v>0</v>
      </c>
      <c r="BM26" s="84">
        <f>IF(AL26&gt;0,IF(AL26&gt;Header!$D$36,Header!$D$37,AL26-Header!$C$36)*$H26,0)</f>
        <v>0</v>
      </c>
      <c r="BN26" s="84">
        <f>IF(AM26&gt;0,IF(AM26&gt;Header!$D$36,Header!$D$37,AM26-Header!$C$36)*$H26,0)</f>
        <v>0</v>
      </c>
      <c r="BO26" s="84">
        <f>IF(AN26&gt;0,IF(AN26&gt;Header!$D$36,Header!$D$37,AN26-Header!$C$36)*$H26,0)</f>
        <v>0</v>
      </c>
      <c r="BP26" s="84">
        <f>IF(AO26&gt;0,IF(AO26&gt;Header!$D$36,Header!$D$37,AO26-Header!$C$36)*$H26,0)</f>
        <v>0</v>
      </c>
      <c r="BQ26" s="84">
        <f>IF(AP26&gt;0,IF(AP26&gt;Header!$D$36,Header!$D$37,AP26-Header!$C$36)*$H26,0)</f>
        <v>0</v>
      </c>
      <c r="BR26" s="84">
        <f>IF(AQ26&gt;0,IF(AQ26&gt;Header!$D$36,Header!$D$37,AQ26-Header!$C$36)*$H26,0)</f>
        <v>0</v>
      </c>
      <c r="BT26" s="85">
        <f>IF(AF26&gt;Header!$D$36,Header!$D$37,AF26-Header!$D$36)*'Employees Entry'!$F26</f>
        <v>0</v>
      </c>
      <c r="BU26" s="84">
        <f>IF(AG26&gt;Header!$D$36,Header!$D$37,AG26-Header!$D$36)*'Employees Entry'!$F26</f>
        <v>0</v>
      </c>
      <c r="BV26" s="84">
        <f>IF(AH26&gt;Header!$D$36,Header!$D$37,AH26-Header!$D$36)*'Employees Entry'!$F26</f>
        <v>0</v>
      </c>
      <c r="BW26" s="84">
        <f>IF(AI26&gt;Header!$D$36,Header!$D$37,AI26-Header!$D$36)*'Employees Entry'!$F26</f>
        <v>0</v>
      </c>
      <c r="BX26" s="84">
        <f>IF(AJ26&gt;Header!$D$36,Header!$D$37,AJ26-Header!$D$36)*'Employees Entry'!$F26</f>
        <v>0</v>
      </c>
      <c r="BY26" s="84">
        <f>IF(AK26&gt;Header!$D$36,Header!$D$37,AK26-Header!$D$36)*'Employees Entry'!$F26</f>
        <v>0</v>
      </c>
      <c r="BZ26" s="84">
        <f>IF(AL26&gt;Header!$D$36,Header!$D$37,AL26-Header!$D$36)*'Employees Entry'!$F26</f>
        <v>0</v>
      </c>
      <c r="CA26" s="84">
        <f>IF(AM26&gt;Header!$D$36,Header!$D$37,AM26-Header!$D$36)*'Employees Entry'!$F26</f>
        <v>0</v>
      </c>
      <c r="CB26" s="84">
        <f>IF(AN26&gt;Header!$D$36,Header!$D$37,AN26-Header!$D$36)*'Employees Entry'!$F26</f>
        <v>0</v>
      </c>
      <c r="CC26" s="84">
        <f>IF(AO26&gt;Header!$D$36,Header!$D$37,AO26-Header!$D$36)*'Employees Entry'!$F26</f>
        <v>0</v>
      </c>
      <c r="CD26" s="84">
        <f>IF(AP26&gt;Header!$D$36,Header!$D$37,AP26-Header!$D$36)*'Employees Entry'!$F26</f>
        <v>0</v>
      </c>
      <c r="CE26" s="84">
        <f>IF(AQ26&gt;Header!$D$36,Header!$D$37,AQ26-Header!$D$36)*'Employees Entry'!$F26</f>
        <v>0</v>
      </c>
      <c r="CG26" s="85">
        <f t="shared" si="29"/>
        <v>0</v>
      </c>
      <c r="CH26" s="84">
        <f t="shared" si="30"/>
        <v>0</v>
      </c>
      <c r="CI26" s="84">
        <f t="shared" si="31"/>
        <v>0</v>
      </c>
      <c r="CJ26" s="84">
        <f t="shared" si="32"/>
        <v>0</v>
      </c>
      <c r="CK26" s="84">
        <f t="shared" si="33"/>
        <v>0</v>
      </c>
      <c r="CL26" s="84">
        <f t="shared" si="34"/>
        <v>0</v>
      </c>
      <c r="CM26" s="84">
        <f t="shared" si="35"/>
        <v>0</v>
      </c>
      <c r="CN26" s="84">
        <f t="shared" si="36"/>
        <v>0</v>
      </c>
      <c r="CO26" s="84">
        <f t="shared" si="37"/>
        <v>0</v>
      </c>
      <c r="CP26" s="84">
        <f t="shared" si="38"/>
        <v>0</v>
      </c>
      <c r="CQ26" s="84">
        <f t="shared" si="39"/>
        <v>0</v>
      </c>
      <c r="CR26" s="84">
        <f t="shared" si="40"/>
        <v>0</v>
      </c>
    </row>
    <row r="27" spans="2:96" x14ac:dyDescent="0.2">
      <c r="B27" s="252"/>
      <c r="C27" s="253"/>
      <c r="D27" s="249"/>
      <c r="E27" s="249"/>
      <c r="F27" s="255"/>
      <c r="G27" s="255"/>
      <c r="H27" s="255"/>
      <c r="I27" s="249"/>
      <c r="J27" s="251"/>
      <c r="K27" s="254"/>
      <c r="M27" s="273">
        <f t="shared" si="41"/>
        <v>0</v>
      </c>
      <c r="N27" s="270">
        <f t="shared" si="42"/>
        <v>0</v>
      </c>
      <c r="O27" s="270">
        <f t="shared" si="43"/>
        <v>0</v>
      </c>
      <c r="P27" s="277">
        <f t="shared" si="45"/>
        <v>0</v>
      </c>
      <c r="R27" s="85">
        <f t="shared" si="16"/>
        <v>0</v>
      </c>
      <c r="S27" s="84">
        <f t="shared" si="17"/>
        <v>0</v>
      </c>
      <c r="T27" s="84">
        <f t="shared" si="18"/>
        <v>0</v>
      </c>
      <c r="U27" s="84">
        <f t="shared" si="19"/>
        <v>0</v>
      </c>
      <c r="V27" s="84">
        <f t="shared" si="20"/>
        <v>0</v>
      </c>
      <c r="W27" s="84">
        <f t="shared" si="21"/>
        <v>0</v>
      </c>
      <c r="X27" s="84">
        <f t="shared" si="22"/>
        <v>0</v>
      </c>
      <c r="Y27" s="84">
        <f t="shared" si="23"/>
        <v>0</v>
      </c>
      <c r="Z27" s="84">
        <f t="shared" si="24"/>
        <v>0</v>
      </c>
      <c r="AA27" s="84">
        <f t="shared" si="25"/>
        <v>0</v>
      </c>
      <c r="AB27" s="84">
        <f t="shared" si="26"/>
        <v>0</v>
      </c>
      <c r="AC27" s="335">
        <f t="shared" si="27"/>
        <v>0</v>
      </c>
      <c r="AE27" s="86" t="str">
        <f>Header!$C$22</f>
        <v>477 - Salaries</v>
      </c>
      <c r="AF27" s="85">
        <f t="shared" si="44"/>
        <v>0</v>
      </c>
      <c r="AG27" s="84">
        <f t="shared" si="44"/>
        <v>0</v>
      </c>
      <c r="AH27" s="84">
        <f t="shared" si="48"/>
        <v>0</v>
      </c>
      <c r="AI27" s="84">
        <f t="shared" si="48"/>
        <v>0</v>
      </c>
      <c r="AJ27" s="84">
        <f t="shared" si="48"/>
        <v>0</v>
      </c>
      <c r="AK27" s="84">
        <f t="shared" si="48"/>
        <v>0</v>
      </c>
      <c r="AL27" s="84">
        <f t="shared" si="48"/>
        <v>0</v>
      </c>
      <c r="AM27" s="84">
        <f t="shared" si="48"/>
        <v>0</v>
      </c>
      <c r="AN27" s="84">
        <f t="shared" si="48"/>
        <v>0</v>
      </c>
      <c r="AO27" s="84">
        <f t="shared" si="48"/>
        <v>0</v>
      </c>
      <c r="AP27" s="84">
        <f t="shared" si="48"/>
        <v>0</v>
      </c>
      <c r="AQ27" s="84">
        <f t="shared" si="48"/>
        <v>0</v>
      </c>
      <c r="AR27" s="234"/>
      <c r="AS27" s="86" t="str">
        <f>Header!$C$23</f>
        <v>479 - Employers National Insurance</v>
      </c>
      <c r="AT27" s="85">
        <f>IF(CG27&lt;Header!$C$32,0,IF(AF27&gt;0,(CG27-Header!$C$32)*Header!$B$29,0))</f>
        <v>0</v>
      </c>
      <c r="AU27" s="84">
        <f>IF(CH27&lt;Header!$C$32,0,IF(AG27&gt;0,(CH27-Header!$C$32)*Header!$B$29,0))</f>
        <v>0</v>
      </c>
      <c r="AV27" s="84">
        <f>IF(CI27&lt;Header!$C$32,0,IF(AH27&gt;0,(CI27-Header!$C$32)*Header!$B$29,0))</f>
        <v>0</v>
      </c>
      <c r="AW27" s="84">
        <f>IF(CJ27&lt;Header!$C$32,0,IF(AI27&gt;0,(CJ27-Header!$C$32)*Header!$B$29,0))</f>
        <v>0</v>
      </c>
      <c r="AX27" s="84">
        <f>IF(CK27&lt;Header!$C$32,0,IF(AJ27&gt;0,(CK27-Header!$C$32)*Header!$B$29,0))</f>
        <v>0</v>
      </c>
      <c r="AY27" s="84">
        <f>IF(CL27&lt;Header!$C$32,0,IF(AK27&gt;0,(CL27-Header!$C$32)*Header!$B$29,0))</f>
        <v>0</v>
      </c>
      <c r="AZ27" s="84">
        <f>IF(CM27&lt;Header!$C$32,0,IF(AL27&gt;0,(CM27-Header!$C$32)*Header!$B$29,0))</f>
        <v>0</v>
      </c>
      <c r="BA27" s="84">
        <f>IF(CN27&lt;Header!$C$32,0,IF(AM27&gt;0,(CN27-Header!$C$32)*Header!$B$29,0))</f>
        <v>0</v>
      </c>
      <c r="BB27" s="84">
        <f>IF(CO27&lt;Header!$C$32,0,IF(AN27&gt;0,(CO27-Header!$C$32)*Header!$B$29,0))</f>
        <v>0</v>
      </c>
      <c r="BC27" s="84">
        <f>IF(CP27&lt;Header!$C$32,0,IF(AO27&gt;0,(CP27-Header!$C$32)*Header!$B$29,0))</f>
        <v>0</v>
      </c>
      <c r="BD27" s="84">
        <f>IF(CQ27&lt;Header!$C$32,0,IF(AP27&gt;0,(CQ27-Header!$C$32)*Header!$B$29,0))</f>
        <v>0</v>
      </c>
      <c r="BE27" s="84">
        <f>IF(CR27&lt;Header!$C$32,0,IF(AQ27&gt;0,(CR27-Header!$C$32)*Header!$B$29,0))</f>
        <v>0</v>
      </c>
      <c r="BF27" s="86" t="str">
        <f>Header!$C$24</f>
        <v>482 - Pensions Costs</v>
      </c>
      <c r="BG27" s="85">
        <f>IF(AF27&gt;0,IF(AF27&gt;Header!$D$36,Header!$D$37,AF27-Header!$C$36)*$H27,0)</f>
        <v>0</v>
      </c>
      <c r="BH27" s="84">
        <f>IF(AG27&gt;0,IF(AG27&gt;Header!$D$36,Header!$D$37,AG27-Header!$C$36)*$H27,0)</f>
        <v>0</v>
      </c>
      <c r="BI27" s="84">
        <f>IF(AH27&gt;0,IF(AH27&gt;Header!$D$36,Header!$D$37,AH27-Header!$C$36)*$H27,0)</f>
        <v>0</v>
      </c>
      <c r="BJ27" s="84">
        <f>IF(AI27&gt;0,IF(AI27&gt;Header!$D$36,Header!$D$37,AI27-Header!$C$36)*$H27,0)</f>
        <v>0</v>
      </c>
      <c r="BK27" s="84">
        <f>IF(AJ27&gt;0,IF(AJ27&gt;Header!$D$36,Header!$D$37,AJ27-Header!$C$36)*$H27,0)</f>
        <v>0</v>
      </c>
      <c r="BL27" s="84">
        <f>IF(AK27&gt;0,IF(AK27&gt;Header!$D$36,Header!$D$37,AK27-Header!$C$36)*$H27,0)</f>
        <v>0</v>
      </c>
      <c r="BM27" s="84">
        <f>IF(AL27&gt;0,IF(AL27&gt;Header!$D$36,Header!$D$37,AL27-Header!$C$36)*$H27,0)</f>
        <v>0</v>
      </c>
      <c r="BN27" s="84">
        <f>IF(AM27&gt;0,IF(AM27&gt;Header!$D$36,Header!$D$37,AM27-Header!$C$36)*$H27,0)</f>
        <v>0</v>
      </c>
      <c r="BO27" s="84">
        <f>IF(AN27&gt;0,IF(AN27&gt;Header!$D$36,Header!$D$37,AN27-Header!$C$36)*$H27,0)</f>
        <v>0</v>
      </c>
      <c r="BP27" s="84">
        <f>IF(AO27&gt;0,IF(AO27&gt;Header!$D$36,Header!$D$37,AO27-Header!$C$36)*$H27,0)</f>
        <v>0</v>
      </c>
      <c r="BQ27" s="84">
        <f>IF(AP27&gt;0,IF(AP27&gt;Header!$D$36,Header!$D$37,AP27-Header!$C$36)*$H27,0)</f>
        <v>0</v>
      </c>
      <c r="BR27" s="84">
        <f>IF(AQ27&gt;0,IF(AQ27&gt;Header!$D$36,Header!$D$37,AQ27-Header!$C$36)*$H27,0)</f>
        <v>0</v>
      </c>
      <c r="BT27" s="85">
        <f>IF(AF27&gt;Header!$D$36,Header!$D$37,AF27-Header!$D$36)*'Employees Entry'!$F27</f>
        <v>0</v>
      </c>
      <c r="BU27" s="84">
        <f>IF(AG27&gt;Header!$D$36,Header!$D$37,AG27-Header!$D$36)*'Employees Entry'!$F27</f>
        <v>0</v>
      </c>
      <c r="BV27" s="84">
        <f>IF(AH27&gt;Header!$D$36,Header!$D$37,AH27-Header!$D$36)*'Employees Entry'!$F27</f>
        <v>0</v>
      </c>
      <c r="BW27" s="84">
        <f>IF(AI27&gt;Header!$D$36,Header!$D$37,AI27-Header!$D$36)*'Employees Entry'!$F27</f>
        <v>0</v>
      </c>
      <c r="BX27" s="84">
        <f>IF(AJ27&gt;Header!$D$36,Header!$D$37,AJ27-Header!$D$36)*'Employees Entry'!$F27</f>
        <v>0</v>
      </c>
      <c r="BY27" s="84">
        <f>IF(AK27&gt;Header!$D$36,Header!$D$37,AK27-Header!$D$36)*'Employees Entry'!$F27</f>
        <v>0</v>
      </c>
      <c r="BZ27" s="84">
        <f>IF(AL27&gt;Header!$D$36,Header!$D$37,AL27-Header!$D$36)*'Employees Entry'!$F27</f>
        <v>0</v>
      </c>
      <c r="CA27" s="84">
        <f>IF(AM27&gt;Header!$D$36,Header!$D$37,AM27-Header!$D$36)*'Employees Entry'!$F27</f>
        <v>0</v>
      </c>
      <c r="CB27" s="84">
        <f>IF(AN27&gt;Header!$D$36,Header!$D$37,AN27-Header!$D$36)*'Employees Entry'!$F27</f>
        <v>0</v>
      </c>
      <c r="CC27" s="84">
        <f>IF(AO27&gt;Header!$D$36,Header!$D$37,AO27-Header!$D$36)*'Employees Entry'!$F27</f>
        <v>0</v>
      </c>
      <c r="CD27" s="84">
        <f>IF(AP27&gt;Header!$D$36,Header!$D$37,AP27-Header!$D$36)*'Employees Entry'!$F27</f>
        <v>0</v>
      </c>
      <c r="CE27" s="84">
        <f>IF(AQ27&gt;Header!$D$36,Header!$D$37,AQ27-Header!$D$36)*'Employees Entry'!$F27</f>
        <v>0</v>
      </c>
      <c r="CG27" s="85">
        <f t="shared" si="29"/>
        <v>0</v>
      </c>
      <c r="CH27" s="84">
        <f t="shared" si="30"/>
        <v>0</v>
      </c>
      <c r="CI27" s="84">
        <f t="shared" si="31"/>
        <v>0</v>
      </c>
      <c r="CJ27" s="84">
        <f t="shared" si="32"/>
        <v>0</v>
      </c>
      <c r="CK27" s="84">
        <f t="shared" si="33"/>
        <v>0</v>
      </c>
      <c r="CL27" s="84">
        <f t="shared" si="34"/>
        <v>0</v>
      </c>
      <c r="CM27" s="84">
        <f t="shared" si="35"/>
        <v>0</v>
      </c>
      <c r="CN27" s="84">
        <f t="shared" si="36"/>
        <v>0</v>
      </c>
      <c r="CO27" s="84">
        <f t="shared" si="37"/>
        <v>0</v>
      </c>
      <c r="CP27" s="84">
        <f t="shared" si="38"/>
        <v>0</v>
      </c>
      <c r="CQ27" s="84">
        <f t="shared" si="39"/>
        <v>0</v>
      </c>
      <c r="CR27" s="84">
        <f t="shared" si="40"/>
        <v>0</v>
      </c>
    </row>
    <row r="28" spans="2:96" x14ac:dyDescent="0.2">
      <c r="B28" s="252"/>
      <c r="C28" s="253"/>
      <c r="D28" s="249"/>
      <c r="E28" s="249"/>
      <c r="F28" s="255"/>
      <c r="G28" s="255"/>
      <c r="H28" s="255"/>
      <c r="I28" s="249"/>
      <c r="J28" s="251"/>
      <c r="K28" s="254"/>
      <c r="M28" s="273">
        <f t="shared" si="41"/>
        <v>0</v>
      </c>
      <c r="N28" s="270">
        <f t="shared" si="42"/>
        <v>0</v>
      </c>
      <c r="O28" s="270">
        <f t="shared" si="43"/>
        <v>0</v>
      </c>
      <c r="P28" s="277">
        <f t="shared" si="45"/>
        <v>0</v>
      </c>
      <c r="R28" s="85">
        <f t="shared" si="16"/>
        <v>0</v>
      </c>
      <c r="S28" s="84">
        <f t="shared" si="17"/>
        <v>0</v>
      </c>
      <c r="T28" s="84">
        <f t="shared" si="18"/>
        <v>0</v>
      </c>
      <c r="U28" s="84">
        <f t="shared" si="19"/>
        <v>0</v>
      </c>
      <c r="V28" s="84">
        <f t="shared" si="20"/>
        <v>0</v>
      </c>
      <c r="W28" s="84">
        <f t="shared" si="21"/>
        <v>0</v>
      </c>
      <c r="X28" s="84">
        <f t="shared" si="22"/>
        <v>0</v>
      </c>
      <c r="Y28" s="84">
        <f t="shared" si="23"/>
        <v>0</v>
      </c>
      <c r="Z28" s="84">
        <f t="shared" si="24"/>
        <v>0</v>
      </c>
      <c r="AA28" s="84">
        <f t="shared" si="25"/>
        <v>0</v>
      </c>
      <c r="AB28" s="84">
        <f t="shared" si="26"/>
        <v>0</v>
      </c>
      <c r="AC28" s="335">
        <f t="shared" si="27"/>
        <v>0</v>
      </c>
      <c r="AE28" s="86" t="str">
        <f>Header!$C$22</f>
        <v>477 - Salaries</v>
      </c>
      <c r="AF28" s="85">
        <f t="shared" si="44"/>
        <v>0</v>
      </c>
      <c r="AG28" s="84">
        <f t="shared" si="44"/>
        <v>0</v>
      </c>
      <c r="AH28" s="84">
        <f t="shared" si="48"/>
        <v>0</v>
      </c>
      <c r="AI28" s="84">
        <f t="shared" si="48"/>
        <v>0</v>
      </c>
      <c r="AJ28" s="84">
        <f t="shared" si="48"/>
        <v>0</v>
      </c>
      <c r="AK28" s="84">
        <f t="shared" si="48"/>
        <v>0</v>
      </c>
      <c r="AL28" s="84">
        <f t="shared" si="48"/>
        <v>0</v>
      </c>
      <c r="AM28" s="84">
        <f t="shared" si="48"/>
        <v>0</v>
      </c>
      <c r="AN28" s="84">
        <f t="shared" si="48"/>
        <v>0</v>
      </c>
      <c r="AO28" s="84">
        <f t="shared" si="48"/>
        <v>0</v>
      </c>
      <c r="AP28" s="84">
        <f t="shared" si="48"/>
        <v>0</v>
      </c>
      <c r="AQ28" s="84">
        <f t="shared" si="48"/>
        <v>0</v>
      </c>
      <c r="AR28" s="234"/>
      <c r="AS28" s="86" t="str">
        <f>Header!$C$23</f>
        <v>479 - Employers National Insurance</v>
      </c>
      <c r="AT28" s="85">
        <f>IF(CG28&lt;Header!$C$32,0,IF(AF28&gt;0,(CG28-Header!$C$32)*Header!$B$29,0))</f>
        <v>0</v>
      </c>
      <c r="AU28" s="84">
        <f>IF(CH28&lt;Header!$C$32,0,IF(AG28&gt;0,(CH28-Header!$C$32)*Header!$B$29,0))</f>
        <v>0</v>
      </c>
      <c r="AV28" s="84">
        <f>IF(CI28&lt;Header!$C$32,0,IF(AH28&gt;0,(CI28-Header!$C$32)*Header!$B$29,0))</f>
        <v>0</v>
      </c>
      <c r="AW28" s="84">
        <f>IF(CJ28&lt;Header!$C$32,0,IF(AI28&gt;0,(CJ28-Header!$C$32)*Header!$B$29,0))</f>
        <v>0</v>
      </c>
      <c r="AX28" s="84">
        <f>IF(CK28&lt;Header!$C$32,0,IF(AJ28&gt;0,(CK28-Header!$C$32)*Header!$B$29,0))</f>
        <v>0</v>
      </c>
      <c r="AY28" s="84">
        <f>IF(CL28&lt;Header!$C$32,0,IF(AK28&gt;0,(CL28-Header!$C$32)*Header!$B$29,0))</f>
        <v>0</v>
      </c>
      <c r="AZ28" s="84">
        <f>IF(CM28&lt;Header!$C$32,0,IF(AL28&gt;0,(CM28-Header!$C$32)*Header!$B$29,0))</f>
        <v>0</v>
      </c>
      <c r="BA28" s="84">
        <f>IF(CN28&lt;Header!$C$32,0,IF(AM28&gt;0,(CN28-Header!$C$32)*Header!$B$29,0))</f>
        <v>0</v>
      </c>
      <c r="BB28" s="84">
        <f>IF(CO28&lt;Header!$C$32,0,IF(AN28&gt;0,(CO28-Header!$C$32)*Header!$B$29,0))</f>
        <v>0</v>
      </c>
      <c r="BC28" s="84">
        <f>IF(CP28&lt;Header!$C$32,0,IF(AO28&gt;0,(CP28-Header!$C$32)*Header!$B$29,0))</f>
        <v>0</v>
      </c>
      <c r="BD28" s="84">
        <f>IF(CQ28&lt;Header!$C$32,0,IF(AP28&gt;0,(CQ28-Header!$C$32)*Header!$B$29,0))</f>
        <v>0</v>
      </c>
      <c r="BE28" s="84">
        <f>IF(CR28&lt;Header!$C$32,0,IF(AQ28&gt;0,(CR28-Header!$C$32)*Header!$B$29,0))</f>
        <v>0</v>
      </c>
      <c r="BF28" s="86" t="str">
        <f>Header!$C$24</f>
        <v>482 - Pensions Costs</v>
      </c>
      <c r="BG28" s="85">
        <f>IF(AF28&gt;0,IF(AF28&gt;Header!$D$36,Header!$D$37,AF28-Header!$C$36)*$H28,0)</f>
        <v>0</v>
      </c>
      <c r="BH28" s="84">
        <f>IF(AG28&gt;0,IF(AG28&gt;Header!$D$36,Header!$D$37,AG28-Header!$C$36)*$H28,0)</f>
        <v>0</v>
      </c>
      <c r="BI28" s="84">
        <f>IF(AH28&gt;0,IF(AH28&gt;Header!$D$36,Header!$D$37,AH28-Header!$C$36)*$H28,0)</f>
        <v>0</v>
      </c>
      <c r="BJ28" s="84">
        <f>IF(AI28&gt;0,IF(AI28&gt;Header!$D$36,Header!$D$37,AI28-Header!$C$36)*$H28,0)</f>
        <v>0</v>
      </c>
      <c r="BK28" s="84">
        <f>IF(AJ28&gt;0,IF(AJ28&gt;Header!$D$36,Header!$D$37,AJ28-Header!$C$36)*$H28,0)</f>
        <v>0</v>
      </c>
      <c r="BL28" s="84">
        <f>IF(AK28&gt;0,IF(AK28&gt;Header!$D$36,Header!$D$37,AK28-Header!$C$36)*$H28,0)</f>
        <v>0</v>
      </c>
      <c r="BM28" s="84">
        <f>IF(AL28&gt;0,IF(AL28&gt;Header!$D$36,Header!$D$37,AL28-Header!$C$36)*$H28,0)</f>
        <v>0</v>
      </c>
      <c r="BN28" s="84">
        <f>IF(AM28&gt;0,IF(AM28&gt;Header!$D$36,Header!$D$37,AM28-Header!$C$36)*$H28,0)</f>
        <v>0</v>
      </c>
      <c r="BO28" s="84">
        <f>IF(AN28&gt;0,IF(AN28&gt;Header!$D$36,Header!$D$37,AN28-Header!$C$36)*$H28,0)</f>
        <v>0</v>
      </c>
      <c r="BP28" s="84">
        <f>IF(AO28&gt;0,IF(AO28&gt;Header!$D$36,Header!$D$37,AO28-Header!$C$36)*$H28,0)</f>
        <v>0</v>
      </c>
      <c r="BQ28" s="84">
        <f>IF(AP28&gt;0,IF(AP28&gt;Header!$D$36,Header!$D$37,AP28-Header!$C$36)*$H28,0)</f>
        <v>0</v>
      </c>
      <c r="BR28" s="84">
        <f>IF(AQ28&gt;0,IF(AQ28&gt;Header!$D$36,Header!$D$37,AQ28-Header!$C$36)*$H28,0)</f>
        <v>0</v>
      </c>
      <c r="BT28" s="85">
        <f>IF(AF28&gt;Header!$D$36,Header!$D$37,AF28-Header!$D$36)*'Employees Entry'!$F28</f>
        <v>0</v>
      </c>
      <c r="BU28" s="84">
        <f>IF(AG28&gt;Header!$D$36,Header!$D$37,AG28-Header!$D$36)*'Employees Entry'!$F28</f>
        <v>0</v>
      </c>
      <c r="BV28" s="84">
        <f>IF(AH28&gt;Header!$D$36,Header!$D$37,AH28-Header!$D$36)*'Employees Entry'!$F28</f>
        <v>0</v>
      </c>
      <c r="BW28" s="84">
        <f>IF(AI28&gt;Header!$D$36,Header!$D$37,AI28-Header!$D$36)*'Employees Entry'!$F28</f>
        <v>0</v>
      </c>
      <c r="BX28" s="84">
        <f>IF(AJ28&gt;Header!$D$36,Header!$D$37,AJ28-Header!$D$36)*'Employees Entry'!$F28</f>
        <v>0</v>
      </c>
      <c r="BY28" s="84">
        <f>IF(AK28&gt;Header!$D$36,Header!$D$37,AK28-Header!$D$36)*'Employees Entry'!$F28</f>
        <v>0</v>
      </c>
      <c r="BZ28" s="84">
        <f>IF(AL28&gt;Header!$D$36,Header!$D$37,AL28-Header!$D$36)*'Employees Entry'!$F28</f>
        <v>0</v>
      </c>
      <c r="CA28" s="84">
        <f>IF(AM28&gt;Header!$D$36,Header!$D$37,AM28-Header!$D$36)*'Employees Entry'!$F28</f>
        <v>0</v>
      </c>
      <c r="CB28" s="84">
        <f>IF(AN28&gt;Header!$D$36,Header!$D$37,AN28-Header!$D$36)*'Employees Entry'!$F28</f>
        <v>0</v>
      </c>
      <c r="CC28" s="84">
        <f>IF(AO28&gt;Header!$D$36,Header!$D$37,AO28-Header!$D$36)*'Employees Entry'!$F28</f>
        <v>0</v>
      </c>
      <c r="CD28" s="84">
        <f>IF(AP28&gt;Header!$D$36,Header!$D$37,AP28-Header!$D$36)*'Employees Entry'!$F28</f>
        <v>0</v>
      </c>
      <c r="CE28" s="84">
        <f>IF(AQ28&gt;Header!$D$36,Header!$D$37,AQ28-Header!$D$36)*'Employees Entry'!$F28</f>
        <v>0</v>
      </c>
      <c r="CG28" s="85">
        <f t="shared" si="29"/>
        <v>0</v>
      </c>
      <c r="CH28" s="84">
        <f t="shared" si="30"/>
        <v>0</v>
      </c>
      <c r="CI28" s="84">
        <f t="shared" si="31"/>
        <v>0</v>
      </c>
      <c r="CJ28" s="84">
        <f t="shared" si="32"/>
        <v>0</v>
      </c>
      <c r="CK28" s="84">
        <f t="shared" si="33"/>
        <v>0</v>
      </c>
      <c r="CL28" s="84">
        <f t="shared" si="34"/>
        <v>0</v>
      </c>
      <c r="CM28" s="84">
        <f t="shared" si="35"/>
        <v>0</v>
      </c>
      <c r="CN28" s="84">
        <f t="shared" si="36"/>
        <v>0</v>
      </c>
      <c r="CO28" s="84">
        <f t="shared" si="37"/>
        <v>0</v>
      </c>
      <c r="CP28" s="84">
        <f t="shared" si="38"/>
        <v>0</v>
      </c>
      <c r="CQ28" s="84">
        <f t="shared" si="39"/>
        <v>0</v>
      </c>
      <c r="CR28" s="84">
        <f t="shared" si="40"/>
        <v>0</v>
      </c>
    </row>
    <row r="29" spans="2:96" x14ac:dyDescent="0.2">
      <c r="B29" s="252"/>
      <c r="C29" s="253"/>
      <c r="D29" s="249"/>
      <c r="E29" s="249"/>
      <c r="F29" s="255"/>
      <c r="G29" s="255"/>
      <c r="H29" s="255"/>
      <c r="I29" s="249"/>
      <c r="J29" s="251"/>
      <c r="K29" s="254"/>
      <c r="M29" s="273">
        <f t="shared" si="41"/>
        <v>0</v>
      </c>
      <c r="N29" s="270">
        <f t="shared" si="42"/>
        <v>0</v>
      </c>
      <c r="O29" s="270">
        <f t="shared" si="43"/>
        <v>0</v>
      </c>
      <c r="P29" s="277">
        <f t="shared" si="45"/>
        <v>0</v>
      </c>
      <c r="R29" s="85">
        <f t="shared" si="16"/>
        <v>0</v>
      </c>
      <c r="S29" s="84">
        <f t="shared" si="17"/>
        <v>0</v>
      </c>
      <c r="T29" s="84">
        <f t="shared" si="18"/>
        <v>0</v>
      </c>
      <c r="U29" s="84">
        <f t="shared" si="19"/>
        <v>0</v>
      </c>
      <c r="V29" s="84">
        <f t="shared" si="20"/>
        <v>0</v>
      </c>
      <c r="W29" s="84">
        <f t="shared" si="21"/>
        <v>0</v>
      </c>
      <c r="X29" s="84">
        <f t="shared" si="22"/>
        <v>0</v>
      </c>
      <c r="Y29" s="84">
        <f t="shared" si="23"/>
        <v>0</v>
      </c>
      <c r="Z29" s="84">
        <f t="shared" si="24"/>
        <v>0</v>
      </c>
      <c r="AA29" s="84">
        <f t="shared" si="25"/>
        <v>0</v>
      </c>
      <c r="AB29" s="84">
        <f t="shared" si="26"/>
        <v>0</v>
      </c>
      <c r="AC29" s="335">
        <f t="shared" si="27"/>
        <v>0</v>
      </c>
      <c r="AE29" s="86" t="str">
        <f>Header!$C$22</f>
        <v>477 - Salaries</v>
      </c>
      <c r="AF29" s="85">
        <f t="shared" si="44"/>
        <v>0</v>
      </c>
      <c r="AG29" s="84">
        <f t="shared" si="44"/>
        <v>0</v>
      </c>
      <c r="AH29" s="84">
        <f t="shared" ref="AH29:AQ34" si="49">IF($I29&lt;=AH$1,IF($J29&lt;AH$1,0,$C29/12),0)</f>
        <v>0</v>
      </c>
      <c r="AI29" s="84">
        <f t="shared" si="49"/>
        <v>0</v>
      </c>
      <c r="AJ29" s="84">
        <f t="shared" si="49"/>
        <v>0</v>
      </c>
      <c r="AK29" s="84">
        <f t="shared" si="49"/>
        <v>0</v>
      </c>
      <c r="AL29" s="84">
        <f t="shared" si="49"/>
        <v>0</v>
      </c>
      <c r="AM29" s="84">
        <f t="shared" si="49"/>
        <v>0</v>
      </c>
      <c r="AN29" s="84">
        <f t="shared" si="49"/>
        <v>0</v>
      </c>
      <c r="AO29" s="84">
        <f t="shared" si="49"/>
        <v>0</v>
      </c>
      <c r="AP29" s="84">
        <f t="shared" si="49"/>
        <v>0</v>
      </c>
      <c r="AQ29" s="84">
        <f t="shared" si="49"/>
        <v>0</v>
      </c>
      <c r="AR29" s="234"/>
      <c r="AS29" s="86" t="str">
        <f>Header!$C$23</f>
        <v>479 - Employers National Insurance</v>
      </c>
      <c r="AT29" s="85">
        <f>IF(CG29&lt;Header!$C$32,0,IF(AF29&gt;0,(CG29-Header!$C$32)*Header!$B$29,0))</f>
        <v>0</v>
      </c>
      <c r="AU29" s="84">
        <f>IF(CH29&lt;Header!$C$32,0,IF(AG29&gt;0,(CH29-Header!$C$32)*Header!$B$29,0))</f>
        <v>0</v>
      </c>
      <c r="AV29" s="84">
        <f>IF(CI29&lt;Header!$C$32,0,IF(AH29&gt;0,(CI29-Header!$C$32)*Header!$B$29,0))</f>
        <v>0</v>
      </c>
      <c r="AW29" s="84">
        <f>IF(CJ29&lt;Header!$C$32,0,IF(AI29&gt;0,(CJ29-Header!$C$32)*Header!$B$29,0))</f>
        <v>0</v>
      </c>
      <c r="AX29" s="84">
        <f>IF(CK29&lt;Header!$C$32,0,IF(AJ29&gt;0,(CK29-Header!$C$32)*Header!$B$29,0))</f>
        <v>0</v>
      </c>
      <c r="AY29" s="84">
        <f>IF(CL29&lt;Header!$C$32,0,IF(AK29&gt;0,(CL29-Header!$C$32)*Header!$B$29,0))</f>
        <v>0</v>
      </c>
      <c r="AZ29" s="84">
        <f>IF(CM29&lt;Header!$C$32,0,IF(AL29&gt;0,(CM29-Header!$C$32)*Header!$B$29,0))</f>
        <v>0</v>
      </c>
      <c r="BA29" s="84">
        <f>IF(CN29&lt;Header!$C$32,0,IF(AM29&gt;0,(CN29-Header!$C$32)*Header!$B$29,0))</f>
        <v>0</v>
      </c>
      <c r="BB29" s="84">
        <f>IF(CO29&lt;Header!$C$32,0,IF(AN29&gt;0,(CO29-Header!$C$32)*Header!$B$29,0))</f>
        <v>0</v>
      </c>
      <c r="BC29" s="84">
        <f>IF(CP29&lt;Header!$C$32,0,IF(AO29&gt;0,(CP29-Header!$C$32)*Header!$B$29,0))</f>
        <v>0</v>
      </c>
      <c r="BD29" s="84">
        <f>IF(CQ29&lt;Header!$C$32,0,IF(AP29&gt;0,(CQ29-Header!$C$32)*Header!$B$29,0))</f>
        <v>0</v>
      </c>
      <c r="BE29" s="84">
        <f>IF(CR29&lt;Header!$C$32,0,IF(AQ29&gt;0,(CR29-Header!$C$32)*Header!$B$29,0))</f>
        <v>0</v>
      </c>
      <c r="BF29" s="86" t="str">
        <f>Header!$C$24</f>
        <v>482 - Pensions Costs</v>
      </c>
      <c r="BG29" s="85">
        <f>IF(AF29&gt;0,IF(AF29&gt;Header!$D$36,Header!$D$37,AF29-Header!$C$36)*$H29,0)</f>
        <v>0</v>
      </c>
      <c r="BH29" s="84">
        <f>IF(AG29&gt;0,IF(AG29&gt;Header!$D$36,Header!$D$37,AG29-Header!$C$36)*$H29,0)</f>
        <v>0</v>
      </c>
      <c r="BI29" s="84">
        <f>IF(AH29&gt;0,IF(AH29&gt;Header!$D$36,Header!$D$37,AH29-Header!$C$36)*$H29,0)</f>
        <v>0</v>
      </c>
      <c r="BJ29" s="84">
        <f>IF(AI29&gt;0,IF(AI29&gt;Header!$D$36,Header!$D$37,AI29-Header!$C$36)*$H29,0)</f>
        <v>0</v>
      </c>
      <c r="BK29" s="84">
        <f>IF(AJ29&gt;0,IF(AJ29&gt;Header!$D$36,Header!$D$37,AJ29-Header!$C$36)*$H29,0)</f>
        <v>0</v>
      </c>
      <c r="BL29" s="84">
        <f>IF(AK29&gt;0,IF(AK29&gt;Header!$D$36,Header!$D$37,AK29-Header!$C$36)*$H29,0)</f>
        <v>0</v>
      </c>
      <c r="BM29" s="84">
        <f>IF(AL29&gt;0,IF(AL29&gt;Header!$D$36,Header!$D$37,AL29-Header!$C$36)*$H29,0)</f>
        <v>0</v>
      </c>
      <c r="BN29" s="84">
        <f>IF(AM29&gt;0,IF(AM29&gt;Header!$D$36,Header!$D$37,AM29-Header!$C$36)*$H29,0)</f>
        <v>0</v>
      </c>
      <c r="BO29" s="84">
        <f>IF(AN29&gt;0,IF(AN29&gt;Header!$D$36,Header!$D$37,AN29-Header!$C$36)*$H29,0)</f>
        <v>0</v>
      </c>
      <c r="BP29" s="84">
        <f>IF(AO29&gt;0,IF(AO29&gt;Header!$D$36,Header!$D$37,AO29-Header!$C$36)*$H29,0)</f>
        <v>0</v>
      </c>
      <c r="BQ29" s="84">
        <f>IF(AP29&gt;0,IF(AP29&gt;Header!$D$36,Header!$D$37,AP29-Header!$C$36)*$H29,0)</f>
        <v>0</v>
      </c>
      <c r="BR29" s="84">
        <f>IF(AQ29&gt;0,IF(AQ29&gt;Header!$D$36,Header!$D$37,AQ29-Header!$C$36)*$H29,0)</f>
        <v>0</v>
      </c>
      <c r="BT29" s="85">
        <f>IF(AF29&gt;Header!$D$36,Header!$D$37,AF29-Header!$D$36)*'Employees Entry'!$F29</f>
        <v>0</v>
      </c>
      <c r="BU29" s="84">
        <f>IF(AG29&gt;Header!$D$36,Header!$D$37,AG29-Header!$D$36)*'Employees Entry'!$F29</f>
        <v>0</v>
      </c>
      <c r="BV29" s="84">
        <f>IF(AH29&gt;Header!$D$36,Header!$D$37,AH29-Header!$D$36)*'Employees Entry'!$F29</f>
        <v>0</v>
      </c>
      <c r="BW29" s="84">
        <f>IF(AI29&gt;Header!$D$36,Header!$D$37,AI29-Header!$D$36)*'Employees Entry'!$F29</f>
        <v>0</v>
      </c>
      <c r="BX29" s="84">
        <f>IF(AJ29&gt;Header!$D$36,Header!$D$37,AJ29-Header!$D$36)*'Employees Entry'!$F29</f>
        <v>0</v>
      </c>
      <c r="BY29" s="84">
        <f>IF(AK29&gt;Header!$D$36,Header!$D$37,AK29-Header!$D$36)*'Employees Entry'!$F29</f>
        <v>0</v>
      </c>
      <c r="BZ29" s="84">
        <f>IF(AL29&gt;Header!$D$36,Header!$D$37,AL29-Header!$D$36)*'Employees Entry'!$F29</f>
        <v>0</v>
      </c>
      <c r="CA29" s="84">
        <f>IF(AM29&gt;Header!$D$36,Header!$D$37,AM29-Header!$D$36)*'Employees Entry'!$F29</f>
        <v>0</v>
      </c>
      <c r="CB29" s="84">
        <f>IF(AN29&gt;Header!$D$36,Header!$D$37,AN29-Header!$D$36)*'Employees Entry'!$F29</f>
        <v>0</v>
      </c>
      <c r="CC29" s="84">
        <f>IF(AO29&gt;Header!$D$36,Header!$D$37,AO29-Header!$D$36)*'Employees Entry'!$F29</f>
        <v>0</v>
      </c>
      <c r="CD29" s="84">
        <f>IF(AP29&gt;Header!$D$36,Header!$D$37,AP29-Header!$D$36)*'Employees Entry'!$F29</f>
        <v>0</v>
      </c>
      <c r="CE29" s="84">
        <f>IF(AQ29&gt;Header!$D$36,Header!$D$37,AQ29-Header!$D$36)*'Employees Entry'!$F29</f>
        <v>0</v>
      </c>
      <c r="CG29" s="85">
        <f t="shared" si="29"/>
        <v>0</v>
      </c>
      <c r="CH29" s="84">
        <f t="shared" si="30"/>
        <v>0</v>
      </c>
      <c r="CI29" s="84">
        <f t="shared" si="31"/>
        <v>0</v>
      </c>
      <c r="CJ29" s="84">
        <f t="shared" si="32"/>
        <v>0</v>
      </c>
      <c r="CK29" s="84">
        <f t="shared" si="33"/>
        <v>0</v>
      </c>
      <c r="CL29" s="84">
        <f t="shared" si="34"/>
        <v>0</v>
      </c>
      <c r="CM29" s="84">
        <f t="shared" si="35"/>
        <v>0</v>
      </c>
      <c r="CN29" s="84">
        <f t="shared" si="36"/>
        <v>0</v>
      </c>
      <c r="CO29" s="84">
        <f t="shared" si="37"/>
        <v>0</v>
      </c>
      <c r="CP29" s="84">
        <f t="shared" si="38"/>
        <v>0</v>
      </c>
      <c r="CQ29" s="84">
        <f t="shared" si="39"/>
        <v>0</v>
      </c>
      <c r="CR29" s="84">
        <f t="shared" si="40"/>
        <v>0</v>
      </c>
    </row>
    <row r="30" spans="2:96" x14ac:dyDescent="0.2">
      <c r="B30" s="252"/>
      <c r="C30" s="253"/>
      <c r="D30" s="249"/>
      <c r="E30" s="249"/>
      <c r="F30" s="255"/>
      <c r="G30" s="255"/>
      <c r="H30" s="255"/>
      <c r="I30" s="249"/>
      <c r="J30" s="251"/>
      <c r="K30" s="254"/>
      <c r="M30" s="273">
        <f t="shared" si="41"/>
        <v>0</v>
      </c>
      <c r="N30" s="270">
        <f t="shared" si="42"/>
        <v>0</v>
      </c>
      <c r="O30" s="270">
        <f t="shared" si="43"/>
        <v>0</v>
      </c>
      <c r="P30" s="277">
        <f t="shared" si="45"/>
        <v>0</v>
      </c>
      <c r="R30" s="85">
        <f t="shared" si="16"/>
        <v>0</v>
      </c>
      <c r="S30" s="84">
        <f t="shared" si="17"/>
        <v>0</v>
      </c>
      <c r="T30" s="84">
        <f t="shared" si="18"/>
        <v>0</v>
      </c>
      <c r="U30" s="84">
        <f t="shared" si="19"/>
        <v>0</v>
      </c>
      <c r="V30" s="84">
        <f t="shared" si="20"/>
        <v>0</v>
      </c>
      <c r="W30" s="84">
        <f t="shared" si="21"/>
        <v>0</v>
      </c>
      <c r="X30" s="84">
        <f t="shared" si="22"/>
        <v>0</v>
      </c>
      <c r="Y30" s="84">
        <f t="shared" si="23"/>
        <v>0</v>
      </c>
      <c r="Z30" s="84">
        <f t="shared" si="24"/>
        <v>0</v>
      </c>
      <c r="AA30" s="84">
        <f t="shared" si="25"/>
        <v>0</v>
      </c>
      <c r="AB30" s="84">
        <f t="shared" si="26"/>
        <v>0</v>
      </c>
      <c r="AC30" s="335">
        <f t="shared" si="27"/>
        <v>0</v>
      </c>
      <c r="AE30" s="86" t="str">
        <f>Header!$C$22</f>
        <v>477 - Salaries</v>
      </c>
      <c r="AF30" s="85">
        <f t="shared" si="44"/>
        <v>0</v>
      </c>
      <c r="AG30" s="84">
        <f t="shared" si="44"/>
        <v>0</v>
      </c>
      <c r="AH30" s="84">
        <f t="shared" si="49"/>
        <v>0</v>
      </c>
      <c r="AI30" s="84">
        <f t="shared" si="49"/>
        <v>0</v>
      </c>
      <c r="AJ30" s="84">
        <f t="shared" si="49"/>
        <v>0</v>
      </c>
      <c r="AK30" s="84">
        <f t="shared" si="49"/>
        <v>0</v>
      </c>
      <c r="AL30" s="84">
        <f t="shared" si="49"/>
        <v>0</v>
      </c>
      <c r="AM30" s="84">
        <f t="shared" si="49"/>
        <v>0</v>
      </c>
      <c r="AN30" s="84">
        <f t="shared" si="49"/>
        <v>0</v>
      </c>
      <c r="AO30" s="84">
        <f t="shared" si="49"/>
        <v>0</v>
      </c>
      <c r="AP30" s="84">
        <f t="shared" si="49"/>
        <v>0</v>
      </c>
      <c r="AQ30" s="84">
        <f t="shared" si="49"/>
        <v>0</v>
      </c>
      <c r="AR30" s="234"/>
      <c r="AS30" s="86" t="str">
        <f>Header!$C$23</f>
        <v>479 - Employers National Insurance</v>
      </c>
      <c r="AT30" s="85">
        <f>IF(CG30&lt;Header!$C$32,0,IF(AF30&gt;0,(CG30-Header!$C$32)*Header!$B$29,0))</f>
        <v>0</v>
      </c>
      <c r="AU30" s="84">
        <f>IF(CH30&lt;Header!$C$32,0,IF(AG30&gt;0,(CH30-Header!$C$32)*Header!$B$29,0))</f>
        <v>0</v>
      </c>
      <c r="AV30" s="84">
        <f>IF(CI30&lt;Header!$C$32,0,IF(AH30&gt;0,(CI30-Header!$C$32)*Header!$B$29,0))</f>
        <v>0</v>
      </c>
      <c r="AW30" s="84">
        <f>IF(CJ30&lt;Header!$C$32,0,IF(AI30&gt;0,(CJ30-Header!$C$32)*Header!$B$29,0))</f>
        <v>0</v>
      </c>
      <c r="AX30" s="84">
        <f>IF(CK30&lt;Header!$C$32,0,IF(AJ30&gt;0,(CK30-Header!$C$32)*Header!$B$29,0))</f>
        <v>0</v>
      </c>
      <c r="AY30" s="84">
        <f>IF(CL30&lt;Header!$C$32,0,IF(AK30&gt;0,(CL30-Header!$C$32)*Header!$B$29,0))</f>
        <v>0</v>
      </c>
      <c r="AZ30" s="84">
        <f>IF(CM30&lt;Header!$C$32,0,IF(AL30&gt;0,(CM30-Header!$C$32)*Header!$B$29,0))</f>
        <v>0</v>
      </c>
      <c r="BA30" s="84">
        <f>IF(CN30&lt;Header!$C$32,0,IF(AM30&gt;0,(CN30-Header!$C$32)*Header!$B$29,0))</f>
        <v>0</v>
      </c>
      <c r="BB30" s="84">
        <f>IF(CO30&lt;Header!$C$32,0,IF(AN30&gt;0,(CO30-Header!$C$32)*Header!$B$29,0))</f>
        <v>0</v>
      </c>
      <c r="BC30" s="84">
        <f>IF(CP30&lt;Header!$C$32,0,IF(AO30&gt;0,(CP30-Header!$C$32)*Header!$B$29,0))</f>
        <v>0</v>
      </c>
      <c r="BD30" s="84">
        <f>IF(CQ30&lt;Header!$C$32,0,IF(AP30&gt;0,(CQ30-Header!$C$32)*Header!$B$29,0))</f>
        <v>0</v>
      </c>
      <c r="BE30" s="84">
        <f>IF(CR30&lt;Header!$C$32,0,IF(AQ30&gt;0,(CR30-Header!$C$32)*Header!$B$29,0))</f>
        <v>0</v>
      </c>
      <c r="BF30" s="86" t="str">
        <f>Header!$C$24</f>
        <v>482 - Pensions Costs</v>
      </c>
      <c r="BG30" s="85">
        <f>IF(AF30&gt;0,IF(AF30&gt;Header!$D$36,Header!$D$37,AF30-Header!$C$36)*$H30,0)</f>
        <v>0</v>
      </c>
      <c r="BH30" s="84">
        <f>IF(AG30&gt;0,IF(AG30&gt;Header!$D$36,Header!$D$37,AG30-Header!$C$36)*$H30,0)</f>
        <v>0</v>
      </c>
      <c r="BI30" s="84">
        <f>IF(AH30&gt;0,IF(AH30&gt;Header!$D$36,Header!$D$37,AH30-Header!$C$36)*$H30,0)</f>
        <v>0</v>
      </c>
      <c r="BJ30" s="84">
        <f>IF(AI30&gt;0,IF(AI30&gt;Header!$D$36,Header!$D$37,AI30-Header!$C$36)*$H30,0)</f>
        <v>0</v>
      </c>
      <c r="BK30" s="84">
        <f>IF(AJ30&gt;0,IF(AJ30&gt;Header!$D$36,Header!$D$37,AJ30-Header!$C$36)*$H30,0)</f>
        <v>0</v>
      </c>
      <c r="BL30" s="84">
        <f>IF(AK30&gt;0,IF(AK30&gt;Header!$D$36,Header!$D$37,AK30-Header!$C$36)*$H30,0)</f>
        <v>0</v>
      </c>
      <c r="BM30" s="84">
        <f>IF(AL30&gt;0,IF(AL30&gt;Header!$D$36,Header!$D$37,AL30-Header!$C$36)*$H30,0)</f>
        <v>0</v>
      </c>
      <c r="BN30" s="84">
        <f>IF(AM30&gt;0,IF(AM30&gt;Header!$D$36,Header!$D$37,AM30-Header!$C$36)*$H30,0)</f>
        <v>0</v>
      </c>
      <c r="BO30" s="84">
        <f>IF(AN30&gt;0,IF(AN30&gt;Header!$D$36,Header!$D$37,AN30-Header!$C$36)*$H30,0)</f>
        <v>0</v>
      </c>
      <c r="BP30" s="84">
        <f>IF(AO30&gt;0,IF(AO30&gt;Header!$D$36,Header!$D$37,AO30-Header!$C$36)*$H30,0)</f>
        <v>0</v>
      </c>
      <c r="BQ30" s="84">
        <f>IF(AP30&gt;0,IF(AP30&gt;Header!$D$36,Header!$D$37,AP30-Header!$C$36)*$H30,0)</f>
        <v>0</v>
      </c>
      <c r="BR30" s="84">
        <f>IF(AQ30&gt;0,IF(AQ30&gt;Header!$D$36,Header!$D$37,AQ30-Header!$C$36)*$H30,0)</f>
        <v>0</v>
      </c>
      <c r="BT30" s="85">
        <f>IF(AF30&gt;Header!$D$36,Header!$D$37,AF30-Header!$D$36)*'Employees Entry'!$F30</f>
        <v>0</v>
      </c>
      <c r="BU30" s="84">
        <f>IF(AG30&gt;Header!$D$36,Header!$D$37,AG30-Header!$D$36)*'Employees Entry'!$F30</f>
        <v>0</v>
      </c>
      <c r="BV30" s="84">
        <f>IF(AH30&gt;Header!$D$36,Header!$D$37,AH30-Header!$D$36)*'Employees Entry'!$F30</f>
        <v>0</v>
      </c>
      <c r="BW30" s="84">
        <f>IF(AI30&gt;Header!$D$36,Header!$D$37,AI30-Header!$D$36)*'Employees Entry'!$F30</f>
        <v>0</v>
      </c>
      <c r="BX30" s="84">
        <f>IF(AJ30&gt;Header!$D$36,Header!$D$37,AJ30-Header!$D$36)*'Employees Entry'!$F30</f>
        <v>0</v>
      </c>
      <c r="BY30" s="84">
        <f>IF(AK30&gt;Header!$D$36,Header!$D$37,AK30-Header!$D$36)*'Employees Entry'!$F30</f>
        <v>0</v>
      </c>
      <c r="BZ30" s="84">
        <f>IF(AL30&gt;Header!$D$36,Header!$D$37,AL30-Header!$D$36)*'Employees Entry'!$F30</f>
        <v>0</v>
      </c>
      <c r="CA30" s="84">
        <f>IF(AM30&gt;Header!$D$36,Header!$D$37,AM30-Header!$D$36)*'Employees Entry'!$F30</f>
        <v>0</v>
      </c>
      <c r="CB30" s="84">
        <f>IF(AN30&gt;Header!$D$36,Header!$D$37,AN30-Header!$D$36)*'Employees Entry'!$F30</f>
        <v>0</v>
      </c>
      <c r="CC30" s="84">
        <f>IF(AO30&gt;Header!$D$36,Header!$D$37,AO30-Header!$D$36)*'Employees Entry'!$F30</f>
        <v>0</v>
      </c>
      <c r="CD30" s="84">
        <f>IF(AP30&gt;Header!$D$36,Header!$D$37,AP30-Header!$D$36)*'Employees Entry'!$F30</f>
        <v>0</v>
      </c>
      <c r="CE30" s="84">
        <f>IF(AQ30&gt;Header!$D$36,Header!$D$37,AQ30-Header!$D$36)*'Employees Entry'!$F30</f>
        <v>0</v>
      </c>
      <c r="CG30" s="85">
        <f t="shared" si="29"/>
        <v>0</v>
      </c>
      <c r="CH30" s="84">
        <f t="shared" si="30"/>
        <v>0</v>
      </c>
      <c r="CI30" s="84">
        <f t="shared" si="31"/>
        <v>0</v>
      </c>
      <c r="CJ30" s="84">
        <f t="shared" si="32"/>
        <v>0</v>
      </c>
      <c r="CK30" s="84">
        <f t="shared" si="33"/>
        <v>0</v>
      </c>
      <c r="CL30" s="84">
        <f t="shared" si="34"/>
        <v>0</v>
      </c>
      <c r="CM30" s="84">
        <f t="shared" si="35"/>
        <v>0</v>
      </c>
      <c r="CN30" s="84">
        <f t="shared" si="36"/>
        <v>0</v>
      </c>
      <c r="CO30" s="84">
        <f t="shared" si="37"/>
        <v>0</v>
      </c>
      <c r="CP30" s="84">
        <f t="shared" si="38"/>
        <v>0</v>
      </c>
      <c r="CQ30" s="84">
        <f t="shared" si="39"/>
        <v>0</v>
      </c>
      <c r="CR30" s="84">
        <f t="shared" si="40"/>
        <v>0</v>
      </c>
    </row>
    <row r="31" spans="2:96" x14ac:dyDescent="0.2">
      <c r="B31" s="252"/>
      <c r="C31" s="253"/>
      <c r="D31" s="249"/>
      <c r="E31" s="249"/>
      <c r="F31" s="255"/>
      <c r="G31" s="255"/>
      <c r="H31" s="255"/>
      <c r="I31" s="249"/>
      <c r="J31" s="251"/>
      <c r="K31" s="254"/>
      <c r="M31" s="273">
        <f t="shared" si="41"/>
        <v>0</v>
      </c>
      <c r="N31" s="270">
        <f t="shared" si="42"/>
        <v>0</v>
      </c>
      <c r="O31" s="270">
        <f t="shared" si="43"/>
        <v>0</v>
      </c>
      <c r="P31" s="277">
        <f t="shared" si="45"/>
        <v>0</v>
      </c>
      <c r="R31" s="85">
        <f t="shared" si="16"/>
        <v>0</v>
      </c>
      <c r="S31" s="84">
        <f t="shared" si="17"/>
        <v>0</v>
      </c>
      <c r="T31" s="84">
        <f t="shared" si="18"/>
        <v>0</v>
      </c>
      <c r="U31" s="84">
        <f t="shared" si="19"/>
        <v>0</v>
      </c>
      <c r="V31" s="84">
        <f t="shared" si="20"/>
        <v>0</v>
      </c>
      <c r="W31" s="84">
        <f t="shared" si="21"/>
        <v>0</v>
      </c>
      <c r="X31" s="84">
        <f t="shared" si="22"/>
        <v>0</v>
      </c>
      <c r="Y31" s="84">
        <f t="shared" si="23"/>
        <v>0</v>
      </c>
      <c r="Z31" s="84">
        <f t="shared" si="24"/>
        <v>0</v>
      </c>
      <c r="AA31" s="84">
        <f t="shared" si="25"/>
        <v>0</v>
      </c>
      <c r="AB31" s="84">
        <f t="shared" si="26"/>
        <v>0</v>
      </c>
      <c r="AC31" s="335">
        <f t="shared" si="27"/>
        <v>0</v>
      </c>
      <c r="AE31" s="86" t="str">
        <f>Header!$C$22</f>
        <v>477 - Salaries</v>
      </c>
      <c r="AF31" s="85">
        <f t="shared" si="44"/>
        <v>0</v>
      </c>
      <c r="AG31" s="84">
        <f t="shared" si="44"/>
        <v>0</v>
      </c>
      <c r="AH31" s="84">
        <f t="shared" si="49"/>
        <v>0</v>
      </c>
      <c r="AI31" s="84">
        <f t="shared" si="49"/>
        <v>0</v>
      </c>
      <c r="AJ31" s="84">
        <f t="shared" si="49"/>
        <v>0</v>
      </c>
      <c r="AK31" s="84">
        <f t="shared" si="49"/>
        <v>0</v>
      </c>
      <c r="AL31" s="84">
        <f t="shared" si="49"/>
        <v>0</v>
      </c>
      <c r="AM31" s="84">
        <f t="shared" si="49"/>
        <v>0</v>
      </c>
      <c r="AN31" s="84">
        <f t="shared" si="49"/>
        <v>0</v>
      </c>
      <c r="AO31" s="84">
        <f t="shared" si="49"/>
        <v>0</v>
      </c>
      <c r="AP31" s="84">
        <f t="shared" si="49"/>
        <v>0</v>
      </c>
      <c r="AQ31" s="84">
        <f t="shared" si="49"/>
        <v>0</v>
      </c>
      <c r="AR31" s="234"/>
      <c r="AS31" s="86" t="str">
        <f>Header!$C$23</f>
        <v>479 - Employers National Insurance</v>
      </c>
      <c r="AT31" s="85">
        <f>IF(CG31&lt;Header!$C$32,0,IF(AF31&gt;0,(CG31-Header!$C$32)*Header!$B$29,0))</f>
        <v>0</v>
      </c>
      <c r="AU31" s="84">
        <f>IF(CH31&lt;Header!$C$32,0,IF(AG31&gt;0,(CH31-Header!$C$32)*Header!$B$29,0))</f>
        <v>0</v>
      </c>
      <c r="AV31" s="84">
        <f>IF(CI31&lt;Header!$C$32,0,IF(AH31&gt;0,(CI31-Header!$C$32)*Header!$B$29,0))</f>
        <v>0</v>
      </c>
      <c r="AW31" s="84">
        <f>IF(CJ31&lt;Header!$C$32,0,IF(AI31&gt;0,(CJ31-Header!$C$32)*Header!$B$29,0))</f>
        <v>0</v>
      </c>
      <c r="AX31" s="84">
        <f>IF(CK31&lt;Header!$C$32,0,IF(AJ31&gt;0,(CK31-Header!$C$32)*Header!$B$29,0))</f>
        <v>0</v>
      </c>
      <c r="AY31" s="84">
        <f>IF(CL31&lt;Header!$C$32,0,IF(AK31&gt;0,(CL31-Header!$C$32)*Header!$B$29,0))</f>
        <v>0</v>
      </c>
      <c r="AZ31" s="84">
        <f>IF(CM31&lt;Header!$C$32,0,IF(AL31&gt;0,(CM31-Header!$C$32)*Header!$B$29,0))</f>
        <v>0</v>
      </c>
      <c r="BA31" s="84">
        <f>IF(CN31&lt;Header!$C$32,0,IF(AM31&gt;0,(CN31-Header!$C$32)*Header!$B$29,0))</f>
        <v>0</v>
      </c>
      <c r="BB31" s="84">
        <f>IF(CO31&lt;Header!$C$32,0,IF(AN31&gt;0,(CO31-Header!$C$32)*Header!$B$29,0))</f>
        <v>0</v>
      </c>
      <c r="BC31" s="84">
        <f>IF(CP31&lt;Header!$C$32,0,IF(AO31&gt;0,(CP31-Header!$C$32)*Header!$B$29,0))</f>
        <v>0</v>
      </c>
      <c r="BD31" s="84">
        <f>IF(CQ31&lt;Header!$C$32,0,IF(AP31&gt;0,(CQ31-Header!$C$32)*Header!$B$29,0))</f>
        <v>0</v>
      </c>
      <c r="BE31" s="84">
        <f>IF(CR31&lt;Header!$C$32,0,IF(AQ31&gt;0,(CR31-Header!$C$32)*Header!$B$29,0))</f>
        <v>0</v>
      </c>
      <c r="BF31" s="86" t="str">
        <f>Header!$C$24</f>
        <v>482 - Pensions Costs</v>
      </c>
      <c r="BG31" s="85">
        <f>IF(AF31&gt;0,IF(AF31&gt;Header!$D$36,Header!$D$37,AF31-Header!$C$36)*$H31,0)</f>
        <v>0</v>
      </c>
      <c r="BH31" s="84">
        <f>IF(AG31&gt;0,IF(AG31&gt;Header!$D$36,Header!$D$37,AG31-Header!$C$36)*$H31,0)</f>
        <v>0</v>
      </c>
      <c r="BI31" s="84">
        <f>IF(AH31&gt;0,IF(AH31&gt;Header!$D$36,Header!$D$37,AH31-Header!$C$36)*$H31,0)</f>
        <v>0</v>
      </c>
      <c r="BJ31" s="84">
        <f>IF(AI31&gt;0,IF(AI31&gt;Header!$D$36,Header!$D$37,AI31-Header!$C$36)*$H31,0)</f>
        <v>0</v>
      </c>
      <c r="BK31" s="84">
        <f>IF(AJ31&gt;0,IF(AJ31&gt;Header!$D$36,Header!$D$37,AJ31-Header!$C$36)*$H31,0)</f>
        <v>0</v>
      </c>
      <c r="BL31" s="84">
        <f>IF(AK31&gt;0,IF(AK31&gt;Header!$D$36,Header!$D$37,AK31-Header!$C$36)*$H31,0)</f>
        <v>0</v>
      </c>
      <c r="BM31" s="84">
        <f>IF(AL31&gt;0,IF(AL31&gt;Header!$D$36,Header!$D$37,AL31-Header!$C$36)*$H31,0)</f>
        <v>0</v>
      </c>
      <c r="BN31" s="84">
        <f>IF(AM31&gt;0,IF(AM31&gt;Header!$D$36,Header!$D$37,AM31-Header!$C$36)*$H31,0)</f>
        <v>0</v>
      </c>
      <c r="BO31" s="84">
        <f>IF(AN31&gt;0,IF(AN31&gt;Header!$D$36,Header!$D$37,AN31-Header!$C$36)*$H31,0)</f>
        <v>0</v>
      </c>
      <c r="BP31" s="84">
        <f>IF(AO31&gt;0,IF(AO31&gt;Header!$D$36,Header!$D$37,AO31-Header!$C$36)*$H31,0)</f>
        <v>0</v>
      </c>
      <c r="BQ31" s="84">
        <f>IF(AP31&gt;0,IF(AP31&gt;Header!$D$36,Header!$D$37,AP31-Header!$C$36)*$H31,0)</f>
        <v>0</v>
      </c>
      <c r="BR31" s="84">
        <f>IF(AQ31&gt;0,IF(AQ31&gt;Header!$D$36,Header!$D$37,AQ31-Header!$C$36)*$H31,0)</f>
        <v>0</v>
      </c>
      <c r="BT31" s="85">
        <f>IF(AF31&gt;Header!$D$36,Header!$D$37,AF31-Header!$D$36)*'Employees Entry'!$F31</f>
        <v>0</v>
      </c>
      <c r="BU31" s="84">
        <f>IF(AG31&gt;Header!$D$36,Header!$D$37,AG31-Header!$D$36)*'Employees Entry'!$F31</f>
        <v>0</v>
      </c>
      <c r="BV31" s="84">
        <f>IF(AH31&gt;Header!$D$36,Header!$D$37,AH31-Header!$D$36)*'Employees Entry'!$F31</f>
        <v>0</v>
      </c>
      <c r="BW31" s="84">
        <f>IF(AI31&gt;Header!$D$36,Header!$D$37,AI31-Header!$D$36)*'Employees Entry'!$F31</f>
        <v>0</v>
      </c>
      <c r="BX31" s="84">
        <f>IF(AJ31&gt;Header!$D$36,Header!$D$37,AJ31-Header!$D$36)*'Employees Entry'!$F31</f>
        <v>0</v>
      </c>
      <c r="BY31" s="84">
        <f>IF(AK31&gt;Header!$D$36,Header!$D$37,AK31-Header!$D$36)*'Employees Entry'!$F31</f>
        <v>0</v>
      </c>
      <c r="BZ31" s="84">
        <f>IF(AL31&gt;Header!$D$36,Header!$D$37,AL31-Header!$D$36)*'Employees Entry'!$F31</f>
        <v>0</v>
      </c>
      <c r="CA31" s="84">
        <f>IF(AM31&gt;Header!$D$36,Header!$D$37,AM31-Header!$D$36)*'Employees Entry'!$F31</f>
        <v>0</v>
      </c>
      <c r="CB31" s="84">
        <f>IF(AN31&gt;Header!$D$36,Header!$D$37,AN31-Header!$D$36)*'Employees Entry'!$F31</f>
        <v>0</v>
      </c>
      <c r="CC31" s="84">
        <f>IF(AO31&gt;Header!$D$36,Header!$D$37,AO31-Header!$D$36)*'Employees Entry'!$F31</f>
        <v>0</v>
      </c>
      <c r="CD31" s="84">
        <f>IF(AP31&gt;Header!$D$36,Header!$D$37,AP31-Header!$D$36)*'Employees Entry'!$F31</f>
        <v>0</v>
      </c>
      <c r="CE31" s="84">
        <f>IF(AQ31&gt;Header!$D$36,Header!$D$37,AQ31-Header!$D$36)*'Employees Entry'!$F31</f>
        <v>0</v>
      </c>
      <c r="CG31" s="85">
        <f t="shared" si="29"/>
        <v>0</v>
      </c>
      <c r="CH31" s="84">
        <f t="shared" si="30"/>
        <v>0</v>
      </c>
      <c r="CI31" s="84">
        <f t="shared" si="31"/>
        <v>0</v>
      </c>
      <c r="CJ31" s="84">
        <f t="shared" si="32"/>
        <v>0</v>
      </c>
      <c r="CK31" s="84">
        <f t="shared" si="33"/>
        <v>0</v>
      </c>
      <c r="CL31" s="84">
        <f t="shared" si="34"/>
        <v>0</v>
      </c>
      <c r="CM31" s="84">
        <f t="shared" si="35"/>
        <v>0</v>
      </c>
      <c r="CN31" s="84">
        <f t="shared" si="36"/>
        <v>0</v>
      </c>
      <c r="CO31" s="84">
        <f t="shared" si="37"/>
        <v>0</v>
      </c>
      <c r="CP31" s="84">
        <f t="shared" si="38"/>
        <v>0</v>
      </c>
      <c r="CQ31" s="84">
        <f t="shared" si="39"/>
        <v>0</v>
      </c>
      <c r="CR31" s="84">
        <f t="shared" si="40"/>
        <v>0</v>
      </c>
    </row>
    <row r="32" spans="2:96" x14ac:dyDescent="0.2">
      <c r="B32" s="252"/>
      <c r="C32" s="253"/>
      <c r="D32" s="249"/>
      <c r="E32" s="249"/>
      <c r="F32" s="255"/>
      <c r="G32" s="255"/>
      <c r="H32" s="255"/>
      <c r="I32" s="249"/>
      <c r="J32" s="251"/>
      <c r="K32" s="254"/>
      <c r="M32" s="273">
        <f t="shared" si="41"/>
        <v>0</v>
      </c>
      <c r="N32" s="270">
        <f t="shared" si="42"/>
        <v>0</v>
      </c>
      <c r="O32" s="270">
        <f t="shared" si="43"/>
        <v>0</v>
      </c>
      <c r="P32" s="277">
        <f t="shared" si="45"/>
        <v>0</v>
      </c>
      <c r="R32" s="85">
        <f t="shared" si="16"/>
        <v>0</v>
      </c>
      <c r="S32" s="84">
        <f t="shared" si="17"/>
        <v>0</v>
      </c>
      <c r="T32" s="84">
        <f t="shared" si="18"/>
        <v>0</v>
      </c>
      <c r="U32" s="84">
        <f t="shared" si="19"/>
        <v>0</v>
      </c>
      <c r="V32" s="84">
        <f t="shared" si="20"/>
        <v>0</v>
      </c>
      <c r="W32" s="84">
        <f t="shared" si="21"/>
        <v>0</v>
      </c>
      <c r="X32" s="84">
        <f t="shared" si="22"/>
        <v>0</v>
      </c>
      <c r="Y32" s="84">
        <f t="shared" si="23"/>
        <v>0</v>
      </c>
      <c r="Z32" s="84">
        <f t="shared" si="24"/>
        <v>0</v>
      </c>
      <c r="AA32" s="84">
        <f t="shared" si="25"/>
        <v>0</v>
      </c>
      <c r="AB32" s="84">
        <f t="shared" si="26"/>
        <v>0</v>
      </c>
      <c r="AC32" s="335">
        <f t="shared" si="27"/>
        <v>0</v>
      </c>
      <c r="AE32" s="86" t="str">
        <f>Header!$C$22</f>
        <v>477 - Salaries</v>
      </c>
      <c r="AF32" s="85">
        <f t="shared" si="44"/>
        <v>0</v>
      </c>
      <c r="AG32" s="84">
        <f t="shared" si="44"/>
        <v>0</v>
      </c>
      <c r="AH32" s="84">
        <f t="shared" si="49"/>
        <v>0</v>
      </c>
      <c r="AI32" s="84">
        <f t="shared" si="49"/>
        <v>0</v>
      </c>
      <c r="AJ32" s="84">
        <f t="shared" si="49"/>
        <v>0</v>
      </c>
      <c r="AK32" s="84">
        <f t="shared" si="49"/>
        <v>0</v>
      </c>
      <c r="AL32" s="84">
        <f t="shared" si="49"/>
        <v>0</v>
      </c>
      <c r="AM32" s="84">
        <f t="shared" si="49"/>
        <v>0</v>
      </c>
      <c r="AN32" s="84">
        <f t="shared" si="49"/>
        <v>0</v>
      </c>
      <c r="AO32" s="84">
        <f t="shared" si="49"/>
        <v>0</v>
      </c>
      <c r="AP32" s="84">
        <f t="shared" si="49"/>
        <v>0</v>
      </c>
      <c r="AQ32" s="84">
        <f t="shared" si="49"/>
        <v>0</v>
      </c>
      <c r="AR32" s="234"/>
      <c r="AS32" s="86" t="str">
        <f>Header!$C$23</f>
        <v>479 - Employers National Insurance</v>
      </c>
      <c r="AT32" s="85">
        <f>IF(CG32&lt;Header!$C$32,0,IF(AF32&gt;0,(CG32-Header!$C$32)*Header!$B$29,0))</f>
        <v>0</v>
      </c>
      <c r="AU32" s="84">
        <f>IF(CH32&lt;Header!$C$32,0,IF(AG32&gt;0,(CH32-Header!$C$32)*Header!$B$29,0))</f>
        <v>0</v>
      </c>
      <c r="AV32" s="84">
        <f>IF(CI32&lt;Header!$C$32,0,IF(AH32&gt;0,(CI32-Header!$C$32)*Header!$B$29,0))</f>
        <v>0</v>
      </c>
      <c r="AW32" s="84">
        <f>IF(CJ32&lt;Header!$C$32,0,IF(AI32&gt;0,(CJ32-Header!$C$32)*Header!$B$29,0))</f>
        <v>0</v>
      </c>
      <c r="AX32" s="84">
        <f>IF(CK32&lt;Header!$C$32,0,IF(AJ32&gt;0,(CK32-Header!$C$32)*Header!$B$29,0))</f>
        <v>0</v>
      </c>
      <c r="AY32" s="84">
        <f>IF(CL32&lt;Header!$C$32,0,IF(AK32&gt;0,(CL32-Header!$C$32)*Header!$B$29,0))</f>
        <v>0</v>
      </c>
      <c r="AZ32" s="84">
        <f>IF(CM32&lt;Header!$C$32,0,IF(AL32&gt;0,(CM32-Header!$C$32)*Header!$B$29,0))</f>
        <v>0</v>
      </c>
      <c r="BA32" s="84">
        <f>IF(CN32&lt;Header!$C$32,0,IF(AM32&gt;0,(CN32-Header!$C$32)*Header!$B$29,0))</f>
        <v>0</v>
      </c>
      <c r="BB32" s="84">
        <f>IF(CO32&lt;Header!$C$32,0,IF(AN32&gt;0,(CO32-Header!$C$32)*Header!$B$29,0))</f>
        <v>0</v>
      </c>
      <c r="BC32" s="84">
        <f>IF(CP32&lt;Header!$C$32,0,IF(AO32&gt;0,(CP32-Header!$C$32)*Header!$B$29,0))</f>
        <v>0</v>
      </c>
      <c r="BD32" s="84">
        <f>IF(CQ32&lt;Header!$C$32,0,IF(AP32&gt;0,(CQ32-Header!$C$32)*Header!$B$29,0))</f>
        <v>0</v>
      </c>
      <c r="BE32" s="84">
        <f>IF(CR32&lt;Header!$C$32,0,IF(AQ32&gt;0,(CR32-Header!$C$32)*Header!$B$29,0))</f>
        <v>0</v>
      </c>
      <c r="BF32" s="86" t="str">
        <f>Header!$C$24</f>
        <v>482 - Pensions Costs</v>
      </c>
      <c r="BG32" s="85">
        <f>IF(AF32&gt;0,IF(AF32&gt;Header!$D$36,Header!$D$37,AF32-Header!$C$36)*$H32,0)</f>
        <v>0</v>
      </c>
      <c r="BH32" s="84">
        <f>IF(AG32&gt;0,IF(AG32&gt;Header!$D$36,Header!$D$37,AG32-Header!$C$36)*$H32,0)</f>
        <v>0</v>
      </c>
      <c r="BI32" s="84">
        <f>IF(AH32&gt;0,IF(AH32&gt;Header!$D$36,Header!$D$37,AH32-Header!$C$36)*$H32,0)</f>
        <v>0</v>
      </c>
      <c r="BJ32" s="84">
        <f>IF(AI32&gt;0,IF(AI32&gt;Header!$D$36,Header!$D$37,AI32-Header!$C$36)*$H32,0)</f>
        <v>0</v>
      </c>
      <c r="BK32" s="84">
        <f>IF(AJ32&gt;0,IF(AJ32&gt;Header!$D$36,Header!$D$37,AJ32-Header!$C$36)*$H32,0)</f>
        <v>0</v>
      </c>
      <c r="BL32" s="84">
        <f>IF(AK32&gt;0,IF(AK32&gt;Header!$D$36,Header!$D$37,AK32-Header!$C$36)*$H32,0)</f>
        <v>0</v>
      </c>
      <c r="BM32" s="84">
        <f>IF(AL32&gt;0,IF(AL32&gt;Header!$D$36,Header!$D$37,AL32-Header!$C$36)*$H32,0)</f>
        <v>0</v>
      </c>
      <c r="BN32" s="84">
        <f>IF(AM32&gt;0,IF(AM32&gt;Header!$D$36,Header!$D$37,AM32-Header!$C$36)*$H32,0)</f>
        <v>0</v>
      </c>
      <c r="BO32" s="84">
        <f>IF(AN32&gt;0,IF(AN32&gt;Header!$D$36,Header!$D$37,AN32-Header!$C$36)*$H32,0)</f>
        <v>0</v>
      </c>
      <c r="BP32" s="84">
        <f>IF(AO32&gt;0,IF(AO32&gt;Header!$D$36,Header!$D$37,AO32-Header!$C$36)*$H32,0)</f>
        <v>0</v>
      </c>
      <c r="BQ32" s="84">
        <f>IF(AP32&gt;0,IF(AP32&gt;Header!$D$36,Header!$D$37,AP32-Header!$C$36)*$H32,0)</f>
        <v>0</v>
      </c>
      <c r="BR32" s="84">
        <f>IF(AQ32&gt;0,IF(AQ32&gt;Header!$D$36,Header!$D$37,AQ32-Header!$C$36)*$H32,0)</f>
        <v>0</v>
      </c>
      <c r="BT32" s="85">
        <f>IF(AF32&gt;Header!$D$36,Header!$D$37,AF32-Header!$D$36)*'Employees Entry'!$F32</f>
        <v>0</v>
      </c>
      <c r="BU32" s="84">
        <f>IF(AG32&gt;Header!$D$36,Header!$D$37,AG32-Header!$D$36)*'Employees Entry'!$F32</f>
        <v>0</v>
      </c>
      <c r="BV32" s="84">
        <f>IF(AH32&gt;Header!$D$36,Header!$D$37,AH32-Header!$D$36)*'Employees Entry'!$F32</f>
        <v>0</v>
      </c>
      <c r="BW32" s="84">
        <f>IF(AI32&gt;Header!$D$36,Header!$D$37,AI32-Header!$D$36)*'Employees Entry'!$F32</f>
        <v>0</v>
      </c>
      <c r="BX32" s="84">
        <f>IF(AJ32&gt;Header!$D$36,Header!$D$37,AJ32-Header!$D$36)*'Employees Entry'!$F32</f>
        <v>0</v>
      </c>
      <c r="BY32" s="84">
        <f>IF(AK32&gt;Header!$D$36,Header!$D$37,AK32-Header!$D$36)*'Employees Entry'!$F32</f>
        <v>0</v>
      </c>
      <c r="BZ32" s="84">
        <f>IF(AL32&gt;Header!$D$36,Header!$D$37,AL32-Header!$D$36)*'Employees Entry'!$F32</f>
        <v>0</v>
      </c>
      <c r="CA32" s="84">
        <f>IF(AM32&gt;Header!$D$36,Header!$D$37,AM32-Header!$D$36)*'Employees Entry'!$F32</f>
        <v>0</v>
      </c>
      <c r="CB32" s="84">
        <f>IF(AN32&gt;Header!$D$36,Header!$D$37,AN32-Header!$D$36)*'Employees Entry'!$F32</f>
        <v>0</v>
      </c>
      <c r="CC32" s="84">
        <f>IF(AO32&gt;Header!$D$36,Header!$D$37,AO32-Header!$D$36)*'Employees Entry'!$F32</f>
        <v>0</v>
      </c>
      <c r="CD32" s="84">
        <f>IF(AP32&gt;Header!$D$36,Header!$D$37,AP32-Header!$D$36)*'Employees Entry'!$F32</f>
        <v>0</v>
      </c>
      <c r="CE32" s="84">
        <f>IF(AQ32&gt;Header!$D$36,Header!$D$37,AQ32-Header!$D$36)*'Employees Entry'!$F32</f>
        <v>0</v>
      </c>
      <c r="CG32" s="85">
        <f t="shared" si="29"/>
        <v>0</v>
      </c>
      <c r="CH32" s="84">
        <f t="shared" si="30"/>
        <v>0</v>
      </c>
      <c r="CI32" s="84">
        <f t="shared" si="31"/>
        <v>0</v>
      </c>
      <c r="CJ32" s="84">
        <f t="shared" si="32"/>
        <v>0</v>
      </c>
      <c r="CK32" s="84">
        <f t="shared" si="33"/>
        <v>0</v>
      </c>
      <c r="CL32" s="84">
        <f t="shared" si="34"/>
        <v>0</v>
      </c>
      <c r="CM32" s="84">
        <f t="shared" si="35"/>
        <v>0</v>
      </c>
      <c r="CN32" s="84">
        <f t="shared" si="36"/>
        <v>0</v>
      </c>
      <c r="CO32" s="84">
        <f t="shared" si="37"/>
        <v>0</v>
      </c>
      <c r="CP32" s="84">
        <f t="shared" si="38"/>
        <v>0</v>
      </c>
      <c r="CQ32" s="84">
        <f t="shared" si="39"/>
        <v>0</v>
      </c>
      <c r="CR32" s="84">
        <f t="shared" si="40"/>
        <v>0</v>
      </c>
    </row>
    <row r="33" spans="2:96" x14ac:dyDescent="0.2">
      <c r="B33" s="252"/>
      <c r="C33" s="253"/>
      <c r="D33" s="249"/>
      <c r="E33" s="249"/>
      <c r="F33" s="255"/>
      <c r="G33" s="255"/>
      <c r="H33" s="255"/>
      <c r="I33" s="249"/>
      <c r="J33" s="251"/>
      <c r="K33" s="254"/>
      <c r="M33" s="273">
        <f t="shared" si="41"/>
        <v>0</v>
      </c>
      <c r="N33" s="270">
        <f t="shared" si="42"/>
        <v>0</v>
      </c>
      <c r="O33" s="270">
        <f t="shared" si="43"/>
        <v>0</v>
      </c>
      <c r="P33" s="277">
        <f t="shared" si="45"/>
        <v>0</v>
      </c>
      <c r="R33" s="85">
        <f t="shared" si="16"/>
        <v>0</v>
      </c>
      <c r="S33" s="84">
        <f t="shared" si="17"/>
        <v>0</v>
      </c>
      <c r="T33" s="84">
        <f t="shared" si="18"/>
        <v>0</v>
      </c>
      <c r="U33" s="84">
        <f t="shared" si="19"/>
        <v>0</v>
      </c>
      <c r="V33" s="84">
        <f t="shared" si="20"/>
        <v>0</v>
      </c>
      <c r="W33" s="84">
        <f t="shared" si="21"/>
        <v>0</v>
      </c>
      <c r="X33" s="84">
        <f t="shared" si="22"/>
        <v>0</v>
      </c>
      <c r="Y33" s="84">
        <f t="shared" si="23"/>
        <v>0</v>
      </c>
      <c r="Z33" s="84">
        <f t="shared" si="24"/>
        <v>0</v>
      </c>
      <c r="AA33" s="84">
        <f t="shared" si="25"/>
        <v>0</v>
      </c>
      <c r="AB33" s="84">
        <f t="shared" si="26"/>
        <v>0</v>
      </c>
      <c r="AC33" s="335">
        <f t="shared" si="27"/>
        <v>0</v>
      </c>
      <c r="AE33" s="86" t="str">
        <f>Header!$C$22</f>
        <v>477 - Salaries</v>
      </c>
      <c r="AF33" s="85">
        <f t="shared" si="44"/>
        <v>0</v>
      </c>
      <c r="AG33" s="84">
        <f t="shared" si="44"/>
        <v>0</v>
      </c>
      <c r="AH33" s="84">
        <f t="shared" si="49"/>
        <v>0</v>
      </c>
      <c r="AI33" s="84">
        <f t="shared" si="49"/>
        <v>0</v>
      </c>
      <c r="AJ33" s="84">
        <f t="shared" si="49"/>
        <v>0</v>
      </c>
      <c r="AK33" s="84">
        <f t="shared" si="49"/>
        <v>0</v>
      </c>
      <c r="AL33" s="84">
        <f t="shared" si="49"/>
        <v>0</v>
      </c>
      <c r="AM33" s="84">
        <f t="shared" si="49"/>
        <v>0</v>
      </c>
      <c r="AN33" s="84">
        <f t="shared" si="49"/>
        <v>0</v>
      </c>
      <c r="AO33" s="84">
        <f t="shared" si="49"/>
        <v>0</v>
      </c>
      <c r="AP33" s="84">
        <f t="shared" si="49"/>
        <v>0</v>
      </c>
      <c r="AQ33" s="84">
        <f t="shared" si="49"/>
        <v>0</v>
      </c>
      <c r="AR33" s="234"/>
      <c r="AS33" s="86" t="str">
        <f>Header!$C$23</f>
        <v>479 - Employers National Insurance</v>
      </c>
      <c r="AT33" s="85">
        <f>IF(CG33&lt;Header!$C$32,0,IF(AF33&gt;0,(CG33-Header!$C$32)*Header!$B$29,0))</f>
        <v>0</v>
      </c>
      <c r="AU33" s="84">
        <f>IF(CH33&lt;Header!$C$32,0,IF(AG33&gt;0,(CH33-Header!$C$32)*Header!$B$29,0))</f>
        <v>0</v>
      </c>
      <c r="AV33" s="84">
        <f>IF(CI33&lt;Header!$C$32,0,IF(AH33&gt;0,(CI33-Header!$C$32)*Header!$B$29,0))</f>
        <v>0</v>
      </c>
      <c r="AW33" s="84">
        <f>IF(CJ33&lt;Header!$C$32,0,IF(AI33&gt;0,(CJ33-Header!$C$32)*Header!$B$29,0))</f>
        <v>0</v>
      </c>
      <c r="AX33" s="84">
        <f>IF(CK33&lt;Header!$C$32,0,IF(AJ33&gt;0,(CK33-Header!$C$32)*Header!$B$29,0))</f>
        <v>0</v>
      </c>
      <c r="AY33" s="84">
        <f>IF(CL33&lt;Header!$C$32,0,IF(AK33&gt;0,(CL33-Header!$C$32)*Header!$B$29,0))</f>
        <v>0</v>
      </c>
      <c r="AZ33" s="84">
        <f>IF(CM33&lt;Header!$C$32,0,IF(AL33&gt;0,(CM33-Header!$C$32)*Header!$B$29,0))</f>
        <v>0</v>
      </c>
      <c r="BA33" s="84">
        <f>IF(CN33&lt;Header!$C$32,0,IF(AM33&gt;0,(CN33-Header!$C$32)*Header!$B$29,0))</f>
        <v>0</v>
      </c>
      <c r="BB33" s="84">
        <f>IF(CO33&lt;Header!$C$32,0,IF(AN33&gt;0,(CO33-Header!$C$32)*Header!$B$29,0))</f>
        <v>0</v>
      </c>
      <c r="BC33" s="84">
        <f>IF(CP33&lt;Header!$C$32,0,IF(AO33&gt;0,(CP33-Header!$C$32)*Header!$B$29,0))</f>
        <v>0</v>
      </c>
      <c r="BD33" s="84">
        <f>IF(CQ33&lt;Header!$C$32,0,IF(AP33&gt;0,(CQ33-Header!$C$32)*Header!$B$29,0))</f>
        <v>0</v>
      </c>
      <c r="BE33" s="84">
        <f>IF(CR33&lt;Header!$C$32,0,IF(AQ33&gt;0,(CR33-Header!$C$32)*Header!$B$29,0))</f>
        <v>0</v>
      </c>
      <c r="BF33" s="86" t="str">
        <f>Header!$C$24</f>
        <v>482 - Pensions Costs</v>
      </c>
      <c r="BG33" s="85">
        <f>IF(AF33&gt;0,IF(AF33&gt;Header!$D$36,Header!$D$37,AF33-Header!$C$36)*$H33,0)</f>
        <v>0</v>
      </c>
      <c r="BH33" s="84">
        <f>IF(AG33&gt;0,IF(AG33&gt;Header!$D$36,Header!$D$37,AG33-Header!$C$36)*$H33,0)</f>
        <v>0</v>
      </c>
      <c r="BI33" s="84">
        <f>IF(AH33&gt;0,IF(AH33&gt;Header!$D$36,Header!$D$37,AH33-Header!$C$36)*$H33,0)</f>
        <v>0</v>
      </c>
      <c r="BJ33" s="84">
        <f>IF(AI33&gt;0,IF(AI33&gt;Header!$D$36,Header!$D$37,AI33-Header!$C$36)*$H33,0)</f>
        <v>0</v>
      </c>
      <c r="BK33" s="84">
        <f>IF(AJ33&gt;0,IF(AJ33&gt;Header!$D$36,Header!$D$37,AJ33-Header!$C$36)*$H33,0)</f>
        <v>0</v>
      </c>
      <c r="BL33" s="84">
        <f>IF(AK33&gt;0,IF(AK33&gt;Header!$D$36,Header!$D$37,AK33-Header!$C$36)*$H33,0)</f>
        <v>0</v>
      </c>
      <c r="BM33" s="84">
        <f>IF(AL33&gt;0,IF(AL33&gt;Header!$D$36,Header!$D$37,AL33-Header!$C$36)*$H33,0)</f>
        <v>0</v>
      </c>
      <c r="BN33" s="84">
        <f>IF(AM33&gt;0,IF(AM33&gt;Header!$D$36,Header!$D$37,AM33-Header!$C$36)*$H33,0)</f>
        <v>0</v>
      </c>
      <c r="BO33" s="84">
        <f>IF(AN33&gt;0,IF(AN33&gt;Header!$D$36,Header!$D$37,AN33-Header!$C$36)*$H33,0)</f>
        <v>0</v>
      </c>
      <c r="BP33" s="84">
        <f>IF(AO33&gt;0,IF(AO33&gt;Header!$D$36,Header!$D$37,AO33-Header!$C$36)*$H33,0)</f>
        <v>0</v>
      </c>
      <c r="BQ33" s="84">
        <f>IF(AP33&gt;0,IF(AP33&gt;Header!$D$36,Header!$D$37,AP33-Header!$C$36)*$H33,0)</f>
        <v>0</v>
      </c>
      <c r="BR33" s="84">
        <f>IF(AQ33&gt;0,IF(AQ33&gt;Header!$D$36,Header!$D$37,AQ33-Header!$C$36)*$H33,0)</f>
        <v>0</v>
      </c>
      <c r="BT33" s="85">
        <f>IF(AF33&gt;Header!$D$36,Header!$D$37,AF33-Header!$D$36)*'Employees Entry'!$F33</f>
        <v>0</v>
      </c>
      <c r="BU33" s="84">
        <f>IF(AG33&gt;Header!$D$36,Header!$D$37,AG33-Header!$D$36)*'Employees Entry'!$F33</f>
        <v>0</v>
      </c>
      <c r="BV33" s="84">
        <f>IF(AH33&gt;Header!$D$36,Header!$D$37,AH33-Header!$D$36)*'Employees Entry'!$F33</f>
        <v>0</v>
      </c>
      <c r="BW33" s="84">
        <f>IF(AI33&gt;Header!$D$36,Header!$D$37,AI33-Header!$D$36)*'Employees Entry'!$F33</f>
        <v>0</v>
      </c>
      <c r="BX33" s="84">
        <f>IF(AJ33&gt;Header!$D$36,Header!$D$37,AJ33-Header!$D$36)*'Employees Entry'!$F33</f>
        <v>0</v>
      </c>
      <c r="BY33" s="84">
        <f>IF(AK33&gt;Header!$D$36,Header!$D$37,AK33-Header!$D$36)*'Employees Entry'!$F33</f>
        <v>0</v>
      </c>
      <c r="BZ33" s="84">
        <f>IF(AL33&gt;Header!$D$36,Header!$D$37,AL33-Header!$D$36)*'Employees Entry'!$F33</f>
        <v>0</v>
      </c>
      <c r="CA33" s="84">
        <f>IF(AM33&gt;Header!$D$36,Header!$D$37,AM33-Header!$D$36)*'Employees Entry'!$F33</f>
        <v>0</v>
      </c>
      <c r="CB33" s="84">
        <f>IF(AN33&gt;Header!$D$36,Header!$D$37,AN33-Header!$D$36)*'Employees Entry'!$F33</f>
        <v>0</v>
      </c>
      <c r="CC33" s="84">
        <f>IF(AO33&gt;Header!$D$36,Header!$D$37,AO33-Header!$D$36)*'Employees Entry'!$F33</f>
        <v>0</v>
      </c>
      <c r="CD33" s="84">
        <f>IF(AP33&gt;Header!$D$36,Header!$D$37,AP33-Header!$D$36)*'Employees Entry'!$F33</f>
        <v>0</v>
      </c>
      <c r="CE33" s="84">
        <f>IF(AQ33&gt;Header!$D$36,Header!$D$37,AQ33-Header!$D$36)*'Employees Entry'!$F33</f>
        <v>0</v>
      </c>
      <c r="CG33" s="85">
        <f t="shared" si="29"/>
        <v>0</v>
      </c>
      <c r="CH33" s="84">
        <f t="shared" si="30"/>
        <v>0</v>
      </c>
      <c r="CI33" s="84">
        <f t="shared" si="31"/>
        <v>0</v>
      </c>
      <c r="CJ33" s="84">
        <f t="shared" si="32"/>
        <v>0</v>
      </c>
      <c r="CK33" s="84">
        <f t="shared" si="33"/>
        <v>0</v>
      </c>
      <c r="CL33" s="84">
        <f t="shared" si="34"/>
        <v>0</v>
      </c>
      <c r="CM33" s="84">
        <f t="shared" si="35"/>
        <v>0</v>
      </c>
      <c r="CN33" s="84">
        <f t="shared" si="36"/>
        <v>0</v>
      </c>
      <c r="CO33" s="84">
        <f t="shared" si="37"/>
        <v>0</v>
      </c>
      <c r="CP33" s="84">
        <f t="shared" si="38"/>
        <v>0</v>
      </c>
      <c r="CQ33" s="84">
        <f t="shared" si="39"/>
        <v>0</v>
      </c>
      <c r="CR33" s="84">
        <f t="shared" si="40"/>
        <v>0</v>
      </c>
    </row>
    <row r="34" spans="2:96" x14ac:dyDescent="0.2">
      <c r="B34" s="252"/>
      <c r="C34" s="253"/>
      <c r="D34" s="249"/>
      <c r="E34" s="249"/>
      <c r="F34" s="255"/>
      <c r="G34" s="255"/>
      <c r="H34" s="255"/>
      <c r="I34" s="249"/>
      <c r="J34" s="251"/>
      <c r="K34" s="254"/>
      <c r="M34" s="273">
        <f t="shared" si="41"/>
        <v>0</v>
      </c>
      <c r="N34" s="270">
        <f t="shared" si="42"/>
        <v>0</v>
      </c>
      <c r="O34" s="270">
        <f t="shared" si="43"/>
        <v>0</v>
      </c>
      <c r="P34" s="277">
        <f t="shared" si="45"/>
        <v>0</v>
      </c>
      <c r="R34" s="85">
        <f t="shared" si="16"/>
        <v>0</v>
      </c>
      <c r="S34" s="84">
        <f t="shared" si="17"/>
        <v>0</v>
      </c>
      <c r="T34" s="84">
        <f t="shared" si="18"/>
        <v>0</v>
      </c>
      <c r="U34" s="84">
        <f t="shared" si="19"/>
        <v>0</v>
      </c>
      <c r="V34" s="84">
        <f t="shared" si="20"/>
        <v>0</v>
      </c>
      <c r="W34" s="84">
        <f t="shared" si="21"/>
        <v>0</v>
      </c>
      <c r="X34" s="84">
        <f t="shared" si="22"/>
        <v>0</v>
      </c>
      <c r="Y34" s="84">
        <f t="shared" si="23"/>
        <v>0</v>
      </c>
      <c r="Z34" s="84">
        <f t="shared" si="24"/>
        <v>0</v>
      </c>
      <c r="AA34" s="84">
        <f t="shared" si="25"/>
        <v>0</v>
      </c>
      <c r="AB34" s="84">
        <f t="shared" si="26"/>
        <v>0</v>
      </c>
      <c r="AC34" s="335">
        <f t="shared" si="27"/>
        <v>0</v>
      </c>
      <c r="AE34" s="86" t="str">
        <f>Header!$C$22</f>
        <v>477 - Salaries</v>
      </c>
      <c r="AF34" s="85">
        <f t="shared" si="44"/>
        <v>0</v>
      </c>
      <c r="AG34" s="84">
        <f t="shared" si="44"/>
        <v>0</v>
      </c>
      <c r="AH34" s="84">
        <f t="shared" si="49"/>
        <v>0</v>
      </c>
      <c r="AI34" s="84">
        <f t="shared" ref="AH34:AQ39" si="50">IF($I34&lt;=AI$1,IF($J34&lt;AI$1,0,$C34/12),0)</f>
        <v>0</v>
      </c>
      <c r="AJ34" s="84">
        <f t="shared" si="50"/>
        <v>0</v>
      </c>
      <c r="AK34" s="84">
        <f t="shared" si="50"/>
        <v>0</v>
      </c>
      <c r="AL34" s="84">
        <f t="shared" si="50"/>
        <v>0</v>
      </c>
      <c r="AM34" s="84">
        <f t="shared" si="50"/>
        <v>0</v>
      </c>
      <c r="AN34" s="84">
        <f t="shared" si="50"/>
        <v>0</v>
      </c>
      <c r="AO34" s="84">
        <f t="shared" si="50"/>
        <v>0</v>
      </c>
      <c r="AP34" s="84">
        <f t="shared" si="50"/>
        <v>0</v>
      </c>
      <c r="AQ34" s="84">
        <f t="shared" si="50"/>
        <v>0</v>
      </c>
      <c r="AR34" s="234"/>
      <c r="AS34" s="86" t="str">
        <f>Header!$C$23</f>
        <v>479 - Employers National Insurance</v>
      </c>
      <c r="AT34" s="85">
        <f>IF(CG34&lt;Header!$C$32,0,IF(AF34&gt;0,(CG34-Header!$C$32)*Header!$B$29,0))</f>
        <v>0</v>
      </c>
      <c r="AU34" s="84">
        <f>IF(CH34&lt;Header!$C$32,0,IF(AG34&gt;0,(CH34-Header!$C$32)*Header!$B$29,0))</f>
        <v>0</v>
      </c>
      <c r="AV34" s="84">
        <f>IF(CI34&lt;Header!$C$32,0,IF(AH34&gt;0,(CI34-Header!$C$32)*Header!$B$29,0))</f>
        <v>0</v>
      </c>
      <c r="AW34" s="84">
        <f>IF(CJ34&lt;Header!$C$32,0,IF(AI34&gt;0,(CJ34-Header!$C$32)*Header!$B$29,0))</f>
        <v>0</v>
      </c>
      <c r="AX34" s="84">
        <f>IF(CK34&lt;Header!$C$32,0,IF(AJ34&gt;0,(CK34-Header!$C$32)*Header!$B$29,0))</f>
        <v>0</v>
      </c>
      <c r="AY34" s="84">
        <f>IF(CL34&lt;Header!$C$32,0,IF(AK34&gt;0,(CL34-Header!$C$32)*Header!$B$29,0))</f>
        <v>0</v>
      </c>
      <c r="AZ34" s="84">
        <f>IF(CM34&lt;Header!$C$32,0,IF(AL34&gt;0,(CM34-Header!$C$32)*Header!$B$29,0))</f>
        <v>0</v>
      </c>
      <c r="BA34" s="84">
        <f>IF(CN34&lt;Header!$C$32,0,IF(AM34&gt;0,(CN34-Header!$C$32)*Header!$B$29,0))</f>
        <v>0</v>
      </c>
      <c r="BB34" s="84">
        <f>IF(CO34&lt;Header!$C$32,0,IF(AN34&gt;0,(CO34-Header!$C$32)*Header!$B$29,0))</f>
        <v>0</v>
      </c>
      <c r="BC34" s="84">
        <f>IF(CP34&lt;Header!$C$32,0,IF(AO34&gt;0,(CP34-Header!$C$32)*Header!$B$29,0))</f>
        <v>0</v>
      </c>
      <c r="BD34" s="84">
        <f>IF(CQ34&lt;Header!$C$32,0,IF(AP34&gt;0,(CQ34-Header!$C$32)*Header!$B$29,0))</f>
        <v>0</v>
      </c>
      <c r="BE34" s="84">
        <f>IF(CR34&lt;Header!$C$32,0,IF(AQ34&gt;0,(CR34-Header!$C$32)*Header!$B$29,0))</f>
        <v>0</v>
      </c>
      <c r="BF34" s="86" t="str">
        <f>Header!$C$24</f>
        <v>482 - Pensions Costs</v>
      </c>
      <c r="BG34" s="85">
        <f>IF(AF34&gt;0,IF(AF34&gt;Header!$D$36,Header!$D$37,AF34-Header!$C$36)*$H34,0)</f>
        <v>0</v>
      </c>
      <c r="BH34" s="84">
        <f>IF(AG34&gt;0,IF(AG34&gt;Header!$D$36,Header!$D$37,AG34-Header!$C$36)*$H34,0)</f>
        <v>0</v>
      </c>
      <c r="BI34" s="84">
        <f>IF(AH34&gt;0,IF(AH34&gt;Header!$D$36,Header!$D$37,AH34-Header!$C$36)*$H34,0)</f>
        <v>0</v>
      </c>
      <c r="BJ34" s="84">
        <f>IF(AI34&gt;0,IF(AI34&gt;Header!$D$36,Header!$D$37,AI34-Header!$C$36)*$H34,0)</f>
        <v>0</v>
      </c>
      <c r="BK34" s="84">
        <f>IF(AJ34&gt;0,IF(AJ34&gt;Header!$D$36,Header!$D$37,AJ34-Header!$C$36)*$H34,0)</f>
        <v>0</v>
      </c>
      <c r="BL34" s="84">
        <f>IF(AK34&gt;0,IF(AK34&gt;Header!$D$36,Header!$D$37,AK34-Header!$C$36)*$H34,0)</f>
        <v>0</v>
      </c>
      <c r="BM34" s="84">
        <f>IF(AL34&gt;0,IF(AL34&gt;Header!$D$36,Header!$D$37,AL34-Header!$C$36)*$H34,0)</f>
        <v>0</v>
      </c>
      <c r="BN34" s="84">
        <f>IF(AM34&gt;0,IF(AM34&gt;Header!$D$36,Header!$D$37,AM34-Header!$C$36)*$H34,0)</f>
        <v>0</v>
      </c>
      <c r="BO34" s="84">
        <f>IF(AN34&gt;0,IF(AN34&gt;Header!$D$36,Header!$D$37,AN34-Header!$C$36)*$H34,0)</f>
        <v>0</v>
      </c>
      <c r="BP34" s="84">
        <f>IF(AO34&gt;0,IF(AO34&gt;Header!$D$36,Header!$D$37,AO34-Header!$C$36)*$H34,0)</f>
        <v>0</v>
      </c>
      <c r="BQ34" s="84">
        <f>IF(AP34&gt;0,IF(AP34&gt;Header!$D$36,Header!$D$37,AP34-Header!$C$36)*$H34,0)</f>
        <v>0</v>
      </c>
      <c r="BR34" s="84">
        <f>IF(AQ34&gt;0,IF(AQ34&gt;Header!$D$36,Header!$D$37,AQ34-Header!$C$36)*$H34,0)</f>
        <v>0</v>
      </c>
      <c r="BT34" s="85">
        <f>IF(AF34&gt;Header!$D$36,Header!$D$37,AF34-Header!$D$36)*'Employees Entry'!$F34</f>
        <v>0</v>
      </c>
      <c r="BU34" s="84">
        <f>IF(AG34&gt;Header!$D$36,Header!$D$37,AG34-Header!$D$36)*'Employees Entry'!$F34</f>
        <v>0</v>
      </c>
      <c r="BV34" s="84">
        <f>IF(AH34&gt;Header!$D$36,Header!$D$37,AH34-Header!$D$36)*'Employees Entry'!$F34</f>
        <v>0</v>
      </c>
      <c r="BW34" s="84">
        <f>IF(AI34&gt;Header!$D$36,Header!$D$37,AI34-Header!$D$36)*'Employees Entry'!$F34</f>
        <v>0</v>
      </c>
      <c r="BX34" s="84">
        <f>IF(AJ34&gt;Header!$D$36,Header!$D$37,AJ34-Header!$D$36)*'Employees Entry'!$F34</f>
        <v>0</v>
      </c>
      <c r="BY34" s="84">
        <f>IF(AK34&gt;Header!$D$36,Header!$D$37,AK34-Header!$D$36)*'Employees Entry'!$F34</f>
        <v>0</v>
      </c>
      <c r="BZ34" s="84">
        <f>IF(AL34&gt;Header!$D$36,Header!$D$37,AL34-Header!$D$36)*'Employees Entry'!$F34</f>
        <v>0</v>
      </c>
      <c r="CA34" s="84">
        <f>IF(AM34&gt;Header!$D$36,Header!$D$37,AM34-Header!$D$36)*'Employees Entry'!$F34</f>
        <v>0</v>
      </c>
      <c r="CB34" s="84">
        <f>IF(AN34&gt;Header!$D$36,Header!$D$37,AN34-Header!$D$36)*'Employees Entry'!$F34</f>
        <v>0</v>
      </c>
      <c r="CC34" s="84">
        <f>IF(AO34&gt;Header!$D$36,Header!$D$37,AO34-Header!$D$36)*'Employees Entry'!$F34</f>
        <v>0</v>
      </c>
      <c r="CD34" s="84">
        <f>IF(AP34&gt;Header!$D$36,Header!$D$37,AP34-Header!$D$36)*'Employees Entry'!$F34</f>
        <v>0</v>
      </c>
      <c r="CE34" s="84">
        <f>IF(AQ34&gt;Header!$D$36,Header!$D$37,AQ34-Header!$D$36)*'Employees Entry'!$F34</f>
        <v>0</v>
      </c>
      <c r="CG34" s="85">
        <f t="shared" si="29"/>
        <v>0</v>
      </c>
      <c r="CH34" s="84">
        <f t="shared" si="30"/>
        <v>0</v>
      </c>
      <c r="CI34" s="84">
        <f t="shared" si="31"/>
        <v>0</v>
      </c>
      <c r="CJ34" s="84">
        <f t="shared" si="32"/>
        <v>0</v>
      </c>
      <c r="CK34" s="84">
        <f t="shared" si="33"/>
        <v>0</v>
      </c>
      <c r="CL34" s="84">
        <f t="shared" si="34"/>
        <v>0</v>
      </c>
      <c r="CM34" s="84">
        <f t="shared" si="35"/>
        <v>0</v>
      </c>
      <c r="CN34" s="84">
        <f t="shared" si="36"/>
        <v>0</v>
      </c>
      <c r="CO34" s="84">
        <f t="shared" si="37"/>
        <v>0</v>
      </c>
      <c r="CP34" s="84">
        <f t="shared" si="38"/>
        <v>0</v>
      </c>
      <c r="CQ34" s="84">
        <f t="shared" si="39"/>
        <v>0</v>
      </c>
      <c r="CR34" s="84">
        <f t="shared" si="40"/>
        <v>0</v>
      </c>
    </row>
    <row r="35" spans="2:96" x14ac:dyDescent="0.2">
      <c r="B35" s="252"/>
      <c r="C35" s="253"/>
      <c r="D35" s="249"/>
      <c r="E35" s="249"/>
      <c r="F35" s="255"/>
      <c r="G35" s="255"/>
      <c r="H35" s="255"/>
      <c r="I35" s="249"/>
      <c r="J35" s="251"/>
      <c r="K35" s="254"/>
      <c r="M35" s="273">
        <f t="shared" si="41"/>
        <v>0</v>
      </c>
      <c r="N35" s="270">
        <f t="shared" si="42"/>
        <v>0</v>
      </c>
      <c r="O35" s="270">
        <f t="shared" si="43"/>
        <v>0</v>
      </c>
      <c r="P35" s="277">
        <f t="shared" si="45"/>
        <v>0</v>
      </c>
      <c r="R35" s="85">
        <f t="shared" si="16"/>
        <v>0</v>
      </c>
      <c r="S35" s="84">
        <f t="shared" si="17"/>
        <v>0</v>
      </c>
      <c r="T35" s="84">
        <f t="shared" si="18"/>
        <v>0</v>
      </c>
      <c r="U35" s="84">
        <f t="shared" si="19"/>
        <v>0</v>
      </c>
      <c r="V35" s="84">
        <f t="shared" si="20"/>
        <v>0</v>
      </c>
      <c r="W35" s="84">
        <f t="shared" si="21"/>
        <v>0</v>
      </c>
      <c r="X35" s="84">
        <f t="shared" si="22"/>
        <v>0</v>
      </c>
      <c r="Y35" s="84">
        <f t="shared" si="23"/>
        <v>0</v>
      </c>
      <c r="Z35" s="84">
        <f t="shared" si="24"/>
        <v>0</v>
      </c>
      <c r="AA35" s="84">
        <f t="shared" si="25"/>
        <v>0</v>
      </c>
      <c r="AB35" s="84">
        <f t="shared" si="26"/>
        <v>0</v>
      </c>
      <c r="AC35" s="335">
        <f t="shared" si="27"/>
        <v>0</v>
      </c>
      <c r="AE35" s="86" t="str">
        <f>Header!$C$22</f>
        <v>477 - Salaries</v>
      </c>
      <c r="AF35" s="85">
        <f t="shared" si="44"/>
        <v>0</v>
      </c>
      <c r="AG35" s="84">
        <f t="shared" si="44"/>
        <v>0</v>
      </c>
      <c r="AH35" s="84">
        <f t="shared" si="50"/>
        <v>0</v>
      </c>
      <c r="AI35" s="84">
        <f t="shared" si="50"/>
        <v>0</v>
      </c>
      <c r="AJ35" s="84">
        <f t="shared" si="50"/>
        <v>0</v>
      </c>
      <c r="AK35" s="84">
        <f t="shared" si="50"/>
        <v>0</v>
      </c>
      <c r="AL35" s="84">
        <f t="shared" si="50"/>
        <v>0</v>
      </c>
      <c r="AM35" s="84">
        <f t="shared" si="50"/>
        <v>0</v>
      </c>
      <c r="AN35" s="84">
        <f t="shared" si="50"/>
        <v>0</v>
      </c>
      <c r="AO35" s="84">
        <f t="shared" si="50"/>
        <v>0</v>
      </c>
      <c r="AP35" s="84">
        <f t="shared" si="50"/>
        <v>0</v>
      </c>
      <c r="AQ35" s="84">
        <f t="shared" si="50"/>
        <v>0</v>
      </c>
      <c r="AR35" s="234"/>
      <c r="AS35" s="86" t="str">
        <f>Header!$C$23</f>
        <v>479 - Employers National Insurance</v>
      </c>
      <c r="AT35" s="85">
        <f>IF(CG35&lt;Header!$C$32,0,IF(AF35&gt;0,(CG35-Header!$C$32)*Header!$B$29,0))</f>
        <v>0</v>
      </c>
      <c r="AU35" s="84">
        <f>IF(CH35&lt;Header!$C$32,0,IF(AG35&gt;0,(CH35-Header!$C$32)*Header!$B$29,0))</f>
        <v>0</v>
      </c>
      <c r="AV35" s="84">
        <f>IF(CI35&lt;Header!$C$32,0,IF(AH35&gt;0,(CI35-Header!$C$32)*Header!$B$29,0))</f>
        <v>0</v>
      </c>
      <c r="AW35" s="84">
        <f>IF(CJ35&lt;Header!$C$32,0,IF(AI35&gt;0,(CJ35-Header!$C$32)*Header!$B$29,0))</f>
        <v>0</v>
      </c>
      <c r="AX35" s="84">
        <f>IF(CK35&lt;Header!$C$32,0,IF(AJ35&gt;0,(CK35-Header!$C$32)*Header!$B$29,0))</f>
        <v>0</v>
      </c>
      <c r="AY35" s="84">
        <f>IF(CL35&lt;Header!$C$32,0,IF(AK35&gt;0,(CL35-Header!$C$32)*Header!$B$29,0))</f>
        <v>0</v>
      </c>
      <c r="AZ35" s="84">
        <f>IF(CM35&lt;Header!$C$32,0,IF(AL35&gt;0,(CM35-Header!$C$32)*Header!$B$29,0))</f>
        <v>0</v>
      </c>
      <c r="BA35" s="84">
        <f>IF(CN35&lt;Header!$C$32,0,IF(AM35&gt;0,(CN35-Header!$C$32)*Header!$B$29,0))</f>
        <v>0</v>
      </c>
      <c r="BB35" s="84">
        <f>IF(CO35&lt;Header!$C$32,0,IF(AN35&gt;0,(CO35-Header!$C$32)*Header!$B$29,0))</f>
        <v>0</v>
      </c>
      <c r="BC35" s="84">
        <f>IF(CP35&lt;Header!$C$32,0,IF(AO35&gt;0,(CP35-Header!$C$32)*Header!$B$29,0))</f>
        <v>0</v>
      </c>
      <c r="BD35" s="84">
        <f>IF(CQ35&lt;Header!$C$32,0,IF(AP35&gt;0,(CQ35-Header!$C$32)*Header!$B$29,0))</f>
        <v>0</v>
      </c>
      <c r="BE35" s="84">
        <f>IF(CR35&lt;Header!$C$32,0,IF(AQ35&gt;0,(CR35-Header!$C$32)*Header!$B$29,0))</f>
        <v>0</v>
      </c>
      <c r="BF35" s="86" t="str">
        <f>Header!$C$24</f>
        <v>482 - Pensions Costs</v>
      </c>
      <c r="BG35" s="85">
        <f>IF(AF35&gt;0,IF(AF35&gt;Header!$D$36,Header!$D$37,AF35-Header!$C$36)*$H35,0)</f>
        <v>0</v>
      </c>
      <c r="BH35" s="84">
        <f>IF(AG35&gt;0,IF(AG35&gt;Header!$D$36,Header!$D$37,AG35-Header!$C$36)*$H35,0)</f>
        <v>0</v>
      </c>
      <c r="BI35" s="84">
        <f>IF(AH35&gt;0,IF(AH35&gt;Header!$D$36,Header!$D$37,AH35-Header!$C$36)*$H35,0)</f>
        <v>0</v>
      </c>
      <c r="BJ35" s="84">
        <f>IF(AI35&gt;0,IF(AI35&gt;Header!$D$36,Header!$D$37,AI35-Header!$C$36)*$H35,0)</f>
        <v>0</v>
      </c>
      <c r="BK35" s="84">
        <f>IF(AJ35&gt;0,IF(AJ35&gt;Header!$D$36,Header!$D$37,AJ35-Header!$C$36)*$H35,0)</f>
        <v>0</v>
      </c>
      <c r="BL35" s="84">
        <f>IF(AK35&gt;0,IF(AK35&gt;Header!$D$36,Header!$D$37,AK35-Header!$C$36)*$H35,0)</f>
        <v>0</v>
      </c>
      <c r="BM35" s="84">
        <f>IF(AL35&gt;0,IF(AL35&gt;Header!$D$36,Header!$D$37,AL35-Header!$C$36)*$H35,0)</f>
        <v>0</v>
      </c>
      <c r="BN35" s="84">
        <f>IF(AM35&gt;0,IF(AM35&gt;Header!$D$36,Header!$D$37,AM35-Header!$C$36)*$H35,0)</f>
        <v>0</v>
      </c>
      <c r="BO35" s="84">
        <f>IF(AN35&gt;0,IF(AN35&gt;Header!$D$36,Header!$D$37,AN35-Header!$C$36)*$H35,0)</f>
        <v>0</v>
      </c>
      <c r="BP35" s="84">
        <f>IF(AO35&gt;0,IF(AO35&gt;Header!$D$36,Header!$D$37,AO35-Header!$C$36)*$H35,0)</f>
        <v>0</v>
      </c>
      <c r="BQ35" s="84">
        <f>IF(AP35&gt;0,IF(AP35&gt;Header!$D$36,Header!$D$37,AP35-Header!$C$36)*$H35,0)</f>
        <v>0</v>
      </c>
      <c r="BR35" s="84">
        <f>IF(AQ35&gt;0,IF(AQ35&gt;Header!$D$36,Header!$D$37,AQ35-Header!$C$36)*$H35,0)</f>
        <v>0</v>
      </c>
      <c r="BT35" s="85">
        <f>IF(AF35&gt;Header!$D$36,Header!$D$37,AF35-Header!$D$36)*'Employees Entry'!$F35</f>
        <v>0</v>
      </c>
      <c r="BU35" s="84">
        <f>IF(AG35&gt;Header!$D$36,Header!$D$37,AG35-Header!$D$36)*'Employees Entry'!$F35</f>
        <v>0</v>
      </c>
      <c r="BV35" s="84">
        <f>IF(AH35&gt;Header!$D$36,Header!$D$37,AH35-Header!$D$36)*'Employees Entry'!$F35</f>
        <v>0</v>
      </c>
      <c r="BW35" s="84">
        <f>IF(AI35&gt;Header!$D$36,Header!$D$37,AI35-Header!$D$36)*'Employees Entry'!$F35</f>
        <v>0</v>
      </c>
      <c r="BX35" s="84">
        <f>IF(AJ35&gt;Header!$D$36,Header!$D$37,AJ35-Header!$D$36)*'Employees Entry'!$F35</f>
        <v>0</v>
      </c>
      <c r="BY35" s="84">
        <f>IF(AK35&gt;Header!$D$36,Header!$D$37,AK35-Header!$D$36)*'Employees Entry'!$F35</f>
        <v>0</v>
      </c>
      <c r="BZ35" s="84">
        <f>IF(AL35&gt;Header!$D$36,Header!$D$37,AL35-Header!$D$36)*'Employees Entry'!$F35</f>
        <v>0</v>
      </c>
      <c r="CA35" s="84">
        <f>IF(AM35&gt;Header!$D$36,Header!$D$37,AM35-Header!$D$36)*'Employees Entry'!$F35</f>
        <v>0</v>
      </c>
      <c r="CB35" s="84">
        <f>IF(AN35&gt;Header!$D$36,Header!$D$37,AN35-Header!$D$36)*'Employees Entry'!$F35</f>
        <v>0</v>
      </c>
      <c r="CC35" s="84">
        <f>IF(AO35&gt;Header!$D$36,Header!$D$37,AO35-Header!$D$36)*'Employees Entry'!$F35</f>
        <v>0</v>
      </c>
      <c r="CD35" s="84">
        <f>IF(AP35&gt;Header!$D$36,Header!$D$37,AP35-Header!$D$36)*'Employees Entry'!$F35</f>
        <v>0</v>
      </c>
      <c r="CE35" s="84">
        <f>IF(AQ35&gt;Header!$D$36,Header!$D$37,AQ35-Header!$D$36)*'Employees Entry'!$F35</f>
        <v>0</v>
      </c>
      <c r="CG35" s="85">
        <f t="shared" si="29"/>
        <v>0</v>
      </c>
      <c r="CH35" s="84">
        <f t="shared" si="30"/>
        <v>0</v>
      </c>
      <c r="CI35" s="84">
        <f t="shared" si="31"/>
        <v>0</v>
      </c>
      <c r="CJ35" s="84">
        <f t="shared" si="32"/>
        <v>0</v>
      </c>
      <c r="CK35" s="84">
        <f t="shared" si="33"/>
        <v>0</v>
      </c>
      <c r="CL35" s="84">
        <f t="shared" si="34"/>
        <v>0</v>
      </c>
      <c r="CM35" s="84">
        <f t="shared" si="35"/>
        <v>0</v>
      </c>
      <c r="CN35" s="84">
        <f t="shared" si="36"/>
        <v>0</v>
      </c>
      <c r="CO35" s="84">
        <f t="shared" si="37"/>
        <v>0</v>
      </c>
      <c r="CP35" s="84">
        <f t="shared" si="38"/>
        <v>0</v>
      </c>
      <c r="CQ35" s="84">
        <f t="shared" si="39"/>
        <v>0</v>
      </c>
      <c r="CR35" s="84">
        <f t="shared" si="40"/>
        <v>0</v>
      </c>
    </row>
    <row r="36" spans="2:96" x14ac:dyDescent="0.2">
      <c r="B36" s="252"/>
      <c r="C36" s="253"/>
      <c r="D36" s="249"/>
      <c r="E36" s="249"/>
      <c r="F36" s="255"/>
      <c r="G36" s="255"/>
      <c r="H36" s="255"/>
      <c r="I36" s="249"/>
      <c r="J36" s="251"/>
      <c r="K36" s="254"/>
      <c r="M36" s="273">
        <f t="shared" si="41"/>
        <v>0</v>
      </c>
      <c r="N36" s="270">
        <f t="shared" si="42"/>
        <v>0</v>
      </c>
      <c r="O36" s="270">
        <f t="shared" si="43"/>
        <v>0</v>
      </c>
      <c r="P36" s="277">
        <f t="shared" si="45"/>
        <v>0</v>
      </c>
      <c r="R36" s="85">
        <f t="shared" si="16"/>
        <v>0</v>
      </c>
      <c r="S36" s="84">
        <f t="shared" si="17"/>
        <v>0</v>
      </c>
      <c r="T36" s="84">
        <f t="shared" si="18"/>
        <v>0</v>
      </c>
      <c r="U36" s="84">
        <f t="shared" si="19"/>
        <v>0</v>
      </c>
      <c r="V36" s="84">
        <f t="shared" si="20"/>
        <v>0</v>
      </c>
      <c r="W36" s="84">
        <f t="shared" si="21"/>
        <v>0</v>
      </c>
      <c r="X36" s="84">
        <f t="shared" si="22"/>
        <v>0</v>
      </c>
      <c r="Y36" s="84">
        <f t="shared" si="23"/>
        <v>0</v>
      </c>
      <c r="Z36" s="84">
        <f t="shared" si="24"/>
        <v>0</v>
      </c>
      <c r="AA36" s="84">
        <f t="shared" si="25"/>
        <v>0</v>
      </c>
      <c r="AB36" s="84">
        <f t="shared" si="26"/>
        <v>0</v>
      </c>
      <c r="AC36" s="335">
        <f t="shared" si="27"/>
        <v>0</v>
      </c>
      <c r="AE36" s="86" t="str">
        <f>Header!$C$22</f>
        <v>477 - Salaries</v>
      </c>
      <c r="AF36" s="85">
        <f t="shared" si="44"/>
        <v>0</v>
      </c>
      <c r="AG36" s="84">
        <f t="shared" si="44"/>
        <v>0</v>
      </c>
      <c r="AH36" s="84">
        <f t="shared" si="50"/>
        <v>0</v>
      </c>
      <c r="AI36" s="84">
        <f t="shared" si="50"/>
        <v>0</v>
      </c>
      <c r="AJ36" s="84">
        <f t="shared" si="50"/>
        <v>0</v>
      </c>
      <c r="AK36" s="84">
        <f t="shared" si="50"/>
        <v>0</v>
      </c>
      <c r="AL36" s="84">
        <f t="shared" si="50"/>
        <v>0</v>
      </c>
      <c r="AM36" s="84">
        <f t="shared" si="50"/>
        <v>0</v>
      </c>
      <c r="AN36" s="84">
        <f t="shared" si="50"/>
        <v>0</v>
      </c>
      <c r="AO36" s="84">
        <f t="shared" si="50"/>
        <v>0</v>
      </c>
      <c r="AP36" s="84">
        <f t="shared" si="50"/>
        <v>0</v>
      </c>
      <c r="AQ36" s="84">
        <f t="shared" si="50"/>
        <v>0</v>
      </c>
      <c r="AR36" s="234"/>
      <c r="AS36" s="86" t="str">
        <f>Header!$C$23</f>
        <v>479 - Employers National Insurance</v>
      </c>
      <c r="AT36" s="85">
        <f>IF(CG36&lt;Header!$C$32,0,IF(AF36&gt;0,(CG36-Header!$C$32)*Header!$B$29,0))</f>
        <v>0</v>
      </c>
      <c r="AU36" s="84">
        <f>IF(CH36&lt;Header!$C$32,0,IF(AG36&gt;0,(CH36-Header!$C$32)*Header!$B$29,0))</f>
        <v>0</v>
      </c>
      <c r="AV36" s="84">
        <f>IF(CI36&lt;Header!$C$32,0,IF(AH36&gt;0,(CI36-Header!$C$32)*Header!$B$29,0))</f>
        <v>0</v>
      </c>
      <c r="AW36" s="84">
        <f>IF(CJ36&lt;Header!$C$32,0,IF(AI36&gt;0,(CJ36-Header!$C$32)*Header!$B$29,0))</f>
        <v>0</v>
      </c>
      <c r="AX36" s="84">
        <f>IF(CK36&lt;Header!$C$32,0,IF(AJ36&gt;0,(CK36-Header!$C$32)*Header!$B$29,0))</f>
        <v>0</v>
      </c>
      <c r="AY36" s="84">
        <f>IF(CL36&lt;Header!$C$32,0,IF(AK36&gt;0,(CL36-Header!$C$32)*Header!$B$29,0))</f>
        <v>0</v>
      </c>
      <c r="AZ36" s="84">
        <f>IF(CM36&lt;Header!$C$32,0,IF(AL36&gt;0,(CM36-Header!$C$32)*Header!$B$29,0))</f>
        <v>0</v>
      </c>
      <c r="BA36" s="84">
        <f>IF(CN36&lt;Header!$C$32,0,IF(AM36&gt;0,(CN36-Header!$C$32)*Header!$B$29,0))</f>
        <v>0</v>
      </c>
      <c r="BB36" s="84">
        <f>IF(CO36&lt;Header!$C$32,0,IF(AN36&gt;0,(CO36-Header!$C$32)*Header!$B$29,0))</f>
        <v>0</v>
      </c>
      <c r="BC36" s="84">
        <f>IF(CP36&lt;Header!$C$32,0,IF(AO36&gt;0,(CP36-Header!$C$32)*Header!$B$29,0))</f>
        <v>0</v>
      </c>
      <c r="BD36" s="84">
        <f>IF(CQ36&lt;Header!$C$32,0,IF(AP36&gt;0,(CQ36-Header!$C$32)*Header!$B$29,0))</f>
        <v>0</v>
      </c>
      <c r="BE36" s="84">
        <f>IF(CR36&lt;Header!$C$32,0,IF(AQ36&gt;0,(CR36-Header!$C$32)*Header!$B$29,0))</f>
        <v>0</v>
      </c>
      <c r="BF36" s="86" t="str">
        <f>Header!$C$24</f>
        <v>482 - Pensions Costs</v>
      </c>
      <c r="BG36" s="85">
        <f>IF(AF36&gt;0,IF(AF36&gt;Header!$D$36,Header!$D$37,AF36-Header!$C$36)*$H36,0)</f>
        <v>0</v>
      </c>
      <c r="BH36" s="84">
        <f>IF(AG36&gt;0,IF(AG36&gt;Header!$D$36,Header!$D$37,AG36-Header!$C$36)*$H36,0)</f>
        <v>0</v>
      </c>
      <c r="BI36" s="84">
        <f>IF(AH36&gt;0,IF(AH36&gt;Header!$D$36,Header!$D$37,AH36-Header!$C$36)*$H36,0)</f>
        <v>0</v>
      </c>
      <c r="BJ36" s="84">
        <f>IF(AI36&gt;0,IF(AI36&gt;Header!$D$36,Header!$D$37,AI36-Header!$C$36)*$H36,0)</f>
        <v>0</v>
      </c>
      <c r="BK36" s="84">
        <f>IF(AJ36&gt;0,IF(AJ36&gt;Header!$D$36,Header!$D$37,AJ36-Header!$C$36)*$H36,0)</f>
        <v>0</v>
      </c>
      <c r="BL36" s="84">
        <f>IF(AK36&gt;0,IF(AK36&gt;Header!$D$36,Header!$D$37,AK36-Header!$C$36)*$H36,0)</f>
        <v>0</v>
      </c>
      <c r="BM36" s="84">
        <f>IF(AL36&gt;0,IF(AL36&gt;Header!$D$36,Header!$D$37,AL36-Header!$C$36)*$H36,0)</f>
        <v>0</v>
      </c>
      <c r="BN36" s="84">
        <f>IF(AM36&gt;0,IF(AM36&gt;Header!$D$36,Header!$D$37,AM36-Header!$C$36)*$H36,0)</f>
        <v>0</v>
      </c>
      <c r="BO36" s="84">
        <f>IF(AN36&gt;0,IF(AN36&gt;Header!$D$36,Header!$D$37,AN36-Header!$C$36)*$H36,0)</f>
        <v>0</v>
      </c>
      <c r="BP36" s="84">
        <f>IF(AO36&gt;0,IF(AO36&gt;Header!$D$36,Header!$D$37,AO36-Header!$C$36)*$H36,0)</f>
        <v>0</v>
      </c>
      <c r="BQ36" s="84">
        <f>IF(AP36&gt;0,IF(AP36&gt;Header!$D$36,Header!$D$37,AP36-Header!$C$36)*$H36,0)</f>
        <v>0</v>
      </c>
      <c r="BR36" s="84">
        <f>IF(AQ36&gt;0,IF(AQ36&gt;Header!$D$36,Header!$D$37,AQ36-Header!$C$36)*$H36,0)</f>
        <v>0</v>
      </c>
      <c r="BT36" s="85">
        <f>IF(AF36&gt;Header!$D$36,Header!$D$37,AF36-Header!$D$36)*'Employees Entry'!$F36</f>
        <v>0</v>
      </c>
      <c r="BU36" s="84">
        <f>IF(AG36&gt;Header!$D$36,Header!$D$37,AG36-Header!$D$36)*'Employees Entry'!$F36</f>
        <v>0</v>
      </c>
      <c r="BV36" s="84">
        <f>IF(AH36&gt;Header!$D$36,Header!$D$37,AH36-Header!$D$36)*'Employees Entry'!$F36</f>
        <v>0</v>
      </c>
      <c r="BW36" s="84">
        <f>IF(AI36&gt;Header!$D$36,Header!$D$37,AI36-Header!$D$36)*'Employees Entry'!$F36</f>
        <v>0</v>
      </c>
      <c r="BX36" s="84">
        <f>IF(AJ36&gt;Header!$D$36,Header!$D$37,AJ36-Header!$D$36)*'Employees Entry'!$F36</f>
        <v>0</v>
      </c>
      <c r="BY36" s="84">
        <f>IF(AK36&gt;Header!$D$36,Header!$D$37,AK36-Header!$D$36)*'Employees Entry'!$F36</f>
        <v>0</v>
      </c>
      <c r="BZ36" s="84">
        <f>IF(AL36&gt;Header!$D$36,Header!$D$37,AL36-Header!$D$36)*'Employees Entry'!$F36</f>
        <v>0</v>
      </c>
      <c r="CA36" s="84">
        <f>IF(AM36&gt;Header!$D$36,Header!$D$37,AM36-Header!$D$36)*'Employees Entry'!$F36</f>
        <v>0</v>
      </c>
      <c r="CB36" s="84">
        <f>IF(AN36&gt;Header!$D$36,Header!$D$37,AN36-Header!$D$36)*'Employees Entry'!$F36</f>
        <v>0</v>
      </c>
      <c r="CC36" s="84">
        <f>IF(AO36&gt;Header!$D$36,Header!$D$37,AO36-Header!$D$36)*'Employees Entry'!$F36</f>
        <v>0</v>
      </c>
      <c r="CD36" s="84">
        <f>IF(AP36&gt;Header!$D$36,Header!$D$37,AP36-Header!$D$36)*'Employees Entry'!$F36</f>
        <v>0</v>
      </c>
      <c r="CE36" s="84">
        <f>IF(AQ36&gt;Header!$D$36,Header!$D$37,AQ36-Header!$D$36)*'Employees Entry'!$F36</f>
        <v>0</v>
      </c>
      <c r="CG36" s="85">
        <f t="shared" si="29"/>
        <v>0</v>
      </c>
      <c r="CH36" s="84">
        <f t="shared" si="30"/>
        <v>0</v>
      </c>
      <c r="CI36" s="84">
        <f t="shared" si="31"/>
        <v>0</v>
      </c>
      <c r="CJ36" s="84">
        <f t="shared" si="32"/>
        <v>0</v>
      </c>
      <c r="CK36" s="84">
        <f t="shared" si="33"/>
        <v>0</v>
      </c>
      <c r="CL36" s="84">
        <f t="shared" si="34"/>
        <v>0</v>
      </c>
      <c r="CM36" s="84">
        <f t="shared" si="35"/>
        <v>0</v>
      </c>
      <c r="CN36" s="84">
        <f t="shared" si="36"/>
        <v>0</v>
      </c>
      <c r="CO36" s="84">
        <f t="shared" si="37"/>
        <v>0</v>
      </c>
      <c r="CP36" s="84">
        <f t="shared" si="38"/>
        <v>0</v>
      </c>
      <c r="CQ36" s="84">
        <f t="shared" si="39"/>
        <v>0</v>
      </c>
      <c r="CR36" s="84">
        <f t="shared" si="40"/>
        <v>0</v>
      </c>
    </row>
    <row r="37" spans="2:96" x14ac:dyDescent="0.2">
      <c r="B37" s="252"/>
      <c r="C37" s="253"/>
      <c r="D37" s="249"/>
      <c r="E37" s="249"/>
      <c r="F37" s="255"/>
      <c r="G37" s="255"/>
      <c r="H37" s="255"/>
      <c r="I37" s="249"/>
      <c r="J37" s="251"/>
      <c r="K37" s="254"/>
      <c r="M37" s="273">
        <f t="shared" si="41"/>
        <v>0</v>
      </c>
      <c r="N37" s="270">
        <f t="shared" si="42"/>
        <v>0</v>
      </c>
      <c r="O37" s="270">
        <f t="shared" si="43"/>
        <v>0</v>
      </c>
      <c r="P37" s="277">
        <f t="shared" si="45"/>
        <v>0</v>
      </c>
      <c r="R37" s="85">
        <f t="shared" si="16"/>
        <v>0</v>
      </c>
      <c r="S37" s="84">
        <f t="shared" si="17"/>
        <v>0</v>
      </c>
      <c r="T37" s="84">
        <f t="shared" si="18"/>
        <v>0</v>
      </c>
      <c r="U37" s="84">
        <f t="shared" si="19"/>
        <v>0</v>
      </c>
      <c r="V37" s="84">
        <f t="shared" si="20"/>
        <v>0</v>
      </c>
      <c r="W37" s="84">
        <f t="shared" si="21"/>
        <v>0</v>
      </c>
      <c r="X37" s="84">
        <f t="shared" si="22"/>
        <v>0</v>
      </c>
      <c r="Y37" s="84">
        <f t="shared" si="23"/>
        <v>0</v>
      </c>
      <c r="Z37" s="84">
        <f t="shared" si="24"/>
        <v>0</v>
      </c>
      <c r="AA37" s="84">
        <f t="shared" si="25"/>
        <v>0</v>
      </c>
      <c r="AB37" s="84">
        <f t="shared" si="26"/>
        <v>0</v>
      </c>
      <c r="AC37" s="335">
        <f t="shared" si="27"/>
        <v>0</v>
      </c>
      <c r="AE37" s="86" t="str">
        <f>Header!$C$22</f>
        <v>477 - Salaries</v>
      </c>
      <c r="AF37" s="85">
        <f t="shared" si="44"/>
        <v>0</v>
      </c>
      <c r="AG37" s="84">
        <f t="shared" si="44"/>
        <v>0</v>
      </c>
      <c r="AH37" s="84">
        <f t="shared" si="50"/>
        <v>0</v>
      </c>
      <c r="AI37" s="84">
        <f t="shared" si="50"/>
        <v>0</v>
      </c>
      <c r="AJ37" s="84">
        <f t="shared" si="50"/>
        <v>0</v>
      </c>
      <c r="AK37" s="84">
        <f t="shared" si="50"/>
        <v>0</v>
      </c>
      <c r="AL37" s="84">
        <f t="shared" si="50"/>
        <v>0</v>
      </c>
      <c r="AM37" s="84">
        <f t="shared" si="50"/>
        <v>0</v>
      </c>
      <c r="AN37" s="84">
        <f t="shared" si="50"/>
        <v>0</v>
      </c>
      <c r="AO37" s="84">
        <f t="shared" si="50"/>
        <v>0</v>
      </c>
      <c r="AP37" s="84">
        <f t="shared" si="50"/>
        <v>0</v>
      </c>
      <c r="AQ37" s="84">
        <f t="shared" si="50"/>
        <v>0</v>
      </c>
      <c r="AR37" s="234"/>
      <c r="AS37" s="86" t="str">
        <f>Header!$C$23</f>
        <v>479 - Employers National Insurance</v>
      </c>
      <c r="AT37" s="85">
        <f>IF(CG37&lt;Header!$C$32,0,IF(AF37&gt;0,(CG37-Header!$C$32)*Header!$B$29,0))</f>
        <v>0</v>
      </c>
      <c r="AU37" s="84">
        <f>IF(CH37&lt;Header!$C$32,0,IF(AG37&gt;0,(CH37-Header!$C$32)*Header!$B$29,0))</f>
        <v>0</v>
      </c>
      <c r="AV37" s="84">
        <f>IF(CI37&lt;Header!$C$32,0,IF(AH37&gt;0,(CI37-Header!$C$32)*Header!$B$29,0))</f>
        <v>0</v>
      </c>
      <c r="AW37" s="84">
        <f>IF(CJ37&lt;Header!$C$32,0,IF(AI37&gt;0,(CJ37-Header!$C$32)*Header!$B$29,0))</f>
        <v>0</v>
      </c>
      <c r="AX37" s="84">
        <f>IF(CK37&lt;Header!$C$32,0,IF(AJ37&gt;0,(CK37-Header!$C$32)*Header!$B$29,0))</f>
        <v>0</v>
      </c>
      <c r="AY37" s="84">
        <f>IF(CL37&lt;Header!$C$32,0,IF(AK37&gt;0,(CL37-Header!$C$32)*Header!$B$29,0))</f>
        <v>0</v>
      </c>
      <c r="AZ37" s="84">
        <f>IF(CM37&lt;Header!$C$32,0,IF(AL37&gt;0,(CM37-Header!$C$32)*Header!$B$29,0))</f>
        <v>0</v>
      </c>
      <c r="BA37" s="84">
        <f>IF(CN37&lt;Header!$C$32,0,IF(AM37&gt;0,(CN37-Header!$C$32)*Header!$B$29,0))</f>
        <v>0</v>
      </c>
      <c r="BB37" s="84">
        <f>IF(CO37&lt;Header!$C$32,0,IF(AN37&gt;0,(CO37-Header!$C$32)*Header!$B$29,0))</f>
        <v>0</v>
      </c>
      <c r="BC37" s="84">
        <f>IF(CP37&lt;Header!$C$32,0,IF(AO37&gt;0,(CP37-Header!$C$32)*Header!$B$29,0))</f>
        <v>0</v>
      </c>
      <c r="BD37" s="84">
        <f>IF(CQ37&lt;Header!$C$32,0,IF(AP37&gt;0,(CQ37-Header!$C$32)*Header!$B$29,0))</f>
        <v>0</v>
      </c>
      <c r="BE37" s="84">
        <f>IF(CR37&lt;Header!$C$32,0,IF(AQ37&gt;0,(CR37-Header!$C$32)*Header!$B$29,0))</f>
        <v>0</v>
      </c>
      <c r="BF37" s="86" t="str">
        <f>Header!$C$24</f>
        <v>482 - Pensions Costs</v>
      </c>
      <c r="BG37" s="85">
        <f>IF(AF37&gt;0,IF(AF37&gt;Header!$D$36,Header!$D$37,AF37-Header!$C$36)*$H37,0)</f>
        <v>0</v>
      </c>
      <c r="BH37" s="84">
        <f>IF(AG37&gt;0,IF(AG37&gt;Header!$D$36,Header!$D$37,AG37-Header!$C$36)*$H37,0)</f>
        <v>0</v>
      </c>
      <c r="BI37" s="84">
        <f>IF(AH37&gt;0,IF(AH37&gt;Header!$D$36,Header!$D$37,AH37-Header!$C$36)*$H37,0)</f>
        <v>0</v>
      </c>
      <c r="BJ37" s="84">
        <f>IF(AI37&gt;0,IF(AI37&gt;Header!$D$36,Header!$D$37,AI37-Header!$C$36)*$H37,0)</f>
        <v>0</v>
      </c>
      <c r="BK37" s="84">
        <f>IF(AJ37&gt;0,IF(AJ37&gt;Header!$D$36,Header!$D$37,AJ37-Header!$C$36)*$H37,0)</f>
        <v>0</v>
      </c>
      <c r="BL37" s="84">
        <f>IF(AK37&gt;0,IF(AK37&gt;Header!$D$36,Header!$D$37,AK37-Header!$C$36)*$H37,0)</f>
        <v>0</v>
      </c>
      <c r="BM37" s="84">
        <f>IF(AL37&gt;0,IF(AL37&gt;Header!$D$36,Header!$D$37,AL37-Header!$C$36)*$H37,0)</f>
        <v>0</v>
      </c>
      <c r="BN37" s="84">
        <f>IF(AM37&gt;0,IF(AM37&gt;Header!$D$36,Header!$D$37,AM37-Header!$C$36)*$H37,0)</f>
        <v>0</v>
      </c>
      <c r="BO37" s="84">
        <f>IF(AN37&gt;0,IF(AN37&gt;Header!$D$36,Header!$D$37,AN37-Header!$C$36)*$H37,0)</f>
        <v>0</v>
      </c>
      <c r="BP37" s="84">
        <f>IF(AO37&gt;0,IF(AO37&gt;Header!$D$36,Header!$D$37,AO37-Header!$C$36)*$H37,0)</f>
        <v>0</v>
      </c>
      <c r="BQ37" s="84">
        <f>IF(AP37&gt;0,IF(AP37&gt;Header!$D$36,Header!$D$37,AP37-Header!$C$36)*$H37,0)</f>
        <v>0</v>
      </c>
      <c r="BR37" s="84">
        <f>IF(AQ37&gt;0,IF(AQ37&gt;Header!$D$36,Header!$D$37,AQ37-Header!$C$36)*$H37,0)</f>
        <v>0</v>
      </c>
      <c r="BT37" s="85">
        <f>IF(AF37&gt;Header!$D$36,Header!$D$37,AF37-Header!$D$36)*'Employees Entry'!$F37</f>
        <v>0</v>
      </c>
      <c r="BU37" s="84">
        <f>IF(AG37&gt;Header!$D$36,Header!$D$37,AG37-Header!$D$36)*'Employees Entry'!$F37</f>
        <v>0</v>
      </c>
      <c r="BV37" s="84">
        <f>IF(AH37&gt;Header!$D$36,Header!$D$37,AH37-Header!$D$36)*'Employees Entry'!$F37</f>
        <v>0</v>
      </c>
      <c r="BW37" s="84">
        <f>IF(AI37&gt;Header!$D$36,Header!$D$37,AI37-Header!$D$36)*'Employees Entry'!$F37</f>
        <v>0</v>
      </c>
      <c r="BX37" s="84">
        <f>IF(AJ37&gt;Header!$D$36,Header!$D$37,AJ37-Header!$D$36)*'Employees Entry'!$F37</f>
        <v>0</v>
      </c>
      <c r="BY37" s="84">
        <f>IF(AK37&gt;Header!$D$36,Header!$D$37,AK37-Header!$D$36)*'Employees Entry'!$F37</f>
        <v>0</v>
      </c>
      <c r="BZ37" s="84">
        <f>IF(AL37&gt;Header!$D$36,Header!$D$37,AL37-Header!$D$36)*'Employees Entry'!$F37</f>
        <v>0</v>
      </c>
      <c r="CA37" s="84">
        <f>IF(AM37&gt;Header!$D$36,Header!$D$37,AM37-Header!$D$36)*'Employees Entry'!$F37</f>
        <v>0</v>
      </c>
      <c r="CB37" s="84">
        <f>IF(AN37&gt;Header!$D$36,Header!$D$37,AN37-Header!$D$36)*'Employees Entry'!$F37</f>
        <v>0</v>
      </c>
      <c r="CC37" s="84">
        <f>IF(AO37&gt;Header!$D$36,Header!$D$37,AO37-Header!$D$36)*'Employees Entry'!$F37</f>
        <v>0</v>
      </c>
      <c r="CD37" s="84">
        <f>IF(AP37&gt;Header!$D$36,Header!$D$37,AP37-Header!$D$36)*'Employees Entry'!$F37</f>
        <v>0</v>
      </c>
      <c r="CE37" s="84">
        <f>IF(AQ37&gt;Header!$D$36,Header!$D$37,AQ37-Header!$D$36)*'Employees Entry'!$F37</f>
        <v>0</v>
      </c>
      <c r="CG37" s="85">
        <f t="shared" si="29"/>
        <v>0</v>
      </c>
      <c r="CH37" s="84">
        <f t="shared" si="30"/>
        <v>0</v>
      </c>
      <c r="CI37" s="84">
        <f t="shared" si="31"/>
        <v>0</v>
      </c>
      <c r="CJ37" s="84">
        <f t="shared" si="32"/>
        <v>0</v>
      </c>
      <c r="CK37" s="84">
        <f t="shared" si="33"/>
        <v>0</v>
      </c>
      <c r="CL37" s="84">
        <f t="shared" si="34"/>
        <v>0</v>
      </c>
      <c r="CM37" s="84">
        <f t="shared" si="35"/>
        <v>0</v>
      </c>
      <c r="CN37" s="84">
        <f t="shared" si="36"/>
        <v>0</v>
      </c>
      <c r="CO37" s="84">
        <f t="shared" si="37"/>
        <v>0</v>
      </c>
      <c r="CP37" s="84">
        <f t="shared" si="38"/>
        <v>0</v>
      </c>
      <c r="CQ37" s="84">
        <f t="shared" si="39"/>
        <v>0</v>
      </c>
      <c r="CR37" s="84">
        <f t="shared" si="40"/>
        <v>0</v>
      </c>
    </row>
    <row r="38" spans="2:96" x14ac:dyDescent="0.2">
      <c r="B38" s="252"/>
      <c r="C38" s="253"/>
      <c r="D38" s="249"/>
      <c r="E38" s="249"/>
      <c r="F38" s="255"/>
      <c r="G38" s="255"/>
      <c r="H38" s="255"/>
      <c r="I38" s="249"/>
      <c r="J38" s="251"/>
      <c r="K38" s="254"/>
      <c r="M38" s="273">
        <f t="shared" si="41"/>
        <v>0</v>
      </c>
      <c r="N38" s="270">
        <f t="shared" si="42"/>
        <v>0</v>
      </c>
      <c r="O38" s="270">
        <f t="shared" si="43"/>
        <v>0</v>
      </c>
      <c r="P38" s="277">
        <f t="shared" si="45"/>
        <v>0</v>
      </c>
      <c r="R38" s="85">
        <f t="shared" ref="R38:R64" si="51">AF38+AT38+BG38</f>
        <v>0</v>
      </c>
      <c r="S38" s="84">
        <f t="shared" ref="S38:S64" si="52">AG38+AU38+BH38</f>
        <v>0</v>
      </c>
      <c r="T38" s="84">
        <f t="shared" ref="T38:T64" si="53">AH38+AV38+BI38</f>
        <v>0</v>
      </c>
      <c r="U38" s="84">
        <f t="shared" ref="U38:U64" si="54">AI38+AW38+BJ38</f>
        <v>0</v>
      </c>
      <c r="V38" s="84">
        <f t="shared" ref="V38:V64" si="55">AJ38+AX38+BK38</f>
        <v>0</v>
      </c>
      <c r="W38" s="84">
        <f t="shared" ref="W38:W64" si="56">AK38+AY38+BL38</f>
        <v>0</v>
      </c>
      <c r="X38" s="84">
        <f t="shared" ref="X38:X64" si="57">AL38+AZ38+BM38</f>
        <v>0</v>
      </c>
      <c r="Y38" s="84">
        <f t="shared" ref="Y38:Y64" si="58">AM38+BA38+BN38</f>
        <v>0</v>
      </c>
      <c r="Z38" s="84">
        <f t="shared" ref="Z38:Z64" si="59">AN38+BB38+BO38</f>
        <v>0</v>
      </c>
      <c r="AA38" s="84">
        <f t="shared" ref="AA38:AA64" si="60">AO38+BC38+BP38</f>
        <v>0</v>
      </c>
      <c r="AB38" s="84">
        <f t="shared" ref="AB38:AB64" si="61">AP38+BD38+BQ38</f>
        <v>0</v>
      </c>
      <c r="AC38" s="335">
        <f t="shared" ref="AC38:AC64" si="62">AQ38+BE38+BR38</f>
        <v>0</v>
      </c>
      <c r="AE38" s="86" t="str">
        <f>Header!$C$22</f>
        <v>477 - Salaries</v>
      </c>
      <c r="AF38" s="85">
        <f t="shared" si="44"/>
        <v>0</v>
      </c>
      <c r="AG38" s="84">
        <f t="shared" si="44"/>
        <v>0</v>
      </c>
      <c r="AH38" s="84">
        <f t="shared" si="50"/>
        <v>0</v>
      </c>
      <c r="AI38" s="84">
        <f t="shared" si="50"/>
        <v>0</v>
      </c>
      <c r="AJ38" s="84">
        <f t="shared" si="50"/>
        <v>0</v>
      </c>
      <c r="AK38" s="84">
        <f t="shared" si="50"/>
        <v>0</v>
      </c>
      <c r="AL38" s="84">
        <f t="shared" si="50"/>
        <v>0</v>
      </c>
      <c r="AM38" s="84">
        <f t="shared" si="50"/>
        <v>0</v>
      </c>
      <c r="AN38" s="84">
        <f t="shared" si="50"/>
        <v>0</v>
      </c>
      <c r="AO38" s="84">
        <f t="shared" si="50"/>
        <v>0</v>
      </c>
      <c r="AP38" s="84">
        <f t="shared" si="50"/>
        <v>0</v>
      </c>
      <c r="AQ38" s="84">
        <f t="shared" si="50"/>
        <v>0</v>
      </c>
      <c r="AR38" s="234"/>
      <c r="AS38" s="86" t="str">
        <f>Header!$C$23</f>
        <v>479 - Employers National Insurance</v>
      </c>
      <c r="AT38" s="85">
        <f>IF(CG38&lt;Header!$C$32,0,IF(AF38&gt;0,(CG38-Header!$C$32)*Header!$B$29,0))</f>
        <v>0</v>
      </c>
      <c r="AU38" s="84">
        <f>IF(CH38&lt;Header!$C$32,0,IF(AG38&gt;0,(CH38-Header!$C$32)*Header!$B$29,0))</f>
        <v>0</v>
      </c>
      <c r="AV38" s="84">
        <f>IF(CI38&lt;Header!$C$32,0,IF(AH38&gt;0,(CI38-Header!$C$32)*Header!$B$29,0))</f>
        <v>0</v>
      </c>
      <c r="AW38" s="84">
        <f>IF(CJ38&lt;Header!$C$32,0,IF(AI38&gt;0,(CJ38-Header!$C$32)*Header!$B$29,0))</f>
        <v>0</v>
      </c>
      <c r="AX38" s="84">
        <f>IF(CK38&lt;Header!$C$32,0,IF(AJ38&gt;0,(CK38-Header!$C$32)*Header!$B$29,0))</f>
        <v>0</v>
      </c>
      <c r="AY38" s="84">
        <f>IF(CL38&lt;Header!$C$32,0,IF(AK38&gt;0,(CL38-Header!$C$32)*Header!$B$29,0))</f>
        <v>0</v>
      </c>
      <c r="AZ38" s="84">
        <f>IF(CM38&lt;Header!$C$32,0,IF(AL38&gt;0,(CM38-Header!$C$32)*Header!$B$29,0))</f>
        <v>0</v>
      </c>
      <c r="BA38" s="84">
        <f>IF(CN38&lt;Header!$C$32,0,IF(AM38&gt;0,(CN38-Header!$C$32)*Header!$B$29,0))</f>
        <v>0</v>
      </c>
      <c r="BB38" s="84">
        <f>IF(CO38&lt;Header!$C$32,0,IF(AN38&gt;0,(CO38-Header!$C$32)*Header!$B$29,0))</f>
        <v>0</v>
      </c>
      <c r="BC38" s="84">
        <f>IF(CP38&lt;Header!$C$32,0,IF(AO38&gt;0,(CP38-Header!$C$32)*Header!$B$29,0))</f>
        <v>0</v>
      </c>
      <c r="BD38" s="84">
        <f>IF(CQ38&lt;Header!$C$32,0,IF(AP38&gt;0,(CQ38-Header!$C$32)*Header!$B$29,0))</f>
        <v>0</v>
      </c>
      <c r="BE38" s="84">
        <f>IF(CR38&lt;Header!$C$32,0,IF(AQ38&gt;0,(CR38-Header!$C$32)*Header!$B$29,0))</f>
        <v>0</v>
      </c>
      <c r="BF38" s="86" t="str">
        <f>Header!$C$24</f>
        <v>482 - Pensions Costs</v>
      </c>
      <c r="BG38" s="85">
        <f>IF(AF38&gt;0,IF(AF38&gt;Header!$D$36,Header!$D$37,AF38-Header!$C$36)*$H38,0)</f>
        <v>0</v>
      </c>
      <c r="BH38" s="84">
        <f>IF(AG38&gt;0,IF(AG38&gt;Header!$D$36,Header!$D$37,AG38-Header!$C$36)*$H38,0)</f>
        <v>0</v>
      </c>
      <c r="BI38" s="84">
        <f>IF(AH38&gt;0,IF(AH38&gt;Header!$D$36,Header!$D$37,AH38-Header!$C$36)*$H38,0)</f>
        <v>0</v>
      </c>
      <c r="BJ38" s="84">
        <f>IF(AI38&gt;0,IF(AI38&gt;Header!$D$36,Header!$D$37,AI38-Header!$C$36)*$H38,0)</f>
        <v>0</v>
      </c>
      <c r="BK38" s="84">
        <f>IF(AJ38&gt;0,IF(AJ38&gt;Header!$D$36,Header!$D$37,AJ38-Header!$C$36)*$H38,0)</f>
        <v>0</v>
      </c>
      <c r="BL38" s="84">
        <f>IF(AK38&gt;0,IF(AK38&gt;Header!$D$36,Header!$D$37,AK38-Header!$C$36)*$H38,0)</f>
        <v>0</v>
      </c>
      <c r="BM38" s="84">
        <f>IF(AL38&gt;0,IF(AL38&gt;Header!$D$36,Header!$D$37,AL38-Header!$C$36)*$H38,0)</f>
        <v>0</v>
      </c>
      <c r="BN38" s="84">
        <f>IF(AM38&gt;0,IF(AM38&gt;Header!$D$36,Header!$D$37,AM38-Header!$C$36)*$H38,0)</f>
        <v>0</v>
      </c>
      <c r="BO38" s="84">
        <f>IF(AN38&gt;0,IF(AN38&gt;Header!$D$36,Header!$D$37,AN38-Header!$C$36)*$H38,0)</f>
        <v>0</v>
      </c>
      <c r="BP38" s="84">
        <f>IF(AO38&gt;0,IF(AO38&gt;Header!$D$36,Header!$D$37,AO38-Header!$C$36)*$H38,0)</f>
        <v>0</v>
      </c>
      <c r="BQ38" s="84">
        <f>IF(AP38&gt;0,IF(AP38&gt;Header!$D$36,Header!$D$37,AP38-Header!$C$36)*$H38,0)</f>
        <v>0</v>
      </c>
      <c r="BR38" s="84">
        <f>IF(AQ38&gt;0,IF(AQ38&gt;Header!$D$36,Header!$D$37,AQ38-Header!$C$36)*$H38,0)</f>
        <v>0</v>
      </c>
      <c r="BT38" s="85">
        <f>IF(AF38&gt;Header!$D$36,Header!$D$37,AF38-Header!$D$36)*'Employees Entry'!$F38</f>
        <v>0</v>
      </c>
      <c r="BU38" s="84">
        <f>IF(AG38&gt;Header!$D$36,Header!$D$37,AG38-Header!$D$36)*'Employees Entry'!$F38</f>
        <v>0</v>
      </c>
      <c r="BV38" s="84">
        <f>IF(AH38&gt;Header!$D$36,Header!$D$37,AH38-Header!$D$36)*'Employees Entry'!$F38</f>
        <v>0</v>
      </c>
      <c r="BW38" s="84">
        <f>IF(AI38&gt;Header!$D$36,Header!$D$37,AI38-Header!$D$36)*'Employees Entry'!$F38</f>
        <v>0</v>
      </c>
      <c r="BX38" s="84">
        <f>IF(AJ38&gt;Header!$D$36,Header!$D$37,AJ38-Header!$D$36)*'Employees Entry'!$F38</f>
        <v>0</v>
      </c>
      <c r="BY38" s="84">
        <f>IF(AK38&gt;Header!$D$36,Header!$D$37,AK38-Header!$D$36)*'Employees Entry'!$F38</f>
        <v>0</v>
      </c>
      <c r="BZ38" s="84">
        <f>IF(AL38&gt;Header!$D$36,Header!$D$37,AL38-Header!$D$36)*'Employees Entry'!$F38</f>
        <v>0</v>
      </c>
      <c r="CA38" s="84">
        <f>IF(AM38&gt;Header!$D$36,Header!$D$37,AM38-Header!$D$36)*'Employees Entry'!$F38</f>
        <v>0</v>
      </c>
      <c r="CB38" s="84">
        <f>IF(AN38&gt;Header!$D$36,Header!$D$37,AN38-Header!$D$36)*'Employees Entry'!$F38</f>
        <v>0</v>
      </c>
      <c r="CC38" s="84">
        <f>IF(AO38&gt;Header!$D$36,Header!$D$37,AO38-Header!$D$36)*'Employees Entry'!$F38</f>
        <v>0</v>
      </c>
      <c r="CD38" s="84">
        <f>IF(AP38&gt;Header!$D$36,Header!$D$37,AP38-Header!$D$36)*'Employees Entry'!$F38</f>
        <v>0</v>
      </c>
      <c r="CE38" s="84">
        <f>IF(AQ38&gt;Header!$D$36,Header!$D$37,AQ38-Header!$D$36)*'Employees Entry'!$F38</f>
        <v>0</v>
      </c>
      <c r="CG38" s="85">
        <f t="shared" ref="CG38:CG64" si="63">AF38-BT38</f>
        <v>0</v>
      </c>
      <c r="CH38" s="84">
        <f t="shared" ref="CH38:CH64" si="64">AG38-BU38</f>
        <v>0</v>
      </c>
      <c r="CI38" s="84">
        <f t="shared" ref="CI38:CI64" si="65">AH38-BV38</f>
        <v>0</v>
      </c>
      <c r="CJ38" s="84">
        <f t="shared" ref="CJ38:CJ64" si="66">AI38-BW38</f>
        <v>0</v>
      </c>
      <c r="CK38" s="84">
        <f t="shared" ref="CK38:CK64" si="67">AJ38-BX38</f>
        <v>0</v>
      </c>
      <c r="CL38" s="84">
        <f t="shared" ref="CL38:CL64" si="68">AK38-BY38</f>
        <v>0</v>
      </c>
      <c r="CM38" s="84">
        <f t="shared" ref="CM38:CM64" si="69">AL38-BZ38</f>
        <v>0</v>
      </c>
      <c r="CN38" s="84">
        <f t="shared" ref="CN38:CN64" si="70">AM38-CA38</f>
        <v>0</v>
      </c>
      <c r="CO38" s="84">
        <f t="shared" ref="CO38:CO64" si="71">AN38-CB38</f>
        <v>0</v>
      </c>
      <c r="CP38" s="84">
        <f t="shared" ref="CP38:CP64" si="72">AO38-CC38</f>
        <v>0</v>
      </c>
      <c r="CQ38" s="84">
        <f t="shared" ref="CQ38:CQ64" si="73">AP38-CD38</f>
        <v>0</v>
      </c>
      <c r="CR38" s="84">
        <f t="shared" ref="CR38:CR64" si="74">AQ38-CE38</f>
        <v>0</v>
      </c>
    </row>
    <row r="39" spans="2:96" x14ac:dyDescent="0.2">
      <c r="B39" s="252"/>
      <c r="C39" s="253"/>
      <c r="D39" s="249"/>
      <c r="E39" s="249"/>
      <c r="F39" s="255"/>
      <c r="G39" s="255"/>
      <c r="H39" s="255"/>
      <c r="I39" s="249"/>
      <c r="J39" s="251"/>
      <c r="K39" s="254"/>
      <c r="M39" s="273">
        <f t="shared" si="41"/>
        <v>0</v>
      </c>
      <c r="N39" s="270">
        <f t="shared" si="42"/>
        <v>0</v>
      </c>
      <c r="O39" s="270">
        <f t="shared" si="43"/>
        <v>0</v>
      </c>
      <c r="P39" s="277">
        <f t="shared" si="45"/>
        <v>0</v>
      </c>
      <c r="R39" s="85">
        <f t="shared" si="51"/>
        <v>0</v>
      </c>
      <c r="S39" s="84">
        <f t="shared" si="52"/>
        <v>0</v>
      </c>
      <c r="T39" s="84">
        <f t="shared" si="53"/>
        <v>0</v>
      </c>
      <c r="U39" s="84">
        <f t="shared" si="54"/>
        <v>0</v>
      </c>
      <c r="V39" s="84">
        <f t="shared" si="55"/>
        <v>0</v>
      </c>
      <c r="W39" s="84">
        <f t="shared" si="56"/>
        <v>0</v>
      </c>
      <c r="X39" s="84">
        <f t="shared" si="57"/>
        <v>0</v>
      </c>
      <c r="Y39" s="84">
        <f t="shared" si="58"/>
        <v>0</v>
      </c>
      <c r="Z39" s="84">
        <f t="shared" si="59"/>
        <v>0</v>
      </c>
      <c r="AA39" s="84">
        <f t="shared" si="60"/>
        <v>0</v>
      </c>
      <c r="AB39" s="84">
        <f t="shared" si="61"/>
        <v>0</v>
      </c>
      <c r="AC39" s="335">
        <f t="shared" si="62"/>
        <v>0</v>
      </c>
      <c r="AE39" s="86" t="str">
        <f>Header!$C$22</f>
        <v>477 - Salaries</v>
      </c>
      <c r="AF39" s="85">
        <f t="shared" si="44"/>
        <v>0</v>
      </c>
      <c r="AG39" s="84">
        <f t="shared" si="44"/>
        <v>0</v>
      </c>
      <c r="AH39" s="84">
        <f t="shared" si="50"/>
        <v>0</v>
      </c>
      <c r="AI39" s="84">
        <f t="shared" si="50"/>
        <v>0</v>
      </c>
      <c r="AJ39" s="84">
        <f t="shared" si="50"/>
        <v>0</v>
      </c>
      <c r="AK39" s="84">
        <f t="shared" si="50"/>
        <v>0</v>
      </c>
      <c r="AL39" s="84">
        <f t="shared" si="50"/>
        <v>0</v>
      </c>
      <c r="AM39" s="84">
        <f t="shared" si="50"/>
        <v>0</v>
      </c>
      <c r="AN39" s="84">
        <f t="shared" si="50"/>
        <v>0</v>
      </c>
      <c r="AO39" s="84">
        <f t="shared" si="50"/>
        <v>0</v>
      </c>
      <c r="AP39" s="84">
        <f t="shared" si="50"/>
        <v>0</v>
      </c>
      <c r="AQ39" s="84">
        <f t="shared" si="50"/>
        <v>0</v>
      </c>
      <c r="AR39" s="234"/>
      <c r="AS39" s="86" t="str">
        <f>Header!$C$23</f>
        <v>479 - Employers National Insurance</v>
      </c>
      <c r="AT39" s="85">
        <f>IF(CG39&lt;Header!$C$32,0,IF(AF39&gt;0,(CG39-Header!$C$32)*Header!$B$29,0))</f>
        <v>0</v>
      </c>
      <c r="AU39" s="84">
        <f>IF(CH39&lt;Header!$C$32,0,IF(AG39&gt;0,(CH39-Header!$C$32)*Header!$B$29,0))</f>
        <v>0</v>
      </c>
      <c r="AV39" s="84">
        <f>IF(CI39&lt;Header!$C$32,0,IF(AH39&gt;0,(CI39-Header!$C$32)*Header!$B$29,0))</f>
        <v>0</v>
      </c>
      <c r="AW39" s="84">
        <f>IF(CJ39&lt;Header!$C$32,0,IF(AI39&gt;0,(CJ39-Header!$C$32)*Header!$B$29,0))</f>
        <v>0</v>
      </c>
      <c r="AX39" s="84">
        <f>IF(CK39&lt;Header!$C$32,0,IF(AJ39&gt;0,(CK39-Header!$C$32)*Header!$B$29,0))</f>
        <v>0</v>
      </c>
      <c r="AY39" s="84">
        <f>IF(CL39&lt;Header!$C$32,0,IF(AK39&gt;0,(CL39-Header!$C$32)*Header!$B$29,0))</f>
        <v>0</v>
      </c>
      <c r="AZ39" s="84">
        <f>IF(CM39&lt;Header!$C$32,0,IF(AL39&gt;0,(CM39-Header!$C$32)*Header!$B$29,0))</f>
        <v>0</v>
      </c>
      <c r="BA39" s="84">
        <f>IF(CN39&lt;Header!$C$32,0,IF(AM39&gt;0,(CN39-Header!$C$32)*Header!$B$29,0))</f>
        <v>0</v>
      </c>
      <c r="BB39" s="84">
        <f>IF(CO39&lt;Header!$C$32,0,IF(AN39&gt;0,(CO39-Header!$C$32)*Header!$B$29,0))</f>
        <v>0</v>
      </c>
      <c r="BC39" s="84">
        <f>IF(CP39&lt;Header!$C$32,0,IF(AO39&gt;0,(CP39-Header!$C$32)*Header!$B$29,0))</f>
        <v>0</v>
      </c>
      <c r="BD39" s="84">
        <f>IF(CQ39&lt;Header!$C$32,0,IF(AP39&gt;0,(CQ39-Header!$C$32)*Header!$B$29,0))</f>
        <v>0</v>
      </c>
      <c r="BE39" s="84">
        <f>IF(CR39&lt;Header!$C$32,0,IF(AQ39&gt;0,(CR39-Header!$C$32)*Header!$B$29,0))</f>
        <v>0</v>
      </c>
      <c r="BF39" s="86" t="str">
        <f>Header!$C$24</f>
        <v>482 - Pensions Costs</v>
      </c>
      <c r="BG39" s="85">
        <f>IF(AF39&gt;0,IF(AF39&gt;Header!$D$36,Header!$D$37,AF39-Header!$C$36)*$H39,0)</f>
        <v>0</v>
      </c>
      <c r="BH39" s="84">
        <f>IF(AG39&gt;0,IF(AG39&gt;Header!$D$36,Header!$D$37,AG39-Header!$C$36)*$H39,0)</f>
        <v>0</v>
      </c>
      <c r="BI39" s="84">
        <f>IF(AH39&gt;0,IF(AH39&gt;Header!$D$36,Header!$D$37,AH39-Header!$C$36)*$H39,0)</f>
        <v>0</v>
      </c>
      <c r="BJ39" s="84">
        <f>IF(AI39&gt;0,IF(AI39&gt;Header!$D$36,Header!$D$37,AI39-Header!$C$36)*$H39,0)</f>
        <v>0</v>
      </c>
      <c r="BK39" s="84">
        <f>IF(AJ39&gt;0,IF(AJ39&gt;Header!$D$36,Header!$D$37,AJ39-Header!$C$36)*$H39,0)</f>
        <v>0</v>
      </c>
      <c r="BL39" s="84">
        <f>IF(AK39&gt;0,IF(AK39&gt;Header!$D$36,Header!$D$37,AK39-Header!$C$36)*$H39,0)</f>
        <v>0</v>
      </c>
      <c r="BM39" s="84">
        <f>IF(AL39&gt;0,IF(AL39&gt;Header!$D$36,Header!$D$37,AL39-Header!$C$36)*$H39,0)</f>
        <v>0</v>
      </c>
      <c r="BN39" s="84">
        <f>IF(AM39&gt;0,IF(AM39&gt;Header!$D$36,Header!$D$37,AM39-Header!$C$36)*$H39,0)</f>
        <v>0</v>
      </c>
      <c r="BO39" s="84">
        <f>IF(AN39&gt;0,IF(AN39&gt;Header!$D$36,Header!$D$37,AN39-Header!$C$36)*$H39,0)</f>
        <v>0</v>
      </c>
      <c r="BP39" s="84">
        <f>IF(AO39&gt;0,IF(AO39&gt;Header!$D$36,Header!$D$37,AO39-Header!$C$36)*$H39,0)</f>
        <v>0</v>
      </c>
      <c r="BQ39" s="84">
        <f>IF(AP39&gt;0,IF(AP39&gt;Header!$D$36,Header!$D$37,AP39-Header!$C$36)*$H39,0)</f>
        <v>0</v>
      </c>
      <c r="BR39" s="84">
        <f>IF(AQ39&gt;0,IF(AQ39&gt;Header!$D$36,Header!$D$37,AQ39-Header!$C$36)*$H39,0)</f>
        <v>0</v>
      </c>
      <c r="BT39" s="85">
        <f>IF(AF39&gt;Header!$D$36,Header!$D$37,AF39-Header!$D$36)*'Employees Entry'!$F39</f>
        <v>0</v>
      </c>
      <c r="BU39" s="84">
        <f>IF(AG39&gt;Header!$D$36,Header!$D$37,AG39-Header!$D$36)*'Employees Entry'!$F39</f>
        <v>0</v>
      </c>
      <c r="BV39" s="84">
        <f>IF(AH39&gt;Header!$D$36,Header!$D$37,AH39-Header!$D$36)*'Employees Entry'!$F39</f>
        <v>0</v>
      </c>
      <c r="BW39" s="84">
        <f>IF(AI39&gt;Header!$D$36,Header!$D$37,AI39-Header!$D$36)*'Employees Entry'!$F39</f>
        <v>0</v>
      </c>
      <c r="BX39" s="84">
        <f>IF(AJ39&gt;Header!$D$36,Header!$D$37,AJ39-Header!$D$36)*'Employees Entry'!$F39</f>
        <v>0</v>
      </c>
      <c r="BY39" s="84">
        <f>IF(AK39&gt;Header!$D$36,Header!$D$37,AK39-Header!$D$36)*'Employees Entry'!$F39</f>
        <v>0</v>
      </c>
      <c r="BZ39" s="84">
        <f>IF(AL39&gt;Header!$D$36,Header!$D$37,AL39-Header!$D$36)*'Employees Entry'!$F39</f>
        <v>0</v>
      </c>
      <c r="CA39" s="84">
        <f>IF(AM39&gt;Header!$D$36,Header!$D$37,AM39-Header!$D$36)*'Employees Entry'!$F39</f>
        <v>0</v>
      </c>
      <c r="CB39" s="84">
        <f>IF(AN39&gt;Header!$D$36,Header!$D$37,AN39-Header!$D$36)*'Employees Entry'!$F39</f>
        <v>0</v>
      </c>
      <c r="CC39" s="84">
        <f>IF(AO39&gt;Header!$D$36,Header!$D$37,AO39-Header!$D$36)*'Employees Entry'!$F39</f>
        <v>0</v>
      </c>
      <c r="CD39" s="84">
        <f>IF(AP39&gt;Header!$D$36,Header!$D$37,AP39-Header!$D$36)*'Employees Entry'!$F39</f>
        <v>0</v>
      </c>
      <c r="CE39" s="84">
        <f>IF(AQ39&gt;Header!$D$36,Header!$D$37,AQ39-Header!$D$36)*'Employees Entry'!$F39</f>
        <v>0</v>
      </c>
      <c r="CG39" s="85">
        <f t="shared" si="63"/>
        <v>0</v>
      </c>
      <c r="CH39" s="84">
        <f t="shared" si="64"/>
        <v>0</v>
      </c>
      <c r="CI39" s="84">
        <f t="shared" si="65"/>
        <v>0</v>
      </c>
      <c r="CJ39" s="84">
        <f t="shared" si="66"/>
        <v>0</v>
      </c>
      <c r="CK39" s="84">
        <f t="shared" si="67"/>
        <v>0</v>
      </c>
      <c r="CL39" s="84">
        <f t="shared" si="68"/>
        <v>0</v>
      </c>
      <c r="CM39" s="84">
        <f t="shared" si="69"/>
        <v>0</v>
      </c>
      <c r="CN39" s="84">
        <f t="shared" si="70"/>
        <v>0</v>
      </c>
      <c r="CO39" s="84">
        <f t="shared" si="71"/>
        <v>0</v>
      </c>
      <c r="CP39" s="84">
        <f t="shared" si="72"/>
        <v>0</v>
      </c>
      <c r="CQ39" s="84">
        <f t="shared" si="73"/>
        <v>0</v>
      </c>
      <c r="CR39" s="84">
        <f t="shared" si="74"/>
        <v>0</v>
      </c>
    </row>
    <row r="40" spans="2:96" x14ac:dyDescent="0.2">
      <c r="B40" s="252"/>
      <c r="C40" s="253"/>
      <c r="D40" s="249"/>
      <c r="E40" s="249"/>
      <c r="F40" s="255"/>
      <c r="G40" s="255"/>
      <c r="H40" s="255"/>
      <c r="I40" s="249"/>
      <c r="J40" s="251"/>
      <c r="K40" s="254"/>
      <c r="M40" s="273">
        <f t="shared" si="41"/>
        <v>0</v>
      </c>
      <c r="N40" s="270">
        <f t="shared" si="42"/>
        <v>0</v>
      </c>
      <c r="O40" s="270">
        <f t="shared" si="43"/>
        <v>0</v>
      </c>
      <c r="P40" s="277">
        <f t="shared" si="45"/>
        <v>0</v>
      </c>
      <c r="R40" s="85">
        <f t="shared" si="51"/>
        <v>0</v>
      </c>
      <c r="S40" s="84">
        <f t="shared" si="52"/>
        <v>0</v>
      </c>
      <c r="T40" s="84">
        <f t="shared" si="53"/>
        <v>0</v>
      </c>
      <c r="U40" s="84">
        <f t="shared" si="54"/>
        <v>0</v>
      </c>
      <c r="V40" s="84">
        <f t="shared" si="55"/>
        <v>0</v>
      </c>
      <c r="W40" s="84">
        <f t="shared" si="56"/>
        <v>0</v>
      </c>
      <c r="X40" s="84">
        <f t="shared" si="57"/>
        <v>0</v>
      </c>
      <c r="Y40" s="84">
        <f t="shared" si="58"/>
        <v>0</v>
      </c>
      <c r="Z40" s="84">
        <f t="shared" si="59"/>
        <v>0</v>
      </c>
      <c r="AA40" s="84">
        <f t="shared" si="60"/>
        <v>0</v>
      </c>
      <c r="AB40" s="84">
        <f t="shared" si="61"/>
        <v>0</v>
      </c>
      <c r="AC40" s="335">
        <f t="shared" si="62"/>
        <v>0</v>
      </c>
      <c r="AE40" s="86" t="str">
        <f>Header!$C$22</f>
        <v>477 - Salaries</v>
      </c>
      <c r="AF40" s="85">
        <f t="shared" si="44"/>
        <v>0</v>
      </c>
      <c r="AG40" s="84">
        <f t="shared" si="44"/>
        <v>0</v>
      </c>
      <c r="AH40" s="84">
        <f t="shared" ref="AH40:AQ45" si="75">IF($I40&lt;=AH$1,IF($J40&lt;AH$1,0,$C40/12),0)</f>
        <v>0</v>
      </c>
      <c r="AI40" s="84">
        <f t="shared" si="75"/>
        <v>0</v>
      </c>
      <c r="AJ40" s="84">
        <f t="shared" si="75"/>
        <v>0</v>
      </c>
      <c r="AK40" s="84">
        <f t="shared" si="75"/>
        <v>0</v>
      </c>
      <c r="AL40" s="84">
        <f t="shared" si="75"/>
        <v>0</v>
      </c>
      <c r="AM40" s="84">
        <f t="shared" si="75"/>
        <v>0</v>
      </c>
      <c r="AN40" s="84">
        <f t="shared" si="75"/>
        <v>0</v>
      </c>
      <c r="AO40" s="84">
        <f t="shared" si="75"/>
        <v>0</v>
      </c>
      <c r="AP40" s="84">
        <f t="shared" si="75"/>
        <v>0</v>
      </c>
      <c r="AQ40" s="84">
        <f t="shared" si="75"/>
        <v>0</v>
      </c>
      <c r="AR40" s="234"/>
      <c r="AS40" s="86" t="str">
        <f>Header!$C$23</f>
        <v>479 - Employers National Insurance</v>
      </c>
      <c r="AT40" s="85">
        <f>IF(CG40&lt;Header!$C$32,0,IF(AF40&gt;0,(CG40-Header!$C$32)*Header!$B$29,0))</f>
        <v>0</v>
      </c>
      <c r="AU40" s="84">
        <f>IF(CH40&lt;Header!$C$32,0,IF(AG40&gt;0,(CH40-Header!$C$32)*Header!$B$29,0))</f>
        <v>0</v>
      </c>
      <c r="AV40" s="84">
        <f>IF(CI40&lt;Header!$C$32,0,IF(AH40&gt;0,(CI40-Header!$C$32)*Header!$B$29,0))</f>
        <v>0</v>
      </c>
      <c r="AW40" s="84">
        <f>IF(CJ40&lt;Header!$C$32,0,IF(AI40&gt;0,(CJ40-Header!$C$32)*Header!$B$29,0))</f>
        <v>0</v>
      </c>
      <c r="AX40" s="84">
        <f>IF(CK40&lt;Header!$C$32,0,IF(AJ40&gt;0,(CK40-Header!$C$32)*Header!$B$29,0))</f>
        <v>0</v>
      </c>
      <c r="AY40" s="84">
        <f>IF(CL40&lt;Header!$C$32,0,IF(AK40&gt;0,(CL40-Header!$C$32)*Header!$B$29,0))</f>
        <v>0</v>
      </c>
      <c r="AZ40" s="84">
        <f>IF(CM40&lt;Header!$C$32,0,IF(AL40&gt;0,(CM40-Header!$C$32)*Header!$B$29,0))</f>
        <v>0</v>
      </c>
      <c r="BA40" s="84">
        <f>IF(CN40&lt;Header!$C$32,0,IF(AM40&gt;0,(CN40-Header!$C$32)*Header!$B$29,0))</f>
        <v>0</v>
      </c>
      <c r="BB40" s="84">
        <f>IF(CO40&lt;Header!$C$32,0,IF(AN40&gt;0,(CO40-Header!$C$32)*Header!$B$29,0))</f>
        <v>0</v>
      </c>
      <c r="BC40" s="84">
        <f>IF(CP40&lt;Header!$C$32,0,IF(AO40&gt;0,(CP40-Header!$C$32)*Header!$B$29,0))</f>
        <v>0</v>
      </c>
      <c r="BD40" s="84">
        <f>IF(CQ40&lt;Header!$C$32,0,IF(AP40&gt;0,(CQ40-Header!$C$32)*Header!$B$29,0))</f>
        <v>0</v>
      </c>
      <c r="BE40" s="84">
        <f>IF(CR40&lt;Header!$C$32,0,IF(AQ40&gt;0,(CR40-Header!$C$32)*Header!$B$29,0))</f>
        <v>0</v>
      </c>
      <c r="BF40" s="86" t="str">
        <f>Header!$C$24</f>
        <v>482 - Pensions Costs</v>
      </c>
      <c r="BG40" s="85">
        <f>IF(AF40&gt;0,IF(AF40&gt;Header!$D$36,Header!$D$37,AF40-Header!$C$36)*$H40,0)</f>
        <v>0</v>
      </c>
      <c r="BH40" s="84">
        <f>IF(AG40&gt;0,IF(AG40&gt;Header!$D$36,Header!$D$37,AG40-Header!$C$36)*$H40,0)</f>
        <v>0</v>
      </c>
      <c r="BI40" s="84">
        <f>IF(AH40&gt;0,IF(AH40&gt;Header!$D$36,Header!$D$37,AH40-Header!$C$36)*$H40,0)</f>
        <v>0</v>
      </c>
      <c r="BJ40" s="84">
        <f>IF(AI40&gt;0,IF(AI40&gt;Header!$D$36,Header!$D$37,AI40-Header!$C$36)*$H40,0)</f>
        <v>0</v>
      </c>
      <c r="BK40" s="84">
        <f>IF(AJ40&gt;0,IF(AJ40&gt;Header!$D$36,Header!$D$37,AJ40-Header!$C$36)*$H40,0)</f>
        <v>0</v>
      </c>
      <c r="BL40" s="84">
        <f>IF(AK40&gt;0,IF(AK40&gt;Header!$D$36,Header!$D$37,AK40-Header!$C$36)*$H40,0)</f>
        <v>0</v>
      </c>
      <c r="BM40" s="84">
        <f>IF(AL40&gt;0,IF(AL40&gt;Header!$D$36,Header!$D$37,AL40-Header!$C$36)*$H40,0)</f>
        <v>0</v>
      </c>
      <c r="BN40" s="84">
        <f>IF(AM40&gt;0,IF(AM40&gt;Header!$D$36,Header!$D$37,AM40-Header!$C$36)*$H40,0)</f>
        <v>0</v>
      </c>
      <c r="BO40" s="84">
        <f>IF(AN40&gt;0,IF(AN40&gt;Header!$D$36,Header!$D$37,AN40-Header!$C$36)*$H40,0)</f>
        <v>0</v>
      </c>
      <c r="BP40" s="84">
        <f>IF(AO40&gt;0,IF(AO40&gt;Header!$D$36,Header!$D$37,AO40-Header!$C$36)*$H40,0)</f>
        <v>0</v>
      </c>
      <c r="BQ40" s="84">
        <f>IF(AP40&gt;0,IF(AP40&gt;Header!$D$36,Header!$D$37,AP40-Header!$C$36)*$H40,0)</f>
        <v>0</v>
      </c>
      <c r="BR40" s="84">
        <f>IF(AQ40&gt;0,IF(AQ40&gt;Header!$D$36,Header!$D$37,AQ40-Header!$C$36)*$H40,0)</f>
        <v>0</v>
      </c>
      <c r="BT40" s="85">
        <f>IF(AF40&gt;Header!$D$36,Header!$D$37,AF40-Header!$D$36)*'Employees Entry'!$F40</f>
        <v>0</v>
      </c>
      <c r="BU40" s="84">
        <f>IF(AG40&gt;Header!$D$36,Header!$D$37,AG40-Header!$D$36)*'Employees Entry'!$F40</f>
        <v>0</v>
      </c>
      <c r="BV40" s="84">
        <f>IF(AH40&gt;Header!$D$36,Header!$D$37,AH40-Header!$D$36)*'Employees Entry'!$F40</f>
        <v>0</v>
      </c>
      <c r="BW40" s="84">
        <f>IF(AI40&gt;Header!$D$36,Header!$D$37,AI40-Header!$D$36)*'Employees Entry'!$F40</f>
        <v>0</v>
      </c>
      <c r="BX40" s="84">
        <f>IF(AJ40&gt;Header!$D$36,Header!$D$37,AJ40-Header!$D$36)*'Employees Entry'!$F40</f>
        <v>0</v>
      </c>
      <c r="BY40" s="84">
        <f>IF(AK40&gt;Header!$D$36,Header!$D$37,AK40-Header!$D$36)*'Employees Entry'!$F40</f>
        <v>0</v>
      </c>
      <c r="BZ40" s="84">
        <f>IF(AL40&gt;Header!$D$36,Header!$D$37,AL40-Header!$D$36)*'Employees Entry'!$F40</f>
        <v>0</v>
      </c>
      <c r="CA40" s="84">
        <f>IF(AM40&gt;Header!$D$36,Header!$D$37,AM40-Header!$D$36)*'Employees Entry'!$F40</f>
        <v>0</v>
      </c>
      <c r="CB40" s="84">
        <f>IF(AN40&gt;Header!$D$36,Header!$D$37,AN40-Header!$D$36)*'Employees Entry'!$F40</f>
        <v>0</v>
      </c>
      <c r="CC40" s="84">
        <f>IF(AO40&gt;Header!$D$36,Header!$D$37,AO40-Header!$D$36)*'Employees Entry'!$F40</f>
        <v>0</v>
      </c>
      <c r="CD40" s="84">
        <f>IF(AP40&gt;Header!$D$36,Header!$D$37,AP40-Header!$D$36)*'Employees Entry'!$F40</f>
        <v>0</v>
      </c>
      <c r="CE40" s="84">
        <f>IF(AQ40&gt;Header!$D$36,Header!$D$37,AQ40-Header!$D$36)*'Employees Entry'!$F40</f>
        <v>0</v>
      </c>
      <c r="CG40" s="85">
        <f t="shared" si="63"/>
        <v>0</v>
      </c>
      <c r="CH40" s="84">
        <f t="shared" si="64"/>
        <v>0</v>
      </c>
      <c r="CI40" s="84">
        <f t="shared" si="65"/>
        <v>0</v>
      </c>
      <c r="CJ40" s="84">
        <f t="shared" si="66"/>
        <v>0</v>
      </c>
      <c r="CK40" s="84">
        <f t="shared" si="67"/>
        <v>0</v>
      </c>
      <c r="CL40" s="84">
        <f t="shared" si="68"/>
        <v>0</v>
      </c>
      <c r="CM40" s="84">
        <f t="shared" si="69"/>
        <v>0</v>
      </c>
      <c r="CN40" s="84">
        <f t="shared" si="70"/>
        <v>0</v>
      </c>
      <c r="CO40" s="84">
        <f t="shared" si="71"/>
        <v>0</v>
      </c>
      <c r="CP40" s="84">
        <f t="shared" si="72"/>
        <v>0</v>
      </c>
      <c r="CQ40" s="84">
        <f t="shared" si="73"/>
        <v>0</v>
      </c>
      <c r="CR40" s="84">
        <f t="shared" si="74"/>
        <v>0</v>
      </c>
    </row>
    <row r="41" spans="2:96" x14ac:dyDescent="0.2">
      <c r="B41" s="252"/>
      <c r="C41" s="253"/>
      <c r="D41" s="249"/>
      <c r="E41" s="249"/>
      <c r="F41" s="255"/>
      <c r="G41" s="255"/>
      <c r="H41" s="255"/>
      <c r="I41" s="249"/>
      <c r="J41" s="251"/>
      <c r="K41" s="254"/>
      <c r="M41" s="273">
        <f t="shared" si="41"/>
        <v>0</v>
      </c>
      <c r="N41" s="270">
        <f t="shared" si="42"/>
        <v>0</v>
      </c>
      <c r="O41" s="270">
        <f t="shared" si="43"/>
        <v>0</v>
      </c>
      <c r="P41" s="277">
        <f t="shared" si="45"/>
        <v>0</v>
      </c>
      <c r="R41" s="85">
        <f t="shared" si="51"/>
        <v>0</v>
      </c>
      <c r="S41" s="84">
        <f t="shared" si="52"/>
        <v>0</v>
      </c>
      <c r="T41" s="84">
        <f t="shared" si="53"/>
        <v>0</v>
      </c>
      <c r="U41" s="84">
        <f t="shared" si="54"/>
        <v>0</v>
      </c>
      <c r="V41" s="84">
        <f t="shared" si="55"/>
        <v>0</v>
      </c>
      <c r="W41" s="84">
        <f t="shared" si="56"/>
        <v>0</v>
      </c>
      <c r="X41" s="84">
        <f t="shared" si="57"/>
        <v>0</v>
      </c>
      <c r="Y41" s="84">
        <f t="shared" si="58"/>
        <v>0</v>
      </c>
      <c r="Z41" s="84">
        <f t="shared" si="59"/>
        <v>0</v>
      </c>
      <c r="AA41" s="84">
        <f t="shared" si="60"/>
        <v>0</v>
      </c>
      <c r="AB41" s="84">
        <f t="shared" si="61"/>
        <v>0</v>
      </c>
      <c r="AC41" s="335">
        <f t="shared" si="62"/>
        <v>0</v>
      </c>
      <c r="AE41" s="86" t="str">
        <f>Header!$C$22</f>
        <v>477 - Salaries</v>
      </c>
      <c r="AF41" s="85">
        <f t="shared" si="44"/>
        <v>0</v>
      </c>
      <c r="AG41" s="84">
        <f t="shared" si="44"/>
        <v>0</v>
      </c>
      <c r="AH41" s="84">
        <f t="shared" si="75"/>
        <v>0</v>
      </c>
      <c r="AI41" s="84">
        <f t="shared" si="75"/>
        <v>0</v>
      </c>
      <c r="AJ41" s="84">
        <f t="shared" si="75"/>
        <v>0</v>
      </c>
      <c r="AK41" s="84">
        <f t="shared" si="75"/>
        <v>0</v>
      </c>
      <c r="AL41" s="84">
        <f t="shared" si="75"/>
        <v>0</v>
      </c>
      <c r="AM41" s="84">
        <f t="shared" si="75"/>
        <v>0</v>
      </c>
      <c r="AN41" s="84">
        <f t="shared" si="75"/>
        <v>0</v>
      </c>
      <c r="AO41" s="84">
        <f t="shared" si="75"/>
        <v>0</v>
      </c>
      <c r="AP41" s="84">
        <f t="shared" si="75"/>
        <v>0</v>
      </c>
      <c r="AQ41" s="84">
        <f t="shared" si="75"/>
        <v>0</v>
      </c>
      <c r="AR41" s="234"/>
      <c r="AS41" s="86" t="str">
        <f>Header!$C$23</f>
        <v>479 - Employers National Insurance</v>
      </c>
      <c r="AT41" s="85">
        <f>IF(CG41&lt;Header!$C$32,0,IF(AF41&gt;0,(CG41-Header!$C$32)*Header!$B$29,0))</f>
        <v>0</v>
      </c>
      <c r="AU41" s="84">
        <f>IF(CH41&lt;Header!$C$32,0,IF(AG41&gt;0,(CH41-Header!$C$32)*Header!$B$29,0))</f>
        <v>0</v>
      </c>
      <c r="AV41" s="84">
        <f>IF(CI41&lt;Header!$C$32,0,IF(AH41&gt;0,(CI41-Header!$C$32)*Header!$B$29,0))</f>
        <v>0</v>
      </c>
      <c r="AW41" s="84">
        <f>IF(CJ41&lt;Header!$C$32,0,IF(AI41&gt;0,(CJ41-Header!$C$32)*Header!$B$29,0))</f>
        <v>0</v>
      </c>
      <c r="AX41" s="84">
        <f>IF(CK41&lt;Header!$C$32,0,IF(AJ41&gt;0,(CK41-Header!$C$32)*Header!$B$29,0))</f>
        <v>0</v>
      </c>
      <c r="AY41" s="84">
        <f>IF(CL41&lt;Header!$C$32,0,IF(AK41&gt;0,(CL41-Header!$C$32)*Header!$B$29,0))</f>
        <v>0</v>
      </c>
      <c r="AZ41" s="84">
        <f>IF(CM41&lt;Header!$C$32,0,IF(AL41&gt;0,(CM41-Header!$C$32)*Header!$B$29,0))</f>
        <v>0</v>
      </c>
      <c r="BA41" s="84">
        <f>IF(CN41&lt;Header!$C$32,0,IF(AM41&gt;0,(CN41-Header!$C$32)*Header!$B$29,0))</f>
        <v>0</v>
      </c>
      <c r="BB41" s="84">
        <f>IF(CO41&lt;Header!$C$32,0,IF(AN41&gt;0,(CO41-Header!$C$32)*Header!$B$29,0))</f>
        <v>0</v>
      </c>
      <c r="BC41" s="84">
        <f>IF(CP41&lt;Header!$C$32,0,IF(AO41&gt;0,(CP41-Header!$C$32)*Header!$B$29,0))</f>
        <v>0</v>
      </c>
      <c r="BD41" s="84">
        <f>IF(CQ41&lt;Header!$C$32,0,IF(AP41&gt;0,(CQ41-Header!$C$32)*Header!$B$29,0))</f>
        <v>0</v>
      </c>
      <c r="BE41" s="84">
        <f>IF(CR41&lt;Header!$C$32,0,IF(AQ41&gt;0,(CR41-Header!$C$32)*Header!$B$29,0))</f>
        <v>0</v>
      </c>
      <c r="BF41" s="86" t="str">
        <f>Header!$C$24</f>
        <v>482 - Pensions Costs</v>
      </c>
      <c r="BG41" s="85">
        <f>IF(AF41&gt;0,IF(AF41&gt;Header!$D$36,Header!$D$37,AF41-Header!$C$36)*$H41,0)</f>
        <v>0</v>
      </c>
      <c r="BH41" s="84">
        <f>IF(AG41&gt;0,IF(AG41&gt;Header!$D$36,Header!$D$37,AG41-Header!$C$36)*$H41,0)</f>
        <v>0</v>
      </c>
      <c r="BI41" s="84">
        <f>IF(AH41&gt;0,IF(AH41&gt;Header!$D$36,Header!$D$37,AH41-Header!$C$36)*$H41,0)</f>
        <v>0</v>
      </c>
      <c r="BJ41" s="84">
        <f>IF(AI41&gt;0,IF(AI41&gt;Header!$D$36,Header!$D$37,AI41-Header!$C$36)*$H41,0)</f>
        <v>0</v>
      </c>
      <c r="BK41" s="84">
        <f>IF(AJ41&gt;0,IF(AJ41&gt;Header!$D$36,Header!$D$37,AJ41-Header!$C$36)*$H41,0)</f>
        <v>0</v>
      </c>
      <c r="BL41" s="84">
        <f>IF(AK41&gt;0,IF(AK41&gt;Header!$D$36,Header!$D$37,AK41-Header!$C$36)*$H41,0)</f>
        <v>0</v>
      </c>
      <c r="BM41" s="84">
        <f>IF(AL41&gt;0,IF(AL41&gt;Header!$D$36,Header!$D$37,AL41-Header!$C$36)*$H41,0)</f>
        <v>0</v>
      </c>
      <c r="BN41" s="84">
        <f>IF(AM41&gt;0,IF(AM41&gt;Header!$D$36,Header!$D$37,AM41-Header!$C$36)*$H41,0)</f>
        <v>0</v>
      </c>
      <c r="BO41" s="84">
        <f>IF(AN41&gt;0,IF(AN41&gt;Header!$D$36,Header!$D$37,AN41-Header!$C$36)*$H41,0)</f>
        <v>0</v>
      </c>
      <c r="BP41" s="84">
        <f>IF(AO41&gt;0,IF(AO41&gt;Header!$D$36,Header!$D$37,AO41-Header!$C$36)*$H41,0)</f>
        <v>0</v>
      </c>
      <c r="BQ41" s="84">
        <f>IF(AP41&gt;0,IF(AP41&gt;Header!$D$36,Header!$D$37,AP41-Header!$C$36)*$H41,0)</f>
        <v>0</v>
      </c>
      <c r="BR41" s="84">
        <f>IF(AQ41&gt;0,IF(AQ41&gt;Header!$D$36,Header!$D$37,AQ41-Header!$C$36)*$H41,0)</f>
        <v>0</v>
      </c>
      <c r="BT41" s="85">
        <f>IF(AF41&gt;Header!$D$36,Header!$D$37,AF41-Header!$D$36)*'Employees Entry'!$F41</f>
        <v>0</v>
      </c>
      <c r="BU41" s="84">
        <f>IF(AG41&gt;Header!$D$36,Header!$D$37,AG41-Header!$D$36)*'Employees Entry'!$F41</f>
        <v>0</v>
      </c>
      <c r="BV41" s="84">
        <f>IF(AH41&gt;Header!$D$36,Header!$D$37,AH41-Header!$D$36)*'Employees Entry'!$F41</f>
        <v>0</v>
      </c>
      <c r="BW41" s="84">
        <f>IF(AI41&gt;Header!$D$36,Header!$D$37,AI41-Header!$D$36)*'Employees Entry'!$F41</f>
        <v>0</v>
      </c>
      <c r="BX41" s="84">
        <f>IF(AJ41&gt;Header!$D$36,Header!$D$37,AJ41-Header!$D$36)*'Employees Entry'!$F41</f>
        <v>0</v>
      </c>
      <c r="BY41" s="84">
        <f>IF(AK41&gt;Header!$D$36,Header!$D$37,AK41-Header!$D$36)*'Employees Entry'!$F41</f>
        <v>0</v>
      </c>
      <c r="BZ41" s="84">
        <f>IF(AL41&gt;Header!$D$36,Header!$D$37,AL41-Header!$D$36)*'Employees Entry'!$F41</f>
        <v>0</v>
      </c>
      <c r="CA41" s="84">
        <f>IF(AM41&gt;Header!$D$36,Header!$D$37,AM41-Header!$D$36)*'Employees Entry'!$F41</f>
        <v>0</v>
      </c>
      <c r="CB41" s="84">
        <f>IF(AN41&gt;Header!$D$36,Header!$D$37,AN41-Header!$D$36)*'Employees Entry'!$F41</f>
        <v>0</v>
      </c>
      <c r="CC41" s="84">
        <f>IF(AO41&gt;Header!$D$36,Header!$D$37,AO41-Header!$D$36)*'Employees Entry'!$F41</f>
        <v>0</v>
      </c>
      <c r="CD41" s="84">
        <f>IF(AP41&gt;Header!$D$36,Header!$D$37,AP41-Header!$D$36)*'Employees Entry'!$F41</f>
        <v>0</v>
      </c>
      <c r="CE41" s="84">
        <f>IF(AQ41&gt;Header!$D$36,Header!$D$37,AQ41-Header!$D$36)*'Employees Entry'!$F41</f>
        <v>0</v>
      </c>
      <c r="CG41" s="85">
        <f t="shared" si="63"/>
        <v>0</v>
      </c>
      <c r="CH41" s="84">
        <f t="shared" si="64"/>
        <v>0</v>
      </c>
      <c r="CI41" s="84">
        <f t="shared" si="65"/>
        <v>0</v>
      </c>
      <c r="CJ41" s="84">
        <f t="shared" si="66"/>
        <v>0</v>
      </c>
      <c r="CK41" s="84">
        <f t="shared" si="67"/>
        <v>0</v>
      </c>
      <c r="CL41" s="84">
        <f t="shared" si="68"/>
        <v>0</v>
      </c>
      <c r="CM41" s="84">
        <f t="shared" si="69"/>
        <v>0</v>
      </c>
      <c r="CN41" s="84">
        <f t="shared" si="70"/>
        <v>0</v>
      </c>
      <c r="CO41" s="84">
        <f t="shared" si="71"/>
        <v>0</v>
      </c>
      <c r="CP41" s="84">
        <f t="shared" si="72"/>
        <v>0</v>
      </c>
      <c r="CQ41" s="84">
        <f t="shared" si="73"/>
        <v>0</v>
      </c>
      <c r="CR41" s="84">
        <f t="shared" si="74"/>
        <v>0</v>
      </c>
    </row>
    <row r="42" spans="2:96" x14ac:dyDescent="0.2">
      <c r="B42" s="252"/>
      <c r="C42" s="253"/>
      <c r="D42" s="249"/>
      <c r="E42" s="249"/>
      <c r="F42" s="255"/>
      <c r="G42" s="255"/>
      <c r="H42" s="255"/>
      <c r="I42" s="249"/>
      <c r="J42" s="251"/>
      <c r="K42" s="254"/>
      <c r="M42" s="273">
        <f t="shared" si="41"/>
        <v>0</v>
      </c>
      <c r="N42" s="270">
        <f t="shared" si="42"/>
        <v>0</v>
      </c>
      <c r="O42" s="270">
        <f t="shared" si="43"/>
        <v>0</v>
      </c>
      <c r="P42" s="277">
        <f t="shared" si="45"/>
        <v>0</v>
      </c>
      <c r="R42" s="85">
        <f t="shared" si="51"/>
        <v>0</v>
      </c>
      <c r="S42" s="84">
        <f t="shared" si="52"/>
        <v>0</v>
      </c>
      <c r="T42" s="84">
        <f t="shared" si="53"/>
        <v>0</v>
      </c>
      <c r="U42" s="84">
        <f t="shared" si="54"/>
        <v>0</v>
      </c>
      <c r="V42" s="84">
        <f t="shared" si="55"/>
        <v>0</v>
      </c>
      <c r="W42" s="84">
        <f t="shared" si="56"/>
        <v>0</v>
      </c>
      <c r="X42" s="84">
        <f t="shared" si="57"/>
        <v>0</v>
      </c>
      <c r="Y42" s="84">
        <f t="shared" si="58"/>
        <v>0</v>
      </c>
      <c r="Z42" s="84">
        <f t="shared" si="59"/>
        <v>0</v>
      </c>
      <c r="AA42" s="84">
        <f t="shared" si="60"/>
        <v>0</v>
      </c>
      <c r="AB42" s="84">
        <f t="shared" si="61"/>
        <v>0</v>
      </c>
      <c r="AC42" s="335">
        <f t="shared" si="62"/>
        <v>0</v>
      </c>
      <c r="AE42" s="86" t="str">
        <f>Header!$C$22</f>
        <v>477 - Salaries</v>
      </c>
      <c r="AF42" s="85">
        <f t="shared" si="44"/>
        <v>0</v>
      </c>
      <c r="AG42" s="84">
        <f t="shared" si="44"/>
        <v>0</v>
      </c>
      <c r="AH42" s="84">
        <f t="shared" si="75"/>
        <v>0</v>
      </c>
      <c r="AI42" s="84">
        <f t="shared" si="75"/>
        <v>0</v>
      </c>
      <c r="AJ42" s="84">
        <f t="shared" si="75"/>
        <v>0</v>
      </c>
      <c r="AK42" s="84">
        <f t="shared" si="75"/>
        <v>0</v>
      </c>
      <c r="AL42" s="84">
        <f t="shared" si="75"/>
        <v>0</v>
      </c>
      <c r="AM42" s="84">
        <f t="shared" si="75"/>
        <v>0</v>
      </c>
      <c r="AN42" s="84">
        <f t="shared" si="75"/>
        <v>0</v>
      </c>
      <c r="AO42" s="84">
        <f t="shared" si="75"/>
        <v>0</v>
      </c>
      <c r="AP42" s="84">
        <f t="shared" si="75"/>
        <v>0</v>
      </c>
      <c r="AQ42" s="84">
        <f t="shared" si="75"/>
        <v>0</v>
      </c>
      <c r="AR42" s="234"/>
      <c r="AS42" s="86" t="str">
        <f>Header!$C$23</f>
        <v>479 - Employers National Insurance</v>
      </c>
      <c r="AT42" s="85">
        <f>IF(CG42&lt;Header!$C$32,0,IF(AF42&gt;0,(CG42-Header!$C$32)*Header!$B$29,0))</f>
        <v>0</v>
      </c>
      <c r="AU42" s="84">
        <f>IF(CH42&lt;Header!$C$32,0,IF(AG42&gt;0,(CH42-Header!$C$32)*Header!$B$29,0))</f>
        <v>0</v>
      </c>
      <c r="AV42" s="84">
        <f>IF(CI42&lt;Header!$C$32,0,IF(AH42&gt;0,(CI42-Header!$C$32)*Header!$B$29,0))</f>
        <v>0</v>
      </c>
      <c r="AW42" s="84">
        <f>IF(CJ42&lt;Header!$C$32,0,IF(AI42&gt;0,(CJ42-Header!$C$32)*Header!$B$29,0))</f>
        <v>0</v>
      </c>
      <c r="AX42" s="84">
        <f>IF(CK42&lt;Header!$C$32,0,IF(AJ42&gt;0,(CK42-Header!$C$32)*Header!$B$29,0))</f>
        <v>0</v>
      </c>
      <c r="AY42" s="84">
        <f>IF(CL42&lt;Header!$C$32,0,IF(AK42&gt;0,(CL42-Header!$C$32)*Header!$B$29,0))</f>
        <v>0</v>
      </c>
      <c r="AZ42" s="84">
        <f>IF(CM42&lt;Header!$C$32,0,IF(AL42&gt;0,(CM42-Header!$C$32)*Header!$B$29,0))</f>
        <v>0</v>
      </c>
      <c r="BA42" s="84">
        <f>IF(CN42&lt;Header!$C$32,0,IF(AM42&gt;0,(CN42-Header!$C$32)*Header!$B$29,0))</f>
        <v>0</v>
      </c>
      <c r="BB42" s="84">
        <f>IF(CO42&lt;Header!$C$32,0,IF(AN42&gt;0,(CO42-Header!$C$32)*Header!$B$29,0))</f>
        <v>0</v>
      </c>
      <c r="BC42" s="84">
        <f>IF(CP42&lt;Header!$C$32,0,IF(AO42&gt;0,(CP42-Header!$C$32)*Header!$B$29,0))</f>
        <v>0</v>
      </c>
      <c r="BD42" s="84">
        <f>IF(CQ42&lt;Header!$C$32,0,IF(AP42&gt;0,(CQ42-Header!$C$32)*Header!$B$29,0))</f>
        <v>0</v>
      </c>
      <c r="BE42" s="84">
        <f>IF(CR42&lt;Header!$C$32,0,IF(AQ42&gt;0,(CR42-Header!$C$32)*Header!$B$29,0))</f>
        <v>0</v>
      </c>
      <c r="BF42" s="86" t="str">
        <f>Header!$C$24</f>
        <v>482 - Pensions Costs</v>
      </c>
      <c r="BG42" s="85">
        <f>IF(AF42&gt;0,IF(AF42&gt;Header!$D$36,Header!$D$37,AF42-Header!$C$36)*$H42,0)</f>
        <v>0</v>
      </c>
      <c r="BH42" s="84">
        <f>IF(AG42&gt;0,IF(AG42&gt;Header!$D$36,Header!$D$37,AG42-Header!$C$36)*$H42,0)</f>
        <v>0</v>
      </c>
      <c r="BI42" s="84">
        <f>IF(AH42&gt;0,IF(AH42&gt;Header!$D$36,Header!$D$37,AH42-Header!$C$36)*$H42,0)</f>
        <v>0</v>
      </c>
      <c r="BJ42" s="84">
        <f>IF(AI42&gt;0,IF(AI42&gt;Header!$D$36,Header!$D$37,AI42-Header!$C$36)*$H42,0)</f>
        <v>0</v>
      </c>
      <c r="BK42" s="84">
        <f>IF(AJ42&gt;0,IF(AJ42&gt;Header!$D$36,Header!$D$37,AJ42-Header!$C$36)*$H42,0)</f>
        <v>0</v>
      </c>
      <c r="BL42" s="84">
        <f>IF(AK42&gt;0,IF(AK42&gt;Header!$D$36,Header!$D$37,AK42-Header!$C$36)*$H42,0)</f>
        <v>0</v>
      </c>
      <c r="BM42" s="84">
        <f>IF(AL42&gt;0,IF(AL42&gt;Header!$D$36,Header!$D$37,AL42-Header!$C$36)*$H42,0)</f>
        <v>0</v>
      </c>
      <c r="BN42" s="84">
        <f>IF(AM42&gt;0,IF(AM42&gt;Header!$D$36,Header!$D$37,AM42-Header!$C$36)*$H42,0)</f>
        <v>0</v>
      </c>
      <c r="BO42" s="84">
        <f>IF(AN42&gt;0,IF(AN42&gt;Header!$D$36,Header!$D$37,AN42-Header!$C$36)*$H42,0)</f>
        <v>0</v>
      </c>
      <c r="BP42" s="84">
        <f>IF(AO42&gt;0,IF(AO42&gt;Header!$D$36,Header!$D$37,AO42-Header!$C$36)*$H42,0)</f>
        <v>0</v>
      </c>
      <c r="BQ42" s="84">
        <f>IF(AP42&gt;0,IF(AP42&gt;Header!$D$36,Header!$D$37,AP42-Header!$C$36)*$H42,0)</f>
        <v>0</v>
      </c>
      <c r="BR42" s="84">
        <f>IF(AQ42&gt;0,IF(AQ42&gt;Header!$D$36,Header!$D$37,AQ42-Header!$C$36)*$H42,0)</f>
        <v>0</v>
      </c>
      <c r="BT42" s="85">
        <f>IF(AF42&gt;Header!$D$36,Header!$D$37,AF42-Header!$D$36)*'Employees Entry'!$F42</f>
        <v>0</v>
      </c>
      <c r="BU42" s="84">
        <f>IF(AG42&gt;Header!$D$36,Header!$D$37,AG42-Header!$D$36)*'Employees Entry'!$F42</f>
        <v>0</v>
      </c>
      <c r="BV42" s="84">
        <f>IF(AH42&gt;Header!$D$36,Header!$D$37,AH42-Header!$D$36)*'Employees Entry'!$F42</f>
        <v>0</v>
      </c>
      <c r="BW42" s="84">
        <f>IF(AI42&gt;Header!$D$36,Header!$D$37,AI42-Header!$D$36)*'Employees Entry'!$F42</f>
        <v>0</v>
      </c>
      <c r="BX42" s="84">
        <f>IF(AJ42&gt;Header!$D$36,Header!$D$37,AJ42-Header!$D$36)*'Employees Entry'!$F42</f>
        <v>0</v>
      </c>
      <c r="BY42" s="84">
        <f>IF(AK42&gt;Header!$D$36,Header!$D$37,AK42-Header!$D$36)*'Employees Entry'!$F42</f>
        <v>0</v>
      </c>
      <c r="BZ42" s="84">
        <f>IF(AL42&gt;Header!$D$36,Header!$D$37,AL42-Header!$D$36)*'Employees Entry'!$F42</f>
        <v>0</v>
      </c>
      <c r="CA42" s="84">
        <f>IF(AM42&gt;Header!$D$36,Header!$D$37,AM42-Header!$D$36)*'Employees Entry'!$F42</f>
        <v>0</v>
      </c>
      <c r="CB42" s="84">
        <f>IF(AN42&gt;Header!$D$36,Header!$D$37,AN42-Header!$D$36)*'Employees Entry'!$F42</f>
        <v>0</v>
      </c>
      <c r="CC42" s="84">
        <f>IF(AO42&gt;Header!$D$36,Header!$D$37,AO42-Header!$D$36)*'Employees Entry'!$F42</f>
        <v>0</v>
      </c>
      <c r="CD42" s="84">
        <f>IF(AP42&gt;Header!$D$36,Header!$D$37,AP42-Header!$D$36)*'Employees Entry'!$F42</f>
        <v>0</v>
      </c>
      <c r="CE42" s="84">
        <f>IF(AQ42&gt;Header!$D$36,Header!$D$37,AQ42-Header!$D$36)*'Employees Entry'!$F42</f>
        <v>0</v>
      </c>
      <c r="CG42" s="85">
        <f t="shared" si="63"/>
        <v>0</v>
      </c>
      <c r="CH42" s="84">
        <f t="shared" si="64"/>
        <v>0</v>
      </c>
      <c r="CI42" s="84">
        <f t="shared" si="65"/>
        <v>0</v>
      </c>
      <c r="CJ42" s="84">
        <f t="shared" si="66"/>
        <v>0</v>
      </c>
      <c r="CK42" s="84">
        <f t="shared" si="67"/>
        <v>0</v>
      </c>
      <c r="CL42" s="84">
        <f t="shared" si="68"/>
        <v>0</v>
      </c>
      <c r="CM42" s="84">
        <f t="shared" si="69"/>
        <v>0</v>
      </c>
      <c r="CN42" s="84">
        <f t="shared" si="70"/>
        <v>0</v>
      </c>
      <c r="CO42" s="84">
        <f t="shared" si="71"/>
        <v>0</v>
      </c>
      <c r="CP42" s="84">
        <f t="shared" si="72"/>
        <v>0</v>
      </c>
      <c r="CQ42" s="84">
        <f t="shared" si="73"/>
        <v>0</v>
      </c>
      <c r="CR42" s="84">
        <f t="shared" si="74"/>
        <v>0</v>
      </c>
    </row>
    <row r="43" spans="2:96" x14ac:dyDescent="0.2">
      <c r="B43" s="252"/>
      <c r="C43" s="253"/>
      <c r="D43" s="249"/>
      <c r="E43" s="249"/>
      <c r="F43" s="255"/>
      <c r="G43" s="255"/>
      <c r="H43" s="255"/>
      <c r="I43" s="249"/>
      <c r="J43" s="251"/>
      <c r="K43" s="254"/>
      <c r="M43" s="273">
        <f t="shared" si="41"/>
        <v>0</v>
      </c>
      <c r="N43" s="270">
        <f t="shared" si="42"/>
        <v>0</v>
      </c>
      <c r="O43" s="270">
        <f t="shared" si="43"/>
        <v>0</v>
      </c>
      <c r="P43" s="277">
        <f t="shared" si="45"/>
        <v>0</v>
      </c>
      <c r="R43" s="85">
        <f t="shared" si="51"/>
        <v>0</v>
      </c>
      <c r="S43" s="84">
        <f t="shared" si="52"/>
        <v>0</v>
      </c>
      <c r="T43" s="84">
        <f t="shared" si="53"/>
        <v>0</v>
      </c>
      <c r="U43" s="84">
        <f t="shared" si="54"/>
        <v>0</v>
      </c>
      <c r="V43" s="84">
        <f t="shared" si="55"/>
        <v>0</v>
      </c>
      <c r="W43" s="84">
        <f t="shared" si="56"/>
        <v>0</v>
      </c>
      <c r="X43" s="84">
        <f t="shared" si="57"/>
        <v>0</v>
      </c>
      <c r="Y43" s="84">
        <f t="shared" si="58"/>
        <v>0</v>
      </c>
      <c r="Z43" s="84">
        <f t="shared" si="59"/>
        <v>0</v>
      </c>
      <c r="AA43" s="84">
        <f t="shared" si="60"/>
        <v>0</v>
      </c>
      <c r="AB43" s="84">
        <f t="shared" si="61"/>
        <v>0</v>
      </c>
      <c r="AC43" s="335">
        <f t="shared" si="62"/>
        <v>0</v>
      </c>
      <c r="AE43" s="86" t="str">
        <f>Header!$C$22</f>
        <v>477 - Salaries</v>
      </c>
      <c r="AF43" s="85">
        <f t="shared" si="44"/>
        <v>0</v>
      </c>
      <c r="AG43" s="84">
        <f t="shared" si="44"/>
        <v>0</v>
      </c>
      <c r="AH43" s="84">
        <f t="shared" si="75"/>
        <v>0</v>
      </c>
      <c r="AI43" s="84">
        <f t="shared" si="75"/>
        <v>0</v>
      </c>
      <c r="AJ43" s="84">
        <f t="shared" si="75"/>
        <v>0</v>
      </c>
      <c r="AK43" s="84">
        <f t="shared" si="75"/>
        <v>0</v>
      </c>
      <c r="AL43" s="84">
        <f t="shared" si="75"/>
        <v>0</v>
      </c>
      <c r="AM43" s="84">
        <f t="shared" si="75"/>
        <v>0</v>
      </c>
      <c r="AN43" s="84">
        <f t="shared" si="75"/>
        <v>0</v>
      </c>
      <c r="AO43" s="84">
        <f t="shared" si="75"/>
        <v>0</v>
      </c>
      <c r="AP43" s="84">
        <f t="shared" si="75"/>
        <v>0</v>
      </c>
      <c r="AQ43" s="84">
        <f t="shared" si="75"/>
        <v>0</v>
      </c>
      <c r="AR43" s="234"/>
      <c r="AS43" s="86" t="str">
        <f>Header!$C$23</f>
        <v>479 - Employers National Insurance</v>
      </c>
      <c r="AT43" s="85">
        <f>IF(CG43&lt;Header!$C$32,0,IF(AF43&gt;0,(CG43-Header!$C$32)*Header!$B$29,0))</f>
        <v>0</v>
      </c>
      <c r="AU43" s="84">
        <f>IF(CH43&lt;Header!$C$32,0,IF(AG43&gt;0,(CH43-Header!$C$32)*Header!$B$29,0))</f>
        <v>0</v>
      </c>
      <c r="AV43" s="84">
        <f>IF(CI43&lt;Header!$C$32,0,IF(AH43&gt;0,(CI43-Header!$C$32)*Header!$B$29,0))</f>
        <v>0</v>
      </c>
      <c r="AW43" s="84">
        <f>IF(CJ43&lt;Header!$C$32,0,IF(AI43&gt;0,(CJ43-Header!$C$32)*Header!$B$29,0))</f>
        <v>0</v>
      </c>
      <c r="AX43" s="84">
        <f>IF(CK43&lt;Header!$C$32,0,IF(AJ43&gt;0,(CK43-Header!$C$32)*Header!$B$29,0))</f>
        <v>0</v>
      </c>
      <c r="AY43" s="84">
        <f>IF(CL43&lt;Header!$C$32,0,IF(AK43&gt;0,(CL43-Header!$C$32)*Header!$B$29,0))</f>
        <v>0</v>
      </c>
      <c r="AZ43" s="84">
        <f>IF(CM43&lt;Header!$C$32,0,IF(AL43&gt;0,(CM43-Header!$C$32)*Header!$B$29,0))</f>
        <v>0</v>
      </c>
      <c r="BA43" s="84">
        <f>IF(CN43&lt;Header!$C$32,0,IF(AM43&gt;0,(CN43-Header!$C$32)*Header!$B$29,0))</f>
        <v>0</v>
      </c>
      <c r="BB43" s="84">
        <f>IF(CO43&lt;Header!$C$32,0,IF(AN43&gt;0,(CO43-Header!$C$32)*Header!$B$29,0))</f>
        <v>0</v>
      </c>
      <c r="BC43" s="84">
        <f>IF(CP43&lt;Header!$C$32,0,IF(AO43&gt;0,(CP43-Header!$C$32)*Header!$B$29,0))</f>
        <v>0</v>
      </c>
      <c r="BD43" s="84">
        <f>IF(CQ43&lt;Header!$C$32,0,IF(AP43&gt;0,(CQ43-Header!$C$32)*Header!$B$29,0))</f>
        <v>0</v>
      </c>
      <c r="BE43" s="84">
        <f>IF(CR43&lt;Header!$C$32,0,IF(AQ43&gt;0,(CR43-Header!$C$32)*Header!$B$29,0))</f>
        <v>0</v>
      </c>
      <c r="BF43" s="86" t="str">
        <f>Header!$C$24</f>
        <v>482 - Pensions Costs</v>
      </c>
      <c r="BG43" s="85">
        <f>IF(AF43&gt;0,IF(AF43&gt;Header!$D$36,Header!$D$37,AF43-Header!$C$36)*$H43,0)</f>
        <v>0</v>
      </c>
      <c r="BH43" s="84">
        <f>IF(AG43&gt;0,IF(AG43&gt;Header!$D$36,Header!$D$37,AG43-Header!$C$36)*$H43,0)</f>
        <v>0</v>
      </c>
      <c r="BI43" s="84">
        <f>IF(AH43&gt;0,IF(AH43&gt;Header!$D$36,Header!$D$37,AH43-Header!$C$36)*$H43,0)</f>
        <v>0</v>
      </c>
      <c r="BJ43" s="84">
        <f>IF(AI43&gt;0,IF(AI43&gt;Header!$D$36,Header!$D$37,AI43-Header!$C$36)*$H43,0)</f>
        <v>0</v>
      </c>
      <c r="BK43" s="84">
        <f>IF(AJ43&gt;0,IF(AJ43&gt;Header!$D$36,Header!$D$37,AJ43-Header!$C$36)*$H43,0)</f>
        <v>0</v>
      </c>
      <c r="BL43" s="84">
        <f>IF(AK43&gt;0,IF(AK43&gt;Header!$D$36,Header!$D$37,AK43-Header!$C$36)*$H43,0)</f>
        <v>0</v>
      </c>
      <c r="BM43" s="84">
        <f>IF(AL43&gt;0,IF(AL43&gt;Header!$D$36,Header!$D$37,AL43-Header!$C$36)*$H43,0)</f>
        <v>0</v>
      </c>
      <c r="BN43" s="84">
        <f>IF(AM43&gt;0,IF(AM43&gt;Header!$D$36,Header!$D$37,AM43-Header!$C$36)*$H43,0)</f>
        <v>0</v>
      </c>
      <c r="BO43" s="84">
        <f>IF(AN43&gt;0,IF(AN43&gt;Header!$D$36,Header!$D$37,AN43-Header!$C$36)*$H43,0)</f>
        <v>0</v>
      </c>
      <c r="BP43" s="84">
        <f>IF(AO43&gt;0,IF(AO43&gt;Header!$D$36,Header!$D$37,AO43-Header!$C$36)*$H43,0)</f>
        <v>0</v>
      </c>
      <c r="BQ43" s="84">
        <f>IF(AP43&gt;0,IF(AP43&gt;Header!$D$36,Header!$D$37,AP43-Header!$C$36)*$H43,0)</f>
        <v>0</v>
      </c>
      <c r="BR43" s="84">
        <f>IF(AQ43&gt;0,IF(AQ43&gt;Header!$D$36,Header!$D$37,AQ43-Header!$C$36)*$H43,0)</f>
        <v>0</v>
      </c>
      <c r="BT43" s="85">
        <f>IF(AF43&gt;Header!$D$36,Header!$D$37,AF43-Header!$D$36)*'Employees Entry'!$F43</f>
        <v>0</v>
      </c>
      <c r="BU43" s="84">
        <f>IF(AG43&gt;Header!$D$36,Header!$D$37,AG43-Header!$D$36)*'Employees Entry'!$F43</f>
        <v>0</v>
      </c>
      <c r="BV43" s="84">
        <f>IF(AH43&gt;Header!$D$36,Header!$D$37,AH43-Header!$D$36)*'Employees Entry'!$F43</f>
        <v>0</v>
      </c>
      <c r="BW43" s="84">
        <f>IF(AI43&gt;Header!$D$36,Header!$D$37,AI43-Header!$D$36)*'Employees Entry'!$F43</f>
        <v>0</v>
      </c>
      <c r="BX43" s="84">
        <f>IF(AJ43&gt;Header!$D$36,Header!$D$37,AJ43-Header!$D$36)*'Employees Entry'!$F43</f>
        <v>0</v>
      </c>
      <c r="BY43" s="84">
        <f>IF(AK43&gt;Header!$D$36,Header!$D$37,AK43-Header!$D$36)*'Employees Entry'!$F43</f>
        <v>0</v>
      </c>
      <c r="BZ43" s="84">
        <f>IF(AL43&gt;Header!$D$36,Header!$D$37,AL43-Header!$D$36)*'Employees Entry'!$F43</f>
        <v>0</v>
      </c>
      <c r="CA43" s="84">
        <f>IF(AM43&gt;Header!$D$36,Header!$D$37,AM43-Header!$D$36)*'Employees Entry'!$F43</f>
        <v>0</v>
      </c>
      <c r="CB43" s="84">
        <f>IF(AN43&gt;Header!$D$36,Header!$D$37,AN43-Header!$D$36)*'Employees Entry'!$F43</f>
        <v>0</v>
      </c>
      <c r="CC43" s="84">
        <f>IF(AO43&gt;Header!$D$36,Header!$D$37,AO43-Header!$D$36)*'Employees Entry'!$F43</f>
        <v>0</v>
      </c>
      <c r="CD43" s="84">
        <f>IF(AP43&gt;Header!$D$36,Header!$D$37,AP43-Header!$D$36)*'Employees Entry'!$F43</f>
        <v>0</v>
      </c>
      <c r="CE43" s="84">
        <f>IF(AQ43&gt;Header!$D$36,Header!$D$37,AQ43-Header!$D$36)*'Employees Entry'!$F43</f>
        <v>0</v>
      </c>
      <c r="CG43" s="85">
        <f t="shared" si="63"/>
        <v>0</v>
      </c>
      <c r="CH43" s="84">
        <f t="shared" si="64"/>
        <v>0</v>
      </c>
      <c r="CI43" s="84">
        <f t="shared" si="65"/>
        <v>0</v>
      </c>
      <c r="CJ43" s="84">
        <f t="shared" si="66"/>
        <v>0</v>
      </c>
      <c r="CK43" s="84">
        <f t="shared" si="67"/>
        <v>0</v>
      </c>
      <c r="CL43" s="84">
        <f t="shared" si="68"/>
        <v>0</v>
      </c>
      <c r="CM43" s="84">
        <f t="shared" si="69"/>
        <v>0</v>
      </c>
      <c r="CN43" s="84">
        <f t="shared" si="70"/>
        <v>0</v>
      </c>
      <c r="CO43" s="84">
        <f t="shared" si="71"/>
        <v>0</v>
      </c>
      <c r="CP43" s="84">
        <f t="shared" si="72"/>
        <v>0</v>
      </c>
      <c r="CQ43" s="84">
        <f t="shared" si="73"/>
        <v>0</v>
      </c>
      <c r="CR43" s="84">
        <f t="shared" si="74"/>
        <v>0</v>
      </c>
    </row>
    <row r="44" spans="2:96" x14ac:dyDescent="0.2">
      <c r="B44" s="252"/>
      <c r="C44" s="253"/>
      <c r="D44" s="249"/>
      <c r="E44" s="249"/>
      <c r="F44" s="255"/>
      <c r="G44" s="255"/>
      <c r="H44" s="255"/>
      <c r="I44" s="249"/>
      <c r="J44" s="251"/>
      <c r="K44" s="254"/>
      <c r="M44" s="273">
        <f t="shared" si="41"/>
        <v>0</v>
      </c>
      <c r="N44" s="270">
        <f t="shared" si="42"/>
        <v>0</v>
      </c>
      <c r="O44" s="270">
        <f t="shared" si="43"/>
        <v>0</v>
      </c>
      <c r="P44" s="277">
        <f t="shared" si="45"/>
        <v>0</v>
      </c>
      <c r="R44" s="85">
        <f t="shared" si="51"/>
        <v>0</v>
      </c>
      <c r="S44" s="84">
        <f t="shared" si="52"/>
        <v>0</v>
      </c>
      <c r="T44" s="84">
        <f t="shared" si="53"/>
        <v>0</v>
      </c>
      <c r="U44" s="84">
        <f t="shared" si="54"/>
        <v>0</v>
      </c>
      <c r="V44" s="84">
        <f t="shared" si="55"/>
        <v>0</v>
      </c>
      <c r="W44" s="84">
        <f t="shared" si="56"/>
        <v>0</v>
      </c>
      <c r="X44" s="84">
        <f t="shared" si="57"/>
        <v>0</v>
      </c>
      <c r="Y44" s="84">
        <f t="shared" si="58"/>
        <v>0</v>
      </c>
      <c r="Z44" s="84">
        <f t="shared" si="59"/>
        <v>0</v>
      </c>
      <c r="AA44" s="84">
        <f t="shared" si="60"/>
        <v>0</v>
      </c>
      <c r="AB44" s="84">
        <f t="shared" si="61"/>
        <v>0</v>
      </c>
      <c r="AC44" s="335">
        <f t="shared" si="62"/>
        <v>0</v>
      </c>
      <c r="AE44" s="86" t="str">
        <f>Header!$C$22</f>
        <v>477 - Salaries</v>
      </c>
      <c r="AF44" s="85">
        <f t="shared" si="44"/>
        <v>0</v>
      </c>
      <c r="AG44" s="84">
        <f t="shared" si="44"/>
        <v>0</v>
      </c>
      <c r="AH44" s="84">
        <f t="shared" si="75"/>
        <v>0</v>
      </c>
      <c r="AI44" s="84">
        <f t="shared" si="75"/>
        <v>0</v>
      </c>
      <c r="AJ44" s="84">
        <f t="shared" si="75"/>
        <v>0</v>
      </c>
      <c r="AK44" s="84">
        <f t="shared" si="75"/>
        <v>0</v>
      </c>
      <c r="AL44" s="84">
        <f t="shared" si="75"/>
        <v>0</v>
      </c>
      <c r="AM44" s="84">
        <f t="shared" si="75"/>
        <v>0</v>
      </c>
      <c r="AN44" s="84">
        <f t="shared" si="75"/>
        <v>0</v>
      </c>
      <c r="AO44" s="84">
        <f t="shared" si="75"/>
        <v>0</v>
      </c>
      <c r="AP44" s="84">
        <f t="shared" si="75"/>
        <v>0</v>
      </c>
      <c r="AQ44" s="84">
        <f t="shared" si="75"/>
        <v>0</v>
      </c>
      <c r="AR44" s="234"/>
      <c r="AS44" s="86" t="str">
        <f>Header!$C$23</f>
        <v>479 - Employers National Insurance</v>
      </c>
      <c r="AT44" s="85">
        <f>IF(CG44&lt;Header!$C$32,0,IF(AF44&gt;0,(CG44-Header!$C$32)*Header!$B$29,0))</f>
        <v>0</v>
      </c>
      <c r="AU44" s="84">
        <f>IF(CH44&lt;Header!$C$32,0,IF(AG44&gt;0,(CH44-Header!$C$32)*Header!$B$29,0))</f>
        <v>0</v>
      </c>
      <c r="AV44" s="84">
        <f>IF(CI44&lt;Header!$C$32,0,IF(AH44&gt;0,(CI44-Header!$C$32)*Header!$B$29,0))</f>
        <v>0</v>
      </c>
      <c r="AW44" s="84">
        <f>IF(CJ44&lt;Header!$C$32,0,IF(AI44&gt;0,(CJ44-Header!$C$32)*Header!$B$29,0))</f>
        <v>0</v>
      </c>
      <c r="AX44" s="84">
        <f>IF(CK44&lt;Header!$C$32,0,IF(AJ44&gt;0,(CK44-Header!$C$32)*Header!$B$29,0))</f>
        <v>0</v>
      </c>
      <c r="AY44" s="84">
        <f>IF(CL44&lt;Header!$C$32,0,IF(AK44&gt;0,(CL44-Header!$C$32)*Header!$B$29,0))</f>
        <v>0</v>
      </c>
      <c r="AZ44" s="84">
        <f>IF(CM44&lt;Header!$C$32,0,IF(AL44&gt;0,(CM44-Header!$C$32)*Header!$B$29,0))</f>
        <v>0</v>
      </c>
      <c r="BA44" s="84">
        <f>IF(CN44&lt;Header!$C$32,0,IF(AM44&gt;0,(CN44-Header!$C$32)*Header!$B$29,0))</f>
        <v>0</v>
      </c>
      <c r="BB44" s="84">
        <f>IF(CO44&lt;Header!$C$32,0,IF(AN44&gt;0,(CO44-Header!$C$32)*Header!$B$29,0))</f>
        <v>0</v>
      </c>
      <c r="BC44" s="84">
        <f>IF(CP44&lt;Header!$C$32,0,IF(AO44&gt;0,(CP44-Header!$C$32)*Header!$B$29,0))</f>
        <v>0</v>
      </c>
      <c r="BD44" s="84">
        <f>IF(CQ44&lt;Header!$C$32,0,IF(AP44&gt;0,(CQ44-Header!$C$32)*Header!$B$29,0))</f>
        <v>0</v>
      </c>
      <c r="BE44" s="84">
        <f>IF(CR44&lt;Header!$C$32,0,IF(AQ44&gt;0,(CR44-Header!$C$32)*Header!$B$29,0))</f>
        <v>0</v>
      </c>
      <c r="BF44" s="86" t="str">
        <f>Header!$C$24</f>
        <v>482 - Pensions Costs</v>
      </c>
      <c r="BG44" s="85">
        <f>IF(AF44&gt;0,IF(AF44&gt;Header!$D$36,Header!$D$37,AF44-Header!$C$36)*$H44,0)</f>
        <v>0</v>
      </c>
      <c r="BH44" s="84">
        <f>IF(AG44&gt;0,IF(AG44&gt;Header!$D$36,Header!$D$37,AG44-Header!$C$36)*$H44,0)</f>
        <v>0</v>
      </c>
      <c r="BI44" s="84">
        <f>IF(AH44&gt;0,IF(AH44&gt;Header!$D$36,Header!$D$37,AH44-Header!$C$36)*$H44,0)</f>
        <v>0</v>
      </c>
      <c r="BJ44" s="84">
        <f>IF(AI44&gt;0,IF(AI44&gt;Header!$D$36,Header!$D$37,AI44-Header!$C$36)*$H44,0)</f>
        <v>0</v>
      </c>
      <c r="BK44" s="84">
        <f>IF(AJ44&gt;0,IF(AJ44&gt;Header!$D$36,Header!$D$37,AJ44-Header!$C$36)*$H44,0)</f>
        <v>0</v>
      </c>
      <c r="BL44" s="84">
        <f>IF(AK44&gt;0,IF(AK44&gt;Header!$D$36,Header!$D$37,AK44-Header!$C$36)*$H44,0)</f>
        <v>0</v>
      </c>
      <c r="BM44" s="84">
        <f>IF(AL44&gt;0,IF(AL44&gt;Header!$D$36,Header!$D$37,AL44-Header!$C$36)*$H44,0)</f>
        <v>0</v>
      </c>
      <c r="BN44" s="84">
        <f>IF(AM44&gt;0,IF(AM44&gt;Header!$D$36,Header!$D$37,AM44-Header!$C$36)*$H44,0)</f>
        <v>0</v>
      </c>
      <c r="BO44" s="84">
        <f>IF(AN44&gt;0,IF(AN44&gt;Header!$D$36,Header!$D$37,AN44-Header!$C$36)*$H44,0)</f>
        <v>0</v>
      </c>
      <c r="BP44" s="84">
        <f>IF(AO44&gt;0,IF(AO44&gt;Header!$D$36,Header!$D$37,AO44-Header!$C$36)*$H44,0)</f>
        <v>0</v>
      </c>
      <c r="BQ44" s="84">
        <f>IF(AP44&gt;0,IF(AP44&gt;Header!$D$36,Header!$D$37,AP44-Header!$C$36)*$H44,0)</f>
        <v>0</v>
      </c>
      <c r="BR44" s="84">
        <f>IF(AQ44&gt;0,IF(AQ44&gt;Header!$D$36,Header!$D$37,AQ44-Header!$C$36)*$H44,0)</f>
        <v>0</v>
      </c>
      <c r="BT44" s="85">
        <f>IF(AF44&gt;Header!$D$36,Header!$D$37,AF44-Header!$D$36)*'Employees Entry'!$F44</f>
        <v>0</v>
      </c>
      <c r="BU44" s="84">
        <f>IF(AG44&gt;Header!$D$36,Header!$D$37,AG44-Header!$D$36)*'Employees Entry'!$F44</f>
        <v>0</v>
      </c>
      <c r="BV44" s="84">
        <f>IF(AH44&gt;Header!$D$36,Header!$D$37,AH44-Header!$D$36)*'Employees Entry'!$F44</f>
        <v>0</v>
      </c>
      <c r="BW44" s="84">
        <f>IF(AI44&gt;Header!$D$36,Header!$D$37,AI44-Header!$D$36)*'Employees Entry'!$F44</f>
        <v>0</v>
      </c>
      <c r="BX44" s="84">
        <f>IF(AJ44&gt;Header!$D$36,Header!$D$37,AJ44-Header!$D$36)*'Employees Entry'!$F44</f>
        <v>0</v>
      </c>
      <c r="BY44" s="84">
        <f>IF(AK44&gt;Header!$D$36,Header!$D$37,AK44-Header!$D$36)*'Employees Entry'!$F44</f>
        <v>0</v>
      </c>
      <c r="BZ44" s="84">
        <f>IF(AL44&gt;Header!$D$36,Header!$D$37,AL44-Header!$D$36)*'Employees Entry'!$F44</f>
        <v>0</v>
      </c>
      <c r="CA44" s="84">
        <f>IF(AM44&gt;Header!$D$36,Header!$D$37,AM44-Header!$D$36)*'Employees Entry'!$F44</f>
        <v>0</v>
      </c>
      <c r="CB44" s="84">
        <f>IF(AN44&gt;Header!$D$36,Header!$D$37,AN44-Header!$D$36)*'Employees Entry'!$F44</f>
        <v>0</v>
      </c>
      <c r="CC44" s="84">
        <f>IF(AO44&gt;Header!$D$36,Header!$D$37,AO44-Header!$D$36)*'Employees Entry'!$F44</f>
        <v>0</v>
      </c>
      <c r="CD44" s="84">
        <f>IF(AP44&gt;Header!$D$36,Header!$D$37,AP44-Header!$D$36)*'Employees Entry'!$F44</f>
        <v>0</v>
      </c>
      <c r="CE44" s="84">
        <f>IF(AQ44&gt;Header!$D$36,Header!$D$37,AQ44-Header!$D$36)*'Employees Entry'!$F44</f>
        <v>0</v>
      </c>
      <c r="CG44" s="85">
        <f t="shared" si="63"/>
        <v>0</v>
      </c>
      <c r="CH44" s="84">
        <f t="shared" si="64"/>
        <v>0</v>
      </c>
      <c r="CI44" s="84">
        <f t="shared" si="65"/>
        <v>0</v>
      </c>
      <c r="CJ44" s="84">
        <f t="shared" si="66"/>
        <v>0</v>
      </c>
      <c r="CK44" s="84">
        <f t="shared" si="67"/>
        <v>0</v>
      </c>
      <c r="CL44" s="84">
        <f t="shared" si="68"/>
        <v>0</v>
      </c>
      <c r="CM44" s="84">
        <f t="shared" si="69"/>
        <v>0</v>
      </c>
      <c r="CN44" s="84">
        <f t="shared" si="70"/>
        <v>0</v>
      </c>
      <c r="CO44" s="84">
        <f t="shared" si="71"/>
        <v>0</v>
      </c>
      <c r="CP44" s="84">
        <f t="shared" si="72"/>
        <v>0</v>
      </c>
      <c r="CQ44" s="84">
        <f t="shared" si="73"/>
        <v>0</v>
      </c>
      <c r="CR44" s="84">
        <f t="shared" si="74"/>
        <v>0</v>
      </c>
    </row>
    <row r="45" spans="2:96" x14ac:dyDescent="0.2">
      <c r="B45" s="252"/>
      <c r="C45" s="253"/>
      <c r="D45" s="249"/>
      <c r="E45" s="249"/>
      <c r="F45" s="255"/>
      <c r="G45" s="255"/>
      <c r="H45" s="255"/>
      <c r="I45" s="249"/>
      <c r="J45" s="251"/>
      <c r="K45" s="254"/>
      <c r="M45" s="273">
        <f t="shared" si="41"/>
        <v>0</v>
      </c>
      <c r="N45" s="270">
        <f t="shared" si="42"/>
        <v>0</v>
      </c>
      <c r="O45" s="270">
        <f t="shared" si="43"/>
        <v>0</v>
      </c>
      <c r="P45" s="277">
        <f t="shared" si="45"/>
        <v>0</v>
      </c>
      <c r="R45" s="85">
        <f t="shared" si="51"/>
        <v>0</v>
      </c>
      <c r="S45" s="84">
        <f t="shared" si="52"/>
        <v>0</v>
      </c>
      <c r="T45" s="84">
        <f t="shared" si="53"/>
        <v>0</v>
      </c>
      <c r="U45" s="84">
        <f t="shared" si="54"/>
        <v>0</v>
      </c>
      <c r="V45" s="84">
        <f t="shared" si="55"/>
        <v>0</v>
      </c>
      <c r="W45" s="84">
        <f t="shared" si="56"/>
        <v>0</v>
      </c>
      <c r="X45" s="84">
        <f t="shared" si="57"/>
        <v>0</v>
      </c>
      <c r="Y45" s="84">
        <f t="shared" si="58"/>
        <v>0</v>
      </c>
      <c r="Z45" s="84">
        <f t="shared" si="59"/>
        <v>0</v>
      </c>
      <c r="AA45" s="84">
        <f t="shared" si="60"/>
        <v>0</v>
      </c>
      <c r="AB45" s="84">
        <f t="shared" si="61"/>
        <v>0</v>
      </c>
      <c r="AC45" s="335">
        <f t="shared" si="62"/>
        <v>0</v>
      </c>
      <c r="AE45" s="86" t="str">
        <f>Header!$C$22</f>
        <v>477 - Salaries</v>
      </c>
      <c r="AF45" s="85">
        <f t="shared" si="44"/>
        <v>0</v>
      </c>
      <c r="AG45" s="84">
        <f t="shared" si="44"/>
        <v>0</v>
      </c>
      <c r="AH45" s="84">
        <f t="shared" si="75"/>
        <v>0</v>
      </c>
      <c r="AI45" s="84">
        <f t="shared" si="75"/>
        <v>0</v>
      </c>
      <c r="AJ45" s="84">
        <f t="shared" si="75"/>
        <v>0</v>
      </c>
      <c r="AK45" s="84">
        <f t="shared" si="75"/>
        <v>0</v>
      </c>
      <c r="AL45" s="84">
        <f t="shared" si="75"/>
        <v>0</v>
      </c>
      <c r="AM45" s="84">
        <f t="shared" ref="AH45:AQ50" si="76">IF($I45&lt;=AM$1,IF($J45&lt;AM$1,0,$C45/12),0)</f>
        <v>0</v>
      </c>
      <c r="AN45" s="84">
        <f t="shared" si="76"/>
        <v>0</v>
      </c>
      <c r="AO45" s="84">
        <f t="shared" si="76"/>
        <v>0</v>
      </c>
      <c r="AP45" s="84">
        <f t="shared" si="76"/>
        <v>0</v>
      </c>
      <c r="AQ45" s="84">
        <f t="shared" si="76"/>
        <v>0</v>
      </c>
      <c r="AR45" s="234"/>
      <c r="AS45" s="86" t="str">
        <f>Header!$C$23</f>
        <v>479 - Employers National Insurance</v>
      </c>
      <c r="AT45" s="85">
        <f>IF(CG45&lt;Header!$C$32,0,IF(AF45&gt;0,(CG45-Header!$C$32)*Header!$B$29,0))</f>
        <v>0</v>
      </c>
      <c r="AU45" s="84">
        <f>IF(CH45&lt;Header!$C$32,0,IF(AG45&gt;0,(CH45-Header!$C$32)*Header!$B$29,0))</f>
        <v>0</v>
      </c>
      <c r="AV45" s="84">
        <f>IF(CI45&lt;Header!$C$32,0,IF(AH45&gt;0,(CI45-Header!$C$32)*Header!$B$29,0))</f>
        <v>0</v>
      </c>
      <c r="AW45" s="84">
        <f>IF(CJ45&lt;Header!$C$32,0,IF(AI45&gt;0,(CJ45-Header!$C$32)*Header!$B$29,0))</f>
        <v>0</v>
      </c>
      <c r="AX45" s="84">
        <f>IF(CK45&lt;Header!$C$32,0,IF(AJ45&gt;0,(CK45-Header!$C$32)*Header!$B$29,0))</f>
        <v>0</v>
      </c>
      <c r="AY45" s="84">
        <f>IF(CL45&lt;Header!$C$32,0,IF(AK45&gt;0,(CL45-Header!$C$32)*Header!$B$29,0))</f>
        <v>0</v>
      </c>
      <c r="AZ45" s="84">
        <f>IF(CM45&lt;Header!$C$32,0,IF(AL45&gt;0,(CM45-Header!$C$32)*Header!$B$29,0))</f>
        <v>0</v>
      </c>
      <c r="BA45" s="84">
        <f>IF(CN45&lt;Header!$C$32,0,IF(AM45&gt;0,(CN45-Header!$C$32)*Header!$B$29,0))</f>
        <v>0</v>
      </c>
      <c r="BB45" s="84">
        <f>IF(CO45&lt;Header!$C$32,0,IF(AN45&gt;0,(CO45-Header!$C$32)*Header!$B$29,0))</f>
        <v>0</v>
      </c>
      <c r="BC45" s="84">
        <f>IF(CP45&lt;Header!$C$32,0,IF(AO45&gt;0,(CP45-Header!$C$32)*Header!$B$29,0))</f>
        <v>0</v>
      </c>
      <c r="BD45" s="84">
        <f>IF(CQ45&lt;Header!$C$32,0,IF(AP45&gt;0,(CQ45-Header!$C$32)*Header!$B$29,0))</f>
        <v>0</v>
      </c>
      <c r="BE45" s="84">
        <f>IF(CR45&lt;Header!$C$32,0,IF(AQ45&gt;0,(CR45-Header!$C$32)*Header!$B$29,0))</f>
        <v>0</v>
      </c>
      <c r="BF45" s="86" t="str">
        <f>Header!$C$24</f>
        <v>482 - Pensions Costs</v>
      </c>
      <c r="BG45" s="85">
        <f>IF(AF45&gt;0,IF(AF45&gt;Header!$D$36,Header!$D$37,AF45-Header!$C$36)*$H45,0)</f>
        <v>0</v>
      </c>
      <c r="BH45" s="84">
        <f>IF(AG45&gt;0,IF(AG45&gt;Header!$D$36,Header!$D$37,AG45-Header!$C$36)*$H45,0)</f>
        <v>0</v>
      </c>
      <c r="BI45" s="84">
        <f>IF(AH45&gt;0,IF(AH45&gt;Header!$D$36,Header!$D$37,AH45-Header!$C$36)*$H45,0)</f>
        <v>0</v>
      </c>
      <c r="BJ45" s="84">
        <f>IF(AI45&gt;0,IF(AI45&gt;Header!$D$36,Header!$D$37,AI45-Header!$C$36)*$H45,0)</f>
        <v>0</v>
      </c>
      <c r="BK45" s="84">
        <f>IF(AJ45&gt;0,IF(AJ45&gt;Header!$D$36,Header!$D$37,AJ45-Header!$C$36)*$H45,0)</f>
        <v>0</v>
      </c>
      <c r="BL45" s="84">
        <f>IF(AK45&gt;0,IF(AK45&gt;Header!$D$36,Header!$D$37,AK45-Header!$C$36)*$H45,0)</f>
        <v>0</v>
      </c>
      <c r="BM45" s="84">
        <f>IF(AL45&gt;0,IF(AL45&gt;Header!$D$36,Header!$D$37,AL45-Header!$C$36)*$H45,0)</f>
        <v>0</v>
      </c>
      <c r="BN45" s="84">
        <f>IF(AM45&gt;0,IF(AM45&gt;Header!$D$36,Header!$D$37,AM45-Header!$C$36)*$H45,0)</f>
        <v>0</v>
      </c>
      <c r="BO45" s="84">
        <f>IF(AN45&gt;0,IF(AN45&gt;Header!$D$36,Header!$D$37,AN45-Header!$C$36)*$H45,0)</f>
        <v>0</v>
      </c>
      <c r="BP45" s="84">
        <f>IF(AO45&gt;0,IF(AO45&gt;Header!$D$36,Header!$D$37,AO45-Header!$C$36)*$H45,0)</f>
        <v>0</v>
      </c>
      <c r="BQ45" s="84">
        <f>IF(AP45&gt;0,IF(AP45&gt;Header!$D$36,Header!$D$37,AP45-Header!$C$36)*$H45,0)</f>
        <v>0</v>
      </c>
      <c r="BR45" s="84">
        <f>IF(AQ45&gt;0,IF(AQ45&gt;Header!$D$36,Header!$D$37,AQ45-Header!$C$36)*$H45,0)</f>
        <v>0</v>
      </c>
      <c r="BT45" s="85">
        <f>IF(AF45&gt;Header!$D$36,Header!$D$37,AF45-Header!$D$36)*'Employees Entry'!$F45</f>
        <v>0</v>
      </c>
      <c r="BU45" s="84">
        <f>IF(AG45&gt;Header!$D$36,Header!$D$37,AG45-Header!$D$36)*'Employees Entry'!$F45</f>
        <v>0</v>
      </c>
      <c r="BV45" s="84">
        <f>IF(AH45&gt;Header!$D$36,Header!$D$37,AH45-Header!$D$36)*'Employees Entry'!$F45</f>
        <v>0</v>
      </c>
      <c r="BW45" s="84">
        <f>IF(AI45&gt;Header!$D$36,Header!$D$37,AI45-Header!$D$36)*'Employees Entry'!$F45</f>
        <v>0</v>
      </c>
      <c r="BX45" s="84">
        <f>IF(AJ45&gt;Header!$D$36,Header!$D$37,AJ45-Header!$D$36)*'Employees Entry'!$F45</f>
        <v>0</v>
      </c>
      <c r="BY45" s="84">
        <f>IF(AK45&gt;Header!$D$36,Header!$D$37,AK45-Header!$D$36)*'Employees Entry'!$F45</f>
        <v>0</v>
      </c>
      <c r="BZ45" s="84">
        <f>IF(AL45&gt;Header!$D$36,Header!$D$37,AL45-Header!$D$36)*'Employees Entry'!$F45</f>
        <v>0</v>
      </c>
      <c r="CA45" s="84">
        <f>IF(AM45&gt;Header!$D$36,Header!$D$37,AM45-Header!$D$36)*'Employees Entry'!$F45</f>
        <v>0</v>
      </c>
      <c r="CB45" s="84">
        <f>IF(AN45&gt;Header!$D$36,Header!$D$37,AN45-Header!$D$36)*'Employees Entry'!$F45</f>
        <v>0</v>
      </c>
      <c r="CC45" s="84">
        <f>IF(AO45&gt;Header!$D$36,Header!$D$37,AO45-Header!$D$36)*'Employees Entry'!$F45</f>
        <v>0</v>
      </c>
      <c r="CD45" s="84">
        <f>IF(AP45&gt;Header!$D$36,Header!$D$37,AP45-Header!$D$36)*'Employees Entry'!$F45</f>
        <v>0</v>
      </c>
      <c r="CE45" s="84">
        <f>IF(AQ45&gt;Header!$D$36,Header!$D$37,AQ45-Header!$D$36)*'Employees Entry'!$F45</f>
        <v>0</v>
      </c>
      <c r="CG45" s="85">
        <f t="shared" si="63"/>
        <v>0</v>
      </c>
      <c r="CH45" s="84">
        <f t="shared" si="64"/>
        <v>0</v>
      </c>
      <c r="CI45" s="84">
        <f t="shared" si="65"/>
        <v>0</v>
      </c>
      <c r="CJ45" s="84">
        <f t="shared" si="66"/>
        <v>0</v>
      </c>
      <c r="CK45" s="84">
        <f t="shared" si="67"/>
        <v>0</v>
      </c>
      <c r="CL45" s="84">
        <f t="shared" si="68"/>
        <v>0</v>
      </c>
      <c r="CM45" s="84">
        <f t="shared" si="69"/>
        <v>0</v>
      </c>
      <c r="CN45" s="84">
        <f t="shared" si="70"/>
        <v>0</v>
      </c>
      <c r="CO45" s="84">
        <f t="shared" si="71"/>
        <v>0</v>
      </c>
      <c r="CP45" s="84">
        <f t="shared" si="72"/>
        <v>0</v>
      </c>
      <c r="CQ45" s="84">
        <f t="shared" si="73"/>
        <v>0</v>
      </c>
      <c r="CR45" s="84">
        <f t="shared" si="74"/>
        <v>0</v>
      </c>
    </row>
    <row r="46" spans="2:96" x14ac:dyDescent="0.2">
      <c r="B46" s="252"/>
      <c r="C46" s="253"/>
      <c r="D46" s="249"/>
      <c r="E46" s="249"/>
      <c r="F46" s="255"/>
      <c r="G46" s="255"/>
      <c r="H46" s="255"/>
      <c r="I46" s="249"/>
      <c r="J46" s="251"/>
      <c r="K46" s="254"/>
      <c r="M46" s="273">
        <f t="shared" si="41"/>
        <v>0</v>
      </c>
      <c r="N46" s="270">
        <f t="shared" si="42"/>
        <v>0</v>
      </c>
      <c r="O46" s="270">
        <f t="shared" si="43"/>
        <v>0</v>
      </c>
      <c r="P46" s="277">
        <f t="shared" si="45"/>
        <v>0</v>
      </c>
      <c r="R46" s="85">
        <f t="shared" si="51"/>
        <v>0</v>
      </c>
      <c r="S46" s="84">
        <f t="shared" si="52"/>
        <v>0</v>
      </c>
      <c r="T46" s="84">
        <f t="shared" si="53"/>
        <v>0</v>
      </c>
      <c r="U46" s="84">
        <f t="shared" si="54"/>
        <v>0</v>
      </c>
      <c r="V46" s="84">
        <f t="shared" si="55"/>
        <v>0</v>
      </c>
      <c r="W46" s="84">
        <f t="shared" si="56"/>
        <v>0</v>
      </c>
      <c r="X46" s="84">
        <f t="shared" si="57"/>
        <v>0</v>
      </c>
      <c r="Y46" s="84">
        <f t="shared" si="58"/>
        <v>0</v>
      </c>
      <c r="Z46" s="84">
        <f t="shared" si="59"/>
        <v>0</v>
      </c>
      <c r="AA46" s="84">
        <f t="shared" si="60"/>
        <v>0</v>
      </c>
      <c r="AB46" s="84">
        <f t="shared" si="61"/>
        <v>0</v>
      </c>
      <c r="AC46" s="335">
        <f t="shared" si="62"/>
        <v>0</v>
      </c>
      <c r="AE46" s="86" t="str">
        <f>Header!$C$22</f>
        <v>477 - Salaries</v>
      </c>
      <c r="AF46" s="85">
        <f t="shared" si="44"/>
        <v>0</v>
      </c>
      <c r="AG46" s="84">
        <f t="shared" si="44"/>
        <v>0</v>
      </c>
      <c r="AH46" s="84">
        <f t="shared" si="76"/>
        <v>0</v>
      </c>
      <c r="AI46" s="84">
        <f t="shared" si="76"/>
        <v>0</v>
      </c>
      <c r="AJ46" s="84">
        <f t="shared" si="76"/>
        <v>0</v>
      </c>
      <c r="AK46" s="84">
        <f t="shared" si="76"/>
        <v>0</v>
      </c>
      <c r="AL46" s="84">
        <f t="shared" si="76"/>
        <v>0</v>
      </c>
      <c r="AM46" s="84">
        <f t="shared" si="76"/>
        <v>0</v>
      </c>
      <c r="AN46" s="84">
        <f t="shared" si="76"/>
        <v>0</v>
      </c>
      <c r="AO46" s="84">
        <f t="shared" si="76"/>
        <v>0</v>
      </c>
      <c r="AP46" s="84">
        <f t="shared" si="76"/>
        <v>0</v>
      </c>
      <c r="AQ46" s="84">
        <f t="shared" si="76"/>
        <v>0</v>
      </c>
      <c r="AR46" s="234"/>
      <c r="AS46" s="86" t="str">
        <f>Header!$C$23</f>
        <v>479 - Employers National Insurance</v>
      </c>
      <c r="AT46" s="85">
        <f>IF(CG46&lt;Header!$C$32,0,IF(AF46&gt;0,(CG46-Header!$C$32)*Header!$B$29,0))</f>
        <v>0</v>
      </c>
      <c r="AU46" s="84">
        <f>IF(CH46&lt;Header!$C$32,0,IF(AG46&gt;0,(CH46-Header!$C$32)*Header!$B$29,0))</f>
        <v>0</v>
      </c>
      <c r="AV46" s="84">
        <f>IF(CI46&lt;Header!$C$32,0,IF(AH46&gt;0,(CI46-Header!$C$32)*Header!$B$29,0))</f>
        <v>0</v>
      </c>
      <c r="AW46" s="84">
        <f>IF(CJ46&lt;Header!$C$32,0,IF(AI46&gt;0,(CJ46-Header!$C$32)*Header!$B$29,0))</f>
        <v>0</v>
      </c>
      <c r="AX46" s="84">
        <f>IF(CK46&lt;Header!$C$32,0,IF(AJ46&gt;0,(CK46-Header!$C$32)*Header!$B$29,0))</f>
        <v>0</v>
      </c>
      <c r="AY46" s="84">
        <f>IF(CL46&lt;Header!$C$32,0,IF(AK46&gt;0,(CL46-Header!$C$32)*Header!$B$29,0))</f>
        <v>0</v>
      </c>
      <c r="AZ46" s="84">
        <f>IF(CM46&lt;Header!$C$32,0,IF(AL46&gt;0,(CM46-Header!$C$32)*Header!$B$29,0))</f>
        <v>0</v>
      </c>
      <c r="BA46" s="84">
        <f>IF(CN46&lt;Header!$C$32,0,IF(AM46&gt;0,(CN46-Header!$C$32)*Header!$B$29,0))</f>
        <v>0</v>
      </c>
      <c r="BB46" s="84">
        <f>IF(CO46&lt;Header!$C$32,0,IF(AN46&gt;0,(CO46-Header!$C$32)*Header!$B$29,0))</f>
        <v>0</v>
      </c>
      <c r="BC46" s="84">
        <f>IF(CP46&lt;Header!$C$32,0,IF(AO46&gt;0,(CP46-Header!$C$32)*Header!$B$29,0))</f>
        <v>0</v>
      </c>
      <c r="BD46" s="84">
        <f>IF(CQ46&lt;Header!$C$32,0,IF(AP46&gt;0,(CQ46-Header!$C$32)*Header!$B$29,0))</f>
        <v>0</v>
      </c>
      <c r="BE46" s="84">
        <f>IF(CR46&lt;Header!$C$32,0,IF(AQ46&gt;0,(CR46-Header!$C$32)*Header!$B$29,0))</f>
        <v>0</v>
      </c>
      <c r="BF46" s="86" t="str">
        <f>Header!$C$24</f>
        <v>482 - Pensions Costs</v>
      </c>
      <c r="BG46" s="85">
        <f>IF(AF46&gt;0,IF(AF46&gt;Header!$D$36,Header!$D$37,AF46-Header!$C$36)*$H46,0)</f>
        <v>0</v>
      </c>
      <c r="BH46" s="84">
        <f>IF(AG46&gt;0,IF(AG46&gt;Header!$D$36,Header!$D$37,AG46-Header!$C$36)*$H46,0)</f>
        <v>0</v>
      </c>
      <c r="BI46" s="84">
        <f>IF(AH46&gt;0,IF(AH46&gt;Header!$D$36,Header!$D$37,AH46-Header!$C$36)*$H46,0)</f>
        <v>0</v>
      </c>
      <c r="BJ46" s="84">
        <f>IF(AI46&gt;0,IF(AI46&gt;Header!$D$36,Header!$D$37,AI46-Header!$C$36)*$H46,0)</f>
        <v>0</v>
      </c>
      <c r="BK46" s="84">
        <f>IF(AJ46&gt;0,IF(AJ46&gt;Header!$D$36,Header!$D$37,AJ46-Header!$C$36)*$H46,0)</f>
        <v>0</v>
      </c>
      <c r="BL46" s="84">
        <f>IF(AK46&gt;0,IF(AK46&gt;Header!$D$36,Header!$D$37,AK46-Header!$C$36)*$H46,0)</f>
        <v>0</v>
      </c>
      <c r="BM46" s="84">
        <f>IF(AL46&gt;0,IF(AL46&gt;Header!$D$36,Header!$D$37,AL46-Header!$C$36)*$H46,0)</f>
        <v>0</v>
      </c>
      <c r="BN46" s="84">
        <f>IF(AM46&gt;0,IF(AM46&gt;Header!$D$36,Header!$D$37,AM46-Header!$C$36)*$H46,0)</f>
        <v>0</v>
      </c>
      <c r="BO46" s="84">
        <f>IF(AN46&gt;0,IF(AN46&gt;Header!$D$36,Header!$D$37,AN46-Header!$C$36)*$H46,0)</f>
        <v>0</v>
      </c>
      <c r="BP46" s="84">
        <f>IF(AO46&gt;0,IF(AO46&gt;Header!$D$36,Header!$D$37,AO46-Header!$C$36)*$H46,0)</f>
        <v>0</v>
      </c>
      <c r="BQ46" s="84">
        <f>IF(AP46&gt;0,IF(AP46&gt;Header!$D$36,Header!$D$37,AP46-Header!$C$36)*$H46,0)</f>
        <v>0</v>
      </c>
      <c r="BR46" s="84">
        <f>IF(AQ46&gt;0,IF(AQ46&gt;Header!$D$36,Header!$D$37,AQ46-Header!$C$36)*$H46,0)</f>
        <v>0</v>
      </c>
      <c r="BT46" s="85">
        <f>IF(AF46&gt;Header!$D$36,Header!$D$37,AF46-Header!$D$36)*'Employees Entry'!$F46</f>
        <v>0</v>
      </c>
      <c r="BU46" s="84">
        <f>IF(AG46&gt;Header!$D$36,Header!$D$37,AG46-Header!$D$36)*'Employees Entry'!$F46</f>
        <v>0</v>
      </c>
      <c r="BV46" s="84">
        <f>IF(AH46&gt;Header!$D$36,Header!$D$37,AH46-Header!$D$36)*'Employees Entry'!$F46</f>
        <v>0</v>
      </c>
      <c r="BW46" s="84">
        <f>IF(AI46&gt;Header!$D$36,Header!$D$37,AI46-Header!$D$36)*'Employees Entry'!$F46</f>
        <v>0</v>
      </c>
      <c r="BX46" s="84">
        <f>IF(AJ46&gt;Header!$D$36,Header!$D$37,AJ46-Header!$D$36)*'Employees Entry'!$F46</f>
        <v>0</v>
      </c>
      <c r="BY46" s="84">
        <f>IF(AK46&gt;Header!$D$36,Header!$D$37,AK46-Header!$D$36)*'Employees Entry'!$F46</f>
        <v>0</v>
      </c>
      <c r="BZ46" s="84">
        <f>IF(AL46&gt;Header!$D$36,Header!$D$37,AL46-Header!$D$36)*'Employees Entry'!$F46</f>
        <v>0</v>
      </c>
      <c r="CA46" s="84">
        <f>IF(AM46&gt;Header!$D$36,Header!$D$37,AM46-Header!$D$36)*'Employees Entry'!$F46</f>
        <v>0</v>
      </c>
      <c r="CB46" s="84">
        <f>IF(AN46&gt;Header!$D$36,Header!$D$37,AN46-Header!$D$36)*'Employees Entry'!$F46</f>
        <v>0</v>
      </c>
      <c r="CC46" s="84">
        <f>IF(AO46&gt;Header!$D$36,Header!$D$37,AO46-Header!$D$36)*'Employees Entry'!$F46</f>
        <v>0</v>
      </c>
      <c r="CD46" s="84">
        <f>IF(AP46&gt;Header!$D$36,Header!$D$37,AP46-Header!$D$36)*'Employees Entry'!$F46</f>
        <v>0</v>
      </c>
      <c r="CE46" s="84">
        <f>IF(AQ46&gt;Header!$D$36,Header!$D$37,AQ46-Header!$D$36)*'Employees Entry'!$F46</f>
        <v>0</v>
      </c>
      <c r="CG46" s="85">
        <f t="shared" si="63"/>
        <v>0</v>
      </c>
      <c r="CH46" s="84">
        <f t="shared" si="64"/>
        <v>0</v>
      </c>
      <c r="CI46" s="84">
        <f t="shared" si="65"/>
        <v>0</v>
      </c>
      <c r="CJ46" s="84">
        <f t="shared" si="66"/>
        <v>0</v>
      </c>
      <c r="CK46" s="84">
        <f t="shared" si="67"/>
        <v>0</v>
      </c>
      <c r="CL46" s="84">
        <f t="shared" si="68"/>
        <v>0</v>
      </c>
      <c r="CM46" s="84">
        <f t="shared" si="69"/>
        <v>0</v>
      </c>
      <c r="CN46" s="84">
        <f t="shared" si="70"/>
        <v>0</v>
      </c>
      <c r="CO46" s="84">
        <f t="shared" si="71"/>
        <v>0</v>
      </c>
      <c r="CP46" s="84">
        <f t="shared" si="72"/>
        <v>0</v>
      </c>
      <c r="CQ46" s="84">
        <f t="shared" si="73"/>
        <v>0</v>
      </c>
      <c r="CR46" s="84">
        <f t="shared" si="74"/>
        <v>0</v>
      </c>
    </row>
    <row r="47" spans="2:96" x14ac:dyDescent="0.2">
      <c r="B47" s="252"/>
      <c r="C47" s="253"/>
      <c r="D47" s="249"/>
      <c r="E47" s="249"/>
      <c r="F47" s="255"/>
      <c r="G47" s="255"/>
      <c r="H47" s="255"/>
      <c r="I47" s="249"/>
      <c r="J47" s="251"/>
      <c r="K47" s="254"/>
      <c r="M47" s="273">
        <f t="shared" si="41"/>
        <v>0</v>
      </c>
      <c r="N47" s="270">
        <f t="shared" si="42"/>
        <v>0</v>
      </c>
      <c r="O47" s="270">
        <f t="shared" si="43"/>
        <v>0</v>
      </c>
      <c r="P47" s="277">
        <f t="shared" si="45"/>
        <v>0</v>
      </c>
      <c r="R47" s="85">
        <f t="shared" si="51"/>
        <v>0</v>
      </c>
      <c r="S47" s="84">
        <f t="shared" si="52"/>
        <v>0</v>
      </c>
      <c r="T47" s="84">
        <f t="shared" si="53"/>
        <v>0</v>
      </c>
      <c r="U47" s="84">
        <f t="shared" si="54"/>
        <v>0</v>
      </c>
      <c r="V47" s="84">
        <f t="shared" si="55"/>
        <v>0</v>
      </c>
      <c r="W47" s="84">
        <f t="shared" si="56"/>
        <v>0</v>
      </c>
      <c r="X47" s="84">
        <f t="shared" si="57"/>
        <v>0</v>
      </c>
      <c r="Y47" s="84">
        <f t="shared" si="58"/>
        <v>0</v>
      </c>
      <c r="Z47" s="84">
        <f t="shared" si="59"/>
        <v>0</v>
      </c>
      <c r="AA47" s="84">
        <f t="shared" si="60"/>
        <v>0</v>
      </c>
      <c r="AB47" s="84">
        <f t="shared" si="61"/>
        <v>0</v>
      </c>
      <c r="AC47" s="335">
        <f t="shared" si="62"/>
        <v>0</v>
      </c>
      <c r="AE47" s="86" t="str">
        <f>Header!$C$22</f>
        <v>477 - Salaries</v>
      </c>
      <c r="AF47" s="85">
        <f t="shared" si="44"/>
        <v>0</v>
      </c>
      <c r="AG47" s="84">
        <f t="shared" si="44"/>
        <v>0</v>
      </c>
      <c r="AH47" s="84">
        <f t="shared" si="76"/>
        <v>0</v>
      </c>
      <c r="AI47" s="84">
        <f t="shared" si="76"/>
        <v>0</v>
      </c>
      <c r="AJ47" s="84">
        <f t="shared" si="76"/>
        <v>0</v>
      </c>
      <c r="AK47" s="84">
        <f t="shared" si="76"/>
        <v>0</v>
      </c>
      <c r="AL47" s="84">
        <f t="shared" si="76"/>
        <v>0</v>
      </c>
      <c r="AM47" s="84">
        <f t="shared" si="76"/>
        <v>0</v>
      </c>
      <c r="AN47" s="84">
        <f t="shared" si="76"/>
        <v>0</v>
      </c>
      <c r="AO47" s="84">
        <f t="shared" si="76"/>
        <v>0</v>
      </c>
      <c r="AP47" s="84">
        <f t="shared" si="76"/>
        <v>0</v>
      </c>
      <c r="AQ47" s="84">
        <f t="shared" si="76"/>
        <v>0</v>
      </c>
      <c r="AR47" s="234"/>
      <c r="AS47" s="86" t="str">
        <f>Header!$C$23</f>
        <v>479 - Employers National Insurance</v>
      </c>
      <c r="AT47" s="85">
        <f>IF(CG47&lt;Header!$C$32,0,IF(AF47&gt;0,(CG47-Header!$C$32)*Header!$B$29,0))</f>
        <v>0</v>
      </c>
      <c r="AU47" s="84">
        <f>IF(CH47&lt;Header!$C$32,0,IF(AG47&gt;0,(CH47-Header!$C$32)*Header!$B$29,0))</f>
        <v>0</v>
      </c>
      <c r="AV47" s="84">
        <f>IF(CI47&lt;Header!$C$32,0,IF(AH47&gt;0,(CI47-Header!$C$32)*Header!$B$29,0))</f>
        <v>0</v>
      </c>
      <c r="AW47" s="84">
        <f>IF(CJ47&lt;Header!$C$32,0,IF(AI47&gt;0,(CJ47-Header!$C$32)*Header!$B$29,0))</f>
        <v>0</v>
      </c>
      <c r="AX47" s="84">
        <f>IF(CK47&lt;Header!$C$32,0,IF(AJ47&gt;0,(CK47-Header!$C$32)*Header!$B$29,0))</f>
        <v>0</v>
      </c>
      <c r="AY47" s="84">
        <f>IF(CL47&lt;Header!$C$32,0,IF(AK47&gt;0,(CL47-Header!$C$32)*Header!$B$29,0))</f>
        <v>0</v>
      </c>
      <c r="AZ47" s="84">
        <f>IF(CM47&lt;Header!$C$32,0,IF(AL47&gt;0,(CM47-Header!$C$32)*Header!$B$29,0))</f>
        <v>0</v>
      </c>
      <c r="BA47" s="84">
        <f>IF(CN47&lt;Header!$C$32,0,IF(AM47&gt;0,(CN47-Header!$C$32)*Header!$B$29,0))</f>
        <v>0</v>
      </c>
      <c r="BB47" s="84">
        <f>IF(CO47&lt;Header!$C$32,0,IF(AN47&gt;0,(CO47-Header!$C$32)*Header!$B$29,0))</f>
        <v>0</v>
      </c>
      <c r="BC47" s="84">
        <f>IF(CP47&lt;Header!$C$32,0,IF(AO47&gt;0,(CP47-Header!$C$32)*Header!$B$29,0))</f>
        <v>0</v>
      </c>
      <c r="BD47" s="84">
        <f>IF(CQ47&lt;Header!$C$32,0,IF(AP47&gt;0,(CQ47-Header!$C$32)*Header!$B$29,0))</f>
        <v>0</v>
      </c>
      <c r="BE47" s="84">
        <f>IF(CR47&lt;Header!$C$32,0,IF(AQ47&gt;0,(CR47-Header!$C$32)*Header!$B$29,0))</f>
        <v>0</v>
      </c>
      <c r="BF47" s="86" t="str">
        <f>Header!$C$24</f>
        <v>482 - Pensions Costs</v>
      </c>
      <c r="BG47" s="85">
        <f>IF(AF47&gt;0,IF(AF47&gt;Header!$D$36,Header!$D$37,AF47-Header!$C$36)*$H47,0)</f>
        <v>0</v>
      </c>
      <c r="BH47" s="84">
        <f>IF(AG47&gt;0,IF(AG47&gt;Header!$D$36,Header!$D$37,AG47-Header!$C$36)*$H47,0)</f>
        <v>0</v>
      </c>
      <c r="BI47" s="84">
        <f>IF(AH47&gt;0,IF(AH47&gt;Header!$D$36,Header!$D$37,AH47-Header!$C$36)*$H47,0)</f>
        <v>0</v>
      </c>
      <c r="BJ47" s="84">
        <f>IF(AI47&gt;0,IF(AI47&gt;Header!$D$36,Header!$D$37,AI47-Header!$C$36)*$H47,0)</f>
        <v>0</v>
      </c>
      <c r="BK47" s="84">
        <f>IF(AJ47&gt;0,IF(AJ47&gt;Header!$D$36,Header!$D$37,AJ47-Header!$C$36)*$H47,0)</f>
        <v>0</v>
      </c>
      <c r="BL47" s="84">
        <f>IF(AK47&gt;0,IF(AK47&gt;Header!$D$36,Header!$D$37,AK47-Header!$C$36)*$H47,0)</f>
        <v>0</v>
      </c>
      <c r="BM47" s="84">
        <f>IF(AL47&gt;0,IF(AL47&gt;Header!$D$36,Header!$D$37,AL47-Header!$C$36)*$H47,0)</f>
        <v>0</v>
      </c>
      <c r="BN47" s="84">
        <f>IF(AM47&gt;0,IF(AM47&gt;Header!$D$36,Header!$D$37,AM47-Header!$C$36)*$H47,0)</f>
        <v>0</v>
      </c>
      <c r="BO47" s="84">
        <f>IF(AN47&gt;0,IF(AN47&gt;Header!$D$36,Header!$D$37,AN47-Header!$C$36)*$H47,0)</f>
        <v>0</v>
      </c>
      <c r="BP47" s="84">
        <f>IF(AO47&gt;0,IF(AO47&gt;Header!$D$36,Header!$D$37,AO47-Header!$C$36)*$H47,0)</f>
        <v>0</v>
      </c>
      <c r="BQ47" s="84">
        <f>IF(AP47&gt;0,IF(AP47&gt;Header!$D$36,Header!$D$37,AP47-Header!$C$36)*$H47,0)</f>
        <v>0</v>
      </c>
      <c r="BR47" s="84">
        <f>IF(AQ47&gt;0,IF(AQ47&gt;Header!$D$36,Header!$D$37,AQ47-Header!$C$36)*$H47,0)</f>
        <v>0</v>
      </c>
      <c r="BT47" s="85">
        <f>IF(AF47&gt;Header!$D$36,Header!$D$37,AF47-Header!$D$36)*'Employees Entry'!$F47</f>
        <v>0</v>
      </c>
      <c r="BU47" s="84">
        <f>IF(AG47&gt;Header!$D$36,Header!$D$37,AG47-Header!$D$36)*'Employees Entry'!$F47</f>
        <v>0</v>
      </c>
      <c r="BV47" s="84">
        <f>IF(AH47&gt;Header!$D$36,Header!$D$37,AH47-Header!$D$36)*'Employees Entry'!$F47</f>
        <v>0</v>
      </c>
      <c r="BW47" s="84">
        <f>IF(AI47&gt;Header!$D$36,Header!$D$37,AI47-Header!$D$36)*'Employees Entry'!$F47</f>
        <v>0</v>
      </c>
      <c r="BX47" s="84">
        <f>IF(AJ47&gt;Header!$D$36,Header!$D$37,AJ47-Header!$D$36)*'Employees Entry'!$F47</f>
        <v>0</v>
      </c>
      <c r="BY47" s="84">
        <f>IF(AK47&gt;Header!$D$36,Header!$D$37,AK47-Header!$D$36)*'Employees Entry'!$F47</f>
        <v>0</v>
      </c>
      <c r="BZ47" s="84">
        <f>IF(AL47&gt;Header!$D$36,Header!$D$37,AL47-Header!$D$36)*'Employees Entry'!$F47</f>
        <v>0</v>
      </c>
      <c r="CA47" s="84">
        <f>IF(AM47&gt;Header!$D$36,Header!$D$37,AM47-Header!$D$36)*'Employees Entry'!$F47</f>
        <v>0</v>
      </c>
      <c r="CB47" s="84">
        <f>IF(AN47&gt;Header!$D$36,Header!$D$37,AN47-Header!$D$36)*'Employees Entry'!$F47</f>
        <v>0</v>
      </c>
      <c r="CC47" s="84">
        <f>IF(AO47&gt;Header!$D$36,Header!$D$37,AO47-Header!$D$36)*'Employees Entry'!$F47</f>
        <v>0</v>
      </c>
      <c r="CD47" s="84">
        <f>IF(AP47&gt;Header!$D$36,Header!$D$37,AP47-Header!$D$36)*'Employees Entry'!$F47</f>
        <v>0</v>
      </c>
      <c r="CE47" s="84">
        <f>IF(AQ47&gt;Header!$D$36,Header!$D$37,AQ47-Header!$D$36)*'Employees Entry'!$F47</f>
        <v>0</v>
      </c>
      <c r="CG47" s="85">
        <f t="shared" si="63"/>
        <v>0</v>
      </c>
      <c r="CH47" s="84">
        <f t="shared" si="64"/>
        <v>0</v>
      </c>
      <c r="CI47" s="84">
        <f t="shared" si="65"/>
        <v>0</v>
      </c>
      <c r="CJ47" s="84">
        <f t="shared" si="66"/>
        <v>0</v>
      </c>
      <c r="CK47" s="84">
        <f t="shared" si="67"/>
        <v>0</v>
      </c>
      <c r="CL47" s="84">
        <f t="shared" si="68"/>
        <v>0</v>
      </c>
      <c r="CM47" s="84">
        <f t="shared" si="69"/>
        <v>0</v>
      </c>
      <c r="CN47" s="84">
        <f t="shared" si="70"/>
        <v>0</v>
      </c>
      <c r="CO47" s="84">
        <f t="shared" si="71"/>
        <v>0</v>
      </c>
      <c r="CP47" s="84">
        <f t="shared" si="72"/>
        <v>0</v>
      </c>
      <c r="CQ47" s="84">
        <f t="shared" si="73"/>
        <v>0</v>
      </c>
      <c r="CR47" s="84">
        <f t="shared" si="74"/>
        <v>0</v>
      </c>
    </row>
    <row r="48" spans="2:96" x14ac:dyDescent="0.2">
      <c r="B48" s="252"/>
      <c r="C48" s="253"/>
      <c r="D48" s="249"/>
      <c r="E48" s="249"/>
      <c r="F48" s="255"/>
      <c r="G48" s="255"/>
      <c r="H48" s="255"/>
      <c r="I48" s="249"/>
      <c r="J48" s="251"/>
      <c r="K48" s="254"/>
      <c r="M48" s="273">
        <f t="shared" si="41"/>
        <v>0</v>
      </c>
      <c r="N48" s="270">
        <f t="shared" si="42"/>
        <v>0</v>
      </c>
      <c r="O48" s="270">
        <f t="shared" si="43"/>
        <v>0</v>
      </c>
      <c r="P48" s="277">
        <f t="shared" si="45"/>
        <v>0</v>
      </c>
      <c r="R48" s="85">
        <f t="shared" si="51"/>
        <v>0</v>
      </c>
      <c r="S48" s="84">
        <f t="shared" si="52"/>
        <v>0</v>
      </c>
      <c r="T48" s="84">
        <f t="shared" si="53"/>
        <v>0</v>
      </c>
      <c r="U48" s="84">
        <f t="shared" si="54"/>
        <v>0</v>
      </c>
      <c r="V48" s="84">
        <f t="shared" si="55"/>
        <v>0</v>
      </c>
      <c r="W48" s="84">
        <f t="shared" si="56"/>
        <v>0</v>
      </c>
      <c r="X48" s="84">
        <f t="shared" si="57"/>
        <v>0</v>
      </c>
      <c r="Y48" s="84">
        <f t="shared" si="58"/>
        <v>0</v>
      </c>
      <c r="Z48" s="84">
        <f t="shared" si="59"/>
        <v>0</v>
      </c>
      <c r="AA48" s="84">
        <f t="shared" si="60"/>
        <v>0</v>
      </c>
      <c r="AB48" s="84">
        <f t="shared" si="61"/>
        <v>0</v>
      </c>
      <c r="AC48" s="335">
        <f t="shared" si="62"/>
        <v>0</v>
      </c>
      <c r="AE48" s="86" t="str">
        <f>Header!$C$22</f>
        <v>477 - Salaries</v>
      </c>
      <c r="AF48" s="85">
        <f t="shared" si="44"/>
        <v>0</v>
      </c>
      <c r="AG48" s="84">
        <f t="shared" si="44"/>
        <v>0</v>
      </c>
      <c r="AH48" s="84">
        <f t="shared" si="76"/>
        <v>0</v>
      </c>
      <c r="AI48" s="84">
        <f t="shared" si="76"/>
        <v>0</v>
      </c>
      <c r="AJ48" s="84">
        <f t="shared" si="76"/>
        <v>0</v>
      </c>
      <c r="AK48" s="84">
        <f t="shared" si="76"/>
        <v>0</v>
      </c>
      <c r="AL48" s="84">
        <f t="shared" si="76"/>
        <v>0</v>
      </c>
      <c r="AM48" s="84">
        <f t="shared" si="76"/>
        <v>0</v>
      </c>
      <c r="AN48" s="84">
        <f t="shared" si="76"/>
        <v>0</v>
      </c>
      <c r="AO48" s="84">
        <f t="shared" si="76"/>
        <v>0</v>
      </c>
      <c r="AP48" s="84">
        <f t="shared" si="76"/>
        <v>0</v>
      </c>
      <c r="AQ48" s="84">
        <f t="shared" si="76"/>
        <v>0</v>
      </c>
      <c r="AR48" s="234"/>
      <c r="AS48" s="86" t="str">
        <f>Header!$C$23</f>
        <v>479 - Employers National Insurance</v>
      </c>
      <c r="AT48" s="85">
        <f>IF(CG48&lt;Header!$C$32,0,IF(AF48&gt;0,(CG48-Header!$C$32)*Header!$B$29,0))</f>
        <v>0</v>
      </c>
      <c r="AU48" s="84">
        <f>IF(CH48&lt;Header!$C$32,0,IF(AG48&gt;0,(CH48-Header!$C$32)*Header!$B$29,0))</f>
        <v>0</v>
      </c>
      <c r="AV48" s="84">
        <f>IF(CI48&lt;Header!$C$32,0,IF(AH48&gt;0,(CI48-Header!$C$32)*Header!$B$29,0))</f>
        <v>0</v>
      </c>
      <c r="AW48" s="84">
        <f>IF(CJ48&lt;Header!$C$32,0,IF(AI48&gt;0,(CJ48-Header!$C$32)*Header!$B$29,0))</f>
        <v>0</v>
      </c>
      <c r="AX48" s="84">
        <f>IF(CK48&lt;Header!$C$32,0,IF(AJ48&gt;0,(CK48-Header!$C$32)*Header!$B$29,0))</f>
        <v>0</v>
      </c>
      <c r="AY48" s="84">
        <f>IF(CL48&lt;Header!$C$32,0,IF(AK48&gt;0,(CL48-Header!$C$32)*Header!$B$29,0))</f>
        <v>0</v>
      </c>
      <c r="AZ48" s="84">
        <f>IF(CM48&lt;Header!$C$32,0,IF(AL48&gt;0,(CM48-Header!$C$32)*Header!$B$29,0))</f>
        <v>0</v>
      </c>
      <c r="BA48" s="84">
        <f>IF(CN48&lt;Header!$C$32,0,IF(AM48&gt;0,(CN48-Header!$C$32)*Header!$B$29,0))</f>
        <v>0</v>
      </c>
      <c r="BB48" s="84">
        <f>IF(CO48&lt;Header!$C$32,0,IF(AN48&gt;0,(CO48-Header!$C$32)*Header!$B$29,0))</f>
        <v>0</v>
      </c>
      <c r="BC48" s="84">
        <f>IF(CP48&lt;Header!$C$32,0,IF(AO48&gt;0,(CP48-Header!$C$32)*Header!$B$29,0))</f>
        <v>0</v>
      </c>
      <c r="BD48" s="84">
        <f>IF(CQ48&lt;Header!$C$32,0,IF(AP48&gt;0,(CQ48-Header!$C$32)*Header!$B$29,0))</f>
        <v>0</v>
      </c>
      <c r="BE48" s="84">
        <f>IF(CR48&lt;Header!$C$32,0,IF(AQ48&gt;0,(CR48-Header!$C$32)*Header!$B$29,0))</f>
        <v>0</v>
      </c>
      <c r="BF48" s="86" t="str">
        <f>Header!$C$24</f>
        <v>482 - Pensions Costs</v>
      </c>
      <c r="BG48" s="85">
        <f>IF(AF48&gt;0,IF(AF48&gt;Header!$D$36,Header!$D$37,AF48-Header!$C$36)*$H48,0)</f>
        <v>0</v>
      </c>
      <c r="BH48" s="84">
        <f>IF(AG48&gt;0,IF(AG48&gt;Header!$D$36,Header!$D$37,AG48-Header!$C$36)*$H48,0)</f>
        <v>0</v>
      </c>
      <c r="BI48" s="84">
        <f>IF(AH48&gt;0,IF(AH48&gt;Header!$D$36,Header!$D$37,AH48-Header!$C$36)*$H48,0)</f>
        <v>0</v>
      </c>
      <c r="BJ48" s="84">
        <f>IF(AI48&gt;0,IF(AI48&gt;Header!$D$36,Header!$D$37,AI48-Header!$C$36)*$H48,0)</f>
        <v>0</v>
      </c>
      <c r="BK48" s="84">
        <f>IF(AJ48&gt;0,IF(AJ48&gt;Header!$D$36,Header!$D$37,AJ48-Header!$C$36)*$H48,0)</f>
        <v>0</v>
      </c>
      <c r="BL48" s="84">
        <f>IF(AK48&gt;0,IF(AK48&gt;Header!$D$36,Header!$D$37,AK48-Header!$C$36)*$H48,0)</f>
        <v>0</v>
      </c>
      <c r="BM48" s="84">
        <f>IF(AL48&gt;0,IF(AL48&gt;Header!$D$36,Header!$D$37,AL48-Header!$C$36)*$H48,0)</f>
        <v>0</v>
      </c>
      <c r="BN48" s="84">
        <f>IF(AM48&gt;0,IF(AM48&gt;Header!$D$36,Header!$D$37,AM48-Header!$C$36)*$H48,0)</f>
        <v>0</v>
      </c>
      <c r="BO48" s="84">
        <f>IF(AN48&gt;0,IF(AN48&gt;Header!$D$36,Header!$D$37,AN48-Header!$C$36)*$H48,0)</f>
        <v>0</v>
      </c>
      <c r="BP48" s="84">
        <f>IF(AO48&gt;0,IF(AO48&gt;Header!$D$36,Header!$D$37,AO48-Header!$C$36)*$H48,0)</f>
        <v>0</v>
      </c>
      <c r="BQ48" s="84">
        <f>IF(AP48&gt;0,IF(AP48&gt;Header!$D$36,Header!$D$37,AP48-Header!$C$36)*$H48,0)</f>
        <v>0</v>
      </c>
      <c r="BR48" s="84">
        <f>IF(AQ48&gt;0,IF(AQ48&gt;Header!$D$36,Header!$D$37,AQ48-Header!$C$36)*$H48,0)</f>
        <v>0</v>
      </c>
      <c r="BT48" s="85">
        <f>IF(AF48&gt;Header!$D$36,Header!$D$37,AF48-Header!$D$36)*'Employees Entry'!$F48</f>
        <v>0</v>
      </c>
      <c r="BU48" s="84">
        <f>IF(AG48&gt;Header!$D$36,Header!$D$37,AG48-Header!$D$36)*'Employees Entry'!$F48</f>
        <v>0</v>
      </c>
      <c r="BV48" s="84">
        <f>IF(AH48&gt;Header!$D$36,Header!$D$37,AH48-Header!$D$36)*'Employees Entry'!$F48</f>
        <v>0</v>
      </c>
      <c r="BW48" s="84">
        <f>IF(AI48&gt;Header!$D$36,Header!$D$37,AI48-Header!$D$36)*'Employees Entry'!$F48</f>
        <v>0</v>
      </c>
      <c r="BX48" s="84">
        <f>IF(AJ48&gt;Header!$D$36,Header!$D$37,AJ48-Header!$D$36)*'Employees Entry'!$F48</f>
        <v>0</v>
      </c>
      <c r="BY48" s="84">
        <f>IF(AK48&gt;Header!$D$36,Header!$D$37,AK48-Header!$D$36)*'Employees Entry'!$F48</f>
        <v>0</v>
      </c>
      <c r="BZ48" s="84">
        <f>IF(AL48&gt;Header!$D$36,Header!$D$37,AL48-Header!$D$36)*'Employees Entry'!$F48</f>
        <v>0</v>
      </c>
      <c r="CA48" s="84">
        <f>IF(AM48&gt;Header!$D$36,Header!$D$37,AM48-Header!$D$36)*'Employees Entry'!$F48</f>
        <v>0</v>
      </c>
      <c r="CB48" s="84">
        <f>IF(AN48&gt;Header!$D$36,Header!$D$37,AN48-Header!$D$36)*'Employees Entry'!$F48</f>
        <v>0</v>
      </c>
      <c r="CC48" s="84">
        <f>IF(AO48&gt;Header!$D$36,Header!$D$37,AO48-Header!$D$36)*'Employees Entry'!$F48</f>
        <v>0</v>
      </c>
      <c r="CD48" s="84">
        <f>IF(AP48&gt;Header!$D$36,Header!$D$37,AP48-Header!$D$36)*'Employees Entry'!$F48</f>
        <v>0</v>
      </c>
      <c r="CE48" s="84">
        <f>IF(AQ48&gt;Header!$D$36,Header!$D$37,AQ48-Header!$D$36)*'Employees Entry'!$F48</f>
        <v>0</v>
      </c>
      <c r="CG48" s="85">
        <f t="shared" si="63"/>
        <v>0</v>
      </c>
      <c r="CH48" s="84">
        <f t="shared" si="64"/>
        <v>0</v>
      </c>
      <c r="CI48" s="84">
        <f t="shared" si="65"/>
        <v>0</v>
      </c>
      <c r="CJ48" s="84">
        <f t="shared" si="66"/>
        <v>0</v>
      </c>
      <c r="CK48" s="84">
        <f t="shared" si="67"/>
        <v>0</v>
      </c>
      <c r="CL48" s="84">
        <f t="shared" si="68"/>
        <v>0</v>
      </c>
      <c r="CM48" s="84">
        <f t="shared" si="69"/>
        <v>0</v>
      </c>
      <c r="CN48" s="84">
        <f t="shared" si="70"/>
        <v>0</v>
      </c>
      <c r="CO48" s="84">
        <f t="shared" si="71"/>
        <v>0</v>
      </c>
      <c r="CP48" s="84">
        <f t="shared" si="72"/>
        <v>0</v>
      </c>
      <c r="CQ48" s="84">
        <f t="shared" si="73"/>
        <v>0</v>
      </c>
      <c r="CR48" s="84">
        <f t="shared" si="74"/>
        <v>0</v>
      </c>
    </row>
    <row r="49" spans="2:96" x14ac:dyDescent="0.2">
      <c r="B49" s="252"/>
      <c r="C49" s="253"/>
      <c r="D49" s="249"/>
      <c r="E49" s="249"/>
      <c r="F49" s="255"/>
      <c r="G49" s="255"/>
      <c r="H49" s="255"/>
      <c r="I49" s="249"/>
      <c r="J49" s="251"/>
      <c r="K49" s="254"/>
      <c r="M49" s="273">
        <f t="shared" si="41"/>
        <v>0</v>
      </c>
      <c r="N49" s="270">
        <f t="shared" si="42"/>
        <v>0</v>
      </c>
      <c r="O49" s="270">
        <f t="shared" si="43"/>
        <v>0</v>
      </c>
      <c r="P49" s="277">
        <f t="shared" si="45"/>
        <v>0</v>
      </c>
      <c r="R49" s="85">
        <f t="shared" si="51"/>
        <v>0</v>
      </c>
      <c r="S49" s="84">
        <f t="shared" si="52"/>
        <v>0</v>
      </c>
      <c r="T49" s="84">
        <f t="shared" si="53"/>
        <v>0</v>
      </c>
      <c r="U49" s="84">
        <f t="shared" si="54"/>
        <v>0</v>
      </c>
      <c r="V49" s="84">
        <f t="shared" si="55"/>
        <v>0</v>
      </c>
      <c r="W49" s="84">
        <f t="shared" si="56"/>
        <v>0</v>
      </c>
      <c r="X49" s="84">
        <f t="shared" si="57"/>
        <v>0</v>
      </c>
      <c r="Y49" s="84">
        <f t="shared" si="58"/>
        <v>0</v>
      </c>
      <c r="Z49" s="84">
        <f t="shared" si="59"/>
        <v>0</v>
      </c>
      <c r="AA49" s="84">
        <f t="shared" si="60"/>
        <v>0</v>
      </c>
      <c r="AB49" s="84">
        <f t="shared" si="61"/>
        <v>0</v>
      </c>
      <c r="AC49" s="335">
        <f t="shared" si="62"/>
        <v>0</v>
      </c>
      <c r="AE49" s="86" t="str">
        <f>Header!$C$22</f>
        <v>477 - Salaries</v>
      </c>
      <c r="AF49" s="85">
        <f t="shared" si="44"/>
        <v>0</v>
      </c>
      <c r="AG49" s="84">
        <f t="shared" si="44"/>
        <v>0</v>
      </c>
      <c r="AH49" s="84">
        <f t="shared" si="76"/>
        <v>0</v>
      </c>
      <c r="AI49" s="84">
        <f t="shared" si="76"/>
        <v>0</v>
      </c>
      <c r="AJ49" s="84">
        <f t="shared" si="76"/>
        <v>0</v>
      </c>
      <c r="AK49" s="84">
        <f t="shared" si="76"/>
        <v>0</v>
      </c>
      <c r="AL49" s="84">
        <f t="shared" si="76"/>
        <v>0</v>
      </c>
      <c r="AM49" s="84">
        <f t="shared" si="76"/>
        <v>0</v>
      </c>
      <c r="AN49" s="84">
        <f t="shared" si="76"/>
        <v>0</v>
      </c>
      <c r="AO49" s="84">
        <f t="shared" si="76"/>
        <v>0</v>
      </c>
      <c r="AP49" s="84">
        <f t="shared" si="76"/>
        <v>0</v>
      </c>
      <c r="AQ49" s="84">
        <f t="shared" si="76"/>
        <v>0</v>
      </c>
      <c r="AR49" s="234"/>
      <c r="AS49" s="86" t="str">
        <f>Header!$C$23</f>
        <v>479 - Employers National Insurance</v>
      </c>
      <c r="AT49" s="85">
        <f>IF(CG49&lt;Header!$C$32,0,IF(AF49&gt;0,(CG49-Header!$C$32)*Header!$B$29,0))</f>
        <v>0</v>
      </c>
      <c r="AU49" s="84">
        <f>IF(CH49&lt;Header!$C$32,0,IF(AG49&gt;0,(CH49-Header!$C$32)*Header!$B$29,0))</f>
        <v>0</v>
      </c>
      <c r="AV49" s="84">
        <f>IF(CI49&lt;Header!$C$32,0,IF(AH49&gt;0,(CI49-Header!$C$32)*Header!$B$29,0))</f>
        <v>0</v>
      </c>
      <c r="AW49" s="84">
        <f>IF(CJ49&lt;Header!$C$32,0,IF(AI49&gt;0,(CJ49-Header!$C$32)*Header!$B$29,0))</f>
        <v>0</v>
      </c>
      <c r="AX49" s="84">
        <f>IF(CK49&lt;Header!$C$32,0,IF(AJ49&gt;0,(CK49-Header!$C$32)*Header!$B$29,0))</f>
        <v>0</v>
      </c>
      <c r="AY49" s="84">
        <f>IF(CL49&lt;Header!$C$32,0,IF(AK49&gt;0,(CL49-Header!$C$32)*Header!$B$29,0))</f>
        <v>0</v>
      </c>
      <c r="AZ49" s="84">
        <f>IF(CM49&lt;Header!$C$32,0,IF(AL49&gt;0,(CM49-Header!$C$32)*Header!$B$29,0))</f>
        <v>0</v>
      </c>
      <c r="BA49" s="84">
        <f>IF(CN49&lt;Header!$C$32,0,IF(AM49&gt;0,(CN49-Header!$C$32)*Header!$B$29,0))</f>
        <v>0</v>
      </c>
      <c r="BB49" s="84">
        <f>IF(CO49&lt;Header!$C$32,0,IF(AN49&gt;0,(CO49-Header!$C$32)*Header!$B$29,0))</f>
        <v>0</v>
      </c>
      <c r="BC49" s="84">
        <f>IF(CP49&lt;Header!$C$32,0,IF(AO49&gt;0,(CP49-Header!$C$32)*Header!$B$29,0))</f>
        <v>0</v>
      </c>
      <c r="BD49" s="84">
        <f>IF(CQ49&lt;Header!$C$32,0,IF(AP49&gt;0,(CQ49-Header!$C$32)*Header!$B$29,0))</f>
        <v>0</v>
      </c>
      <c r="BE49" s="84">
        <f>IF(CR49&lt;Header!$C$32,0,IF(AQ49&gt;0,(CR49-Header!$C$32)*Header!$B$29,0))</f>
        <v>0</v>
      </c>
      <c r="BF49" s="86" t="str">
        <f>Header!$C$24</f>
        <v>482 - Pensions Costs</v>
      </c>
      <c r="BG49" s="85">
        <f>IF(AF49&gt;0,IF(AF49&gt;Header!$D$36,Header!$D$37,AF49-Header!$C$36)*$H49,0)</f>
        <v>0</v>
      </c>
      <c r="BH49" s="84">
        <f>IF(AG49&gt;0,IF(AG49&gt;Header!$D$36,Header!$D$37,AG49-Header!$C$36)*$H49,0)</f>
        <v>0</v>
      </c>
      <c r="BI49" s="84">
        <f>IF(AH49&gt;0,IF(AH49&gt;Header!$D$36,Header!$D$37,AH49-Header!$C$36)*$H49,0)</f>
        <v>0</v>
      </c>
      <c r="BJ49" s="84">
        <f>IF(AI49&gt;0,IF(AI49&gt;Header!$D$36,Header!$D$37,AI49-Header!$C$36)*$H49,0)</f>
        <v>0</v>
      </c>
      <c r="BK49" s="84">
        <f>IF(AJ49&gt;0,IF(AJ49&gt;Header!$D$36,Header!$D$37,AJ49-Header!$C$36)*$H49,0)</f>
        <v>0</v>
      </c>
      <c r="BL49" s="84">
        <f>IF(AK49&gt;0,IF(AK49&gt;Header!$D$36,Header!$D$37,AK49-Header!$C$36)*$H49,0)</f>
        <v>0</v>
      </c>
      <c r="BM49" s="84">
        <f>IF(AL49&gt;0,IF(AL49&gt;Header!$D$36,Header!$D$37,AL49-Header!$C$36)*$H49,0)</f>
        <v>0</v>
      </c>
      <c r="BN49" s="84">
        <f>IF(AM49&gt;0,IF(AM49&gt;Header!$D$36,Header!$D$37,AM49-Header!$C$36)*$H49,0)</f>
        <v>0</v>
      </c>
      <c r="BO49" s="84">
        <f>IF(AN49&gt;0,IF(AN49&gt;Header!$D$36,Header!$D$37,AN49-Header!$C$36)*$H49,0)</f>
        <v>0</v>
      </c>
      <c r="BP49" s="84">
        <f>IF(AO49&gt;0,IF(AO49&gt;Header!$D$36,Header!$D$37,AO49-Header!$C$36)*$H49,0)</f>
        <v>0</v>
      </c>
      <c r="BQ49" s="84">
        <f>IF(AP49&gt;0,IF(AP49&gt;Header!$D$36,Header!$D$37,AP49-Header!$C$36)*$H49,0)</f>
        <v>0</v>
      </c>
      <c r="BR49" s="84">
        <f>IF(AQ49&gt;0,IF(AQ49&gt;Header!$D$36,Header!$D$37,AQ49-Header!$C$36)*$H49,0)</f>
        <v>0</v>
      </c>
      <c r="BT49" s="85">
        <f>IF(AF49&gt;Header!$D$36,Header!$D$37,AF49-Header!$D$36)*'Employees Entry'!$F49</f>
        <v>0</v>
      </c>
      <c r="BU49" s="84">
        <f>IF(AG49&gt;Header!$D$36,Header!$D$37,AG49-Header!$D$36)*'Employees Entry'!$F49</f>
        <v>0</v>
      </c>
      <c r="BV49" s="84">
        <f>IF(AH49&gt;Header!$D$36,Header!$D$37,AH49-Header!$D$36)*'Employees Entry'!$F49</f>
        <v>0</v>
      </c>
      <c r="BW49" s="84">
        <f>IF(AI49&gt;Header!$D$36,Header!$D$37,AI49-Header!$D$36)*'Employees Entry'!$F49</f>
        <v>0</v>
      </c>
      <c r="BX49" s="84">
        <f>IF(AJ49&gt;Header!$D$36,Header!$D$37,AJ49-Header!$D$36)*'Employees Entry'!$F49</f>
        <v>0</v>
      </c>
      <c r="BY49" s="84">
        <f>IF(AK49&gt;Header!$D$36,Header!$D$37,AK49-Header!$D$36)*'Employees Entry'!$F49</f>
        <v>0</v>
      </c>
      <c r="BZ49" s="84">
        <f>IF(AL49&gt;Header!$D$36,Header!$D$37,AL49-Header!$D$36)*'Employees Entry'!$F49</f>
        <v>0</v>
      </c>
      <c r="CA49" s="84">
        <f>IF(AM49&gt;Header!$D$36,Header!$D$37,AM49-Header!$D$36)*'Employees Entry'!$F49</f>
        <v>0</v>
      </c>
      <c r="CB49" s="84">
        <f>IF(AN49&gt;Header!$D$36,Header!$D$37,AN49-Header!$D$36)*'Employees Entry'!$F49</f>
        <v>0</v>
      </c>
      <c r="CC49" s="84">
        <f>IF(AO49&gt;Header!$D$36,Header!$D$37,AO49-Header!$D$36)*'Employees Entry'!$F49</f>
        <v>0</v>
      </c>
      <c r="CD49" s="84">
        <f>IF(AP49&gt;Header!$D$36,Header!$D$37,AP49-Header!$D$36)*'Employees Entry'!$F49</f>
        <v>0</v>
      </c>
      <c r="CE49" s="84">
        <f>IF(AQ49&gt;Header!$D$36,Header!$D$37,AQ49-Header!$D$36)*'Employees Entry'!$F49</f>
        <v>0</v>
      </c>
      <c r="CG49" s="85">
        <f t="shared" si="63"/>
        <v>0</v>
      </c>
      <c r="CH49" s="84">
        <f t="shared" si="64"/>
        <v>0</v>
      </c>
      <c r="CI49" s="84">
        <f t="shared" si="65"/>
        <v>0</v>
      </c>
      <c r="CJ49" s="84">
        <f t="shared" si="66"/>
        <v>0</v>
      </c>
      <c r="CK49" s="84">
        <f t="shared" si="67"/>
        <v>0</v>
      </c>
      <c r="CL49" s="84">
        <f t="shared" si="68"/>
        <v>0</v>
      </c>
      <c r="CM49" s="84">
        <f t="shared" si="69"/>
        <v>0</v>
      </c>
      <c r="CN49" s="84">
        <f t="shared" si="70"/>
        <v>0</v>
      </c>
      <c r="CO49" s="84">
        <f t="shared" si="71"/>
        <v>0</v>
      </c>
      <c r="CP49" s="84">
        <f t="shared" si="72"/>
        <v>0</v>
      </c>
      <c r="CQ49" s="84">
        <f t="shared" si="73"/>
        <v>0</v>
      </c>
      <c r="CR49" s="84">
        <f t="shared" si="74"/>
        <v>0</v>
      </c>
    </row>
    <row r="50" spans="2:96" x14ac:dyDescent="0.2">
      <c r="B50" s="252"/>
      <c r="C50" s="253"/>
      <c r="D50" s="249"/>
      <c r="E50" s="249"/>
      <c r="F50" s="255"/>
      <c r="G50" s="255"/>
      <c r="H50" s="255"/>
      <c r="I50" s="249"/>
      <c r="J50" s="251"/>
      <c r="K50" s="254"/>
      <c r="M50" s="273">
        <f t="shared" si="41"/>
        <v>0</v>
      </c>
      <c r="N50" s="270">
        <f t="shared" si="42"/>
        <v>0</v>
      </c>
      <c r="O50" s="270">
        <f t="shared" si="43"/>
        <v>0</v>
      </c>
      <c r="P50" s="277">
        <f t="shared" si="45"/>
        <v>0</v>
      </c>
      <c r="R50" s="85">
        <f t="shared" si="51"/>
        <v>0</v>
      </c>
      <c r="S50" s="84">
        <f t="shared" si="52"/>
        <v>0</v>
      </c>
      <c r="T50" s="84">
        <f t="shared" si="53"/>
        <v>0</v>
      </c>
      <c r="U50" s="84">
        <f t="shared" si="54"/>
        <v>0</v>
      </c>
      <c r="V50" s="84">
        <f t="shared" si="55"/>
        <v>0</v>
      </c>
      <c r="W50" s="84">
        <f t="shared" si="56"/>
        <v>0</v>
      </c>
      <c r="X50" s="84">
        <f t="shared" si="57"/>
        <v>0</v>
      </c>
      <c r="Y50" s="84">
        <f t="shared" si="58"/>
        <v>0</v>
      </c>
      <c r="Z50" s="84">
        <f t="shared" si="59"/>
        <v>0</v>
      </c>
      <c r="AA50" s="84">
        <f t="shared" si="60"/>
        <v>0</v>
      </c>
      <c r="AB50" s="84">
        <f t="shared" si="61"/>
        <v>0</v>
      </c>
      <c r="AC50" s="335">
        <f t="shared" si="62"/>
        <v>0</v>
      </c>
      <c r="AE50" s="86" t="str">
        <f>Header!$C$22</f>
        <v>477 - Salaries</v>
      </c>
      <c r="AF50" s="85">
        <f t="shared" si="44"/>
        <v>0</v>
      </c>
      <c r="AG50" s="84">
        <f t="shared" si="44"/>
        <v>0</v>
      </c>
      <c r="AH50" s="84">
        <f t="shared" si="76"/>
        <v>0</v>
      </c>
      <c r="AI50" s="84">
        <f t="shared" si="76"/>
        <v>0</v>
      </c>
      <c r="AJ50" s="84">
        <f t="shared" si="76"/>
        <v>0</v>
      </c>
      <c r="AK50" s="84">
        <f t="shared" si="76"/>
        <v>0</v>
      </c>
      <c r="AL50" s="84">
        <f t="shared" si="76"/>
        <v>0</v>
      </c>
      <c r="AM50" s="84">
        <f t="shared" si="76"/>
        <v>0</v>
      </c>
      <c r="AN50" s="84">
        <f t="shared" si="76"/>
        <v>0</v>
      </c>
      <c r="AO50" s="84">
        <f t="shared" si="76"/>
        <v>0</v>
      </c>
      <c r="AP50" s="84">
        <f t="shared" si="76"/>
        <v>0</v>
      </c>
      <c r="AQ50" s="84">
        <f t="shared" si="76"/>
        <v>0</v>
      </c>
      <c r="AR50" s="234"/>
      <c r="AS50" s="86" t="str">
        <f>Header!$C$23</f>
        <v>479 - Employers National Insurance</v>
      </c>
      <c r="AT50" s="85">
        <f>IF(CG50&lt;Header!$C$32,0,IF(AF50&gt;0,(CG50-Header!$C$32)*Header!$B$29,0))</f>
        <v>0</v>
      </c>
      <c r="AU50" s="84">
        <f>IF(CH50&lt;Header!$C$32,0,IF(AG50&gt;0,(CH50-Header!$C$32)*Header!$B$29,0))</f>
        <v>0</v>
      </c>
      <c r="AV50" s="84">
        <f>IF(CI50&lt;Header!$C$32,0,IF(AH50&gt;0,(CI50-Header!$C$32)*Header!$B$29,0))</f>
        <v>0</v>
      </c>
      <c r="AW50" s="84">
        <f>IF(CJ50&lt;Header!$C$32,0,IF(AI50&gt;0,(CJ50-Header!$C$32)*Header!$B$29,0))</f>
        <v>0</v>
      </c>
      <c r="AX50" s="84">
        <f>IF(CK50&lt;Header!$C$32,0,IF(AJ50&gt;0,(CK50-Header!$C$32)*Header!$B$29,0))</f>
        <v>0</v>
      </c>
      <c r="AY50" s="84">
        <f>IF(CL50&lt;Header!$C$32,0,IF(AK50&gt;0,(CL50-Header!$C$32)*Header!$B$29,0))</f>
        <v>0</v>
      </c>
      <c r="AZ50" s="84">
        <f>IF(CM50&lt;Header!$C$32,0,IF(AL50&gt;0,(CM50-Header!$C$32)*Header!$B$29,0))</f>
        <v>0</v>
      </c>
      <c r="BA50" s="84">
        <f>IF(CN50&lt;Header!$C$32,0,IF(AM50&gt;0,(CN50-Header!$C$32)*Header!$B$29,0))</f>
        <v>0</v>
      </c>
      <c r="BB50" s="84">
        <f>IF(CO50&lt;Header!$C$32,0,IF(AN50&gt;0,(CO50-Header!$C$32)*Header!$B$29,0))</f>
        <v>0</v>
      </c>
      <c r="BC50" s="84">
        <f>IF(CP50&lt;Header!$C$32,0,IF(AO50&gt;0,(CP50-Header!$C$32)*Header!$B$29,0))</f>
        <v>0</v>
      </c>
      <c r="BD50" s="84">
        <f>IF(CQ50&lt;Header!$C$32,0,IF(AP50&gt;0,(CQ50-Header!$C$32)*Header!$B$29,0))</f>
        <v>0</v>
      </c>
      <c r="BE50" s="84">
        <f>IF(CR50&lt;Header!$C$32,0,IF(AQ50&gt;0,(CR50-Header!$C$32)*Header!$B$29,0))</f>
        <v>0</v>
      </c>
      <c r="BF50" s="86" t="str">
        <f>Header!$C$24</f>
        <v>482 - Pensions Costs</v>
      </c>
      <c r="BG50" s="85">
        <f>IF(AF50&gt;0,IF(AF50&gt;Header!$D$36,Header!$D$37,AF50-Header!$C$36)*$H50,0)</f>
        <v>0</v>
      </c>
      <c r="BH50" s="84">
        <f>IF(AG50&gt;0,IF(AG50&gt;Header!$D$36,Header!$D$37,AG50-Header!$C$36)*$H50,0)</f>
        <v>0</v>
      </c>
      <c r="BI50" s="84">
        <f>IF(AH50&gt;0,IF(AH50&gt;Header!$D$36,Header!$D$37,AH50-Header!$C$36)*$H50,0)</f>
        <v>0</v>
      </c>
      <c r="BJ50" s="84">
        <f>IF(AI50&gt;0,IF(AI50&gt;Header!$D$36,Header!$D$37,AI50-Header!$C$36)*$H50,0)</f>
        <v>0</v>
      </c>
      <c r="BK50" s="84">
        <f>IF(AJ50&gt;0,IF(AJ50&gt;Header!$D$36,Header!$D$37,AJ50-Header!$C$36)*$H50,0)</f>
        <v>0</v>
      </c>
      <c r="BL50" s="84">
        <f>IF(AK50&gt;0,IF(AK50&gt;Header!$D$36,Header!$D$37,AK50-Header!$C$36)*$H50,0)</f>
        <v>0</v>
      </c>
      <c r="BM50" s="84">
        <f>IF(AL50&gt;0,IF(AL50&gt;Header!$D$36,Header!$D$37,AL50-Header!$C$36)*$H50,0)</f>
        <v>0</v>
      </c>
      <c r="BN50" s="84">
        <f>IF(AM50&gt;0,IF(AM50&gt;Header!$D$36,Header!$D$37,AM50-Header!$C$36)*$H50,0)</f>
        <v>0</v>
      </c>
      <c r="BO50" s="84">
        <f>IF(AN50&gt;0,IF(AN50&gt;Header!$D$36,Header!$D$37,AN50-Header!$C$36)*$H50,0)</f>
        <v>0</v>
      </c>
      <c r="BP50" s="84">
        <f>IF(AO50&gt;0,IF(AO50&gt;Header!$D$36,Header!$D$37,AO50-Header!$C$36)*$H50,0)</f>
        <v>0</v>
      </c>
      <c r="BQ50" s="84">
        <f>IF(AP50&gt;0,IF(AP50&gt;Header!$D$36,Header!$D$37,AP50-Header!$C$36)*$H50,0)</f>
        <v>0</v>
      </c>
      <c r="BR50" s="84">
        <f>IF(AQ50&gt;0,IF(AQ50&gt;Header!$D$36,Header!$D$37,AQ50-Header!$C$36)*$H50,0)</f>
        <v>0</v>
      </c>
      <c r="BT50" s="85">
        <f>IF(AF50&gt;Header!$D$36,Header!$D$37,AF50-Header!$D$36)*'Employees Entry'!$F50</f>
        <v>0</v>
      </c>
      <c r="BU50" s="84">
        <f>IF(AG50&gt;Header!$D$36,Header!$D$37,AG50-Header!$D$36)*'Employees Entry'!$F50</f>
        <v>0</v>
      </c>
      <c r="BV50" s="84">
        <f>IF(AH50&gt;Header!$D$36,Header!$D$37,AH50-Header!$D$36)*'Employees Entry'!$F50</f>
        <v>0</v>
      </c>
      <c r="BW50" s="84">
        <f>IF(AI50&gt;Header!$D$36,Header!$D$37,AI50-Header!$D$36)*'Employees Entry'!$F50</f>
        <v>0</v>
      </c>
      <c r="BX50" s="84">
        <f>IF(AJ50&gt;Header!$D$36,Header!$D$37,AJ50-Header!$D$36)*'Employees Entry'!$F50</f>
        <v>0</v>
      </c>
      <c r="BY50" s="84">
        <f>IF(AK50&gt;Header!$D$36,Header!$D$37,AK50-Header!$D$36)*'Employees Entry'!$F50</f>
        <v>0</v>
      </c>
      <c r="BZ50" s="84">
        <f>IF(AL50&gt;Header!$D$36,Header!$D$37,AL50-Header!$D$36)*'Employees Entry'!$F50</f>
        <v>0</v>
      </c>
      <c r="CA50" s="84">
        <f>IF(AM50&gt;Header!$D$36,Header!$D$37,AM50-Header!$D$36)*'Employees Entry'!$F50</f>
        <v>0</v>
      </c>
      <c r="CB50" s="84">
        <f>IF(AN50&gt;Header!$D$36,Header!$D$37,AN50-Header!$D$36)*'Employees Entry'!$F50</f>
        <v>0</v>
      </c>
      <c r="CC50" s="84">
        <f>IF(AO50&gt;Header!$D$36,Header!$D$37,AO50-Header!$D$36)*'Employees Entry'!$F50</f>
        <v>0</v>
      </c>
      <c r="CD50" s="84">
        <f>IF(AP50&gt;Header!$D$36,Header!$D$37,AP50-Header!$D$36)*'Employees Entry'!$F50</f>
        <v>0</v>
      </c>
      <c r="CE50" s="84">
        <f>IF(AQ50&gt;Header!$D$36,Header!$D$37,AQ50-Header!$D$36)*'Employees Entry'!$F50</f>
        <v>0</v>
      </c>
      <c r="CG50" s="85">
        <f t="shared" si="63"/>
        <v>0</v>
      </c>
      <c r="CH50" s="84">
        <f t="shared" si="64"/>
        <v>0</v>
      </c>
      <c r="CI50" s="84">
        <f t="shared" si="65"/>
        <v>0</v>
      </c>
      <c r="CJ50" s="84">
        <f t="shared" si="66"/>
        <v>0</v>
      </c>
      <c r="CK50" s="84">
        <f t="shared" si="67"/>
        <v>0</v>
      </c>
      <c r="CL50" s="84">
        <f t="shared" si="68"/>
        <v>0</v>
      </c>
      <c r="CM50" s="84">
        <f t="shared" si="69"/>
        <v>0</v>
      </c>
      <c r="CN50" s="84">
        <f t="shared" si="70"/>
        <v>0</v>
      </c>
      <c r="CO50" s="84">
        <f t="shared" si="71"/>
        <v>0</v>
      </c>
      <c r="CP50" s="84">
        <f t="shared" si="72"/>
        <v>0</v>
      </c>
      <c r="CQ50" s="84">
        <f t="shared" si="73"/>
        <v>0</v>
      </c>
      <c r="CR50" s="84">
        <f t="shared" si="74"/>
        <v>0</v>
      </c>
    </row>
    <row r="51" spans="2:96" x14ac:dyDescent="0.2">
      <c r="B51" s="252"/>
      <c r="C51" s="253"/>
      <c r="D51" s="249"/>
      <c r="E51" s="249"/>
      <c r="F51" s="255"/>
      <c r="G51" s="255"/>
      <c r="H51" s="255"/>
      <c r="I51" s="249"/>
      <c r="J51" s="251"/>
      <c r="K51" s="254"/>
      <c r="M51" s="273">
        <f t="shared" si="41"/>
        <v>0</v>
      </c>
      <c r="N51" s="270">
        <f t="shared" si="42"/>
        <v>0</v>
      </c>
      <c r="O51" s="270">
        <f t="shared" si="43"/>
        <v>0</v>
      </c>
      <c r="P51" s="277">
        <f t="shared" si="45"/>
        <v>0</v>
      </c>
      <c r="R51" s="85">
        <f t="shared" si="51"/>
        <v>0</v>
      </c>
      <c r="S51" s="84">
        <f t="shared" si="52"/>
        <v>0</v>
      </c>
      <c r="T51" s="84">
        <f t="shared" si="53"/>
        <v>0</v>
      </c>
      <c r="U51" s="84">
        <f t="shared" si="54"/>
        <v>0</v>
      </c>
      <c r="V51" s="84">
        <f t="shared" si="55"/>
        <v>0</v>
      </c>
      <c r="W51" s="84">
        <f t="shared" si="56"/>
        <v>0</v>
      </c>
      <c r="X51" s="84">
        <f t="shared" si="57"/>
        <v>0</v>
      </c>
      <c r="Y51" s="84">
        <f t="shared" si="58"/>
        <v>0</v>
      </c>
      <c r="Z51" s="84">
        <f t="shared" si="59"/>
        <v>0</v>
      </c>
      <c r="AA51" s="84">
        <f t="shared" si="60"/>
        <v>0</v>
      </c>
      <c r="AB51" s="84">
        <f t="shared" si="61"/>
        <v>0</v>
      </c>
      <c r="AC51" s="335">
        <f t="shared" si="62"/>
        <v>0</v>
      </c>
      <c r="AE51" s="86" t="str">
        <f>Header!$C$22</f>
        <v>477 - Salaries</v>
      </c>
      <c r="AF51" s="85">
        <f t="shared" si="44"/>
        <v>0</v>
      </c>
      <c r="AG51" s="84">
        <f t="shared" si="44"/>
        <v>0</v>
      </c>
      <c r="AH51" s="84">
        <f t="shared" ref="AH51:AQ56" si="77">IF($I51&lt;=AH$1,IF($J51&lt;AH$1,0,$C51/12),0)</f>
        <v>0</v>
      </c>
      <c r="AI51" s="84">
        <f t="shared" si="77"/>
        <v>0</v>
      </c>
      <c r="AJ51" s="84">
        <f t="shared" si="77"/>
        <v>0</v>
      </c>
      <c r="AK51" s="84">
        <f t="shared" si="77"/>
        <v>0</v>
      </c>
      <c r="AL51" s="84">
        <f t="shared" si="77"/>
        <v>0</v>
      </c>
      <c r="AM51" s="84">
        <f t="shared" si="77"/>
        <v>0</v>
      </c>
      <c r="AN51" s="84">
        <f t="shared" si="77"/>
        <v>0</v>
      </c>
      <c r="AO51" s="84">
        <f t="shared" si="77"/>
        <v>0</v>
      </c>
      <c r="AP51" s="84">
        <f t="shared" si="77"/>
        <v>0</v>
      </c>
      <c r="AQ51" s="84">
        <f t="shared" si="77"/>
        <v>0</v>
      </c>
      <c r="AR51" s="234"/>
      <c r="AS51" s="86" t="str">
        <f>Header!$C$23</f>
        <v>479 - Employers National Insurance</v>
      </c>
      <c r="AT51" s="85">
        <f>IF(CG51&lt;Header!$C$32,0,IF(AF51&gt;0,(CG51-Header!$C$32)*Header!$B$29,0))</f>
        <v>0</v>
      </c>
      <c r="AU51" s="84">
        <f>IF(CH51&lt;Header!$C$32,0,IF(AG51&gt;0,(CH51-Header!$C$32)*Header!$B$29,0))</f>
        <v>0</v>
      </c>
      <c r="AV51" s="84">
        <f>IF(CI51&lt;Header!$C$32,0,IF(AH51&gt;0,(CI51-Header!$C$32)*Header!$B$29,0))</f>
        <v>0</v>
      </c>
      <c r="AW51" s="84">
        <f>IF(CJ51&lt;Header!$C$32,0,IF(AI51&gt;0,(CJ51-Header!$C$32)*Header!$B$29,0))</f>
        <v>0</v>
      </c>
      <c r="AX51" s="84">
        <f>IF(CK51&lt;Header!$C$32,0,IF(AJ51&gt;0,(CK51-Header!$C$32)*Header!$B$29,0))</f>
        <v>0</v>
      </c>
      <c r="AY51" s="84">
        <f>IF(CL51&lt;Header!$C$32,0,IF(AK51&gt;0,(CL51-Header!$C$32)*Header!$B$29,0))</f>
        <v>0</v>
      </c>
      <c r="AZ51" s="84">
        <f>IF(CM51&lt;Header!$C$32,0,IF(AL51&gt;0,(CM51-Header!$C$32)*Header!$B$29,0))</f>
        <v>0</v>
      </c>
      <c r="BA51" s="84">
        <f>IF(CN51&lt;Header!$C$32,0,IF(AM51&gt;0,(CN51-Header!$C$32)*Header!$B$29,0))</f>
        <v>0</v>
      </c>
      <c r="BB51" s="84">
        <f>IF(CO51&lt;Header!$C$32,0,IF(AN51&gt;0,(CO51-Header!$C$32)*Header!$B$29,0))</f>
        <v>0</v>
      </c>
      <c r="BC51" s="84">
        <f>IF(CP51&lt;Header!$C$32,0,IF(AO51&gt;0,(CP51-Header!$C$32)*Header!$B$29,0))</f>
        <v>0</v>
      </c>
      <c r="BD51" s="84">
        <f>IF(CQ51&lt;Header!$C$32,0,IF(AP51&gt;0,(CQ51-Header!$C$32)*Header!$B$29,0))</f>
        <v>0</v>
      </c>
      <c r="BE51" s="84">
        <f>IF(CR51&lt;Header!$C$32,0,IF(AQ51&gt;0,(CR51-Header!$C$32)*Header!$B$29,0))</f>
        <v>0</v>
      </c>
      <c r="BF51" s="86" t="str">
        <f>Header!$C$24</f>
        <v>482 - Pensions Costs</v>
      </c>
      <c r="BG51" s="85">
        <f>IF(AF51&gt;0,IF(AF51&gt;Header!$D$36,Header!$D$37,AF51-Header!$C$36)*$H51,0)</f>
        <v>0</v>
      </c>
      <c r="BH51" s="84">
        <f>IF(AG51&gt;0,IF(AG51&gt;Header!$D$36,Header!$D$37,AG51-Header!$C$36)*$H51,0)</f>
        <v>0</v>
      </c>
      <c r="BI51" s="84">
        <f>IF(AH51&gt;0,IF(AH51&gt;Header!$D$36,Header!$D$37,AH51-Header!$C$36)*$H51,0)</f>
        <v>0</v>
      </c>
      <c r="BJ51" s="84">
        <f>IF(AI51&gt;0,IF(AI51&gt;Header!$D$36,Header!$D$37,AI51-Header!$C$36)*$H51,0)</f>
        <v>0</v>
      </c>
      <c r="BK51" s="84">
        <f>IF(AJ51&gt;0,IF(AJ51&gt;Header!$D$36,Header!$D$37,AJ51-Header!$C$36)*$H51,0)</f>
        <v>0</v>
      </c>
      <c r="BL51" s="84">
        <f>IF(AK51&gt;0,IF(AK51&gt;Header!$D$36,Header!$D$37,AK51-Header!$C$36)*$H51,0)</f>
        <v>0</v>
      </c>
      <c r="BM51" s="84">
        <f>IF(AL51&gt;0,IF(AL51&gt;Header!$D$36,Header!$D$37,AL51-Header!$C$36)*$H51,0)</f>
        <v>0</v>
      </c>
      <c r="BN51" s="84">
        <f>IF(AM51&gt;0,IF(AM51&gt;Header!$D$36,Header!$D$37,AM51-Header!$C$36)*$H51,0)</f>
        <v>0</v>
      </c>
      <c r="BO51" s="84">
        <f>IF(AN51&gt;0,IF(AN51&gt;Header!$D$36,Header!$D$37,AN51-Header!$C$36)*$H51,0)</f>
        <v>0</v>
      </c>
      <c r="BP51" s="84">
        <f>IF(AO51&gt;0,IF(AO51&gt;Header!$D$36,Header!$D$37,AO51-Header!$C$36)*$H51,0)</f>
        <v>0</v>
      </c>
      <c r="BQ51" s="84">
        <f>IF(AP51&gt;0,IF(AP51&gt;Header!$D$36,Header!$D$37,AP51-Header!$C$36)*$H51,0)</f>
        <v>0</v>
      </c>
      <c r="BR51" s="84">
        <f>IF(AQ51&gt;0,IF(AQ51&gt;Header!$D$36,Header!$D$37,AQ51-Header!$C$36)*$H51,0)</f>
        <v>0</v>
      </c>
      <c r="BT51" s="85">
        <f>IF(AF51&gt;Header!$D$36,Header!$D$37,AF51-Header!$D$36)*'Employees Entry'!$F51</f>
        <v>0</v>
      </c>
      <c r="BU51" s="84">
        <f>IF(AG51&gt;Header!$D$36,Header!$D$37,AG51-Header!$D$36)*'Employees Entry'!$F51</f>
        <v>0</v>
      </c>
      <c r="BV51" s="84">
        <f>IF(AH51&gt;Header!$D$36,Header!$D$37,AH51-Header!$D$36)*'Employees Entry'!$F51</f>
        <v>0</v>
      </c>
      <c r="BW51" s="84">
        <f>IF(AI51&gt;Header!$D$36,Header!$D$37,AI51-Header!$D$36)*'Employees Entry'!$F51</f>
        <v>0</v>
      </c>
      <c r="BX51" s="84">
        <f>IF(AJ51&gt;Header!$D$36,Header!$D$37,AJ51-Header!$D$36)*'Employees Entry'!$F51</f>
        <v>0</v>
      </c>
      <c r="BY51" s="84">
        <f>IF(AK51&gt;Header!$D$36,Header!$D$37,AK51-Header!$D$36)*'Employees Entry'!$F51</f>
        <v>0</v>
      </c>
      <c r="BZ51" s="84">
        <f>IF(AL51&gt;Header!$D$36,Header!$D$37,AL51-Header!$D$36)*'Employees Entry'!$F51</f>
        <v>0</v>
      </c>
      <c r="CA51" s="84">
        <f>IF(AM51&gt;Header!$D$36,Header!$D$37,AM51-Header!$D$36)*'Employees Entry'!$F51</f>
        <v>0</v>
      </c>
      <c r="CB51" s="84">
        <f>IF(AN51&gt;Header!$D$36,Header!$D$37,AN51-Header!$D$36)*'Employees Entry'!$F51</f>
        <v>0</v>
      </c>
      <c r="CC51" s="84">
        <f>IF(AO51&gt;Header!$D$36,Header!$D$37,AO51-Header!$D$36)*'Employees Entry'!$F51</f>
        <v>0</v>
      </c>
      <c r="CD51" s="84">
        <f>IF(AP51&gt;Header!$D$36,Header!$D$37,AP51-Header!$D$36)*'Employees Entry'!$F51</f>
        <v>0</v>
      </c>
      <c r="CE51" s="84">
        <f>IF(AQ51&gt;Header!$D$36,Header!$D$37,AQ51-Header!$D$36)*'Employees Entry'!$F51</f>
        <v>0</v>
      </c>
      <c r="CG51" s="85">
        <f t="shared" si="63"/>
        <v>0</v>
      </c>
      <c r="CH51" s="84">
        <f t="shared" si="64"/>
        <v>0</v>
      </c>
      <c r="CI51" s="84">
        <f t="shared" si="65"/>
        <v>0</v>
      </c>
      <c r="CJ51" s="84">
        <f t="shared" si="66"/>
        <v>0</v>
      </c>
      <c r="CK51" s="84">
        <f t="shared" si="67"/>
        <v>0</v>
      </c>
      <c r="CL51" s="84">
        <f t="shared" si="68"/>
        <v>0</v>
      </c>
      <c r="CM51" s="84">
        <f t="shared" si="69"/>
        <v>0</v>
      </c>
      <c r="CN51" s="84">
        <f t="shared" si="70"/>
        <v>0</v>
      </c>
      <c r="CO51" s="84">
        <f t="shared" si="71"/>
        <v>0</v>
      </c>
      <c r="CP51" s="84">
        <f t="shared" si="72"/>
        <v>0</v>
      </c>
      <c r="CQ51" s="84">
        <f t="shared" si="73"/>
        <v>0</v>
      </c>
      <c r="CR51" s="84">
        <f t="shared" si="74"/>
        <v>0</v>
      </c>
    </row>
    <row r="52" spans="2:96" x14ac:dyDescent="0.2">
      <c r="B52" s="252"/>
      <c r="C52" s="253"/>
      <c r="D52" s="249"/>
      <c r="E52" s="249"/>
      <c r="F52" s="255"/>
      <c r="G52" s="255"/>
      <c r="H52" s="255"/>
      <c r="I52" s="249"/>
      <c r="J52" s="251"/>
      <c r="K52" s="254"/>
      <c r="M52" s="273">
        <f t="shared" si="41"/>
        <v>0</v>
      </c>
      <c r="N52" s="270">
        <f t="shared" si="42"/>
        <v>0</v>
      </c>
      <c r="O52" s="270">
        <f t="shared" si="43"/>
        <v>0</v>
      </c>
      <c r="P52" s="277">
        <f t="shared" si="45"/>
        <v>0</v>
      </c>
      <c r="R52" s="85">
        <f t="shared" si="51"/>
        <v>0</v>
      </c>
      <c r="S52" s="84">
        <f t="shared" si="52"/>
        <v>0</v>
      </c>
      <c r="T52" s="84">
        <f t="shared" si="53"/>
        <v>0</v>
      </c>
      <c r="U52" s="84">
        <f t="shared" si="54"/>
        <v>0</v>
      </c>
      <c r="V52" s="84">
        <f t="shared" si="55"/>
        <v>0</v>
      </c>
      <c r="W52" s="84">
        <f t="shared" si="56"/>
        <v>0</v>
      </c>
      <c r="X52" s="84">
        <f t="shared" si="57"/>
        <v>0</v>
      </c>
      <c r="Y52" s="84">
        <f t="shared" si="58"/>
        <v>0</v>
      </c>
      <c r="Z52" s="84">
        <f t="shared" si="59"/>
        <v>0</v>
      </c>
      <c r="AA52" s="84">
        <f t="shared" si="60"/>
        <v>0</v>
      </c>
      <c r="AB52" s="84">
        <f t="shared" si="61"/>
        <v>0</v>
      </c>
      <c r="AC52" s="335">
        <f t="shared" si="62"/>
        <v>0</v>
      </c>
      <c r="AE52" s="86" t="str">
        <f>Header!$C$22</f>
        <v>477 - Salaries</v>
      </c>
      <c r="AF52" s="85">
        <f t="shared" si="44"/>
        <v>0</v>
      </c>
      <c r="AG52" s="84">
        <f t="shared" si="44"/>
        <v>0</v>
      </c>
      <c r="AH52" s="84">
        <f t="shared" si="77"/>
        <v>0</v>
      </c>
      <c r="AI52" s="84">
        <f t="shared" si="77"/>
        <v>0</v>
      </c>
      <c r="AJ52" s="84">
        <f t="shared" si="77"/>
        <v>0</v>
      </c>
      <c r="AK52" s="84">
        <f t="shared" si="77"/>
        <v>0</v>
      </c>
      <c r="AL52" s="84">
        <f t="shared" si="77"/>
        <v>0</v>
      </c>
      <c r="AM52" s="84">
        <f t="shared" si="77"/>
        <v>0</v>
      </c>
      <c r="AN52" s="84">
        <f t="shared" si="77"/>
        <v>0</v>
      </c>
      <c r="AO52" s="84">
        <f t="shared" si="77"/>
        <v>0</v>
      </c>
      <c r="AP52" s="84">
        <f t="shared" si="77"/>
        <v>0</v>
      </c>
      <c r="AQ52" s="84">
        <f t="shared" si="77"/>
        <v>0</v>
      </c>
      <c r="AR52" s="234"/>
      <c r="AS52" s="86" t="str">
        <f>Header!$C$23</f>
        <v>479 - Employers National Insurance</v>
      </c>
      <c r="AT52" s="85">
        <f>IF(CG52&lt;Header!$C$32,0,IF(AF52&gt;0,(CG52-Header!$C$32)*Header!$B$29,0))</f>
        <v>0</v>
      </c>
      <c r="AU52" s="84">
        <f>IF(CH52&lt;Header!$C$32,0,IF(AG52&gt;0,(CH52-Header!$C$32)*Header!$B$29,0))</f>
        <v>0</v>
      </c>
      <c r="AV52" s="84">
        <f>IF(CI52&lt;Header!$C$32,0,IF(AH52&gt;0,(CI52-Header!$C$32)*Header!$B$29,0))</f>
        <v>0</v>
      </c>
      <c r="AW52" s="84">
        <f>IF(CJ52&lt;Header!$C$32,0,IF(AI52&gt;0,(CJ52-Header!$C$32)*Header!$B$29,0))</f>
        <v>0</v>
      </c>
      <c r="AX52" s="84">
        <f>IF(CK52&lt;Header!$C$32,0,IF(AJ52&gt;0,(CK52-Header!$C$32)*Header!$B$29,0))</f>
        <v>0</v>
      </c>
      <c r="AY52" s="84">
        <f>IF(CL52&lt;Header!$C$32,0,IF(AK52&gt;0,(CL52-Header!$C$32)*Header!$B$29,0))</f>
        <v>0</v>
      </c>
      <c r="AZ52" s="84">
        <f>IF(CM52&lt;Header!$C$32,0,IF(AL52&gt;0,(CM52-Header!$C$32)*Header!$B$29,0))</f>
        <v>0</v>
      </c>
      <c r="BA52" s="84">
        <f>IF(CN52&lt;Header!$C$32,0,IF(AM52&gt;0,(CN52-Header!$C$32)*Header!$B$29,0))</f>
        <v>0</v>
      </c>
      <c r="BB52" s="84">
        <f>IF(CO52&lt;Header!$C$32,0,IF(AN52&gt;0,(CO52-Header!$C$32)*Header!$B$29,0))</f>
        <v>0</v>
      </c>
      <c r="BC52" s="84">
        <f>IF(CP52&lt;Header!$C$32,0,IF(AO52&gt;0,(CP52-Header!$C$32)*Header!$B$29,0))</f>
        <v>0</v>
      </c>
      <c r="BD52" s="84">
        <f>IF(CQ52&lt;Header!$C$32,0,IF(AP52&gt;0,(CQ52-Header!$C$32)*Header!$B$29,0))</f>
        <v>0</v>
      </c>
      <c r="BE52" s="84">
        <f>IF(CR52&lt;Header!$C$32,0,IF(AQ52&gt;0,(CR52-Header!$C$32)*Header!$B$29,0))</f>
        <v>0</v>
      </c>
      <c r="BF52" s="86" t="str">
        <f>Header!$C$24</f>
        <v>482 - Pensions Costs</v>
      </c>
      <c r="BG52" s="85">
        <f>IF(AF52&gt;0,IF(AF52&gt;Header!$D$36,Header!$D$37,AF52-Header!$C$36)*$H52,0)</f>
        <v>0</v>
      </c>
      <c r="BH52" s="84">
        <f>IF(AG52&gt;0,IF(AG52&gt;Header!$D$36,Header!$D$37,AG52-Header!$C$36)*$H52,0)</f>
        <v>0</v>
      </c>
      <c r="BI52" s="84">
        <f>IF(AH52&gt;0,IF(AH52&gt;Header!$D$36,Header!$D$37,AH52-Header!$C$36)*$H52,0)</f>
        <v>0</v>
      </c>
      <c r="BJ52" s="84">
        <f>IF(AI52&gt;0,IF(AI52&gt;Header!$D$36,Header!$D$37,AI52-Header!$C$36)*$H52,0)</f>
        <v>0</v>
      </c>
      <c r="BK52" s="84">
        <f>IF(AJ52&gt;0,IF(AJ52&gt;Header!$D$36,Header!$D$37,AJ52-Header!$C$36)*$H52,0)</f>
        <v>0</v>
      </c>
      <c r="BL52" s="84">
        <f>IF(AK52&gt;0,IF(AK52&gt;Header!$D$36,Header!$D$37,AK52-Header!$C$36)*$H52,0)</f>
        <v>0</v>
      </c>
      <c r="BM52" s="84">
        <f>IF(AL52&gt;0,IF(AL52&gt;Header!$D$36,Header!$D$37,AL52-Header!$C$36)*$H52,0)</f>
        <v>0</v>
      </c>
      <c r="BN52" s="84">
        <f>IF(AM52&gt;0,IF(AM52&gt;Header!$D$36,Header!$D$37,AM52-Header!$C$36)*$H52,0)</f>
        <v>0</v>
      </c>
      <c r="BO52" s="84">
        <f>IF(AN52&gt;0,IF(AN52&gt;Header!$D$36,Header!$D$37,AN52-Header!$C$36)*$H52,0)</f>
        <v>0</v>
      </c>
      <c r="BP52" s="84">
        <f>IF(AO52&gt;0,IF(AO52&gt;Header!$D$36,Header!$D$37,AO52-Header!$C$36)*$H52,0)</f>
        <v>0</v>
      </c>
      <c r="BQ52" s="84">
        <f>IF(AP52&gt;0,IF(AP52&gt;Header!$D$36,Header!$D$37,AP52-Header!$C$36)*$H52,0)</f>
        <v>0</v>
      </c>
      <c r="BR52" s="84">
        <f>IF(AQ52&gt;0,IF(AQ52&gt;Header!$D$36,Header!$D$37,AQ52-Header!$C$36)*$H52,0)</f>
        <v>0</v>
      </c>
      <c r="BT52" s="85">
        <f>IF(AF52&gt;Header!$D$36,Header!$D$37,AF52-Header!$D$36)*'Employees Entry'!$F52</f>
        <v>0</v>
      </c>
      <c r="BU52" s="84">
        <f>IF(AG52&gt;Header!$D$36,Header!$D$37,AG52-Header!$D$36)*'Employees Entry'!$F52</f>
        <v>0</v>
      </c>
      <c r="BV52" s="84">
        <f>IF(AH52&gt;Header!$D$36,Header!$D$37,AH52-Header!$D$36)*'Employees Entry'!$F52</f>
        <v>0</v>
      </c>
      <c r="BW52" s="84">
        <f>IF(AI52&gt;Header!$D$36,Header!$D$37,AI52-Header!$D$36)*'Employees Entry'!$F52</f>
        <v>0</v>
      </c>
      <c r="BX52" s="84">
        <f>IF(AJ52&gt;Header!$D$36,Header!$D$37,AJ52-Header!$D$36)*'Employees Entry'!$F52</f>
        <v>0</v>
      </c>
      <c r="BY52" s="84">
        <f>IF(AK52&gt;Header!$D$36,Header!$D$37,AK52-Header!$D$36)*'Employees Entry'!$F52</f>
        <v>0</v>
      </c>
      <c r="BZ52" s="84">
        <f>IF(AL52&gt;Header!$D$36,Header!$D$37,AL52-Header!$D$36)*'Employees Entry'!$F52</f>
        <v>0</v>
      </c>
      <c r="CA52" s="84">
        <f>IF(AM52&gt;Header!$D$36,Header!$D$37,AM52-Header!$D$36)*'Employees Entry'!$F52</f>
        <v>0</v>
      </c>
      <c r="CB52" s="84">
        <f>IF(AN52&gt;Header!$D$36,Header!$D$37,AN52-Header!$D$36)*'Employees Entry'!$F52</f>
        <v>0</v>
      </c>
      <c r="CC52" s="84">
        <f>IF(AO52&gt;Header!$D$36,Header!$D$37,AO52-Header!$D$36)*'Employees Entry'!$F52</f>
        <v>0</v>
      </c>
      <c r="CD52" s="84">
        <f>IF(AP52&gt;Header!$D$36,Header!$D$37,AP52-Header!$D$36)*'Employees Entry'!$F52</f>
        <v>0</v>
      </c>
      <c r="CE52" s="84">
        <f>IF(AQ52&gt;Header!$D$36,Header!$D$37,AQ52-Header!$D$36)*'Employees Entry'!$F52</f>
        <v>0</v>
      </c>
      <c r="CG52" s="85">
        <f t="shared" si="63"/>
        <v>0</v>
      </c>
      <c r="CH52" s="84">
        <f t="shared" si="64"/>
        <v>0</v>
      </c>
      <c r="CI52" s="84">
        <f t="shared" si="65"/>
        <v>0</v>
      </c>
      <c r="CJ52" s="84">
        <f t="shared" si="66"/>
        <v>0</v>
      </c>
      <c r="CK52" s="84">
        <f t="shared" si="67"/>
        <v>0</v>
      </c>
      <c r="CL52" s="84">
        <f t="shared" si="68"/>
        <v>0</v>
      </c>
      <c r="CM52" s="84">
        <f t="shared" si="69"/>
        <v>0</v>
      </c>
      <c r="CN52" s="84">
        <f t="shared" si="70"/>
        <v>0</v>
      </c>
      <c r="CO52" s="84">
        <f t="shared" si="71"/>
        <v>0</v>
      </c>
      <c r="CP52" s="84">
        <f t="shared" si="72"/>
        <v>0</v>
      </c>
      <c r="CQ52" s="84">
        <f t="shared" si="73"/>
        <v>0</v>
      </c>
      <c r="CR52" s="84">
        <f t="shared" si="74"/>
        <v>0</v>
      </c>
    </row>
    <row r="53" spans="2:96" x14ac:dyDescent="0.2">
      <c r="B53" s="252"/>
      <c r="C53" s="253"/>
      <c r="D53" s="249"/>
      <c r="E53" s="249"/>
      <c r="F53" s="255"/>
      <c r="G53" s="255"/>
      <c r="H53" s="255"/>
      <c r="I53" s="249"/>
      <c r="J53" s="251"/>
      <c r="K53" s="254"/>
      <c r="M53" s="273">
        <f t="shared" si="41"/>
        <v>0</v>
      </c>
      <c r="N53" s="270">
        <f t="shared" si="42"/>
        <v>0</v>
      </c>
      <c r="O53" s="270">
        <f t="shared" si="43"/>
        <v>0</v>
      </c>
      <c r="P53" s="277">
        <f t="shared" si="45"/>
        <v>0</v>
      </c>
      <c r="R53" s="85">
        <f t="shared" si="51"/>
        <v>0</v>
      </c>
      <c r="S53" s="84">
        <f t="shared" si="52"/>
        <v>0</v>
      </c>
      <c r="T53" s="84">
        <f t="shared" si="53"/>
        <v>0</v>
      </c>
      <c r="U53" s="84">
        <f t="shared" si="54"/>
        <v>0</v>
      </c>
      <c r="V53" s="84">
        <f t="shared" si="55"/>
        <v>0</v>
      </c>
      <c r="W53" s="84">
        <f t="shared" si="56"/>
        <v>0</v>
      </c>
      <c r="X53" s="84">
        <f t="shared" si="57"/>
        <v>0</v>
      </c>
      <c r="Y53" s="84">
        <f t="shared" si="58"/>
        <v>0</v>
      </c>
      <c r="Z53" s="84">
        <f t="shared" si="59"/>
        <v>0</v>
      </c>
      <c r="AA53" s="84">
        <f t="shared" si="60"/>
        <v>0</v>
      </c>
      <c r="AB53" s="84">
        <f t="shared" si="61"/>
        <v>0</v>
      </c>
      <c r="AC53" s="335">
        <f t="shared" si="62"/>
        <v>0</v>
      </c>
      <c r="AE53" s="86" t="str">
        <f>Header!$C$22</f>
        <v>477 - Salaries</v>
      </c>
      <c r="AF53" s="85">
        <f t="shared" si="44"/>
        <v>0</v>
      </c>
      <c r="AG53" s="84">
        <f t="shared" si="44"/>
        <v>0</v>
      </c>
      <c r="AH53" s="84">
        <f t="shared" si="77"/>
        <v>0</v>
      </c>
      <c r="AI53" s="84">
        <f t="shared" si="77"/>
        <v>0</v>
      </c>
      <c r="AJ53" s="84">
        <f t="shared" si="77"/>
        <v>0</v>
      </c>
      <c r="AK53" s="84">
        <f t="shared" si="77"/>
        <v>0</v>
      </c>
      <c r="AL53" s="84">
        <f t="shared" si="77"/>
        <v>0</v>
      </c>
      <c r="AM53" s="84">
        <f t="shared" si="77"/>
        <v>0</v>
      </c>
      <c r="AN53" s="84">
        <f t="shared" si="77"/>
        <v>0</v>
      </c>
      <c r="AO53" s="84">
        <f t="shared" si="77"/>
        <v>0</v>
      </c>
      <c r="AP53" s="84">
        <f t="shared" si="77"/>
        <v>0</v>
      </c>
      <c r="AQ53" s="84">
        <f t="shared" si="77"/>
        <v>0</v>
      </c>
      <c r="AR53" s="234"/>
      <c r="AS53" s="86" t="str">
        <f>Header!$C$23</f>
        <v>479 - Employers National Insurance</v>
      </c>
      <c r="AT53" s="85">
        <f>IF(CG53&lt;Header!$C$32,0,IF(AF53&gt;0,(CG53-Header!$C$32)*Header!$B$29,0))</f>
        <v>0</v>
      </c>
      <c r="AU53" s="84">
        <f>IF(CH53&lt;Header!$C$32,0,IF(AG53&gt;0,(CH53-Header!$C$32)*Header!$B$29,0))</f>
        <v>0</v>
      </c>
      <c r="AV53" s="84">
        <f>IF(CI53&lt;Header!$C$32,0,IF(AH53&gt;0,(CI53-Header!$C$32)*Header!$B$29,0))</f>
        <v>0</v>
      </c>
      <c r="AW53" s="84">
        <f>IF(CJ53&lt;Header!$C$32,0,IF(AI53&gt;0,(CJ53-Header!$C$32)*Header!$B$29,0))</f>
        <v>0</v>
      </c>
      <c r="AX53" s="84">
        <f>IF(CK53&lt;Header!$C$32,0,IF(AJ53&gt;0,(CK53-Header!$C$32)*Header!$B$29,0))</f>
        <v>0</v>
      </c>
      <c r="AY53" s="84">
        <f>IF(CL53&lt;Header!$C$32,0,IF(AK53&gt;0,(CL53-Header!$C$32)*Header!$B$29,0))</f>
        <v>0</v>
      </c>
      <c r="AZ53" s="84">
        <f>IF(CM53&lt;Header!$C$32,0,IF(AL53&gt;0,(CM53-Header!$C$32)*Header!$B$29,0))</f>
        <v>0</v>
      </c>
      <c r="BA53" s="84">
        <f>IF(CN53&lt;Header!$C$32,0,IF(AM53&gt;0,(CN53-Header!$C$32)*Header!$B$29,0))</f>
        <v>0</v>
      </c>
      <c r="BB53" s="84">
        <f>IF(CO53&lt;Header!$C$32,0,IF(AN53&gt;0,(CO53-Header!$C$32)*Header!$B$29,0))</f>
        <v>0</v>
      </c>
      <c r="BC53" s="84">
        <f>IF(CP53&lt;Header!$C$32,0,IF(AO53&gt;0,(CP53-Header!$C$32)*Header!$B$29,0))</f>
        <v>0</v>
      </c>
      <c r="BD53" s="84">
        <f>IF(CQ53&lt;Header!$C$32,0,IF(AP53&gt;0,(CQ53-Header!$C$32)*Header!$B$29,0))</f>
        <v>0</v>
      </c>
      <c r="BE53" s="84">
        <f>IF(CR53&lt;Header!$C$32,0,IF(AQ53&gt;0,(CR53-Header!$C$32)*Header!$B$29,0))</f>
        <v>0</v>
      </c>
      <c r="BF53" s="86" t="str">
        <f>Header!$C$24</f>
        <v>482 - Pensions Costs</v>
      </c>
      <c r="BG53" s="85">
        <f>IF(AF53&gt;0,IF(AF53&gt;Header!$D$36,Header!$D$37,AF53-Header!$C$36)*$H53,0)</f>
        <v>0</v>
      </c>
      <c r="BH53" s="84">
        <f>IF(AG53&gt;0,IF(AG53&gt;Header!$D$36,Header!$D$37,AG53-Header!$C$36)*$H53,0)</f>
        <v>0</v>
      </c>
      <c r="BI53" s="84">
        <f>IF(AH53&gt;0,IF(AH53&gt;Header!$D$36,Header!$D$37,AH53-Header!$C$36)*$H53,0)</f>
        <v>0</v>
      </c>
      <c r="BJ53" s="84">
        <f>IF(AI53&gt;0,IF(AI53&gt;Header!$D$36,Header!$D$37,AI53-Header!$C$36)*$H53,0)</f>
        <v>0</v>
      </c>
      <c r="BK53" s="84">
        <f>IF(AJ53&gt;0,IF(AJ53&gt;Header!$D$36,Header!$D$37,AJ53-Header!$C$36)*$H53,0)</f>
        <v>0</v>
      </c>
      <c r="BL53" s="84">
        <f>IF(AK53&gt;0,IF(AK53&gt;Header!$D$36,Header!$D$37,AK53-Header!$C$36)*$H53,0)</f>
        <v>0</v>
      </c>
      <c r="BM53" s="84">
        <f>IF(AL53&gt;0,IF(AL53&gt;Header!$D$36,Header!$D$37,AL53-Header!$C$36)*$H53,0)</f>
        <v>0</v>
      </c>
      <c r="BN53" s="84">
        <f>IF(AM53&gt;0,IF(AM53&gt;Header!$D$36,Header!$D$37,AM53-Header!$C$36)*$H53,0)</f>
        <v>0</v>
      </c>
      <c r="BO53" s="84">
        <f>IF(AN53&gt;0,IF(AN53&gt;Header!$D$36,Header!$D$37,AN53-Header!$C$36)*$H53,0)</f>
        <v>0</v>
      </c>
      <c r="BP53" s="84">
        <f>IF(AO53&gt;0,IF(AO53&gt;Header!$D$36,Header!$D$37,AO53-Header!$C$36)*$H53,0)</f>
        <v>0</v>
      </c>
      <c r="BQ53" s="84">
        <f>IF(AP53&gt;0,IF(AP53&gt;Header!$D$36,Header!$D$37,AP53-Header!$C$36)*$H53,0)</f>
        <v>0</v>
      </c>
      <c r="BR53" s="84">
        <f>IF(AQ53&gt;0,IF(AQ53&gt;Header!$D$36,Header!$D$37,AQ53-Header!$C$36)*$H53,0)</f>
        <v>0</v>
      </c>
      <c r="BT53" s="85">
        <f>IF(AF53&gt;Header!$D$36,Header!$D$37,AF53-Header!$D$36)*'Employees Entry'!$F53</f>
        <v>0</v>
      </c>
      <c r="BU53" s="84">
        <f>IF(AG53&gt;Header!$D$36,Header!$D$37,AG53-Header!$D$36)*'Employees Entry'!$F53</f>
        <v>0</v>
      </c>
      <c r="BV53" s="84">
        <f>IF(AH53&gt;Header!$D$36,Header!$D$37,AH53-Header!$D$36)*'Employees Entry'!$F53</f>
        <v>0</v>
      </c>
      <c r="BW53" s="84">
        <f>IF(AI53&gt;Header!$D$36,Header!$D$37,AI53-Header!$D$36)*'Employees Entry'!$F53</f>
        <v>0</v>
      </c>
      <c r="BX53" s="84">
        <f>IF(AJ53&gt;Header!$D$36,Header!$D$37,AJ53-Header!$D$36)*'Employees Entry'!$F53</f>
        <v>0</v>
      </c>
      <c r="BY53" s="84">
        <f>IF(AK53&gt;Header!$D$36,Header!$D$37,AK53-Header!$D$36)*'Employees Entry'!$F53</f>
        <v>0</v>
      </c>
      <c r="BZ53" s="84">
        <f>IF(AL53&gt;Header!$D$36,Header!$D$37,AL53-Header!$D$36)*'Employees Entry'!$F53</f>
        <v>0</v>
      </c>
      <c r="CA53" s="84">
        <f>IF(AM53&gt;Header!$D$36,Header!$D$37,AM53-Header!$D$36)*'Employees Entry'!$F53</f>
        <v>0</v>
      </c>
      <c r="CB53" s="84">
        <f>IF(AN53&gt;Header!$D$36,Header!$D$37,AN53-Header!$D$36)*'Employees Entry'!$F53</f>
        <v>0</v>
      </c>
      <c r="CC53" s="84">
        <f>IF(AO53&gt;Header!$D$36,Header!$D$37,AO53-Header!$D$36)*'Employees Entry'!$F53</f>
        <v>0</v>
      </c>
      <c r="CD53" s="84">
        <f>IF(AP53&gt;Header!$D$36,Header!$D$37,AP53-Header!$D$36)*'Employees Entry'!$F53</f>
        <v>0</v>
      </c>
      <c r="CE53" s="84">
        <f>IF(AQ53&gt;Header!$D$36,Header!$D$37,AQ53-Header!$D$36)*'Employees Entry'!$F53</f>
        <v>0</v>
      </c>
      <c r="CG53" s="85">
        <f t="shared" si="63"/>
        <v>0</v>
      </c>
      <c r="CH53" s="84">
        <f t="shared" si="64"/>
        <v>0</v>
      </c>
      <c r="CI53" s="84">
        <f t="shared" si="65"/>
        <v>0</v>
      </c>
      <c r="CJ53" s="84">
        <f t="shared" si="66"/>
        <v>0</v>
      </c>
      <c r="CK53" s="84">
        <f t="shared" si="67"/>
        <v>0</v>
      </c>
      <c r="CL53" s="84">
        <f t="shared" si="68"/>
        <v>0</v>
      </c>
      <c r="CM53" s="84">
        <f t="shared" si="69"/>
        <v>0</v>
      </c>
      <c r="CN53" s="84">
        <f t="shared" si="70"/>
        <v>0</v>
      </c>
      <c r="CO53" s="84">
        <f t="shared" si="71"/>
        <v>0</v>
      </c>
      <c r="CP53" s="84">
        <f t="shared" si="72"/>
        <v>0</v>
      </c>
      <c r="CQ53" s="84">
        <f t="shared" si="73"/>
        <v>0</v>
      </c>
      <c r="CR53" s="84">
        <f t="shared" si="74"/>
        <v>0</v>
      </c>
    </row>
    <row r="54" spans="2:96" x14ac:dyDescent="0.2">
      <c r="B54" s="252"/>
      <c r="C54" s="253"/>
      <c r="D54" s="249"/>
      <c r="E54" s="249"/>
      <c r="F54" s="255"/>
      <c r="G54" s="255"/>
      <c r="H54" s="255"/>
      <c r="I54" s="249"/>
      <c r="J54" s="251"/>
      <c r="K54" s="254"/>
      <c r="M54" s="273">
        <f t="shared" si="41"/>
        <v>0</v>
      </c>
      <c r="N54" s="270">
        <f t="shared" si="42"/>
        <v>0</v>
      </c>
      <c r="O54" s="270">
        <f t="shared" si="43"/>
        <v>0</v>
      </c>
      <c r="P54" s="277">
        <f t="shared" si="45"/>
        <v>0</v>
      </c>
      <c r="R54" s="85">
        <f t="shared" si="51"/>
        <v>0</v>
      </c>
      <c r="S54" s="84">
        <f t="shared" si="52"/>
        <v>0</v>
      </c>
      <c r="T54" s="84">
        <f t="shared" si="53"/>
        <v>0</v>
      </c>
      <c r="U54" s="84">
        <f t="shared" si="54"/>
        <v>0</v>
      </c>
      <c r="V54" s="84">
        <f t="shared" si="55"/>
        <v>0</v>
      </c>
      <c r="W54" s="84">
        <f t="shared" si="56"/>
        <v>0</v>
      </c>
      <c r="X54" s="84">
        <f t="shared" si="57"/>
        <v>0</v>
      </c>
      <c r="Y54" s="84">
        <f t="shared" si="58"/>
        <v>0</v>
      </c>
      <c r="Z54" s="84">
        <f t="shared" si="59"/>
        <v>0</v>
      </c>
      <c r="AA54" s="84">
        <f t="shared" si="60"/>
        <v>0</v>
      </c>
      <c r="AB54" s="84">
        <f t="shared" si="61"/>
        <v>0</v>
      </c>
      <c r="AC54" s="335">
        <f t="shared" si="62"/>
        <v>0</v>
      </c>
      <c r="AE54" s="86" t="str">
        <f>Header!$C$22</f>
        <v>477 - Salaries</v>
      </c>
      <c r="AF54" s="85">
        <f t="shared" si="44"/>
        <v>0</v>
      </c>
      <c r="AG54" s="84">
        <f t="shared" si="44"/>
        <v>0</v>
      </c>
      <c r="AH54" s="84">
        <f t="shared" si="77"/>
        <v>0</v>
      </c>
      <c r="AI54" s="84">
        <f t="shared" si="77"/>
        <v>0</v>
      </c>
      <c r="AJ54" s="84">
        <f t="shared" si="77"/>
        <v>0</v>
      </c>
      <c r="AK54" s="84">
        <f t="shared" si="77"/>
        <v>0</v>
      </c>
      <c r="AL54" s="84">
        <f t="shared" si="77"/>
        <v>0</v>
      </c>
      <c r="AM54" s="84">
        <f t="shared" si="77"/>
        <v>0</v>
      </c>
      <c r="AN54" s="84">
        <f t="shared" si="77"/>
        <v>0</v>
      </c>
      <c r="AO54" s="84">
        <f t="shared" si="77"/>
        <v>0</v>
      </c>
      <c r="AP54" s="84">
        <f t="shared" si="77"/>
        <v>0</v>
      </c>
      <c r="AQ54" s="84">
        <f t="shared" si="77"/>
        <v>0</v>
      </c>
      <c r="AR54" s="234"/>
      <c r="AS54" s="86" t="str">
        <f>Header!$C$23</f>
        <v>479 - Employers National Insurance</v>
      </c>
      <c r="AT54" s="85">
        <f>IF(CG54&lt;Header!$C$32,0,IF(AF54&gt;0,(CG54-Header!$C$32)*Header!$B$29,0))</f>
        <v>0</v>
      </c>
      <c r="AU54" s="84">
        <f>IF(CH54&lt;Header!$C$32,0,IF(AG54&gt;0,(CH54-Header!$C$32)*Header!$B$29,0))</f>
        <v>0</v>
      </c>
      <c r="AV54" s="84">
        <f>IF(CI54&lt;Header!$C$32,0,IF(AH54&gt;0,(CI54-Header!$C$32)*Header!$B$29,0))</f>
        <v>0</v>
      </c>
      <c r="AW54" s="84">
        <f>IF(CJ54&lt;Header!$C$32,0,IF(AI54&gt;0,(CJ54-Header!$C$32)*Header!$B$29,0))</f>
        <v>0</v>
      </c>
      <c r="AX54" s="84">
        <f>IF(CK54&lt;Header!$C$32,0,IF(AJ54&gt;0,(CK54-Header!$C$32)*Header!$B$29,0))</f>
        <v>0</v>
      </c>
      <c r="AY54" s="84">
        <f>IF(CL54&lt;Header!$C$32,0,IF(AK54&gt;0,(CL54-Header!$C$32)*Header!$B$29,0))</f>
        <v>0</v>
      </c>
      <c r="AZ54" s="84">
        <f>IF(CM54&lt;Header!$C$32,0,IF(AL54&gt;0,(CM54-Header!$C$32)*Header!$B$29,0))</f>
        <v>0</v>
      </c>
      <c r="BA54" s="84">
        <f>IF(CN54&lt;Header!$C$32,0,IF(AM54&gt;0,(CN54-Header!$C$32)*Header!$B$29,0))</f>
        <v>0</v>
      </c>
      <c r="BB54" s="84">
        <f>IF(CO54&lt;Header!$C$32,0,IF(AN54&gt;0,(CO54-Header!$C$32)*Header!$B$29,0))</f>
        <v>0</v>
      </c>
      <c r="BC54" s="84">
        <f>IF(CP54&lt;Header!$C$32,0,IF(AO54&gt;0,(CP54-Header!$C$32)*Header!$B$29,0))</f>
        <v>0</v>
      </c>
      <c r="BD54" s="84">
        <f>IF(CQ54&lt;Header!$C$32,0,IF(AP54&gt;0,(CQ54-Header!$C$32)*Header!$B$29,0))</f>
        <v>0</v>
      </c>
      <c r="BE54" s="84">
        <f>IF(CR54&lt;Header!$C$32,0,IF(AQ54&gt;0,(CR54-Header!$C$32)*Header!$B$29,0))</f>
        <v>0</v>
      </c>
      <c r="BF54" s="86" t="str">
        <f>Header!$C$24</f>
        <v>482 - Pensions Costs</v>
      </c>
      <c r="BG54" s="85">
        <f>IF(AF54&gt;0,IF(AF54&gt;Header!$D$36,Header!$D$37,AF54-Header!$C$36)*$H54,0)</f>
        <v>0</v>
      </c>
      <c r="BH54" s="84">
        <f>IF(AG54&gt;0,IF(AG54&gt;Header!$D$36,Header!$D$37,AG54-Header!$C$36)*$H54,0)</f>
        <v>0</v>
      </c>
      <c r="BI54" s="84">
        <f>IF(AH54&gt;0,IF(AH54&gt;Header!$D$36,Header!$D$37,AH54-Header!$C$36)*$H54,0)</f>
        <v>0</v>
      </c>
      <c r="BJ54" s="84">
        <f>IF(AI54&gt;0,IF(AI54&gt;Header!$D$36,Header!$D$37,AI54-Header!$C$36)*$H54,0)</f>
        <v>0</v>
      </c>
      <c r="BK54" s="84">
        <f>IF(AJ54&gt;0,IF(AJ54&gt;Header!$D$36,Header!$D$37,AJ54-Header!$C$36)*$H54,0)</f>
        <v>0</v>
      </c>
      <c r="BL54" s="84">
        <f>IF(AK54&gt;0,IF(AK54&gt;Header!$D$36,Header!$D$37,AK54-Header!$C$36)*$H54,0)</f>
        <v>0</v>
      </c>
      <c r="BM54" s="84">
        <f>IF(AL54&gt;0,IF(AL54&gt;Header!$D$36,Header!$D$37,AL54-Header!$C$36)*$H54,0)</f>
        <v>0</v>
      </c>
      <c r="BN54" s="84">
        <f>IF(AM54&gt;0,IF(AM54&gt;Header!$D$36,Header!$D$37,AM54-Header!$C$36)*$H54,0)</f>
        <v>0</v>
      </c>
      <c r="BO54" s="84">
        <f>IF(AN54&gt;0,IF(AN54&gt;Header!$D$36,Header!$D$37,AN54-Header!$C$36)*$H54,0)</f>
        <v>0</v>
      </c>
      <c r="BP54" s="84">
        <f>IF(AO54&gt;0,IF(AO54&gt;Header!$D$36,Header!$D$37,AO54-Header!$C$36)*$H54,0)</f>
        <v>0</v>
      </c>
      <c r="BQ54" s="84">
        <f>IF(AP54&gt;0,IF(AP54&gt;Header!$D$36,Header!$D$37,AP54-Header!$C$36)*$H54,0)</f>
        <v>0</v>
      </c>
      <c r="BR54" s="84">
        <f>IF(AQ54&gt;0,IF(AQ54&gt;Header!$D$36,Header!$D$37,AQ54-Header!$C$36)*$H54,0)</f>
        <v>0</v>
      </c>
      <c r="BT54" s="85">
        <f>IF(AF54&gt;Header!$D$36,Header!$D$37,AF54-Header!$D$36)*'Employees Entry'!$F54</f>
        <v>0</v>
      </c>
      <c r="BU54" s="84">
        <f>IF(AG54&gt;Header!$D$36,Header!$D$37,AG54-Header!$D$36)*'Employees Entry'!$F54</f>
        <v>0</v>
      </c>
      <c r="BV54" s="84">
        <f>IF(AH54&gt;Header!$D$36,Header!$D$37,AH54-Header!$D$36)*'Employees Entry'!$F54</f>
        <v>0</v>
      </c>
      <c r="BW54" s="84">
        <f>IF(AI54&gt;Header!$D$36,Header!$D$37,AI54-Header!$D$36)*'Employees Entry'!$F54</f>
        <v>0</v>
      </c>
      <c r="BX54" s="84">
        <f>IF(AJ54&gt;Header!$D$36,Header!$D$37,AJ54-Header!$D$36)*'Employees Entry'!$F54</f>
        <v>0</v>
      </c>
      <c r="BY54" s="84">
        <f>IF(AK54&gt;Header!$D$36,Header!$D$37,AK54-Header!$D$36)*'Employees Entry'!$F54</f>
        <v>0</v>
      </c>
      <c r="BZ54" s="84">
        <f>IF(AL54&gt;Header!$D$36,Header!$D$37,AL54-Header!$D$36)*'Employees Entry'!$F54</f>
        <v>0</v>
      </c>
      <c r="CA54" s="84">
        <f>IF(AM54&gt;Header!$D$36,Header!$D$37,AM54-Header!$D$36)*'Employees Entry'!$F54</f>
        <v>0</v>
      </c>
      <c r="CB54" s="84">
        <f>IF(AN54&gt;Header!$D$36,Header!$D$37,AN54-Header!$D$36)*'Employees Entry'!$F54</f>
        <v>0</v>
      </c>
      <c r="CC54" s="84">
        <f>IF(AO54&gt;Header!$D$36,Header!$D$37,AO54-Header!$D$36)*'Employees Entry'!$F54</f>
        <v>0</v>
      </c>
      <c r="CD54" s="84">
        <f>IF(AP54&gt;Header!$D$36,Header!$D$37,AP54-Header!$D$36)*'Employees Entry'!$F54</f>
        <v>0</v>
      </c>
      <c r="CE54" s="84">
        <f>IF(AQ54&gt;Header!$D$36,Header!$D$37,AQ54-Header!$D$36)*'Employees Entry'!$F54</f>
        <v>0</v>
      </c>
      <c r="CG54" s="85">
        <f t="shared" si="63"/>
        <v>0</v>
      </c>
      <c r="CH54" s="84">
        <f t="shared" si="64"/>
        <v>0</v>
      </c>
      <c r="CI54" s="84">
        <f t="shared" si="65"/>
        <v>0</v>
      </c>
      <c r="CJ54" s="84">
        <f t="shared" si="66"/>
        <v>0</v>
      </c>
      <c r="CK54" s="84">
        <f t="shared" si="67"/>
        <v>0</v>
      </c>
      <c r="CL54" s="84">
        <f t="shared" si="68"/>
        <v>0</v>
      </c>
      <c r="CM54" s="84">
        <f t="shared" si="69"/>
        <v>0</v>
      </c>
      <c r="CN54" s="84">
        <f t="shared" si="70"/>
        <v>0</v>
      </c>
      <c r="CO54" s="84">
        <f t="shared" si="71"/>
        <v>0</v>
      </c>
      <c r="CP54" s="84">
        <f t="shared" si="72"/>
        <v>0</v>
      </c>
      <c r="CQ54" s="84">
        <f t="shared" si="73"/>
        <v>0</v>
      </c>
      <c r="CR54" s="84">
        <f t="shared" si="74"/>
        <v>0</v>
      </c>
    </row>
    <row r="55" spans="2:96" x14ac:dyDescent="0.2">
      <c r="B55" s="252"/>
      <c r="C55" s="253"/>
      <c r="D55" s="249"/>
      <c r="E55" s="249"/>
      <c r="F55" s="255"/>
      <c r="G55" s="255"/>
      <c r="H55" s="255"/>
      <c r="I55" s="249"/>
      <c r="J55" s="251"/>
      <c r="K55" s="254"/>
      <c r="M55" s="273">
        <f t="shared" si="41"/>
        <v>0</v>
      </c>
      <c r="N55" s="270">
        <f t="shared" si="42"/>
        <v>0</v>
      </c>
      <c r="O55" s="270">
        <f t="shared" si="43"/>
        <v>0</v>
      </c>
      <c r="P55" s="277">
        <f t="shared" si="45"/>
        <v>0</v>
      </c>
      <c r="R55" s="85">
        <f t="shared" si="51"/>
        <v>0</v>
      </c>
      <c r="S55" s="84">
        <f t="shared" si="52"/>
        <v>0</v>
      </c>
      <c r="T55" s="84">
        <f t="shared" si="53"/>
        <v>0</v>
      </c>
      <c r="U55" s="84">
        <f t="shared" si="54"/>
        <v>0</v>
      </c>
      <c r="V55" s="84">
        <f t="shared" si="55"/>
        <v>0</v>
      </c>
      <c r="W55" s="84">
        <f t="shared" si="56"/>
        <v>0</v>
      </c>
      <c r="X55" s="84">
        <f t="shared" si="57"/>
        <v>0</v>
      </c>
      <c r="Y55" s="84">
        <f t="shared" si="58"/>
        <v>0</v>
      </c>
      <c r="Z55" s="84">
        <f t="shared" si="59"/>
        <v>0</v>
      </c>
      <c r="AA55" s="84">
        <f t="shared" si="60"/>
        <v>0</v>
      </c>
      <c r="AB55" s="84">
        <f t="shared" si="61"/>
        <v>0</v>
      </c>
      <c r="AC55" s="335">
        <f t="shared" si="62"/>
        <v>0</v>
      </c>
      <c r="AE55" s="86" t="str">
        <f>Header!$C$22</f>
        <v>477 - Salaries</v>
      </c>
      <c r="AF55" s="85">
        <f t="shared" si="44"/>
        <v>0</v>
      </c>
      <c r="AG55" s="84">
        <f t="shared" si="44"/>
        <v>0</v>
      </c>
      <c r="AH55" s="84">
        <f t="shared" si="77"/>
        <v>0</v>
      </c>
      <c r="AI55" s="84">
        <f t="shared" si="77"/>
        <v>0</v>
      </c>
      <c r="AJ55" s="84">
        <f t="shared" si="77"/>
        <v>0</v>
      </c>
      <c r="AK55" s="84">
        <f t="shared" si="77"/>
        <v>0</v>
      </c>
      <c r="AL55" s="84">
        <f t="shared" si="77"/>
        <v>0</v>
      </c>
      <c r="AM55" s="84">
        <f t="shared" si="77"/>
        <v>0</v>
      </c>
      <c r="AN55" s="84">
        <f t="shared" si="77"/>
        <v>0</v>
      </c>
      <c r="AO55" s="84">
        <f t="shared" si="77"/>
        <v>0</v>
      </c>
      <c r="AP55" s="84">
        <f t="shared" si="77"/>
        <v>0</v>
      </c>
      <c r="AQ55" s="84">
        <f t="shared" si="77"/>
        <v>0</v>
      </c>
      <c r="AR55" s="234"/>
      <c r="AS55" s="86" t="str">
        <f>Header!$C$23</f>
        <v>479 - Employers National Insurance</v>
      </c>
      <c r="AT55" s="85">
        <f>IF(CG55&lt;Header!$C$32,0,IF(AF55&gt;0,(CG55-Header!$C$32)*Header!$B$29,0))</f>
        <v>0</v>
      </c>
      <c r="AU55" s="84">
        <f>IF(CH55&lt;Header!$C$32,0,IF(AG55&gt;0,(CH55-Header!$C$32)*Header!$B$29,0))</f>
        <v>0</v>
      </c>
      <c r="AV55" s="84">
        <f>IF(CI55&lt;Header!$C$32,0,IF(AH55&gt;0,(CI55-Header!$C$32)*Header!$B$29,0))</f>
        <v>0</v>
      </c>
      <c r="AW55" s="84">
        <f>IF(CJ55&lt;Header!$C$32,0,IF(AI55&gt;0,(CJ55-Header!$C$32)*Header!$B$29,0))</f>
        <v>0</v>
      </c>
      <c r="AX55" s="84">
        <f>IF(CK55&lt;Header!$C$32,0,IF(AJ55&gt;0,(CK55-Header!$C$32)*Header!$B$29,0))</f>
        <v>0</v>
      </c>
      <c r="AY55" s="84">
        <f>IF(CL55&lt;Header!$C$32,0,IF(AK55&gt;0,(CL55-Header!$C$32)*Header!$B$29,0))</f>
        <v>0</v>
      </c>
      <c r="AZ55" s="84">
        <f>IF(CM55&lt;Header!$C$32,0,IF(AL55&gt;0,(CM55-Header!$C$32)*Header!$B$29,0))</f>
        <v>0</v>
      </c>
      <c r="BA55" s="84">
        <f>IF(CN55&lt;Header!$C$32,0,IF(AM55&gt;0,(CN55-Header!$C$32)*Header!$B$29,0))</f>
        <v>0</v>
      </c>
      <c r="BB55" s="84">
        <f>IF(CO55&lt;Header!$C$32,0,IF(AN55&gt;0,(CO55-Header!$C$32)*Header!$B$29,0))</f>
        <v>0</v>
      </c>
      <c r="BC55" s="84">
        <f>IF(CP55&lt;Header!$C$32,0,IF(AO55&gt;0,(CP55-Header!$C$32)*Header!$B$29,0))</f>
        <v>0</v>
      </c>
      <c r="BD55" s="84">
        <f>IF(CQ55&lt;Header!$C$32,0,IF(AP55&gt;0,(CQ55-Header!$C$32)*Header!$B$29,0))</f>
        <v>0</v>
      </c>
      <c r="BE55" s="84">
        <f>IF(CR55&lt;Header!$C$32,0,IF(AQ55&gt;0,(CR55-Header!$C$32)*Header!$B$29,0))</f>
        <v>0</v>
      </c>
      <c r="BF55" s="86" t="str">
        <f>Header!$C$24</f>
        <v>482 - Pensions Costs</v>
      </c>
      <c r="BG55" s="85">
        <f>IF(AF55&gt;0,IF(AF55&gt;Header!$D$36,Header!$D$37,AF55-Header!$C$36)*$H55,0)</f>
        <v>0</v>
      </c>
      <c r="BH55" s="84">
        <f>IF(AG55&gt;0,IF(AG55&gt;Header!$D$36,Header!$D$37,AG55-Header!$C$36)*$H55,0)</f>
        <v>0</v>
      </c>
      <c r="BI55" s="84">
        <f>IF(AH55&gt;0,IF(AH55&gt;Header!$D$36,Header!$D$37,AH55-Header!$C$36)*$H55,0)</f>
        <v>0</v>
      </c>
      <c r="BJ55" s="84">
        <f>IF(AI55&gt;0,IF(AI55&gt;Header!$D$36,Header!$D$37,AI55-Header!$C$36)*$H55,0)</f>
        <v>0</v>
      </c>
      <c r="BK55" s="84">
        <f>IF(AJ55&gt;0,IF(AJ55&gt;Header!$D$36,Header!$D$37,AJ55-Header!$C$36)*$H55,0)</f>
        <v>0</v>
      </c>
      <c r="BL55" s="84">
        <f>IF(AK55&gt;0,IF(AK55&gt;Header!$D$36,Header!$D$37,AK55-Header!$C$36)*$H55,0)</f>
        <v>0</v>
      </c>
      <c r="BM55" s="84">
        <f>IF(AL55&gt;0,IF(AL55&gt;Header!$D$36,Header!$D$37,AL55-Header!$C$36)*$H55,0)</f>
        <v>0</v>
      </c>
      <c r="BN55" s="84">
        <f>IF(AM55&gt;0,IF(AM55&gt;Header!$D$36,Header!$D$37,AM55-Header!$C$36)*$H55,0)</f>
        <v>0</v>
      </c>
      <c r="BO55" s="84">
        <f>IF(AN55&gt;0,IF(AN55&gt;Header!$D$36,Header!$D$37,AN55-Header!$C$36)*$H55,0)</f>
        <v>0</v>
      </c>
      <c r="BP55" s="84">
        <f>IF(AO55&gt;0,IF(AO55&gt;Header!$D$36,Header!$D$37,AO55-Header!$C$36)*$H55,0)</f>
        <v>0</v>
      </c>
      <c r="BQ55" s="84">
        <f>IF(AP55&gt;0,IF(AP55&gt;Header!$D$36,Header!$D$37,AP55-Header!$C$36)*$H55,0)</f>
        <v>0</v>
      </c>
      <c r="BR55" s="84">
        <f>IF(AQ55&gt;0,IF(AQ55&gt;Header!$D$36,Header!$D$37,AQ55-Header!$C$36)*$H55,0)</f>
        <v>0</v>
      </c>
      <c r="BT55" s="85">
        <f>IF(AF55&gt;Header!$D$36,Header!$D$37,AF55-Header!$D$36)*'Employees Entry'!$F55</f>
        <v>0</v>
      </c>
      <c r="BU55" s="84">
        <f>IF(AG55&gt;Header!$D$36,Header!$D$37,AG55-Header!$D$36)*'Employees Entry'!$F55</f>
        <v>0</v>
      </c>
      <c r="BV55" s="84">
        <f>IF(AH55&gt;Header!$D$36,Header!$D$37,AH55-Header!$D$36)*'Employees Entry'!$F55</f>
        <v>0</v>
      </c>
      <c r="BW55" s="84">
        <f>IF(AI55&gt;Header!$D$36,Header!$D$37,AI55-Header!$D$36)*'Employees Entry'!$F55</f>
        <v>0</v>
      </c>
      <c r="BX55" s="84">
        <f>IF(AJ55&gt;Header!$D$36,Header!$D$37,AJ55-Header!$D$36)*'Employees Entry'!$F55</f>
        <v>0</v>
      </c>
      <c r="BY55" s="84">
        <f>IF(AK55&gt;Header!$D$36,Header!$D$37,AK55-Header!$D$36)*'Employees Entry'!$F55</f>
        <v>0</v>
      </c>
      <c r="BZ55" s="84">
        <f>IF(AL55&gt;Header!$D$36,Header!$D$37,AL55-Header!$D$36)*'Employees Entry'!$F55</f>
        <v>0</v>
      </c>
      <c r="CA55" s="84">
        <f>IF(AM55&gt;Header!$D$36,Header!$D$37,AM55-Header!$D$36)*'Employees Entry'!$F55</f>
        <v>0</v>
      </c>
      <c r="CB55" s="84">
        <f>IF(AN55&gt;Header!$D$36,Header!$D$37,AN55-Header!$D$36)*'Employees Entry'!$F55</f>
        <v>0</v>
      </c>
      <c r="CC55" s="84">
        <f>IF(AO55&gt;Header!$D$36,Header!$D$37,AO55-Header!$D$36)*'Employees Entry'!$F55</f>
        <v>0</v>
      </c>
      <c r="CD55" s="84">
        <f>IF(AP55&gt;Header!$D$36,Header!$D$37,AP55-Header!$D$36)*'Employees Entry'!$F55</f>
        <v>0</v>
      </c>
      <c r="CE55" s="84">
        <f>IF(AQ55&gt;Header!$D$36,Header!$D$37,AQ55-Header!$D$36)*'Employees Entry'!$F55</f>
        <v>0</v>
      </c>
      <c r="CG55" s="85">
        <f t="shared" si="63"/>
        <v>0</v>
      </c>
      <c r="CH55" s="84">
        <f t="shared" si="64"/>
        <v>0</v>
      </c>
      <c r="CI55" s="84">
        <f t="shared" si="65"/>
        <v>0</v>
      </c>
      <c r="CJ55" s="84">
        <f t="shared" si="66"/>
        <v>0</v>
      </c>
      <c r="CK55" s="84">
        <f t="shared" si="67"/>
        <v>0</v>
      </c>
      <c r="CL55" s="84">
        <f t="shared" si="68"/>
        <v>0</v>
      </c>
      <c r="CM55" s="84">
        <f t="shared" si="69"/>
        <v>0</v>
      </c>
      <c r="CN55" s="84">
        <f t="shared" si="70"/>
        <v>0</v>
      </c>
      <c r="CO55" s="84">
        <f t="shared" si="71"/>
        <v>0</v>
      </c>
      <c r="CP55" s="84">
        <f t="shared" si="72"/>
        <v>0</v>
      </c>
      <c r="CQ55" s="84">
        <f t="shared" si="73"/>
        <v>0</v>
      </c>
      <c r="CR55" s="84">
        <f t="shared" si="74"/>
        <v>0</v>
      </c>
    </row>
    <row r="56" spans="2:96" x14ac:dyDescent="0.2">
      <c r="B56" s="252"/>
      <c r="C56" s="253"/>
      <c r="D56" s="249"/>
      <c r="E56" s="249"/>
      <c r="F56" s="255"/>
      <c r="G56" s="255"/>
      <c r="H56" s="255"/>
      <c r="I56" s="249"/>
      <c r="J56" s="251"/>
      <c r="K56" s="254"/>
      <c r="M56" s="273">
        <f t="shared" si="41"/>
        <v>0</v>
      </c>
      <c r="N56" s="270">
        <f t="shared" si="42"/>
        <v>0</v>
      </c>
      <c r="O56" s="270">
        <f t="shared" si="43"/>
        <v>0</v>
      </c>
      <c r="P56" s="277">
        <f t="shared" si="45"/>
        <v>0</v>
      </c>
      <c r="R56" s="85">
        <f t="shared" si="51"/>
        <v>0</v>
      </c>
      <c r="S56" s="84">
        <f t="shared" si="52"/>
        <v>0</v>
      </c>
      <c r="T56" s="84">
        <f t="shared" si="53"/>
        <v>0</v>
      </c>
      <c r="U56" s="84">
        <f t="shared" si="54"/>
        <v>0</v>
      </c>
      <c r="V56" s="84">
        <f t="shared" si="55"/>
        <v>0</v>
      </c>
      <c r="W56" s="84">
        <f t="shared" si="56"/>
        <v>0</v>
      </c>
      <c r="X56" s="84">
        <f t="shared" si="57"/>
        <v>0</v>
      </c>
      <c r="Y56" s="84">
        <f t="shared" si="58"/>
        <v>0</v>
      </c>
      <c r="Z56" s="84">
        <f t="shared" si="59"/>
        <v>0</v>
      </c>
      <c r="AA56" s="84">
        <f t="shared" si="60"/>
        <v>0</v>
      </c>
      <c r="AB56" s="84">
        <f t="shared" si="61"/>
        <v>0</v>
      </c>
      <c r="AC56" s="335">
        <f t="shared" si="62"/>
        <v>0</v>
      </c>
      <c r="AE56" s="86" t="str">
        <f>Header!$C$22</f>
        <v>477 - Salaries</v>
      </c>
      <c r="AF56" s="85">
        <f t="shared" si="44"/>
        <v>0</v>
      </c>
      <c r="AG56" s="84">
        <f t="shared" si="44"/>
        <v>0</v>
      </c>
      <c r="AH56" s="84">
        <f t="shared" si="77"/>
        <v>0</v>
      </c>
      <c r="AI56" s="84">
        <f t="shared" si="77"/>
        <v>0</v>
      </c>
      <c r="AJ56" s="84">
        <f t="shared" si="77"/>
        <v>0</v>
      </c>
      <c r="AK56" s="84">
        <f t="shared" si="77"/>
        <v>0</v>
      </c>
      <c r="AL56" s="84">
        <f t="shared" si="77"/>
        <v>0</v>
      </c>
      <c r="AM56" s="84">
        <f t="shared" si="77"/>
        <v>0</v>
      </c>
      <c r="AN56" s="84">
        <f t="shared" si="77"/>
        <v>0</v>
      </c>
      <c r="AO56" s="84">
        <f t="shared" si="77"/>
        <v>0</v>
      </c>
      <c r="AP56" s="84">
        <f t="shared" si="77"/>
        <v>0</v>
      </c>
      <c r="AQ56" s="84">
        <f t="shared" ref="AH56:AQ61" si="78">IF($I56&lt;=AQ$1,IF($J56&lt;AQ$1,0,$C56/12),0)</f>
        <v>0</v>
      </c>
      <c r="AR56" s="234"/>
      <c r="AS56" s="86" t="str">
        <f>Header!$C$23</f>
        <v>479 - Employers National Insurance</v>
      </c>
      <c r="AT56" s="85">
        <f>IF(CG56&lt;Header!$C$32,0,IF(AF56&gt;0,(CG56-Header!$C$32)*Header!$B$29,0))</f>
        <v>0</v>
      </c>
      <c r="AU56" s="84">
        <f>IF(CH56&lt;Header!$C$32,0,IF(AG56&gt;0,(CH56-Header!$C$32)*Header!$B$29,0))</f>
        <v>0</v>
      </c>
      <c r="AV56" s="84">
        <f>IF(CI56&lt;Header!$C$32,0,IF(AH56&gt;0,(CI56-Header!$C$32)*Header!$B$29,0))</f>
        <v>0</v>
      </c>
      <c r="AW56" s="84">
        <f>IF(CJ56&lt;Header!$C$32,0,IF(AI56&gt;0,(CJ56-Header!$C$32)*Header!$B$29,0))</f>
        <v>0</v>
      </c>
      <c r="AX56" s="84">
        <f>IF(CK56&lt;Header!$C$32,0,IF(AJ56&gt;0,(CK56-Header!$C$32)*Header!$B$29,0))</f>
        <v>0</v>
      </c>
      <c r="AY56" s="84">
        <f>IF(CL56&lt;Header!$C$32,0,IF(AK56&gt;0,(CL56-Header!$C$32)*Header!$B$29,0))</f>
        <v>0</v>
      </c>
      <c r="AZ56" s="84">
        <f>IF(CM56&lt;Header!$C$32,0,IF(AL56&gt;0,(CM56-Header!$C$32)*Header!$B$29,0))</f>
        <v>0</v>
      </c>
      <c r="BA56" s="84">
        <f>IF(CN56&lt;Header!$C$32,0,IF(AM56&gt;0,(CN56-Header!$C$32)*Header!$B$29,0))</f>
        <v>0</v>
      </c>
      <c r="BB56" s="84">
        <f>IF(CO56&lt;Header!$C$32,0,IF(AN56&gt;0,(CO56-Header!$C$32)*Header!$B$29,0))</f>
        <v>0</v>
      </c>
      <c r="BC56" s="84">
        <f>IF(CP56&lt;Header!$C$32,0,IF(AO56&gt;0,(CP56-Header!$C$32)*Header!$B$29,0))</f>
        <v>0</v>
      </c>
      <c r="BD56" s="84">
        <f>IF(CQ56&lt;Header!$C$32,0,IF(AP56&gt;0,(CQ56-Header!$C$32)*Header!$B$29,0))</f>
        <v>0</v>
      </c>
      <c r="BE56" s="84">
        <f>IF(CR56&lt;Header!$C$32,0,IF(AQ56&gt;0,(CR56-Header!$C$32)*Header!$B$29,0))</f>
        <v>0</v>
      </c>
      <c r="BF56" s="86" t="str">
        <f>Header!$C$24</f>
        <v>482 - Pensions Costs</v>
      </c>
      <c r="BG56" s="85">
        <f>IF(AF56&gt;0,IF(AF56&gt;Header!$D$36,Header!$D$37,AF56-Header!$C$36)*$H56,0)</f>
        <v>0</v>
      </c>
      <c r="BH56" s="84">
        <f>IF(AG56&gt;0,IF(AG56&gt;Header!$D$36,Header!$D$37,AG56-Header!$C$36)*$H56,0)</f>
        <v>0</v>
      </c>
      <c r="BI56" s="84">
        <f>IF(AH56&gt;0,IF(AH56&gt;Header!$D$36,Header!$D$37,AH56-Header!$C$36)*$H56,0)</f>
        <v>0</v>
      </c>
      <c r="BJ56" s="84">
        <f>IF(AI56&gt;0,IF(AI56&gt;Header!$D$36,Header!$D$37,AI56-Header!$C$36)*$H56,0)</f>
        <v>0</v>
      </c>
      <c r="BK56" s="84">
        <f>IF(AJ56&gt;0,IF(AJ56&gt;Header!$D$36,Header!$D$37,AJ56-Header!$C$36)*$H56,0)</f>
        <v>0</v>
      </c>
      <c r="BL56" s="84">
        <f>IF(AK56&gt;0,IF(AK56&gt;Header!$D$36,Header!$D$37,AK56-Header!$C$36)*$H56,0)</f>
        <v>0</v>
      </c>
      <c r="BM56" s="84">
        <f>IF(AL56&gt;0,IF(AL56&gt;Header!$D$36,Header!$D$37,AL56-Header!$C$36)*$H56,0)</f>
        <v>0</v>
      </c>
      <c r="BN56" s="84">
        <f>IF(AM56&gt;0,IF(AM56&gt;Header!$D$36,Header!$D$37,AM56-Header!$C$36)*$H56,0)</f>
        <v>0</v>
      </c>
      <c r="BO56" s="84">
        <f>IF(AN56&gt;0,IF(AN56&gt;Header!$D$36,Header!$D$37,AN56-Header!$C$36)*$H56,0)</f>
        <v>0</v>
      </c>
      <c r="BP56" s="84">
        <f>IF(AO56&gt;0,IF(AO56&gt;Header!$D$36,Header!$D$37,AO56-Header!$C$36)*$H56,0)</f>
        <v>0</v>
      </c>
      <c r="BQ56" s="84">
        <f>IF(AP56&gt;0,IF(AP56&gt;Header!$D$36,Header!$D$37,AP56-Header!$C$36)*$H56,0)</f>
        <v>0</v>
      </c>
      <c r="BR56" s="84">
        <f>IF(AQ56&gt;0,IF(AQ56&gt;Header!$D$36,Header!$D$37,AQ56-Header!$C$36)*$H56,0)</f>
        <v>0</v>
      </c>
      <c r="BT56" s="85">
        <f>IF(AF56&gt;Header!$D$36,Header!$D$37,AF56-Header!$D$36)*'Employees Entry'!$F56</f>
        <v>0</v>
      </c>
      <c r="BU56" s="84">
        <f>IF(AG56&gt;Header!$D$36,Header!$D$37,AG56-Header!$D$36)*'Employees Entry'!$F56</f>
        <v>0</v>
      </c>
      <c r="BV56" s="84">
        <f>IF(AH56&gt;Header!$D$36,Header!$D$37,AH56-Header!$D$36)*'Employees Entry'!$F56</f>
        <v>0</v>
      </c>
      <c r="BW56" s="84">
        <f>IF(AI56&gt;Header!$D$36,Header!$D$37,AI56-Header!$D$36)*'Employees Entry'!$F56</f>
        <v>0</v>
      </c>
      <c r="BX56" s="84">
        <f>IF(AJ56&gt;Header!$D$36,Header!$D$37,AJ56-Header!$D$36)*'Employees Entry'!$F56</f>
        <v>0</v>
      </c>
      <c r="BY56" s="84">
        <f>IF(AK56&gt;Header!$D$36,Header!$D$37,AK56-Header!$D$36)*'Employees Entry'!$F56</f>
        <v>0</v>
      </c>
      <c r="BZ56" s="84">
        <f>IF(AL56&gt;Header!$D$36,Header!$D$37,AL56-Header!$D$36)*'Employees Entry'!$F56</f>
        <v>0</v>
      </c>
      <c r="CA56" s="84">
        <f>IF(AM56&gt;Header!$D$36,Header!$D$37,AM56-Header!$D$36)*'Employees Entry'!$F56</f>
        <v>0</v>
      </c>
      <c r="CB56" s="84">
        <f>IF(AN56&gt;Header!$D$36,Header!$D$37,AN56-Header!$D$36)*'Employees Entry'!$F56</f>
        <v>0</v>
      </c>
      <c r="CC56" s="84">
        <f>IF(AO56&gt;Header!$D$36,Header!$D$37,AO56-Header!$D$36)*'Employees Entry'!$F56</f>
        <v>0</v>
      </c>
      <c r="CD56" s="84">
        <f>IF(AP56&gt;Header!$D$36,Header!$D$37,AP56-Header!$D$36)*'Employees Entry'!$F56</f>
        <v>0</v>
      </c>
      <c r="CE56" s="84">
        <f>IF(AQ56&gt;Header!$D$36,Header!$D$37,AQ56-Header!$D$36)*'Employees Entry'!$F56</f>
        <v>0</v>
      </c>
      <c r="CG56" s="85">
        <f t="shared" si="63"/>
        <v>0</v>
      </c>
      <c r="CH56" s="84">
        <f t="shared" si="64"/>
        <v>0</v>
      </c>
      <c r="CI56" s="84">
        <f t="shared" si="65"/>
        <v>0</v>
      </c>
      <c r="CJ56" s="84">
        <f t="shared" si="66"/>
        <v>0</v>
      </c>
      <c r="CK56" s="84">
        <f t="shared" si="67"/>
        <v>0</v>
      </c>
      <c r="CL56" s="84">
        <f t="shared" si="68"/>
        <v>0</v>
      </c>
      <c r="CM56" s="84">
        <f t="shared" si="69"/>
        <v>0</v>
      </c>
      <c r="CN56" s="84">
        <f t="shared" si="70"/>
        <v>0</v>
      </c>
      <c r="CO56" s="84">
        <f t="shared" si="71"/>
        <v>0</v>
      </c>
      <c r="CP56" s="84">
        <f t="shared" si="72"/>
        <v>0</v>
      </c>
      <c r="CQ56" s="84">
        <f t="shared" si="73"/>
        <v>0</v>
      </c>
      <c r="CR56" s="84">
        <f t="shared" si="74"/>
        <v>0</v>
      </c>
    </row>
    <row r="57" spans="2:96" x14ac:dyDescent="0.2">
      <c r="B57" s="252"/>
      <c r="C57" s="253"/>
      <c r="D57" s="249"/>
      <c r="E57" s="249"/>
      <c r="F57" s="255"/>
      <c r="G57" s="255"/>
      <c r="H57" s="255"/>
      <c r="I57" s="249"/>
      <c r="J57" s="251"/>
      <c r="K57" s="254"/>
      <c r="M57" s="273">
        <f t="shared" si="41"/>
        <v>0</v>
      </c>
      <c r="N57" s="270">
        <f t="shared" si="42"/>
        <v>0</v>
      </c>
      <c r="O57" s="270">
        <f t="shared" si="43"/>
        <v>0</v>
      </c>
      <c r="P57" s="277">
        <f t="shared" si="45"/>
        <v>0</v>
      </c>
      <c r="R57" s="85">
        <f t="shared" si="51"/>
        <v>0</v>
      </c>
      <c r="S57" s="84">
        <f t="shared" si="52"/>
        <v>0</v>
      </c>
      <c r="T57" s="84">
        <f t="shared" si="53"/>
        <v>0</v>
      </c>
      <c r="U57" s="84">
        <f t="shared" si="54"/>
        <v>0</v>
      </c>
      <c r="V57" s="84">
        <f t="shared" si="55"/>
        <v>0</v>
      </c>
      <c r="W57" s="84">
        <f t="shared" si="56"/>
        <v>0</v>
      </c>
      <c r="X57" s="84">
        <f t="shared" si="57"/>
        <v>0</v>
      </c>
      <c r="Y57" s="84">
        <f t="shared" si="58"/>
        <v>0</v>
      </c>
      <c r="Z57" s="84">
        <f t="shared" si="59"/>
        <v>0</v>
      </c>
      <c r="AA57" s="84">
        <f t="shared" si="60"/>
        <v>0</v>
      </c>
      <c r="AB57" s="84">
        <f t="shared" si="61"/>
        <v>0</v>
      </c>
      <c r="AC57" s="335">
        <f t="shared" si="62"/>
        <v>0</v>
      </c>
      <c r="AE57" s="86" t="str">
        <f>Header!$C$22</f>
        <v>477 - Salaries</v>
      </c>
      <c r="AF57" s="85">
        <f t="shared" si="44"/>
        <v>0</v>
      </c>
      <c r="AG57" s="84">
        <f t="shared" si="44"/>
        <v>0</v>
      </c>
      <c r="AH57" s="84">
        <f t="shared" si="78"/>
        <v>0</v>
      </c>
      <c r="AI57" s="84">
        <f t="shared" si="78"/>
        <v>0</v>
      </c>
      <c r="AJ57" s="84">
        <f t="shared" si="78"/>
        <v>0</v>
      </c>
      <c r="AK57" s="84">
        <f t="shared" si="78"/>
        <v>0</v>
      </c>
      <c r="AL57" s="84">
        <f t="shared" si="78"/>
        <v>0</v>
      </c>
      <c r="AM57" s="84">
        <f t="shared" si="78"/>
        <v>0</v>
      </c>
      <c r="AN57" s="84">
        <f t="shared" si="78"/>
        <v>0</v>
      </c>
      <c r="AO57" s="84">
        <f t="shared" si="78"/>
        <v>0</v>
      </c>
      <c r="AP57" s="84">
        <f t="shared" si="78"/>
        <v>0</v>
      </c>
      <c r="AQ57" s="84">
        <f t="shared" si="78"/>
        <v>0</v>
      </c>
      <c r="AR57" s="234"/>
      <c r="AS57" s="86" t="str">
        <f>Header!$C$23</f>
        <v>479 - Employers National Insurance</v>
      </c>
      <c r="AT57" s="85">
        <f>IF(CG57&lt;Header!$C$32,0,IF(AF57&gt;0,(CG57-Header!$C$32)*Header!$B$29,0))</f>
        <v>0</v>
      </c>
      <c r="AU57" s="84">
        <f>IF(CH57&lt;Header!$C$32,0,IF(AG57&gt;0,(CH57-Header!$C$32)*Header!$B$29,0))</f>
        <v>0</v>
      </c>
      <c r="AV57" s="84">
        <f>IF(CI57&lt;Header!$C$32,0,IF(AH57&gt;0,(CI57-Header!$C$32)*Header!$B$29,0))</f>
        <v>0</v>
      </c>
      <c r="AW57" s="84">
        <f>IF(CJ57&lt;Header!$C$32,0,IF(AI57&gt;0,(CJ57-Header!$C$32)*Header!$B$29,0))</f>
        <v>0</v>
      </c>
      <c r="AX57" s="84">
        <f>IF(CK57&lt;Header!$C$32,0,IF(AJ57&gt;0,(CK57-Header!$C$32)*Header!$B$29,0))</f>
        <v>0</v>
      </c>
      <c r="AY57" s="84">
        <f>IF(CL57&lt;Header!$C$32,0,IF(AK57&gt;0,(CL57-Header!$C$32)*Header!$B$29,0))</f>
        <v>0</v>
      </c>
      <c r="AZ57" s="84">
        <f>IF(CM57&lt;Header!$C$32,0,IF(AL57&gt;0,(CM57-Header!$C$32)*Header!$B$29,0))</f>
        <v>0</v>
      </c>
      <c r="BA57" s="84">
        <f>IF(CN57&lt;Header!$C$32,0,IF(AM57&gt;0,(CN57-Header!$C$32)*Header!$B$29,0))</f>
        <v>0</v>
      </c>
      <c r="BB57" s="84">
        <f>IF(CO57&lt;Header!$C$32,0,IF(AN57&gt;0,(CO57-Header!$C$32)*Header!$B$29,0))</f>
        <v>0</v>
      </c>
      <c r="BC57" s="84">
        <f>IF(CP57&lt;Header!$C$32,0,IF(AO57&gt;0,(CP57-Header!$C$32)*Header!$B$29,0))</f>
        <v>0</v>
      </c>
      <c r="BD57" s="84">
        <f>IF(CQ57&lt;Header!$C$32,0,IF(AP57&gt;0,(CQ57-Header!$C$32)*Header!$B$29,0))</f>
        <v>0</v>
      </c>
      <c r="BE57" s="84">
        <f>IF(CR57&lt;Header!$C$32,0,IF(AQ57&gt;0,(CR57-Header!$C$32)*Header!$B$29,0))</f>
        <v>0</v>
      </c>
      <c r="BF57" s="86" t="str">
        <f>Header!$C$24</f>
        <v>482 - Pensions Costs</v>
      </c>
      <c r="BG57" s="85">
        <f>IF(AF57&gt;0,IF(AF57&gt;Header!$D$36,Header!$D$37,AF57-Header!$C$36)*$H57,0)</f>
        <v>0</v>
      </c>
      <c r="BH57" s="84">
        <f>IF(AG57&gt;0,IF(AG57&gt;Header!$D$36,Header!$D$37,AG57-Header!$C$36)*$H57,0)</f>
        <v>0</v>
      </c>
      <c r="BI57" s="84">
        <f>IF(AH57&gt;0,IF(AH57&gt;Header!$D$36,Header!$D$37,AH57-Header!$C$36)*$H57,0)</f>
        <v>0</v>
      </c>
      <c r="BJ57" s="84">
        <f>IF(AI57&gt;0,IF(AI57&gt;Header!$D$36,Header!$D$37,AI57-Header!$C$36)*$H57,0)</f>
        <v>0</v>
      </c>
      <c r="BK57" s="84">
        <f>IF(AJ57&gt;0,IF(AJ57&gt;Header!$D$36,Header!$D$37,AJ57-Header!$C$36)*$H57,0)</f>
        <v>0</v>
      </c>
      <c r="BL57" s="84">
        <f>IF(AK57&gt;0,IF(AK57&gt;Header!$D$36,Header!$D$37,AK57-Header!$C$36)*$H57,0)</f>
        <v>0</v>
      </c>
      <c r="BM57" s="84">
        <f>IF(AL57&gt;0,IF(AL57&gt;Header!$D$36,Header!$D$37,AL57-Header!$C$36)*$H57,0)</f>
        <v>0</v>
      </c>
      <c r="BN57" s="84">
        <f>IF(AM57&gt;0,IF(AM57&gt;Header!$D$36,Header!$D$37,AM57-Header!$C$36)*$H57,0)</f>
        <v>0</v>
      </c>
      <c r="BO57" s="84">
        <f>IF(AN57&gt;0,IF(AN57&gt;Header!$D$36,Header!$D$37,AN57-Header!$C$36)*$H57,0)</f>
        <v>0</v>
      </c>
      <c r="BP57" s="84">
        <f>IF(AO57&gt;0,IF(AO57&gt;Header!$D$36,Header!$D$37,AO57-Header!$C$36)*$H57,0)</f>
        <v>0</v>
      </c>
      <c r="BQ57" s="84">
        <f>IF(AP57&gt;0,IF(AP57&gt;Header!$D$36,Header!$D$37,AP57-Header!$C$36)*$H57,0)</f>
        <v>0</v>
      </c>
      <c r="BR57" s="84">
        <f>IF(AQ57&gt;0,IF(AQ57&gt;Header!$D$36,Header!$D$37,AQ57-Header!$C$36)*$H57,0)</f>
        <v>0</v>
      </c>
      <c r="BT57" s="85">
        <f>IF(AF57&gt;Header!$D$36,Header!$D$37,AF57-Header!$D$36)*'Employees Entry'!$F57</f>
        <v>0</v>
      </c>
      <c r="BU57" s="84">
        <f>IF(AG57&gt;Header!$D$36,Header!$D$37,AG57-Header!$D$36)*'Employees Entry'!$F57</f>
        <v>0</v>
      </c>
      <c r="BV57" s="84">
        <f>IF(AH57&gt;Header!$D$36,Header!$D$37,AH57-Header!$D$36)*'Employees Entry'!$F57</f>
        <v>0</v>
      </c>
      <c r="BW57" s="84">
        <f>IF(AI57&gt;Header!$D$36,Header!$D$37,AI57-Header!$D$36)*'Employees Entry'!$F57</f>
        <v>0</v>
      </c>
      <c r="BX57" s="84">
        <f>IF(AJ57&gt;Header!$D$36,Header!$D$37,AJ57-Header!$D$36)*'Employees Entry'!$F57</f>
        <v>0</v>
      </c>
      <c r="BY57" s="84">
        <f>IF(AK57&gt;Header!$D$36,Header!$D$37,AK57-Header!$D$36)*'Employees Entry'!$F57</f>
        <v>0</v>
      </c>
      <c r="BZ57" s="84">
        <f>IF(AL57&gt;Header!$D$36,Header!$D$37,AL57-Header!$D$36)*'Employees Entry'!$F57</f>
        <v>0</v>
      </c>
      <c r="CA57" s="84">
        <f>IF(AM57&gt;Header!$D$36,Header!$D$37,AM57-Header!$D$36)*'Employees Entry'!$F57</f>
        <v>0</v>
      </c>
      <c r="CB57" s="84">
        <f>IF(AN57&gt;Header!$D$36,Header!$D$37,AN57-Header!$D$36)*'Employees Entry'!$F57</f>
        <v>0</v>
      </c>
      <c r="CC57" s="84">
        <f>IF(AO57&gt;Header!$D$36,Header!$D$37,AO57-Header!$D$36)*'Employees Entry'!$F57</f>
        <v>0</v>
      </c>
      <c r="CD57" s="84">
        <f>IF(AP57&gt;Header!$D$36,Header!$D$37,AP57-Header!$D$36)*'Employees Entry'!$F57</f>
        <v>0</v>
      </c>
      <c r="CE57" s="84">
        <f>IF(AQ57&gt;Header!$D$36,Header!$D$37,AQ57-Header!$D$36)*'Employees Entry'!$F57</f>
        <v>0</v>
      </c>
      <c r="CG57" s="85">
        <f t="shared" si="63"/>
        <v>0</v>
      </c>
      <c r="CH57" s="84">
        <f t="shared" si="64"/>
        <v>0</v>
      </c>
      <c r="CI57" s="84">
        <f t="shared" si="65"/>
        <v>0</v>
      </c>
      <c r="CJ57" s="84">
        <f t="shared" si="66"/>
        <v>0</v>
      </c>
      <c r="CK57" s="84">
        <f t="shared" si="67"/>
        <v>0</v>
      </c>
      <c r="CL57" s="84">
        <f t="shared" si="68"/>
        <v>0</v>
      </c>
      <c r="CM57" s="84">
        <f t="shared" si="69"/>
        <v>0</v>
      </c>
      <c r="CN57" s="84">
        <f t="shared" si="70"/>
        <v>0</v>
      </c>
      <c r="CO57" s="84">
        <f t="shared" si="71"/>
        <v>0</v>
      </c>
      <c r="CP57" s="84">
        <f t="shared" si="72"/>
        <v>0</v>
      </c>
      <c r="CQ57" s="84">
        <f t="shared" si="73"/>
        <v>0</v>
      </c>
      <c r="CR57" s="84">
        <f t="shared" si="74"/>
        <v>0</v>
      </c>
    </row>
    <row r="58" spans="2:96" x14ac:dyDescent="0.2">
      <c r="B58" s="252"/>
      <c r="C58" s="253"/>
      <c r="D58" s="249"/>
      <c r="E58" s="249"/>
      <c r="F58" s="255"/>
      <c r="G58" s="255"/>
      <c r="H58" s="255"/>
      <c r="I58" s="249"/>
      <c r="J58" s="251"/>
      <c r="K58" s="254"/>
      <c r="M58" s="273">
        <f t="shared" si="41"/>
        <v>0</v>
      </c>
      <c r="N58" s="270">
        <f t="shared" si="42"/>
        <v>0</v>
      </c>
      <c r="O58" s="270">
        <f t="shared" si="43"/>
        <v>0</v>
      </c>
      <c r="P58" s="277">
        <f t="shared" si="45"/>
        <v>0</v>
      </c>
      <c r="R58" s="85">
        <f t="shared" si="51"/>
        <v>0</v>
      </c>
      <c r="S58" s="84">
        <f t="shared" si="52"/>
        <v>0</v>
      </c>
      <c r="T58" s="84">
        <f t="shared" si="53"/>
        <v>0</v>
      </c>
      <c r="U58" s="84">
        <f t="shared" si="54"/>
        <v>0</v>
      </c>
      <c r="V58" s="84">
        <f t="shared" si="55"/>
        <v>0</v>
      </c>
      <c r="W58" s="84">
        <f t="shared" si="56"/>
        <v>0</v>
      </c>
      <c r="X58" s="84">
        <f t="shared" si="57"/>
        <v>0</v>
      </c>
      <c r="Y58" s="84">
        <f t="shared" si="58"/>
        <v>0</v>
      </c>
      <c r="Z58" s="84">
        <f t="shared" si="59"/>
        <v>0</v>
      </c>
      <c r="AA58" s="84">
        <f t="shared" si="60"/>
        <v>0</v>
      </c>
      <c r="AB58" s="84">
        <f t="shared" si="61"/>
        <v>0</v>
      </c>
      <c r="AC58" s="335">
        <f t="shared" si="62"/>
        <v>0</v>
      </c>
      <c r="AE58" s="86" t="str">
        <f>Header!$C$22</f>
        <v>477 - Salaries</v>
      </c>
      <c r="AF58" s="85">
        <f t="shared" si="44"/>
        <v>0</v>
      </c>
      <c r="AG58" s="84">
        <f t="shared" si="44"/>
        <v>0</v>
      </c>
      <c r="AH58" s="84">
        <f t="shared" si="78"/>
        <v>0</v>
      </c>
      <c r="AI58" s="84">
        <f t="shared" si="78"/>
        <v>0</v>
      </c>
      <c r="AJ58" s="84">
        <f t="shared" si="78"/>
        <v>0</v>
      </c>
      <c r="AK58" s="84">
        <f t="shared" si="78"/>
        <v>0</v>
      </c>
      <c r="AL58" s="84">
        <f t="shared" si="78"/>
        <v>0</v>
      </c>
      <c r="AM58" s="84">
        <f t="shared" si="78"/>
        <v>0</v>
      </c>
      <c r="AN58" s="84">
        <f t="shared" si="78"/>
        <v>0</v>
      </c>
      <c r="AO58" s="84">
        <f t="shared" si="78"/>
        <v>0</v>
      </c>
      <c r="AP58" s="84">
        <f t="shared" si="78"/>
        <v>0</v>
      </c>
      <c r="AQ58" s="84">
        <f t="shared" si="78"/>
        <v>0</v>
      </c>
      <c r="AR58" s="234"/>
      <c r="AS58" s="86" t="str">
        <f>Header!$C$23</f>
        <v>479 - Employers National Insurance</v>
      </c>
      <c r="AT58" s="85">
        <f>IF(CG58&lt;Header!$C$32,0,IF(AF58&gt;0,(CG58-Header!$C$32)*Header!$B$29,0))</f>
        <v>0</v>
      </c>
      <c r="AU58" s="84">
        <f>IF(CH58&lt;Header!$C$32,0,IF(AG58&gt;0,(CH58-Header!$C$32)*Header!$B$29,0))</f>
        <v>0</v>
      </c>
      <c r="AV58" s="84">
        <f>IF(CI58&lt;Header!$C$32,0,IF(AH58&gt;0,(CI58-Header!$C$32)*Header!$B$29,0))</f>
        <v>0</v>
      </c>
      <c r="AW58" s="84">
        <f>IF(CJ58&lt;Header!$C$32,0,IF(AI58&gt;0,(CJ58-Header!$C$32)*Header!$B$29,0))</f>
        <v>0</v>
      </c>
      <c r="AX58" s="84">
        <f>IF(CK58&lt;Header!$C$32,0,IF(AJ58&gt;0,(CK58-Header!$C$32)*Header!$B$29,0))</f>
        <v>0</v>
      </c>
      <c r="AY58" s="84">
        <f>IF(CL58&lt;Header!$C$32,0,IF(AK58&gt;0,(CL58-Header!$C$32)*Header!$B$29,0))</f>
        <v>0</v>
      </c>
      <c r="AZ58" s="84">
        <f>IF(CM58&lt;Header!$C$32,0,IF(AL58&gt;0,(CM58-Header!$C$32)*Header!$B$29,0))</f>
        <v>0</v>
      </c>
      <c r="BA58" s="84">
        <f>IF(CN58&lt;Header!$C$32,0,IF(AM58&gt;0,(CN58-Header!$C$32)*Header!$B$29,0))</f>
        <v>0</v>
      </c>
      <c r="BB58" s="84">
        <f>IF(CO58&lt;Header!$C$32,0,IF(AN58&gt;0,(CO58-Header!$C$32)*Header!$B$29,0))</f>
        <v>0</v>
      </c>
      <c r="BC58" s="84">
        <f>IF(CP58&lt;Header!$C$32,0,IF(AO58&gt;0,(CP58-Header!$C$32)*Header!$B$29,0))</f>
        <v>0</v>
      </c>
      <c r="BD58" s="84">
        <f>IF(CQ58&lt;Header!$C$32,0,IF(AP58&gt;0,(CQ58-Header!$C$32)*Header!$B$29,0))</f>
        <v>0</v>
      </c>
      <c r="BE58" s="84">
        <f>IF(CR58&lt;Header!$C$32,0,IF(AQ58&gt;0,(CR58-Header!$C$32)*Header!$B$29,0))</f>
        <v>0</v>
      </c>
      <c r="BF58" s="86" t="str">
        <f>Header!$C$24</f>
        <v>482 - Pensions Costs</v>
      </c>
      <c r="BG58" s="85">
        <f>IF(AF58&gt;0,IF(AF58&gt;Header!$D$36,Header!$D$37,AF58-Header!$C$36)*$H58,0)</f>
        <v>0</v>
      </c>
      <c r="BH58" s="84">
        <f>IF(AG58&gt;0,IF(AG58&gt;Header!$D$36,Header!$D$37,AG58-Header!$C$36)*$H58,0)</f>
        <v>0</v>
      </c>
      <c r="BI58" s="84">
        <f>IF(AH58&gt;0,IF(AH58&gt;Header!$D$36,Header!$D$37,AH58-Header!$C$36)*$H58,0)</f>
        <v>0</v>
      </c>
      <c r="BJ58" s="84">
        <f>IF(AI58&gt;0,IF(AI58&gt;Header!$D$36,Header!$D$37,AI58-Header!$C$36)*$H58,0)</f>
        <v>0</v>
      </c>
      <c r="BK58" s="84">
        <f>IF(AJ58&gt;0,IF(AJ58&gt;Header!$D$36,Header!$D$37,AJ58-Header!$C$36)*$H58,0)</f>
        <v>0</v>
      </c>
      <c r="BL58" s="84">
        <f>IF(AK58&gt;0,IF(AK58&gt;Header!$D$36,Header!$D$37,AK58-Header!$C$36)*$H58,0)</f>
        <v>0</v>
      </c>
      <c r="BM58" s="84">
        <f>IF(AL58&gt;0,IF(AL58&gt;Header!$D$36,Header!$D$37,AL58-Header!$C$36)*$H58,0)</f>
        <v>0</v>
      </c>
      <c r="BN58" s="84">
        <f>IF(AM58&gt;0,IF(AM58&gt;Header!$D$36,Header!$D$37,AM58-Header!$C$36)*$H58,0)</f>
        <v>0</v>
      </c>
      <c r="BO58" s="84">
        <f>IF(AN58&gt;0,IF(AN58&gt;Header!$D$36,Header!$D$37,AN58-Header!$C$36)*$H58,0)</f>
        <v>0</v>
      </c>
      <c r="BP58" s="84">
        <f>IF(AO58&gt;0,IF(AO58&gt;Header!$D$36,Header!$D$37,AO58-Header!$C$36)*$H58,0)</f>
        <v>0</v>
      </c>
      <c r="BQ58" s="84">
        <f>IF(AP58&gt;0,IF(AP58&gt;Header!$D$36,Header!$D$37,AP58-Header!$C$36)*$H58,0)</f>
        <v>0</v>
      </c>
      <c r="BR58" s="84">
        <f>IF(AQ58&gt;0,IF(AQ58&gt;Header!$D$36,Header!$D$37,AQ58-Header!$C$36)*$H58,0)</f>
        <v>0</v>
      </c>
      <c r="BT58" s="85">
        <f>IF(AF58&gt;Header!$D$36,Header!$D$37,AF58-Header!$D$36)*'Employees Entry'!$F58</f>
        <v>0</v>
      </c>
      <c r="BU58" s="84">
        <f>IF(AG58&gt;Header!$D$36,Header!$D$37,AG58-Header!$D$36)*'Employees Entry'!$F58</f>
        <v>0</v>
      </c>
      <c r="BV58" s="84">
        <f>IF(AH58&gt;Header!$D$36,Header!$D$37,AH58-Header!$D$36)*'Employees Entry'!$F58</f>
        <v>0</v>
      </c>
      <c r="BW58" s="84">
        <f>IF(AI58&gt;Header!$D$36,Header!$D$37,AI58-Header!$D$36)*'Employees Entry'!$F58</f>
        <v>0</v>
      </c>
      <c r="BX58" s="84">
        <f>IF(AJ58&gt;Header!$D$36,Header!$D$37,AJ58-Header!$D$36)*'Employees Entry'!$F58</f>
        <v>0</v>
      </c>
      <c r="BY58" s="84">
        <f>IF(AK58&gt;Header!$D$36,Header!$D$37,AK58-Header!$D$36)*'Employees Entry'!$F58</f>
        <v>0</v>
      </c>
      <c r="BZ58" s="84">
        <f>IF(AL58&gt;Header!$D$36,Header!$D$37,AL58-Header!$D$36)*'Employees Entry'!$F58</f>
        <v>0</v>
      </c>
      <c r="CA58" s="84">
        <f>IF(AM58&gt;Header!$D$36,Header!$D$37,AM58-Header!$D$36)*'Employees Entry'!$F58</f>
        <v>0</v>
      </c>
      <c r="CB58" s="84">
        <f>IF(AN58&gt;Header!$D$36,Header!$D$37,AN58-Header!$D$36)*'Employees Entry'!$F58</f>
        <v>0</v>
      </c>
      <c r="CC58" s="84">
        <f>IF(AO58&gt;Header!$D$36,Header!$D$37,AO58-Header!$D$36)*'Employees Entry'!$F58</f>
        <v>0</v>
      </c>
      <c r="CD58" s="84">
        <f>IF(AP58&gt;Header!$D$36,Header!$D$37,AP58-Header!$D$36)*'Employees Entry'!$F58</f>
        <v>0</v>
      </c>
      <c r="CE58" s="84">
        <f>IF(AQ58&gt;Header!$D$36,Header!$D$37,AQ58-Header!$D$36)*'Employees Entry'!$F58</f>
        <v>0</v>
      </c>
      <c r="CG58" s="85">
        <f t="shared" si="63"/>
        <v>0</v>
      </c>
      <c r="CH58" s="84">
        <f t="shared" si="64"/>
        <v>0</v>
      </c>
      <c r="CI58" s="84">
        <f t="shared" si="65"/>
        <v>0</v>
      </c>
      <c r="CJ58" s="84">
        <f t="shared" si="66"/>
        <v>0</v>
      </c>
      <c r="CK58" s="84">
        <f t="shared" si="67"/>
        <v>0</v>
      </c>
      <c r="CL58" s="84">
        <f t="shared" si="68"/>
        <v>0</v>
      </c>
      <c r="CM58" s="84">
        <f t="shared" si="69"/>
        <v>0</v>
      </c>
      <c r="CN58" s="84">
        <f t="shared" si="70"/>
        <v>0</v>
      </c>
      <c r="CO58" s="84">
        <f t="shared" si="71"/>
        <v>0</v>
      </c>
      <c r="CP58" s="84">
        <f t="shared" si="72"/>
        <v>0</v>
      </c>
      <c r="CQ58" s="84">
        <f t="shared" si="73"/>
        <v>0</v>
      </c>
      <c r="CR58" s="84">
        <f t="shared" si="74"/>
        <v>0</v>
      </c>
    </row>
    <row r="59" spans="2:96" x14ac:dyDescent="0.2">
      <c r="B59" s="252"/>
      <c r="C59" s="253"/>
      <c r="D59" s="249"/>
      <c r="E59" s="249"/>
      <c r="F59" s="255"/>
      <c r="G59" s="255"/>
      <c r="H59" s="255"/>
      <c r="I59" s="249"/>
      <c r="J59" s="251"/>
      <c r="K59" s="254"/>
      <c r="M59" s="273">
        <f t="shared" si="41"/>
        <v>0</v>
      </c>
      <c r="N59" s="270">
        <f t="shared" si="42"/>
        <v>0</v>
      </c>
      <c r="O59" s="270">
        <f t="shared" si="43"/>
        <v>0</v>
      </c>
      <c r="P59" s="277">
        <f t="shared" si="45"/>
        <v>0</v>
      </c>
      <c r="R59" s="85">
        <f t="shared" si="51"/>
        <v>0</v>
      </c>
      <c r="S59" s="84">
        <f t="shared" si="52"/>
        <v>0</v>
      </c>
      <c r="T59" s="84">
        <f t="shared" si="53"/>
        <v>0</v>
      </c>
      <c r="U59" s="84">
        <f t="shared" si="54"/>
        <v>0</v>
      </c>
      <c r="V59" s="84">
        <f t="shared" si="55"/>
        <v>0</v>
      </c>
      <c r="W59" s="84">
        <f t="shared" si="56"/>
        <v>0</v>
      </c>
      <c r="X59" s="84">
        <f t="shared" si="57"/>
        <v>0</v>
      </c>
      <c r="Y59" s="84">
        <f t="shared" si="58"/>
        <v>0</v>
      </c>
      <c r="Z59" s="84">
        <f t="shared" si="59"/>
        <v>0</v>
      </c>
      <c r="AA59" s="84">
        <f t="shared" si="60"/>
        <v>0</v>
      </c>
      <c r="AB59" s="84">
        <f t="shared" si="61"/>
        <v>0</v>
      </c>
      <c r="AC59" s="335">
        <f t="shared" si="62"/>
        <v>0</v>
      </c>
      <c r="AE59" s="86" t="str">
        <f>Header!$C$22</f>
        <v>477 - Salaries</v>
      </c>
      <c r="AF59" s="85">
        <f t="shared" si="44"/>
        <v>0</v>
      </c>
      <c r="AG59" s="84">
        <f t="shared" si="44"/>
        <v>0</v>
      </c>
      <c r="AH59" s="84">
        <f t="shared" si="78"/>
        <v>0</v>
      </c>
      <c r="AI59" s="84">
        <f t="shared" si="78"/>
        <v>0</v>
      </c>
      <c r="AJ59" s="84">
        <f t="shared" si="78"/>
        <v>0</v>
      </c>
      <c r="AK59" s="84">
        <f t="shared" si="78"/>
        <v>0</v>
      </c>
      <c r="AL59" s="84">
        <f t="shared" si="78"/>
        <v>0</v>
      </c>
      <c r="AM59" s="84">
        <f t="shared" si="78"/>
        <v>0</v>
      </c>
      <c r="AN59" s="84">
        <f t="shared" si="78"/>
        <v>0</v>
      </c>
      <c r="AO59" s="84">
        <f t="shared" si="78"/>
        <v>0</v>
      </c>
      <c r="AP59" s="84">
        <f t="shared" si="78"/>
        <v>0</v>
      </c>
      <c r="AQ59" s="84">
        <f t="shared" si="78"/>
        <v>0</v>
      </c>
      <c r="AR59" s="234"/>
      <c r="AS59" s="86" t="str">
        <f>Header!$C$23</f>
        <v>479 - Employers National Insurance</v>
      </c>
      <c r="AT59" s="85">
        <f>IF(CG59&lt;Header!$C$32,0,IF(AF59&gt;0,(CG59-Header!$C$32)*Header!$B$29,0))</f>
        <v>0</v>
      </c>
      <c r="AU59" s="84">
        <f>IF(CH59&lt;Header!$C$32,0,IF(AG59&gt;0,(CH59-Header!$C$32)*Header!$B$29,0))</f>
        <v>0</v>
      </c>
      <c r="AV59" s="84">
        <f>IF(CI59&lt;Header!$C$32,0,IF(AH59&gt;0,(CI59-Header!$C$32)*Header!$B$29,0))</f>
        <v>0</v>
      </c>
      <c r="AW59" s="84">
        <f>IF(CJ59&lt;Header!$C$32,0,IF(AI59&gt;0,(CJ59-Header!$C$32)*Header!$B$29,0))</f>
        <v>0</v>
      </c>
      <c r="AX59" s="84">
        <f>IF(CK59&lt;Header!$C$32,0,IF(AJ59&gt;0,(CK59-Header!$C$32)*Header!$B$29,0))</f>
        <v>0</v>
      </c>
      <c r="AY59" s="84">
        <f>IF(CL59&lt;Header!$C$32,0,IF(AK59&gt;0,(CL59-Header!$C$32)*Header!$B$29,0))</f>
        <v>0</v>
      </c>
      <c r="AZ59" s="84">
        <f>IF(CM59&lt;Header!$C$32,0,IF(AL59&gt;0,(CM59-Header!$C$32)*Header!$B$29,0))</f>
        <v>0</v>
      </c>
      <c r="BA59" s="84">
        <f>IF(CN59&lt;Header!$C$32,0,IF(AM59&gt;0,(CN59-Header!$C$32)*Header!$B$29,0))</f>
        <v>0</v>
      </c>
      <c r="BB59" s="84">
        <f>IF(CO59&lt;Header!$C$32,0,IF(AN59&gt;0,(CO59-Header!$C$32)*Header!$B$29,0))</f>
        <v>0</v>
      </c>
      <c r="BC59" s="84">
        <f>IF(CP59&lt;Header!$C$32,0,IF(AO59&gt;0,(CP59-Header!$C$32)*Header!$B$29,0))</f>
        <v>0</v>
      </c>
      <c r="BD59" s="84">
        <f>IF(CQ59&lt;Header!$C$32,0,IF(AP59&gt;0,(CQ59-Header!$C$32)*Header!$B$29,0))</f>
        <v>0</v>
      </c>
      <c r="BE59" s="84">
        <f>IF(CR59&lt;Header!$C$32,0,IF(AQ59&gt;0,(CR59-Header!$C$32)*Header!$B$29,0))</f>
        <v>0</v>
      </c>
      <c r="BF59" s="86" t="str">
        <f>Header!$C$24</f>
        <v>482 - Pensions Costs</v>
      </c>
      <c r="BG59" s="85">
        <f>IF(AF59&gt;0,IF(AF59&gt;Header!$D$36,Header!$D$37,AF59-Header!$C$36)*$H59,0)</f>
        <v>0</v>
      </c>
      <c r="BH59" s="84">
        <f>IF(AG59&gt;0,IF(AG59&gt;Header!$D$36,Header!$D$37,AG59-Header!$C$36)*$H59,0)</f>
        <v>0</v>
      </c>
      <c r="BI59" s="84">
        <f>IF(AH59&gt;0,IF(AH59&gt;Header!$D$36,Header!$D$37,AH59-Header!$C$36)*$H59,0)</f>
        <v>0</v>
      </c>
      <c r="BJ59" s="84">
        <f>IF(AI59&gt;0,IF(AI59&gt;Header!$D$36,Header!$D$37,AI59-Header!$C$36)*$H59,0)</f>
        <v>0</v>
      </c>
      <c r="BK59" s="84">
        <f>IF(AJ59&gt;0,IF(AJ59&gt;Header!$D$36,Header!$D$37,AJ59-Header!$C$36)*$H59,0)</f>
        <v>0</v>
      </c>
      <c r="BL59" s="84">
        <f>IF(AK59&gt;0,IF(AK59&gt;Header!$D$36,Header!$D$37,AK59-Header!$C$36)*$H59,0)</f>
        <v>0</v>
      </c>
      <c r="BM59" s="84">
        <f>IF(AL59&gt;0,IF(AL59&gt;Header!$D$36,Header!$D$37,AL59-Header!$C$36)*$H59,0)</f>
        <v>0</v>
      </c>
      <c r="BN59" s="84">
        <f>IF(AM59&gt;0,IF(AM59&gt;Header!$D$36,Header!$D$37,AM59-Header!$C$36)*$H59,0)</f>
        <v>0</v>
      </c>
      <c r="BO59" s="84">
        <f>IF(AN59&gt;0,IF(AN59&gt;Header!$D$36,Header!$D$37,AN59-Header!$C$36)*$H59,0)</f>
        <v>0</v>
      </c>
      <c r="BP59" s="84">
        <f>IF(AO59&gt;0,IF(AO59&gt;Header!$D$36,Header!$D$37,AO59-Header!$C$36)*$H59,0)</f>
        <v>0</v>
      </c>
      <c r="BQ59" s="84">
        <f>IF(AP59&gt;0,IF(AP59&gt;Header!$D$36,Header!$D$37,AP59-Header!$C$36)*$H59,0)</f>
        <v>0</v>
      </c>
      <c r="BR59" s="84">
        <f>IF(AQ59&gt;0,IF(AQ59&gt;Header!$D$36,Header!$D$37,AQ59-Header!$C$36)*$H59,0)</f>
        <v>0</v>
      </c>
      <c r="BT59" s="85">
        <f>IF(AF59&gt;Header!$D$36,Header!$D$37,AF59-Header!$D$36)*'Employees Entry'!$F59</f>
        <v>0</v>
      </c>
      <c r="BU59" s="84">
        <f>IF(AG59&gt;Header!$D$36,Header!$D$37,AG59-Header!$D$36)*'Employees Entry'!$F59</f>
        <v>0</v>
      </c>
      <c r="BV59" s="84">
        <f>IF(AH59&gt;Header!$D$36,Header!$D$37,AH59-Header!$D$36)*'Employees Entry'!$F59</f>
        <v>0</v>
      </c>
      <c r="BW59" s="84">
        <f>IF(AI59&gt;Header!$D$36,Header!$D$37,AI59-Header!$D$36)*'Employees Entry'!$F59</f>
        <v>0</v>
      </c>
      <c r="BX59" s="84">
        <f>IF(AJ59&gt;Header!$D$36,Header!$D$37,AJ59-Header!$D$36)*'Employees Entry'!$F59</f>
        <v>0</v>
      </c>
      <c r="BY59" s="84">
        <f>IF(AK59&gt;Header!$D$36,Header!$D$37,AK59-Header!$D$36)*'Employees Entry'!$F59</f>
        <v>0</v>
      </c>
      <c r="BZ59" s="84">
        <f>IF(AL59&gt;Header!$D$36,Header!$D$37,AL59-Header!$D$36)*'Employees Entry'!$F59</f>
        <v>0</v>
      </c>
      <c r="CA59" s="84">
        <f>IF(AM59&gt;Header!$D$36,Header!$D$37,AM59-Header!$D$36)*'Employees Entry'!$F59</f>
        <v>0</v>
      </c>
      <c r="CB59" s="84">
        <f>IF(AN59&gt;Header!$D$36,Header!$D$37,AN59-Header!$D$36)*'Employees Entry'!$F59</f>
        <v>0</v>
      </c>
      <c r="CC59" s="84">
        <f>IF(AO59&gt;Header!$D$36,Header!$D$37,AO59-Header!$D$36)*'Employees Entry'!$F59</f>
        <v>0</v>
      </c>
      <c r="CD59" s="84">
        <f>IF(AP59&gt;Header!$D$36,Header!$D$37,AP59-Header!$D$36)*'Employees Entry'!$F59</f>
        <v>0</v>
      </c>
      <c r="CE59" s="84">
        <f>IF(AQ59&gt;Header!$D$36,Header!$D$37,AQ59-Header!$D$36)*'Employees Entry'!$F59</f>
        <v>0</v>
      </c>
      <c r="CG59" s="85">
        <f t="shared" si="63"/>
        <v>0</v>
      </c>
      <c r="CH59" s="84">
        <f t="shared" si="64"/>
        <v>0</v>
      </c>
      <c r="CI59" s="84">
        <f t="shared" si="65"/>
        <v>0</v>
      </c>
      <c r="CJ59" s="84">
        <f t="shared" si="66"/>
        <v>0</v>
      </c>
      <c r="CK59" s="84">
        <f t="shared" si="67"/>
        <v>0</v>
      </c>
      <c r="CL59" s="84">
        <f t="shared" si="68"/>
        <v>0</v>
      </c>
      <c r="CM59" s="84">
        <f t="shared" si="69"/>
        <v>0</v>
      </c>
      <c r="CN59" s="84">
        <f t="shared" si="70"/>
        <v>0</v>
      </c>
      <c r="CO59" s="84">
        <f t="shared" si="71"/>
        <v>0</v>
      </c>
      <c r="CP59" s="84">
        <f t="shared" si="72"/>
        <v>0</v>
      </c>
      <c r="CQ59" s="84">
        <f t="shared" si="73"/>
        <v>0</v>
      </c>
      <c r="CR59" s="84">
        <f t="shared" si="74"/>
        <v>0</v>
      </c>
    </row>
    <row r="60" spans="2:96" x14ac:dyDescent="0.2">
      <c r="B60" s="252"/>
      <c r="C60" s="253"/>
      <c r="D60" s="249"/>
      <c r="E60" s="249"/>
      <c r="F60" s="255"/>
      <c r="G60" s="255"/>
      <c r="H60" s="255"/>
      <c r="I60" s="249"/>
      <c r="J60" s="251"/>
      <c r="K60" s="254"/>
      <c r="M60" s="273">
        <f t="shared" si="41"/>
        <v>0</v>
      </c>
      <c r="N60" s="270">
        <f t="shared" si="42"/>
        <v>0</v>
      </c>
      <c r="O60" s="270">
        <f t="shared" si="43"/>
        <v>0</v>
      </c>
      <c r="P60" s="277">
        <f t="shared" si="45"/>
        <v>0</v>
      </c>
      <c r="R60" s="85">
        <f t="shared" si="51"/>
        <v>0</v>
      </c>
      <c r="S60" s="84">
        <f t="shared" si="52"/>
        <v>0</v>
      </c>
      <c r="T60" s="84">
        <f t="shared" si="53"/>
        <v>0</v>
      </c>
      <c r="U60" s="84">
        <f t="shared" si="54"/>
        <v>0</v>
      </c>
      <c r="V60" s="84">
        <f t="shared" si="55"/>
        <v>0</v>
      </c>
      <c r="W60" s="84">
        <f t="shared" si="56"/>
        <v>0</v>
      </c>
      <c r="X60" s="84">
        <f t="shared" si="57"/>
        <v>0</v>
      </c>
      <c r="Y60" s="84">
        <f t="shared" si="58"/>
        <v>0</v>
      </c>
      <c r="Z60" s="84">
        <f t="shared" si="59"/>
        <v>0</v>
      </c>
      <c r="AA60" s="84">
        <f t="shared" si="60"/>
        <v>0</v>
      </c>
      <c r="AB60" s="84">
        <f t="shared" si="61"/>
        <v>0</v>
      </c>
      <c r="AC60" s="335">
        <f t="shared" si="62"/>
        <v>0</v>
      </c>
      <c r="AE60" s="86" t="str">
        <f>Header!$C$22</f>
        <v>477 - Salaries</v>
      </c>
      <c r="AF60" s="85">
        <f t="shared" si="44"/>
        <v>0</v>
      </c>
      <c r="AG60" s="84">
        <f t="shared" si="44"/>
        <v>0</v>
      </c>
      <c r="AH60" s="84">
        <f t="shared" si="78"/>
        <v>0</v>
      </c>
      <c r="AI60" s="84">
        <f t="shared" si="78"/>
        <v>0</v>
      </c>
      <c r="AJ60" s="84">
        <f t="shared" si="78"/>
        <v>0</v>
      </c>
      <c r="AK60" s="84">
        <f t="shared" si="78"/>
        <v>0</v>
      </c>
      <c r="AL60" s="84">
        <f t="shared" si="78"/>
        <v>0</v>
      </c>
      <c r="AM60" s="84">
        <f t="shared" si="78"/>
        <v>0</v>
      </c>
      <c r="AN60" s="84">
        <f t="shared" si="78"/>
        <v>0</v>
      </c>
      <c r="AO60" s="84">
        <f t="shared" si="78"/>
        <v>0</v>
      </c>
      <c r="AP60" s="84">
        <f t="shared" si="78"/>
        <v>0</v>
      </c>
      <c r="AQ60" s="84">
        <f t="shared" si="78"/>
        <v>0</v>
      </c>
      <c r="AR60" s="234"/>
      <c r="AS60" s="86" t="str">
        <f>Header!$C$23</f>
        <v>479 - Employers National Insurance</v>
      </c>
      <c r="AT60" s="85">
        <f>IF(CG60&lt;Header!$C$32,0,IF(AF60&gt;0,(CG60-Header!$C$32)*Header!$B$29,0))</f>
        <v>0</v>
      </c>
      <c r="AU60" s="84">
        <f>IF(CH60&lt;Header!$C$32,0,IF(AG60&gt;0,(CH60-Header!$C$32)*Header!$B$29,0))</f>
        <v>0</v>
      </c>
      <c r="AV60" s="84">
        <f>IF(CI60&lt;Header!$C$32,0,IF(AH60&gt;0,(CI60-Header!$C$32)*Header!$B$29,0))</f>
        <v>0</v>
      </c>
      <c r="AW60" s="84">
        <f>IF(CJ60&lt;Header!$C$32,0,IF(AI60&gt;0,(CJ60-Header!$C$32)*Header!$B$29,0))</f>
        <v>0</v>
      </c>
      <c r="AX60" s="84">
        <f>IF(CK60&lt;Header!$C$32,0,IF(AJ60&gt;0,(CK60-Header!$C$32)*Header!$B$29,0))</f>
        <v>0</v>
      </c>
      <c r="AY60" s="84">
        <f>IF(CL60&lt;Header!$C$32,0,IF(AK60&gt;0,(CL60-Header!$C$32)*Header!$B$29,0))</f>
        <v>0</v>
      </c>
      <c r="AZ60" s="84">
        <f>IF(CM60&lt;Header!$C$32,0,IF(AL60&gt;0,(CM60-Header!$C$32)*Header!$B$29,0))</f>
        <v>0</v>
      </c>
      <c r="BA60" s="84">
        <f>IF(CN60&lt;Header!$C$32,0,IF(AM60&gt;0,(CN60-Header!$C$32)*Header!$B$29,0))</f>
        <v>0</v>
      </c>
      <c r="BB60" s="84">
        <f>IF(CO60&lt;Header!$C$32,0,IF(AN60&gt;0,(CO60-Header!$C$32)*Header!$B$29,0))</f>
        <v>0</v>
      </c>
      <c r="BC60" s="84">
        <f>IF(CP60&lt;Header!$C$32,0,IF(AO60&gt;0,(CP60-Header!$C$32)*Header!$B$29,0))</f>
        <v>0</v>
      </c>
      <c r="BD60" s="84">
        <f>IF(CQ60&lt;Header!$C$32,0,IF(AP60&gt;0,(CQ60-Header!$C$32)*Header!$B$29,0))</f>
        <v>0</v>
      </c>
      <c r="BE60" s="84">
        <f>IF(CR60&lt;Header!$C$32,0,IF(AQ60&gt;0,(CR60-Header!$C$32)*Header!$B$29,0))</f>
        <v>0</v>
      </c>
      <c r="BF60" s="86" t="str">
        <f>Header!$C$24</f>
        <v>482 - Pensions Costs</v>
      </c>
      <c r="BG60" s="85">
        <f>IF(AF60&gt;0,IF(AF60&gt;Header!$D$36,Header!$D$37,AF60-Header!$C$36)*$H60,0)</f>
        <v>0</v>
      </c>
      <c r="BH60" s="84">
        <f>IF(AG60&gt;0,IF(AG60&gt;Header!$D$36,Header!$D$37,AG60-Header!$C$36)*$H60,0)</f>
        <v>0</v>
      </c>
      <c r="BI60" s="84">
        <f>IF(AH60&gt;0,IF(AH60&gt;Header!$D$36,Header!$D$37,AH60-Header!$C$36)*$H60,0)</f>
        <v>0</v>
      </c>
      <c r="BJ60" s="84">
        <f>IF(AI60&gt;0,IF(AI60&gt;Header!$D$36,Header!$D$37,AI60-Header!$C$36)*$H60,0)</f>
        <v>0</v>
      </c>
      <c r="BK60" s="84">
        <f>IF(AJ60&gt;0,IF(AJ60&gt;Header!$D$36,Header!$D$37,AJ60-Header!$C$36)*$H60,0)</f>
        <v>0</v>
      </c>
      <c r="BL60" s="84">
        <f>IF(AK60&gt;0,IF(AK60&gt;Header!$D$36,Header!$D$37,AK60-Header!$C$36)*$H60,0)</f>
        <v>0</v>
      </c>
      <c r="BM60" s="84">
        <f>IF(AL60&gt;0,IF(AL60&gt;Header!$D$36,Header!$D$37,AL60-Header!$C$36)*$H60,0)</f>
        <v>0</v>
      </c>
      <c r="BN60" s="84">
        <f>IF(AM60&gt;0,IF(AM60&gt;Header!$D$36,Header!$D$37,AM60-Header!$C$36)*$H60,0)</f>
        <v>0</v>
      </c>
      <c r="BO60" s="84">
        <f>IF(AN60&gt;0,IF(AN60&gt;Header!$D$36,Header!$D$37,AN60-Header!$C$36)*$H60,0)</f>
        <v>0</v>
      </c>
      <c r="BP60" s="84">
        <f>IF(AO60&gt;0,IF(AO60&gt;Header!$D$36,Header!$D$37,AO60-Header!$C$36)*$H60,0)</f>
        <v>0</v>
      </c>
      <c r="BQ60" s="84">
        <f>IF(AP60&gt;0,IF(AP60&gt;Header!$D$36,Header!$D$37,AP60-Header!$C$36)*$H60,0)</f>
        <v>0</v>
      </c>
      <c r="BR60" s="84">
        <f>IF(AQ60&gt;0,IF(AQ60&gt;Header!$D$36,Header!$D$37,AQ60-Header!$C$36)*$H60,0)</f>
        <v>0</v>
      </c>
      <c r="BT60" s="85">
        <f>IF(AF60&gt;Header!$D$36,Header!$D$37,AF60-Header!$D$36)*'Employees Entry'!$F60</f>
        <v>0</v>
      </c>
      <c r="BU60" s="84">
        <f>IF(AG60&gt;Header!$D$36,Header!$D$37,AG60-Header!$D$36)*'Employees Entry'!$F60</f>
        <v>0</v>
      </c>
      <c r="BV60" s="84">
        <f>IF(AH60&gt;Header!$D$36,Header!$D$37,AH60-Header!$D$36)*'Employees Entry'!$F60</f>
        <v>0</v>
      </c>
      <c r="BW60" s="84">
        <f>IF(AI60&gt;Header!$D$36,Header!$D$37,AI60-Header!$D$36)*'Employees Entry'!$F60</f>
        <v>0</v>
      </c>
      <c r="BX60" s="84">
        <f>IF(AJ60&gt;Header!$D$36,Header!$D$37,AJ60-Header!$D$36)*'Employees Entry'!$F60</f>
        <v>0</v>
      </c>
      <c r="BY60" s="84">
        <f>IF(AK60&gt;Header!$D$36,Header!$D$37,AK60-Header!$D$36)*'Employees Entry'!$F60</f>
        <v>0</v>
      </c>
      <c r="BZ60" s="84">
        <f>IF(AL60&gt;Header!$D$36,Header!$D$37,AL60-Header!$D$36)*'Employees Entry'!$F60</f>
        <v>0</v>
      </c>
      <c r="CA60" s="84">
        <f>IF(AM60&gt;Header!$D$36,Header!$D$37,AM60-Header!$D$36)*'Employees Entry'!$F60</f>
        <v>0</v>
      </c>
      <c r="CB60" s="84">
        <f>IF(AN60&gt;Header!$D$36,Header!$D$37,AN60-Header!$D$36)*'Employees Entry'!$F60</f>
        <v>0</v>
      </c>
      <c r="CC60" s="84">
        <f>IF(AO60&gt;Header!$D$36,Header!$D$37,AO60-Header!$D$36)*'Employees Entry'!$F60</f>
        <v>0</v>
      </c>
      <c r="CD60" s="84">
        <f>IF(AP60&gt;Header!$D$36,Header!$D$37,AP60-Header!$D$36)*'Employees Entry'!$F60</f>
        <v>0</v>
      </c>
      <c r="CE60" s="84">
        <f>IF(AQ60&gt;Header!$D$36,Header!$D$37,AQ60-Header!$D$36)*'Employees Entry'!$F60</f>
        <v>0</v>
      </c>
      <c r="CG60" s="85">
        <f t="shared" si="63"/>
        <v>0</v>
      </c>
      <c r="CH60" s="84">
        <f t="shared" si="64"/>
        <v>0</v>
      </c>
      <c r="CI60" s="84">
        <f t="shared" si="65"/>
        <v>0</v>
      </c>
      <c r="CJ60" s="84">
        <f t="shared" si="66"/>
        <v>0</v>
      </c>
      <c r="CK60" s="84">
        <f t="shared" si="67"/>
        <v>0</v>
      </c>
      <c r="CL60" s="84">
        <f t="shared" si="68"/>
        <v>0</v>
      </c>
      <c r="CM60" s="84">
        <f t="shared" si="69"/>
        <v>0</v>
      </c>
      <c r="CN60" s="84">
        <f t="shared" si="70"/>
        <v>0</v>
      </c>
      <c r="CO60" s="84">
        <f t="shared" si="71"/>
        <v>0</v>
      </c>
      <c r="CP60" s="84">
        <f t="shared" si="72"/>
        <v>0</v>
      </c>
      <c r="CQ60" s="84">
        <f t="shared" si="73"/>
        <v>0</v>
      </c>
      <c r="CR60" s="84">
        <f t="shared" si="74"/>
        <v>0</v>
      </c>
    </row>
    <row r="61" spans="2:96" x14ac:dyDescent="0.2">
      <c r="B61" s="252"/>
      <c r="C61" s="253"/>
      <c r="D61" s="249"/>
      <c r="E61" s="249"/>
      <c r="F61" s="255"/>
      <c r="G61" s="255"/>
      <c r="H61" s="255"/>
      <c r="I61" s="249"/>
      <c r="J61" s="251"/>
      <c r="K61" s="254"/>
      <c r="M61" s="273">
        <f t="shared" si="41"/>
        <v>0</v>
      </c>
      <c r="N61" s="270">
        <f t="shared" si="42"/>
        <v>0</v>
      </c>
      <c r="O61" s="270">
        <f t="shared" si="43"/>
        <v>0</v>
      </c>
      <c r="P61" s="277">
        <f t="shared" si="45"/>
        <v>0</v>
      </c>
      <c r="R61" s="85">
        <f t="shared" si="51"/>
        <v>0</v>
      </c>
      <c r="S61" s="84">
        <f t="shared" si="52"/>
        <v>0</v>
      </c>
      <c r="T61" s="84">
        <f t="shared" si="53"/>
        <v>0</v>
      </c>
      <c r="U61" s="84">
        <f t="shared" si="54"/>
        <v>0</v>
      </c>
      <c r="V61" s="84">
        <f t="shared" si="55"/>
        <v>0</v>
      </c>
      <c r="W61" s="84">
        <f t="shared" si="56"/>
        <v>0</v>
      </c>
      <c r="X61" s="84">
        <f t="shared" si="57"/>
        <v>0</v>
      </c>
      <c r="Y61" s="84">
        <f t="shared" si="58"/>
        <v>0</v>
      </c>
      <c r="Z61" s="84">
        <f t="shared" si="59"/>
        <v>0</v>
      </c>
      <c r="AA61" s="84">
        <f t="shared" si="60"/>
        <v>0</v>
      </c>
      <c r="AB61" s="84">
        <f t="shared" si="61"/>
        <v>0</v>
      </c>
      <c r="AC61" s="335">
        <f t="shared" si="62"/>
        <v>0</v>
      </c>
      <c r="AE61" s="86" t="str">
        <f>Header!$C$22</f>
        <v>477 - Salaries</v>
      </c>
      <c r="AF61" s="85">
        <f t="shared" si="44"/>
        <v>0</v>
      </c>
      <c r="AG61" s="84">
        <f t="shared" si="44"/>
        <v>0</v>
      </c>
      <c r="AH61" s="84">
        <f t="shared" si="78"/>
        <v>0</v>
      </c>
      <c r="AI61" s="84">
        <f t="shared" si="78"/>
        <v>0</v>
      </c>
      <c r="AJ61" s="84">
        <f t="shared" si="78"/>
        <v>0</v>
      </c>
      <c r="AK61" s="84">
        <f t="shared" si="78"/>
        <v>0</v>
      </c>
      <c r="AL61" s="84">
        <f t="shared" si="78"/>
        <v>0</v>
      </c>
      <c r="AM61" s="84">
        <f t="shared" si="78"/>
        <v>0</v>
      </c>
      <c r="AN61" s="84">
        <f t="shared" si="78"/>
        <v>0</v>
      </c>
      <c r="AO61" s="84">
        <f t="shared" si="78"/>
        <v>0</v>
      </c>
      <c r="AP61" s="84">
        <f t="shared" si="78"/>
        <v>0</v>
      </c>
      <c r="AQ61" s="84">
        <f t="shared" si="78"/>
        <v>0</v>
      </c>
      <c r="AR61" s="234"/>
      <c r="AS61" s="86" t="str">
        <f>Header!$C$23</f>
        <v>479 - Employers National Insurance</v>
      </c>
      <c r="AT61" s="85">
        <f>IF(CG61&lt;Header!$C$32,0,IF(AF61&gt;0,(CG61-Header!$C$32)*Header!$B$29,0))</f>
        <v>0</v>
      </c>
      <c r="AU61" s="84">
        <f>IF(CH61&lt;Header!$C$32,0,IF(AG61&gt;0,(CH61-Header!$C$32)*Header!$B$29,0))</f>
        <v>0</v>
      </c>
      <c r="AV61" s="84">
        <f>IF(CI61&lt;Header!$C$32,0,IF(AH61&gt;0,(CI61-Header!$C$32)*Header!$B$29,0))</f>
        <v>0</v>
      </c>
      <c r="AW61" s="84">
        <f>IF(CJ61&lt;Header!$C$32,0,IF(AI61&gt;0,(CJ61-Header!$C$32)*Header!$B$29,0))</f>
        <v>0</v>
      </c>
      <c r="AX61" s="84">
        <f>IF(CK61&lt;Header!$C$32,0,IF(AJ61&gt;0,(CK61-Header!$C$32)*Header!$B$29,0))</f>
        <v>0</v>
      </c>
      <c r="AY61" s="84">
        <f>IF(CL61&lt;Header!$C$32,0,IF(AK61&gt;0,(CL61-Header!$C$32)*Header!$B$29,0))</f>
        <v>0</v>
      </c>
      <c r="AZ61" s="84">
        <f>IF(CM61&lt;Header!$C$32,0,IF(AL61&gt;0,(CM61-Header!$C$32)*Header!$B$29,0))</f>
        <v>0</v>
      </c>
      <c r="BA61" s="84">
        <f>IF(CN61&lt;Header!$C$32,0,IF(AM61&gt;0,(CN61-Header!$C$32)*Header!$B$29,0))</f>
        <v>0</v>
      </c>
      <c r="BB61" s="84">
        <f>IF(CO61&lt;Header!$C$32,0,IF(AN61&gt;0,(CO61-Header!$C$32)*Header!$B$29,0))</f>
        <v>0</v>
      </c>
      <c r="BC61" s="84">
        <f>IF(CP61&lt;Header!$C$32,0,IF(AO61&gt;0,(CP61-Header!$C$32)*Header!$B$29,0))</f>
        <v>0</v>
      </c>
      <c r="BD61" s="84">
        <f>IF(CQ61&lt;Header!$C$32,0,IF(AP61&gt;0,(CQ61-Header!$C$32)*Header!$B$29,0))</f>
        <v>0</v>
      </c>
      <c r="BE61" s="84">
        <f>IF(CR61&lt;Header!$C$32,0,IF(AQ61&gt;0,(CR61-Header!$C$32)*Header!$B$29,0))</f>
        <v>0</v>
      </c>
      <c r="BF61" s="86" t="str">
        <f>Header!$C$24</f>
        <v>482 - Pensions Costs</v>
      </c>
      <c r="BG61" s="85">
        <f>IF(AF61&gt;0,IF(AF61&gt;Header!$D$36,Header!$D$37,AF61-Header!$C$36)*$H61,0)</f>
        <v>0</v>
      </c>
      <c r="BH61" s="84">
        <f>IF(AG61&gt;0,IF(AG61&gt;Header!$D$36,Header!$D$37,AG61-Header!$C$36)*$H61,0)</f>
        <v>0</v>
      </c>
      <c r="BI61" s="84">
        <f>IF(AH61&gt;0,IF(AH61&gt;Header!$D$36,Header!$D$37,AH61-Header!$C$36)*$H61,0)</f>
        <v>0</v>
      </c>
      <c r="BJ61" s="84">
        <f>IF(AI61&gt;0,IF(AI61&gt;Header!$D$36,Header!$D$37,AI61-Header!$C$36)*$H61,0)</f>
        <v>0</v>
      </c>
      <c r="BK61" s="84">
        <f>IF(AJ61&gt;0,IF(AJ61&gt;Header!$D$36,Header!$D$37,AJ61-Header!$C$36)*$H61,0)</f>
        <v>0</v>
      </c>
      <c r="BL61" s="84">
        <f>IF(AK61&gt;0,IF(AK61&gt;Header!$D$36,Header!$D$37,AK61-Header!$C$36)*$H61,0)</f>
        <v>0</v>
      </c>
      <c r="BM61" s="84">
        <f>IF(AL61&gt;0,IF(AL61&gt;Header!$D$36,Header!$D$37,AL61-Header!$C$36)*$H61,0)</f>
        <v>0</v>
      </c>
      <c r="BN61" s="84">
        <f>IF(AM61&gt;0,IF(AM61&gt;Header!$D$36,Header!$D$37,AM61-Header!$C$36)*$H61,0)</f>
        <v>0</v>
      </c>
      <c r="BO61" s="84">
        <f>IF(AN61&gt;0,IF(AN61&gt;Header!$D$36,Header!$D$37,AN61-Header!$C$36)*$H61,0)</f>
        <v>0</v>
      </c>
      <c r="BP61" s="84">
        <f>IF(AO61&gt;0,IF(AO61&gt;Header!$D$36,Header!$D$37,AO61-Header!$C$36)*$H61,0)</f>
        <v>0</v>
      </c>
      <c r="BQ61" s="84">
        <f>IF(AP61&gt;0,IF(AP61&gt;Header!$D$36,Header!$D$37,AP61-Header!$C$36)*$H61,0)</f>
        <v>0</v>
      </c>
      <c r="BR61" s="84">
        <f>IF(AQ61&gt;0,IF(AQ61&gt;Header!$D$36,Header!$D$37,AQ61-Header!$C$36)*$H61,0)</f>
        <v>0</v>
      </c>
      <c r="BT61" s="85">
        <f>IF(AF61&gt;Header!$D$36,Header!$D$37,AF61-Header!$D$36)*'Employees Entry'!$F61</f>
        <v>0</v>
      </c>
      <c r="BU61" s="84">
        <f>IF(AG61&gt;Header!$D$36,Header!$D$37,AG61-Header!$D$36)*'Employees Entry'!$F61</f>
        <v>0</v>
      </c>
      <c r="BV61" s="84">
        <f>IF(AH61&gt;Header!$D$36,Header!$D$37,AH61-Header!$D$36)*'Employees Entry'!$F61</f>
        <v>0</v>
      </c>
      <c r="BW61" s="84">
        <f>IF(AI61&gt;Header!$D$36,Header!$D$37,AI61-Header!$D$36)*'Employees Entry'!$F61</f>
        <v>0</v>
      </c>
      <c r="BX61" s="84">
        <f>IF(AJ61&gt;Header!$D$36,Header!$D$37,AJ61-Header!$D$36)*'Employees Entry'!$F61</f>
        <v>0</v>
      </c>
      <c r="BY61" s="84">
        <f>IF(AK61&gt;Header!$D$36,Header!$D$37,AK61-Header!$D$36)*'Employees Entry'!$F61</f>
        <v>0</v>
      </c>
      <c r="BZ61" s="84">
        <f>IF(AL61&gt;Header!$D$36,Header!$D$37,AL61-Header!$D$36)*'Employees Entry'!$F61</f>
        <v>0</v>
      </c>
      <c r="CA61" s="84">
        <f>IF(AM61&gt;Header!$D$36,Header!$D$37,AM61-Header!$D$36)*'Employees Entry'!$F61</f>
        <v>0</v>
      </c>
      <c r="CB61" s="84">
        <f>IF(AN61&gt;Header!$D$36,Header!$D$37,AN61-Header!$D$36)*'Employees Entry'!$F61</f>
        <v>0</v>
      </c>
      <c r="CC61" s="84">
        <f>IF(AO61&gt;Header!$D$36,Header!$D$37,AO61-Header!$D$36)*'Employees Entry'!$F61</f>
        <v>0</v>
      </c>
      <c r="CD61" s="84">
        <f>IF(AP61&gt;Header!$D$36,Header!$D$37,AP61-Header!$D$36)*'Employees Entry'!$F61</f>
        <v>0</v>
      </c>
      <c r="CE61" s="84">
        <f>IF(AQ61&gt;Header!$D$36,Header!$D$37,AQ61-Header!$D$36)*'Employees Entry'!$F61</f>
        <v>0</v>
      </c>
      <c r="CG61" s="85">
        <f t="shared" si="63"/>
        <v>0</v>
      </c>
      <c r="CH61" s="84">
        <f t="shared" si="64"/>
        <v>0</v>
      </c>
      <c r="CI61" s="84">
        <f t="shared" si="65"/>
        <v>0</v>
      </c>
      <c r="CJ61" s="84">
        <f t="shared" si="66"/>
        <v>0</v>
      </c>
      <c r="CK61" s="84">
        <f t="shared" si="67"/>
        <v>0</v>
      </c>
      <c r="CL61" s="84">
        <f t="shared" si="68"/>
        <v>0</v>
      </c>
      <c r="CM61" s="84">
        <f t="shared" si="69"/>
        <v>0</v>
      </c>
      <c r="CN61" s="84">
        <f t="shared" si="70"/>
        <v>0</v>
      </c>
      <c r="CO61" s="84">
        <f t="shared" si="71"/>
        <v>0</v>
      </c>
      <c r="CP61" s="84">
        <f t="shared" si="72"/>
        <v>0</v>
      </c>
      <c r="CQ61" s="84">
        <f t="shared" si="73"/>
        <v>0</v>
      </c>
      <c r="CR61" s="84">
        <f t="shared" si="74"/>
        <v>0</v>
      </c>
    </row>
    <row r="62" spans="2:96" x14ac:dyDescent="0.2">
      <c r="B62" s="252"/>
      <c r="C62" s="253"/>
      <c r="D62" s="249"/>
      <c r="E62" s="249"/>
      <c r="F62" s="255"/>
      <c r="G62" s="255"/>
      <c r="H62" s="255"/>
      <c r="I62" s="249"/>
      <c r="J62" s="251"/>
      <c r="K62" s="254"/>
      <c r="M62" s="273">
        <f t="shared" si="41"/>
        <v>0</v>
      </c>
      <c r="N62" s="270">
        <f t="shared" si="42"/>
        <v>0</v>
      </c>
      <c r="O62" s="270">
        <f t="shared" si="43"/>
        <v>0</v>
      </c>
      <c r="P62" s="277">
        <f t="shared" si="45"/>
        <v>0</v>
      </c>
      <c r="R62" s="85">
        <f t="shared" si="51"/>
        <v>0</v>
      </c>
      <c r="S62" s="84">
        <f t="shared" si="52"/>
        <v>0</v>
      </c>
      <c r="T62" s="84">
        <f t="shared" si="53"/>
        <v>0</v>
      </c>
      <c r="U62" s="84">
        <f t="shared" si="54"/>
        <v>0</v>
      </c>
      <c r="V62" s="84">
        <f t="shared" si="55"/>
        <v>0</v>
      </c>
      <c r="W62" s="84">
        <f t="shared" si="56"/>
        <v>0</v>
      </c>
      <c r="X62" s="84">
        <f t="shared" si="57"/>
        <v>0</v>
      </c>
      <c r="Y62" s="84">
        <f t="shared" si="58"/>
        <v>0</v>
      </c>
      <c r="Z62" s="84">
        <f t="shared" si="59"/>
        <v>0</v>
      </c>
      <c r="AA62" s="84">
        <f t="shared" si="60"/>
        <v>0</v>
      </c>
      <c r="AB62" s="84">
        <f t="shared" si="61"/>
        <v>0</v>
      </c>
      <c r="AC62" s="335">
        <f t="shared" si="62"/>
        <v>0</v>
      </c>
      <c r="AE62" s="86" t="str">
        <f>Header!$C$22</f>
        <v>477 - Salaries</v>
      </c>
      <c r="AF62" s="85">
        <f t="shared" si="44"/>
        <v>0</v>
      </c>
      <c r="AG62" s="84">
        <f t="shared" si="44"/>
        <v>0</v>
      </c>
      <c r="AH62" s="84">
        <f t="shared" ref="AH62:AQ64" si="79">IF($I62&lt;=AH$1,IF($J62&lt;AH$1,0,$C62/12),0)</f>
        <v>0</v>
      </c>
      <c r="AI62" s="84">
        <f t="shared" si="79"/>
        <v>0</v>
      </c>
      <c r="AJ62" s="84">
        <f t="shared" si="79"/>
        <v>0</v>
      </c>
      <c r="AK62" s="84">
        <f t="shared" si="79"/>
        <v>0</v>
      </c>
      <c r="AL62" s="84">
        <f t="shared" si="79"/>
        <v>0</v>
      </c>
      <c r="AM62" s="84">
        <f t="shared" si="79"/>
        <v>0</v>
      </c>
      <c r="AN62" s="84">
        <f t="shared" si="79"/>
        <v>0</v>
      </c>
      <c r="AO62" s="84">
        <f t="shared" si="79"/>
        <v>0</v>
      </c>
      <c r="AP62" s="84">
        <f t="shared" si="79"/>
        <v>0</v>
      </c>
      <c r="AQ62" s="84">
        <f t="shared" si="79"/>
        <v>0</v>
      </c>
      <c r="AR62" s="234"/>
      <c r="AS62" s="86" t="str">
        <f>Header!$C$23</f>
        <v>479 - Employers National Insurance</v>
      </c>
      <c r="AT62" s="85">
        <f>IF(CG62&lt;Header!$C$32,0,IF(AF62&gt;0,(CG62-Header!$C$32)*Header!$B$29,0))</f>
        <v>0</v>
      </c>
      <c r="AU62" s="84">
        <f>IF(CH62&lt;Header!$C$32,0,IF(AG62&gt;0,(CH62-Header!$C$32)*Header!$B$29,0))</f>
        <v>0</v>
      </c>
      <c r="AV62" s="84">
        <f>IF(CI62&lt;Header!$C$32,0,IF(AH62&gt;0,(CI62-Header!$C$32)*Header!$B$29,0))</f>
        <v>0</v>
      </c>
      <c r="AW62" s="84">
        <f>IF(CJ62&lt;Header!$C$32,0,IF(AI62&gt;0,(CJ62-Header!$C$32)*Header!$B$29,0))</f>
        <v>0</v>
      </c>
      <c r="AX62" s="84">
        <f>IF(CK62&lt;Header!$C$32,0,IF(AJ62&gt;0,(CK62-Header!$C$32)*Header!$B$29,0))</f>
        <v>0</v>
      </c>
      <c r="AY62" s="84">
        <f>IF(CL62&lt;Header!$C$32,0,IF(AK62&gt;0,(CL62-Header!$C$32)*Header!$B$29,0))</f>
        <v>0</v>
      </c>
      <c r="AZ62" s="84">
        <f>IF(CM62&lt;Header!$C$32,0,IF(AL62&gt;0,(CM62-Header!$C$32)*Header!$B$29,0))</f>
        <v>0</v>
      </c>
      <c r="BA62" s="84">
        <f>IF(CN62&lt;Header!$C$32,0,IF(AM62&gt;0,(CN62-Header!$C$32)*Header!$B$29,0))</f>
        <v>0</v>
      </c>
      <c r="BB62" s="84">
        <f>IF(CO62&lt;Header!$C$32,0,IF(AN62&gt;0,(CO62-Header!$C$32)*Header!$B$29,0))</f>
        <v>0</v>
      </c>
      <c r="BC62" s="84">
        <f>IF(CP62&lt;Header!$C$32,0,IF(AO62&gt;0,(CP62-Header!$C$32)*Header!$B$29,0))</f>
        <v>0</v>
      </c>
      <c r="BD62" s="84">
        <f>IF(CQ62&lt;Header!$C$32,0,IF(AP62&gt;0,(CQ62-Header!$C$32)*Header!$B$29,0))</f>
        <v>0</v>
      </c>
      <c r="BE62" s="84">
        <f>IF(CR62&lt;Header!$C$32,0,IF(AQ62&gt;0,(CR62-Header!$C$32)*Header!$B$29,0))</f>
        <v>0</v>
      </c>
      <c r="BF62" s="86" t="str">
        <f>Header!$C$24</f>
        <v>482 - Pensions Costs</v>
      </c>
      <c r="BG62" s="85">
        <f>IF(AF62&gt;0,IF(AF62&gt;Header!$D$36,Header!$D$37,AF62-Header!$C$36)*$H62,0)</f>
        <v>0</v>
      </c>
      <c r="BH62" s="84">
        <f>IF(AG62&gt;0,IF(AG62&gt;Header!$D$36,Header!$D$37,AG62-Header!$C$36)*$H62,0)</f>
        <v>0</v>
      </c>
      <c r="BI62" s="84">
        <f>IF(AH62&gt;0,IF(AH62&gt;Header!$D$36,Header!$D$37,AH62-Header!$C$36)*$H62,0)</f>
        <v>0</v>
      </c>
      <c r="BJ62" s="84">
        <f>IF(AI62&gt;0,IF(AI62&gt;Header!$D$36,Header!$D$37,AI62-Header!$C$36)*$H62,0)</f>
        <v>0</v>
      </c>
      <c r="BK62" s="84">
        <f>IF(AJ62&gt;0,IF(AJ62&gt;Header!$D$36,Header!$D$37,AJ62-Header!$C$36)*$H62,0)</f>
        <v>0</v>
      </c>
      <c r="BL62" s="84">
        <f>IF(AK62&gt;0,IF(AK62&gt;Header!$D$36,Header!$D$37,AK62-Header!$C$36)*$H62,0)</f>
        <v>0</v>
      </c>
      <c r="BM62" s="84">
        <f>IF(AL62&gt;0,IF(AL62&gt;Header!$D$36,Header!$D$37,AL62-Header!$C$36)*$H62,0)</f>
        <v>0</v>
      </c>
      <c r="BN62" s="84">
        <f>IF(AM62&gt;0,IF(AM62&gt;Header!$D$36,Header!$D$37,AM62-Header!$C$36)*$H62,0)</f>
        <v>0</v>
      </c>
      <c r="BO62" s="84">
        <f>IF(AN62&gt;0,IF(AN62&gt;Header!$D$36,Header!$D$37,AN62-Header!$C$36)*$H62,0)</f>
        <v>0</v>
      </c>
      <c r="BP62" s="84">
        <f>IF(AO62&gt;0,IF(AO62&gt;Header!$D$36,Header!$D$37,AO62-Header!$C$36)*$H62,0)</f>
        <v>0</v>
      </c>
      <c r="BQ62" s="84">
        <f>IF(AP62&gt;0,IF(AP62&gt;Header!$D$36,Header!$D$37,AP62-Header!$C$36)*$H62,0)</f>
        <v>0</v>
      </c>
      <c r="BR62" s="84">
        <f>IF(AQ62&gt;0,IF(AQ62&gt;Header!$D$36,Header!$D$37,AQ62-Header!$C$36)*$H62,0)</f>
        <v>0</v>
      </c>
      <c r="BT62" s="85">
        <f>IF(AF62&gt;Header!$D$36,Header!$D$37,AF62-Header!$D$36)*'Employees Entry'!$F62</f>
        <v>0</v>
      </c>
      <c r="BU62" s="84">
        <f>IF(AG62&gt;Header!$D$36,Header!$D$37,AG62-Header!$D$36)*'Employees Entry'!$F62</f>
        <v>0</v>
      </c>
      <c r="BV62" s="84">
        <f>IF(AH62&gt;Header!$D$36,Header!$D$37,AH62-Header!$D$36)*'Employees Entry'!$F62</f>
        <v>0</v>
      </c>
      <c r="BW62" s="84">
        <f>IF(AI62&gt;Header!$D$36,Header!$D$37,AI62-Header!$D$36)*'Employees Entry'!$F62</f>
        <v>0</v>
      </c>
      <c r="BX62" s="84">
        <f>IF(AJ62&gt;Header!$D$36,Header!$D$37,AJ62-Header!$D$36)*'Employees Entry'!$F62</f>
        <v>0</v>
      </c>
      <c r="BY62" s="84">
        <f>IF(AK62&gt;Header!$D$36,Header!$D$37,AK62-Header!$D$36)*'Employees Entry'!$F62</f>
        <v>0</v>
      </c>
      <c r="BZ62" s="84">
        <f>IF(AL62&gt;Header!$D$36,Header!$D$37,AL62-Header!$D$36)*'Employees Entry'!$F62</f>
        <v>0</v>
      </c>
      <c r="CA62" s="84">
        <f>IF(AM62&gt;Header!$D$36,Header!$D$37,AM62-Header!$D$36)*'Employees Entry'!$F62</f>
        <v>0</v>
      </c>
      <c r="CB62" s="84">
        <f>IF(AN62&gt;Header!$D$36,Header!$D$37,AN62-Header!$D$36)*'Employees Entry'!$F62</f>
        <v>0</v>
      </c>
      <c r="CC62" s="84">
        <f>IF(AO62&gt;Header!$D$36,Header!$D$37,AO62-Header!$D$36)*'Employees Entry'!$F62</f>
        <v>0</v>
      </c>
      <c r="CD62" s="84">
        <f>IF(AP62&gt;Header!$D$36,Header!$D$37,AP62-Header!$D$36)*'Employees Entry'!$F62</f>
        <v>0</v>
      </c>
      <c r="CE62" s="84">
        <f>IF(AQ62&gt;Header!$D$36,Header!$D$37,AQ62-Header!$D$36)*'Employees Entry'!$F62</f>
        <v>0</v>
      </c>
      <c r="CG62" s="85">
        <f t="shared" si="63"/>
        <v>0</v>
      </c>
      <c r="CH62" s="84">
        <f t="shared" si="64"/>
        <v>0</v>
      </c>
      <c r="CI62" s="84">
        <f t="shared" si="65"/>
        <v>0</v>
      </c>
      <c r="CJ62" s="84">
        <f t="shared" si="66"/>
        <v>0</v>
      </c>
      <c r="CK62" s="84">
        <f t="shared" si="67"/>
        <v>0</v>
      </c>
      <c r="CL62" s="84">
        <f t="shared" si="68"/>
        <v>0</v>
      </c>
      <c r="CM62" s="84">
        <f t="shared" si="69"/>
        <v>0</v>
      </c>
      <c r="CN62" s="84">
        <f t="shared" si="70"/>
        <v>0</v>
      </c>
      <c r="CO62" s="84">
        <f t="shared" si="71"/>
        <v>0</v>
      </c>
      <c r="CP62" s="84">
        <f t="shared" si="72"/>
        <v>0</v>
      </c>
      <c r="CQ62" s="84">
        <f t="shared" si="73"/>
        <v>0</v>
      </c>
      <c r="CR62" s="84">
        <f t="shared" si="74"/>
        <v>0</v>
      </c>
    </row>
    <row r="63" spans="2:96" x14ac:dyDescent="0.2">
      <c r="B63" s="252"/>
      <c r="C63" s="253"/>
      <c r="D63" s="249"/>
      <c r="E63" s="249"/>
      <c r="F63" s="255"/>
      <c r="G63" s="255"/>
      <c r="H63" s="255"/>
      <c r="I63" s="249"/>
      <c r="J63" s="251"/>
      <c r="K63" s="254"/>
      <c r="M63" s="273">
        <f t="shared" si="41"/>
        <v>0</v>
      </c>
      <c r="N63" s="270">
        <f t="shared" si="42"/>
        <v>0</v>
      </c>
      <c r="O63" s="270">
        <f t="shared" si="43"/>
        <v>0</v>
      </c>
      <c r="P63" s="277">
        <f t="shared" si="45"/>
        <v>0</v>
      </c>
      <c r="R63" s="85">
        <f t="shared" si="51"/>
        <v>0</v>
      </c>
      <c r="S63" s="84">
        <f t="shared" si="52"/>
        <v>0</v>
      </c>
      <c r="T63" s="84">
        <f t="shared" si="53"/>
        <v>0</v>
      </c>
      <c r="U63" s="84">
        <f t="shared" si="54"/>
        <v>0</v>
      </c>
      <c r="V63" s="84">
        <f t="shared" si="55"/>
        <v>0</v>
      </c>
      <c r="W63" s="84">
        <f t="shared" si="56"/>
        <v>0</v>
      </c>
      <c r="X63" s="84">
        <f t="shared" si="57"/>
        <v>0</v>
      </c>
      <c r="Y63" s="84">
        <f t="shared" si="58"/>
        <v>0</v>
      </c>
      <c r="Z63" s="84">
        <f t="shared" si="59"/>
        <v>0</v>
      </c>
      <c r="AA63" s="84">
        <f t="shared" si="60"/>
        <v>0</v>
      </c>
      <c r="AB63" s="84">
        <f t="shared" si="61"/>
        <v>0</v>
      </c>
      <c r="AC63" s="335">
        <f t="shared" si="62"/>
        <v>0</v>
      </c>
      <c r="AE63" s="86" t="str">
        <f>Header!$C$22</f>
        <v>477 - Salaries</v>
      </c>
      <c r="AF63" s="85">
        <f t="shared" si="44"/>
        <v>0</v>
      </c>
      <c r="AG63" s="84">
        <f t="shared" si="44"/>
        <v>0</v>
      </c>
      <c r="AH63" s="84">
        <f t="shared" si="79"/>
        <v>0</v>
      </c>
      <c r="AI63" s="84">
        <f t="shared" si="79"/>
        <v>0</v>
      </c>
      <c r="AJ63" s="84">
        <f t="shared" si="79"/>
        <v>0</v>
      </c>
      <c r="AK63" s="84">
        <f t="shared" si="79"/>
        <v>0</v>
      </c>
      <c r="AL63" s="84">
        <f t="shared" si="79"/>
        <v>0</v>
      </c>
      <c r="AM63" s="84">
        <f t="shared" si="79"/>
        <v>0</v>
      </c>
      <c r="AN63" s="84">
        <f t="shared" si="79"/>
        <v>0</v>
      </c>
      <c r="AO63" s="84">
        <f t="shared" si="79"/>
        <v>0</v>
      </c>
      <c r="AP63" s="84">
        <f t="shared" si="79"/>
        <v>0</v>
      </c>
      <c r="AQ63" s="84">
        <f t="shared" si="79"/>
        <v>0</v>
      </c>
      <c r="AR63" s="234"/>
      <c r="AS63" s="86" t="str">
        <f>Header!$C$23</f>
        <v>479 - Employers National Insurance</v>
      </c>
      <c r="AT63" s="85">
        <f>IF(CG63&lt;Header!$C$32,0,IF(AF63&gt;0,(CG63-Header!$C$32)*Header!$B$29,0))</f>
        <v>0</v>
      </c>
      <c r="AU63" s="84">
        <f>IF(CH63&lt;Header!$C$32,0,IF(AG63&gt;0,(CH63-Header!$C$32)*Header!$B$29,0))</f>
        <v>0</v>
      </c>
      <c r="AV63" s="84">
        <f>IF(CI63&lt;Header!$C$32,0,IF(AH63&gt;0,(CI63-Header!$C$32)*Header!$B$29,0))</f>
        <v>0</v>
      </c>
      <c r="AW63" s="84">
        <f>IF(CJ63&lt;Header!$C$32,0,IF(AI63&gt;0,(CJ63-Header!$C$32)*Header!$B$29,0))</f>
        <v>0</v>
      </c>
      <c r="AX63" s="84">
        <f>IF(CK63&lt;Header!$C$32,0,IF(AJ63&gt;0,(CK63-Header!$C$32)*Header!$B$29,0))</f>
        <v>0</v>
      </c>
      <c r="AY63" s="84">
        <f>IF(CL63&lt;Header!$C$32,0,IF(AK63&gt;0,(CL63-Header!$C$32)*Header!$B$29,0))</f>
        <v>0</v>
      </c>
      <c r="AZ63" s="84">
        <f>IF(CM63&lt;Header!$C$32,0,IF(AL63&gt;0,(CM63-Header!$C$32)*Header!$B$29,0))</f>
        <v>0</v>
      </c>
      <c r="BA63" s="84">
        <f>IF(CN63&lt;Header!$C$32,0,IF(AM63&gt;0,(CN63-Header!$C$32)*Header!$B$29,0))</f>
        <v>0</v>
      </c>
      <c r="BB63" s="84">
        <f>IF(CO63&lt;Header!$C$32,0,IF(AN63&gt;0,(CO63-Header!$C$32)*Header!$B$29,0))</f>
        <v>0</v>
      </c>
      <c r="BC63" s="84">
        <f>IF(CP63&lt;Header!$C$32,0,IF(AO63&gt;0,(CP63-Header!$C$32)*Header!$B$29,0))</f>
        <v>0</v>
      </c>
      <c r="BD63" s="84">
        <f>IF(CQ63&lt;Header!$C$32,0,IF(AP63&gt;0,(CQ63-Header!$C$32)*Header!$B$29,0))</f>
        <v>0</v>
      </c>
      <c r="BE63" s="84">
        <f>IF(CR63&lt;Header!$C$32,0,IF(AQ63&gt;0,(CR63-Header!$C$32)*Header!$B$29,0))</f>
        <v>0</v>
      </c>
      <c r="BF63" s="86" t="str">
        <f>Header!$C$24</f>
        <v>482 - Pensions Costs</v>
      </c>
      <c r="BG63" s="85">
        <f>IF(AF63&gt;0,IF(AF63&gt;Header!$D$36,Header!$D$37,AF63-Header!$C$36)*$H63,0)</f>
        <v>0</v>
      </c>
      <c r="BH63" s="84">
        <f>IF(AG63&gt;0,IF(AG63&gt;Header!$D$36,Header!$D$37,AG63-Header!$C$36)*$H63,0)</f>
        <v>0</v>
      </c>
      <c r="BI63" s="84">
        <f>IF(AH63&gt;0,IF(AH63&gt;Header!$D$36,Header!$D$37,AH63-Header!$C$36)*$H63,0)</f>
        <v>0</v>
      </c>
      <c r="BJ63" s="84">
        <f>IF(AI63&gt;0,IF(AI63&gt;Header!$D$36,Header!$D$37,AI63-Header!$C$36)*$H63,0)</f>
        <v>0</v>
      </c>
      <c r="BK63" s="84">
        <f>IF(AJ63&gt;0,IF(AJ63&gt;Header!$D$36,Header!$D$37,AJ63-Header!$C$36)*$H63,0)</f>
        <v>0</v>
      </c>
      <c r="BL63" s="84">
        <f>IF(AK63&gt;0,IF(AK63&gt;Header!$D$36,Header!$D$37,AK63-Header!$C$36)*$H63,0)</f>
        <v>0</v>
      </c>
      <c r="BM63" s="84">
        <f>IF(AL63&gt;0,IF(AL63&gt;Header!$D$36,Header!$D$37,AL63-Header!$C$36)*$H63,0)</f>
        <v>0</v>
      </c>
      <c r="BN63" s="84">
        <f>IF(AM63&gt;0,IF(AM63&gt;Header!$D$36,Header!$D$37,AM63-Header!$C$36)*$H63,0)</f>
        <v>0</v>
      </c>
      <c r="BO63" s="84">
        <f>IF(AN63&gt;0,IF(AN63&gt;Header!$D$36,Header!$D$37,AN63-Header!$C$36)*$H63,0)</f>
        <v>0</v>
      </c>
      <c r="BP63" s="84">
        <f>IF(AO63&gt;0,IF(AO63&gt;Header!$D$36,Header!$D$37,AO63-Header!$C$36)*$H63,0)</f>
        <v>0</v>
      </c>
      <c r="BQ63" s="84">
        <f>IF(AP63&gt;0,IF(AP63&gt;Header!$D$36,Header!$D$37,AP63-Header!$C$36)*$H63,0)</f>
        <v>0</v>
      </c>
      <c r="BR63" s="84">
        <f>IF(AQ63&gt;0,IF(AQ63&gt;Header!$D$36,Header!$D$37,AQ63-Header!$C$36)*$H63,0)</f>
        <v>0</v>
      </c>
      <c r="BT63" s="85">
        <f>IF(AF63&gt;Header!$D$36,Header!$D$37,AF63-Header!$D$36)*'Employees Entry'!$F63</f>
        <v>0</v>
      </c>
      <c r="BU63" s="84">
        <f>IF(AG63&gt;Header!$D$36,Header!$D$37,AG63-Header!$D$36)*'Employees Entry'!$F63</f>
        <v>0</v>
      </c>
      <c r="BV63" s="84">
        <f>IF(AH63&gt;Header!$D$36,Header!$D$37,AH63-Header!$D$36)*'Employees Entry'!$F63</f>
        <v>0</v>
      </c>
      <c r="BW63" s="84">
        <f>IF(AI63&gt;Header!$D$36,Header!$D$37,AI63-Header!$D$36)*'Employees Entry'!$F63</f>
        <v>0</v>
      </c>
      <c r="BX63" s="84">
        <f>IF(AJ63&gt;Header!$D$36,Header!$D$37,AJ63-Header!$D$36)*'Employees Entry'!$F63</f>
        <v>0</v>
      </c>
      <c r="BY63" s="84">
        <f>IF(AK63&gt;Header!$D$36,Header!$D$37,AK63-Header!$D$36)*'Employees Entry'!$F63</f>
        <v>0</v>
      </c>
      <c r="BZ63" s="84">
        <f>IF(AL63&gt;Header!$D$36,Header!$D$37,AL63-Header!$D$36)*'Employees Entry'!$F63</f>
        <v>0</v>
      </c>
      <c r="CA63" s="84">
        <f>IF(AM63&gt;Header!$D$36,Header!$D$37,AM63-Header!$D$36)*'Employees Entry'!$F63</f>
        <v>0</v>
      </c>
      <c r="CB63" s="84">
        <f>IF(AN63&gt;Header!$D$36,Header!$D$37,AN63-Header!$D$36)*'Employees Entry'!$F63</f>
        <v>0</v>
      </c>
      <c r="CC63" s="84">
        <f>IF(AO63&gt;Header!$D$36,Header!$D$37,AO63-Header!$D$36)*'Employees Entry'!$F63</f>
        <v>0</v>
      </c>
      <c r="CD63" s="84">
        <f>IF(AP63&gt;Header!$D$36,Header!$D$37,AP63-Header!$D$36)*'Employees Entry'!$F63</f>
        <v>0</v>
      </c>
      <c r="CE63" s="84">
        <f>IF(AQ63&gt;Header!$D$36,Header!$D$37,AQ63-Header!$D$36)*'Employees Entry'!$F63</f>
        <v>0</v>
      </c>
      <c r="CG63" s="85">
        <f t="shared" si="63"/>
        <v>0</v>
      </c>
      <c r="CH63" s="84">
        <f t="shared" si="64"/>
        <v>0</v>
      </c>
      <c r="CI63" s="84">
        <f t="shared" si="65"/>
        <v>0</v>
      </c>
      <c r="CJ63" s="84">
        <f t="shared" si="66"/>
        <v>0</v>
      </c>
      <c r="CK63" s="84">
        <f t="shared" si="67"/>
        <v>0</v>
      </c>
      <c r="CL63" s="84">
        <f t="shared" si="68"/>
        <v>0</v>
      </c>
      <c r="CM63" s="84">
        <f t="shared" si="69"/>
        <v>0</v>
      </c>
      <c r="CN63" s="84">
        <f t="shared" si="70"/>
        <v>0</v>
      </c>
      <c r="CO63" s="84">
        <f t="shared" si="71"/>
        <v>0</v>
      </c>
      <c r="CP63" s="84">
        <f t="shared" si="72"/>
        <v>0</v>
      </c>
      <c r="CQ63" s="84">
        <f t="shared" si="73"/>
        <v>0</v>
      </c>
      <c r="CR63" s="84">
        <f t="shared" si="74"/>
        <v>0</v>
      </c>
    </row>
    <row r="64" spans="2:96" ht="16" thickBot="1" x14ac:dyDescent="0.25">
      <c r="B64" s="256"/>
      <c r="C64" s="257"/>
      <c r="D64" s="265"/>
      <c r="E64" s="265"/>
      <c r="F64" s="266"/>
      <c r="G64" s="266"/>
      <c r="H64" s="266"/>
      <c r="I64" s="265"/>
      <c r="J64" s="251"/>
      <c r="K64" s="258"/>
      <c r="M64" s="274">
        <f t="shared" si="41"/>
        <v>0</v>
      </c>
      <c r="N64" s="275">
        <f t="shared" si="42"/>
        <v>0</v>
      </c>
      <c r="O64" s="275">
        <f t="shared" si="43"/>
        <v>0</v>
      </c>
      <c r="P64" s="278">
        <f t="shared" si="45"/>
        <v>0</v>
      </c>
      <c r="R64" s="336">
        <f t="shared" si="51"/>
        <v>0</v>
      </c>
      <c r="S64" s="337">
        <f t="shared" si="52"/>
        <v>0</v>
      </c>
      <c r="T64" s="337">
        <f t="shared" si="53"/>
        <v>0</v>
      </c>
      <c r="U64" s="337">
        <f t="shared" si="54"/>
        <v>0</v>
      </c>
      <c r="V64" s="337">
        <f t="shared" si="55"/>
        <v>0</v>
      </c>
      <c r="W64" s="337">
        <f t="shared" si="56"/>
        <v>0</v>
      </c>
      <c r="X64" s="337">
        <f t="shared" si="57"/>
        <v>0</v>
      </c>
      <c r="Y64" s="337">
        <f t="shared" si="58"/>
        <v>0</v>
      </c>
      <c r="Z64" s="337">
        <f t="shared" si="59"/>
        <v>0</v>
      </c>
      <c r="AA64" s="337">
        <f t="shared" si="60"/>
        <v>0</v>
      </c>
      <c r="AB64" s="337">
        <f t="shared" si="61"/>
        <v>0</v>
      </c>
      <c r="AC64" s="338">
        <f t="shared" si="62"/>
        <v>0</v>
      </c>
      <c r="AE64" s="86" t="str">
        <f>Header!$C$22</f>
        <v>477 - Salaries</v>
      </c>
      <c r="AF64" s="85">
        <f t="shared" si="44"/>
        <v>0</v>
      </c>
      <c r="AG64" s="84">
        <f t="shared" si="44"/>
        <v>0</v>
      </c>
      <c r="AH64" s="84">
        <f t="shared" si="79"/>
        <v>0</v>
      </c>
      <c r="AI64" s="84">
        <f t="shared" si="79"/>
        <v>0</v>
      </c>
      <c r="AJ64" s="84">
        <f t="shared" si="79"/>
        <v>0</v>
      </c>
      <c r="AK64" s="84">
        <f t="shared" si="79"/>
        <v>0</v>
      </c>
      <c r="AL64" s="84">
        <f t="shared" si="79"/>
        <v>0</v>
      </c>
      <c r="AM64" s="84">
        <f t="shared" si="79"/>
        <v>0</v>
      </c>
      <c r="AN64" s="84">
        <f t="shared" si="79"/>
        <v>0</v>
      </c>
      <c r="AO64" s="84">
        <f t="shared" si="79"/>
        <v>0</v>
      </c>
      <c r="AP64" s="84">
        <f t="shared" si="79"/>
        <v>0</v>
      </c>
      <c r="AQ64" s="84">
        <f t="shared" si="79"/>
        <v>0</v>
      </c>
      <c r="AR64" s="234"/>
      <c r="AS64" s="86" t="str">
        <f>Header!$C$23</f>
        <v>479 - Employers National Insurance</v>
      </c>
      <c r="AT64" s="85">
        <f>IF(CG64&lt;Header!$C$32,0,IF(AF64&gt;0,(CG64-Header!$C$32)*Header!$B$29,0))</f>
        <v>0</v>
      </c>
      <c r="AU64" s="84">
        <f>IF(CH64&lt;Header!$C$32,0,IF(AG64&gt;0,(CH64-Header!$C$32)*Header!$B$29,0))</f>
        <v>0</v>
      </c>
      <c r="AV64" s="84">
        <f>IF(CI64&lt;Header!$C$32,0,IF(AH64&gt;0,(CI64-Header!$C$32)*Header!$B$29,0))</f>
        <v>0</v>
      </c>
      <c r="AW64" s="84">
        <f>IF(CJ64&lt;Header!$C$32,0,IF(AI64&gt;0,(CJ64-Header!$C$32)*Header!$B$29,0))</f>
        <v>0</v>
      </c>
      <c r="AX64" s="84">
        <f>IF(CK64&lt;Header!$C$32,0,IF(AJ64&gt;0,(CK64-Header!$C$32)*Header!$B$29,0))</f>
        <v>0</v>
      </c>
      <c r="AY64" s="84">
        <f>IF(CL64&lt;Header!$C$32,0,IF(AK64&gt;0,(CL64-Header!$C$32)*Header!$B$29,0))</f>
        <v>0</v>
      </c>
      <c r="AZ64" s="84">
        <f>IF(CM64&lt;Header!$C$32,0,IF(AL64&gt;0,(CM64-Header!$C$32)*Header!$B$29,0))</f>
        <v>0</v>
      </c>
      <c r="BA64" s="84">
        <f>IF(CN64&lt;Header!$C$32,0,IF(AM64&gt;0,(CN64-Header!$C$32)*Header!$B$29,0))</f>
        <v>0</v>
      </c>
      <c r="BB64" s="84">
        <f>IF(CO64&lt;Header!$C$32,0,IF(AN64&gt;0,(CO64-Header!$C$32)*Header!$B$29,0))</f>
        <v>0</v>
      </c>
      <c r="BC64" s="84">
        <f>IF(CP64&lt;Header!$C$32,0,IF(AO64&gt;0,(CP64-Header!$C$32)*Header!$B$29,0))</f>
        <v>0</v>
      </c>
      <c r="BD64" s="84">
        <f>IF(CQ64&lt;Header!$C$32,0,IF(AP64&gt;0,(CQ64-Header!$C$32)*Header!$B$29,0))</f>
        <v>0</v>
      </c>
      <c r="BE64" s="84">
        <f>IF(CR64&lt;Header!$C$32,0,IF(AQ64&gt;0,(CR64-Header!$C$32)*Header!$B$29,0))</f>
        <v>0</v>
      </c>
      <c r="BF64" s="86" t="str">
        <f>Header!$C$24</f>
        <v>482 - Pensions Costs</v>
      </c>
      <c r="BG64" s="85">
        <f>IF(AF64&gt;0,IF(AF64&gt;Header!$D$36,Header!$D$37,AF64-Header!$C$36)*$H64,0)</f>
        <v>0</v>
      </c>
      <c r="BH64" s="84">
        <f>IF(AG64&gt;0,IF(AG64&gt;Header!$D$36,Header!$D$37,AG64-Header!$C$36)*$H64,0)</f>
        <v>0</v>
      </c>
      <c r="BI64" s="84">
        <f>IF(AH64&gt;0,IF(AH64&gt;Header!$D$36,Header!$D$37,AH64-Header!$C$36)*$H64,0)</f>
        <v>0</v>
      </c>
      <c r="BJ64" s="84">
        <f>IF(AI64&gt;0,IF(AI64&gt;Header!$D$36,Header!$D$37,AI64-Header!$C$36)*$H64,0)</f>
        <v>0</v>
      </c>
      <c r="BK64" s="84">
        <f>IF(AJ64&gt;0,IF(AJ64&gt;Header!$D$36,Header!$D$37,AJ64-Header!$C$36)*$H64,0)</f>
        <v>0</v>
      </c>
      <c r="BL64" s="84">
        <f>IF(AK64&gt;0,IF(AK64&gt;Header!$D$36,Header!$D$37,AK64-Header!$C$36)*$H64,0)</f>
        <v>0</v>
      </c>
      <c r="BM64" s="84">
        <f>IF(AL64&gt;0,IF(AL64&gt;Header!$D$36,Header!$D$37,AL64-Header!$C$36)*$H64,0)</f>
        <v>0</v>
      </c>
      <c r="BN64" s="84">
        <f>IF(AM64&gt;0,IF(AM64&gt;Header!$D$36,Header!$D$37,AM64-Header!$C$36)*$H64,0)</f>
        <v>0</v>
      </c>
      <c r="BO64" s="84">
        <f>IF(AN64&gt;0,IF(AN64&gt;Header!$D$36,Header!$D$37,AN64-Header!$C$36)*$H64,0)</f>
        <v>0</v>
      </c>
      <c r="BP64" s="84">
        <f>IF(AO64&gt;0,IF(AO64&gt;Header!$D$36,Header!$D$37,AO64-Header!$C$36)*$H64,0)</f>
        <v>0</v>
      </c>
      <c r="BQ64" s="84">
        <f>IF(AP64&gt;0,IF(AP64&gt;Header!$D$36,Header!$D$37,AP64-Header!$C$36)*$H64,0)</f>
        <v>0</v>
      </c>
      <c r="BR64" s="84">
        <f>IF(AQ64&gt;0,IF(AQ64&gt;Header!$D$36,Header!$D$37,AQ64-Header!$C$36)*$H64,0)</f>
        <v>0</v>
      </c>
      <c r="BT64" s="85">
        <f>IF(AF64&gt;Header!$D$36,Header!$D$37,AF64-Header!$D$36)*'Employees Entry'!$F64</f>
        <v>0</v>
      </c>
      <c r="BU64" s="84">
        <f>IF(AG64&gt;Header!$D$36,Header!$D$37,AG64-Header!$D$36)*'Employees Entry'!$F64</f>
        <v>0</v>
      </c>
      <c r="BV64" s="84">
        <f>IF(AH64&gt;Header!$D$36,Header!$D$37,AH64-Header!$D$36)*'Employees Entry'!$F64</f>
        <v>0</v>
      </c>
      <c r="BW64" s="84">
        <f>IF(AI64&gt;Header!$D$36,Header!$D$37,AI64-Header!$D$36)*'Employees Entry'!$F64</f>
        <v>0</v>
      </c>
      <c r="BX64" s="84">
        <f>IF(AJ64&gt;Header!$D$36,Header!$D$37,AJ64-Header!$D$36)*'Employees Entry'!$F64</f>
        <v>0</v>
      </c>
      <c r="BY64" s="84">
        <f>IF(AK64&gt;Header!$D$36,Header!$D$37,AK64-Header!$D$36)*'Employees Entry'!$F64</f>
        <v>0</v>
      </c>
      <c r="BZ64" s="84">
        <f>IF(AL64&gt;Header!$D$36,Header!$D$37,AL64-Header!$D$36)*'Employees Entry'!$F64</f>
        <v>0</v>
      </c>
      <c r="CA64" s="84">
        <f>IF(AM64&gt;Header!$D$36,Header!$D$37,AM64-Header!$D$36)*'Employees Entry'!$F64</f>
        <v>0</v>
      </c>
      <c r="CB64" s="84">
        <f>IF(AN64&gt;Header!$D$36,Header!$D$37,AN64-Header!$D$36)*'Employees Entry'!$F64</f>
        <v>0</v>
      </c>
      <c r="CC64" s="84">
        <f>IF(AO64&gt;Header!$D$36,Header!$D$37,AO64-Header!$D$36)*'Employees Entry'!$F64</f>
        <v>0</v>
      </c>
      <c r="CD64" s="84">
        <f>IF(AP64&gt;Header!$D$36,Header!$D$37,AP64-Header!$D$36)*'Employees Entry'!$F64</f>
        <v>0</v>
      </c>
      <c r="CE64" s="84">
        <f>IF(AQ64&gt;Header!$D$36,Header!$D$37,AQ64-Header!$D$36)*'Employees Entry'!$F64</f>
        <v>0</v>
      </c>
      <c r="CG64" s="85">
        <f t="shared" si="63"/>
        <v>0</v>
      </c>
      <c r="CH64" s="84">
        <f t="shared" si="64"/>
        <v>0</v>
      </c>
      <c r="CI64" s="84">
        <f t="shared" si="65"/>
        <v>0</v>
      </c>
      <c r="CJ64" s="84">
        <f t="shared" si="66"/>
        <v>0</v>
      </c>
      <c r="CK64" s="84">
        <f t="shared" si="67"/>
        <v>0</v>
      </c>
      <c r="CL64" s="84">
        <f t="shared" si="68"/>
        <v>0</v>
      </c>
      <c r="CM64" s="84">
        <f t="shared" si="69"/>
        <v>0</v>
      </c>
      <c r="CN64" s="84">
        <f t="shared" si="70"/>
        <v>0</v>
      </c>
      <c r="CO64" s="84">
        <f t="shared" si="71"/>
        <v>0</v>
      </c>
      <c r="CP64" s="84">
        <f t="shared" si="72"/>
        <v>0</v>
      </c>
      <c r="CQ64" s="84">
        <f t="shared" si="73"/>
        <v>0</v>
      </c>
      <c r="CR64" s="84">
        <f t="shared" si="74"/>
        <v>0</v>
      </c>
    </row>
    <row r="65" spans="2:157" x14ac:dyDescent="0.2">
      <c r="B65" s="209" t="s">
        <v>3</v>
      </c>
      <c r="C65" s="209" t="s">
        <v>3</v>
      </c>
      <c r="D65" s="209" t="s">
        <v>3</v>
      </c>
      <c r="E65" s="209" t="s">
        <v>3</v>
      </c>
      <c r="F65" s="209" t="s">
        <v>3</v>
      </c>
      <c r="G65" s="209" t="s">
        <v>3</v>
      </c>
      <c r="H65" s="209" t="s">
        <v>3</v>
      </c>
      <c r="I65" s="209" t="s">
        <v>3</v>
      </c>
      <c r="J65" s="209" t="s">
        <v>3</v>
      </c>
      <c r="K65" s="209" t="s">
        <v>3</v>
      </c>
      <c r="L65" s="209" t="s">
        <v>3</v>
      </c>
      <c r="M65" s="209" t="s">
        <v>3</v>
      </c>
      <c r="N65" s="209" t="s">
        <v>3</v>
      </c>
      <c r="O65" s="209" t="s">
        <v>3</v>
      </c>
      <c r="P65" s="209" t="s">
        <v>3</v>
      </c>
      <c r="Q65" s="209" t="s">
        <v>3</v>
      </c>
      <c r="R65" s="209" t="s">
        <v>3</v>
      </c>
      <c r="S65" s="209" t="s">
        <v>3</v>
      </c>
      <c r="T65" s="209" t="s">
        <v>3</v>
      </c>
      <c r="U65" s="209" t="s">
        <v>3</v>
      </c>
      <c r="V65" s="209" t="s">
        <v>3</v>
      </c>
      <c r="W65" s="209" t="s">
        <v>3</v>
      </c>
      <c r="X65" s="209" t="s">
        <v>3</v>
      </c>
      <c r="Y65" s="209" t="s">
        <v>3</v>
      </c>
      <c r="Z65" s="209" t="s">
        <v>3</v>
      </c>
      <c r="AA65" s="209" t="s">
        <v>3</v>
      </c>
      <c r="AB65" s="209" t="s">
        <v>3</v>
      </c>
      <c r="AC65" s="209" t="s">
        <v>3</v>
      </c>
      <c r="AD65" s="209" t="s">
        <v>3</v>
      </c>
      <c r="AE65" s="209" t="s">
        <v>3</v>
      </c>
      <c r="AF65" s="209" t="s">
        <v>3</v>
      </c>
      <c r="AG65" s="209" t="s">
        <v>3</v>
      </c>
      <c r="AH65" s="209" t="s">
        <v>3</v>
      </c>
      <c r="AI65" s="209" t="s">
        <v>3</v>
      </c>
      <c r="AJ65" s="209" t="s">
        <v>3</v>
      </c>
      <c r="AK65" s="209" t="s">
        <v>3</v>
      </c>
      <c r="AL65" s="209" t="s">
        <v>3</v>
      </c>
      <c r="AM65" s="209" t="s">
        <v>3</v>
      </c>
      <c r="AN65" s="209" t="s">
        <v>3</v>
      </c>
      <c r="AO65" s="209" t="s">
        <v>3</v>
      </c>
      <c r="AP65" s="209" t="s">
        <v>3</v>
      </c>
      <c r="AQ65" s="209" t="s">
        <v>3</v>
      </c>
      <c r="AR65" s="209"/>
      <c r="AS65" s="209" t="s">
        <v>3</v>
      </c>
      <c r="AT65" s="209" t="s">
        <v>3</v>
      </c>
      <c r="AU65" s="209" t="s">
        <v>3</v>
      </c>
      <c r="AV65" s="209" t="s">
        <v>3</v>
      </c>
      <c r="AW65" s="209" t="s">
        <v>3</v>
      </c>
      <c r="AX65" s="209" t="s">
        <v>3</v>
      </c>
      <c r="AY65" s="209" t="s">
        <v>3</v>
      </c>
      <c r="AZ65" s="209" t="s">
        <v>3</v>
      </c>
      <c r="BA65" s="209" t="s">
        <v>3</v>
      </c>
      <c r="BB65" s="209" t="s">
        <v>3</v>
      </c>
      <c r="BC65" s="209" t="s">
        <v>3</v>
      </c>
      <c r="BD65" s="209" t="s">
        <v>3</v>
      </c>
      <c r="BE65" s="209" t="s">
        <v>3</v>
      </c>
      <c r="BF65" s="209" t="s">
        <v>3</v>
      </c>
      <c r="BG65" s="209" t="s">
        <v>3</v>
      </c>
      <c r="BH65" s="209" t="s">
        <v>3</v>
      </c>
      <c r="BI65" s="209" t="s">
        <v>3</v>
      </c>
      <c r="BJ65" s="209" t="s">
        <v>3</v>
      </c>
      <c r="BK65" s="209" t="s">
        <v>3</v>
      </c>
      <c r="BL65" s="209" t="s">
        <v>3</v>
      </c>
      <c r="BM65" s="209" t="s">
        <v>3</v>
      </c>
      <c r="BN65" s="209" t="s">
        <v>3</v>
      </c>
      <c r="BO65" s="209" t="s">
        <v>3</v>
      </c>
      <c r="BP65" s="209" t="s">
        <v>3</v>
      </c>
      <c r="BQ65" s="209" t="s">
        <v>3</v>
      </c>
      <c r="BR65" s="209" t="s">
        <v>3</v>
      </c>
      <c r="BS65" s="209" t="s">
        <v>3</v>
      </c>
      <c r="BT65" s="209" t="s">
        <v>3</v>
      </c>
      <c r="BU65" s="209" t="s">
        <v>3</v>
      </c>
      <c r="BV65" s="209" t="s">
        <v>3</v>
      </c>
      <c r="BW65" s="209" t="s">
        <v>3</v>
      </c>
      <c r="BX65" s="209" t="s">
        <v>3</v>
      </c>
      <c r="BY65" s="209" t="s">
        <v>3</v>
      </c>
      <c r="BZ65" s="209" t="s">
        <v>3</v>
      </c>
      <c r="CA65" s="209" t="s">
        <v>3</v>
      </c>
      <c r="CB65" s="209" t="s">
        <v>3</v>
      </c>
      <c r="CC65" s="209" t="s">
        <v>3</v>
      </c>
      <c r="CD65" s="209" t="s">
        <v>3</v>
      </c>
      <c r="CE65" s="209" t="s">
        <v>3</v>
      </c>
      <c r="CF65" s="209" t="s">
        <v>3</v>
      </c>
      <c r="CG65" s="209" t="s">
        <v>3</v>
      </c>
      <c r="CH65" s="209" t="s">
        <v>3</v>
      </c>
      <c r="CI65" s="209" t="s">
        <v>3</v>
      </c>
      <c r="CJ65" s="209" t="s">
        <v>3</v>
      </c>
      <c r="CK65" s="209" t="s">
        <v>3</v>
      </c>
      <c r="CL65" s="209" t="s">
        <v>3</v>
      </c>
      <c r="CM65" s="209" t="s">
        <v>3</v>
      </c>
      <c r="CN65" s="209" t="s">
        <v>3</v>
      </c>
      <c r="CO65" s="209" t="s">
        <v>3</v>
      </c>
      <c r="CP65" s="209" t="s">
        <v>3</v>
      </c>
      <c r="CQ65" s="209" t="s">
        <v>3</v>
      </c>
      <c r="CR65" s="209" t="s">
        <v>3</v>
      </c>
      <c r="CS65" s="209" t="s">
        <v>3</v>
      </c>
      <c r="CT65" s="209" t="s">
        <v>3</v>
      </c>
      <c r="CU65" s="209" t="s">
        <v>3</v>
      </c>
      <c r="CV65" s="209" t="s">
        <v>3</v>
      </c>
      <c r="CW65" s="209" t="s">
        <v>3</v>
      </c>
      <c r="CX65" s="209" t="s">
        <v>3</v>
      </c>
      <c r="CY65" s="209" t="s">
        <v>3</v>
      </c>
      <c r="CZ65" s="209" t="s">
        <v>3</v>
      </c>
      <c r="DA65" s="209" t="s">
        <v>3</v>
      </c>
      <c r="DB65" s="209" t="s">
        <v>3</v>
      </c>
      <c r="DC65" s="209" t="s">
        <v>3</v>
      </c>
      <c r="DD65" s="209" t="s">
        <v>3</v>
      </c>
      <c r="DE65" s="209" t="s">
        <v>3</v>
      </c>
      <c r="DF65" s="209" t="s">
        <v>3</v>
      </c>
      <c r="DG65" s="209" t="s">
        <v>3</v>
      </c>
      <c r="DH65" s="209" t="s">
        <v>3</v>
      </c>
      <c r="DI65" s="209" t="s">
        <v>3</v>
      </c>
      <c r="DJ65" s="209" t="s">
        <v>3</v>
      </c>
      <c r="DK65" s="209" t="s">
        <v>3</v>
      </c>
      <c r="DL65" s="209" t="s">
        <v>3</v>
      </c>
      <c r="DM65" s="209" t="s">
        <v>3</v>
      </c>
      <c r="DN65" s="209" t="s">
        <v>3</v>
      </c>
      <c r="DO65" s="209" t="s">
        <v>3</v>
      </c>
      <c r="DP65" s="209" t="s">
        <v>3</v>
      </c>
      <c r="DQ65" s="209" t="s">
        <v>3</v>
      </c>
      <c r="DR65" s="209" t="s">
        <v>3</v>
      </c>
      <c r="DS65" s="209" t="s">
        <v>3</v>
      </c>
      <c r="DT65" s="209" t="s">
        <v>3</v>
      </c>
      <c r="DU65" s="209" t="s">
        <v>3</v>
      </c>
      <c r="DV65" s="209" t="s">
        <v>3</v>
      </c>
      <c r="DW65" s="209" t="s">
        <v>3</v>
      </c>
      <c r="DX65" s="209" t="s">
        <v>3</v>
      </c>
      <c r="DY65" s="209" t="s">
        <v>3</v>
      </c>
      <c r="DZ65" s="209" t="s">
        <v>3</v>
      </c>
      <c r="EA65" s="209" t="s">
        <v>3</v>
      </c>
      <c r="EB65" s="209" t="s">
        <v>3</v>
      </c>
      <c r="EC65" s="209" t="s">
        <v>3</v>
      </c>
      <c r="ED65" s="209" t="s">
        <v>3</v>
      </c>
      <c r="EE65" s="209" t="s">
        <v>3</v>
      </c>
      <c r="EF65" s="209" t="s">
        <v>3</v>
      </c>
      <c r="EG65" s="209" t="s">
        <v>3</v>
      </c>
      <c r="EH65" s="209" t="s">
        <v>3</v>
      </c>
      <c r="EI65" s="209" t="s">
        <v>3</v>
      </c>
      <c r="EJ65" s="209" t="s">
        <v>3</v>
      </c>
      <c r="EK65" s="209" t="s">
        <v>3</v>
      </c>
      <c r="EL65" s="209" t="s">
        <v>3</v>
      </c>
      <c r="EM65" s="209" t="s">
        <v>3</v>
      </c>
      <c r="EN65" s="209" t="s">
        <v>3</v>
      </c>
      <c r="EO65" s="209" t="s">
        <v>3</v>
      </c>
      <c r="EP65" s="209" t="s">
        <v>3</v>
      </c>
      <c r="EQ65" s="209" t="s">
        <v>3</v>
      </c>
      <c r="ER65" s="209" t="s">
        <v>3</v>
      </c>
      <c r="ES65" s="209" t="s">
        <v>3</v>
      </c>
      <c r="ET65" s="209" t="s">
        <v>3</v>
      </c>
      <c r="EU65" s="209" t="s">
        <v>3</v>
      </c>
      <c r="EV65" s="209" t="s">
        <v>3</v>
      </c>
      <c r="EW65" s="209" t="s">
        <v>3</v>
      </c>
      <c r="EX65" s="209" t="s">
        <v>3</v>
      </c>
      <c r="EY65" s="209" t="s">
        <v>3</v>
      </c>
      <c r="EZ65" s="209" t="s">
        <v>3</v>
      </c>
      <c r="FA65" s="209" t="s">
        <v>3</v>
      </c>
    </row>
  </sheetData>
  <mergeCells count="6">
    <mergeCell ref="CG4:CR4"/>
    <mergeCell ref="R4:AC4"/>
    <mergeCell ref="AF4:AQ4"/>
    <mergeCell ref="AT4:BE4"/>
    <mergeCell ref="BG4:BR4"/>
    <mergeCell ref="BT4:CE4"/>
  </mergeCells>
  <dataValidations count="2">
    <dataValidation type="list" allowBlank="1" showInputMessage="1" showErrorMessage="1" sqref="I6:I64" xr:uid="{68E957D9-5B1F-4E58-A438-0A77CA3EAE9B}">
      <formula1>"1,2,3,4,5,6,7,8,9,10,11,12"</formula1>
    </dataValidation>
    <dataValidation type="list" allowBlank="1" showInputMessage="1" showErrorMessage="1" sqref="J6:J64" xr:uid="{2D6D2139-C41F-4197-AE56-7CF5D7EC8858}">
      <formula1>"1,2,3,4,5,6,7,8,9,10,11,12,13,14,15,16,18,19,20,21,22,23,24,25,26,27,28,29,30,31,32,33,34,35,36,37,38,39,40,41,42,43,44,45,46,47,48"</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8A9F5-C698-4173-A17B-03C3CF01F3C5}">
  <sheetPr codeName="Sheet7">
    <tabColor rgb="FFBEE6EC"/>
  </sheetPr>
  <dimension ref="A1:AN218"/>
  <sheetViews>
    <sheetView showGridLines="0" zoomScale="85" zoomScaleNormal="85" workbookViewId="0">
      <selection activeCell="D26" sqref="D26"/>
    </sheetView>
  </sheetViews>
  <sheetFormatPr baseColWidth="10" defaultColWidth="8.83203125" defaultRowHeight="15" outlineLevelCol="1" x14ac:dyDescent="0.2"/>
  <cols>
    <col min="2" max="2" width="25.5" customWidth="1"/>
    <col min="3" max="3" width="35.5" customWidth="1"/>
    <col min="4" max="4" width="26.6640625" bestFit="1" customWidth="1"/>
    <col min="5" max="6" width="26.6640625" hidden="1" customWidth="1" outlineLevel="1"/>
    <col min="7" max="7" width="42.5" customWidth="1" collapsed="1"/>
    <col min="8" max="19" width="8.6640625" customWidth="1" outlineLevel="1"/>
    <col min="20" max="20" width="13.33203125" bestFit="1" customWidth="1"/>
  </cols>
  <sheetData>
    <row r="1" spans="1:21" ht="16" thickBot="1" x14ac:dyDescent="0.25">
      <c r="H1" s="399" t="s">
        <v>222</v>
      </c>
      <c r="I1" s="400"/>
      <c r="J1" s="400"/>
      <c r="K1" s="400"/>
      <c r="L1" s="400"/>
      <c r="M1" s="400"/>
      <c r="N1" s="400"/>
      <c r="O1" s="400"/>
      <c r="P1" s="400"/>
      <c r="Q1" s="400"/>
      <c r="R1" s="400"/>
      <c r="S1" s="400"/>
      <c r="T1" s="401"/>
    </row>
    <row r="2" spans="1:21" x14ac:dyDescent="0.2">
      <c r="A2" s="1" t="str">
        <f>Header!B1</f>
        <v>EasyAccounting Limited</v>
      </c>
      <c r="G2" s="8"/>
      <c r="H2" s="48">
        <f>'Lookup Sheet'!B2</f>
        <v>1</v>
      </c>
      <c r="I2" s="48">
        <f>'Lookup Sheet'!C2</f>
        <v>2</v>
      </c>
      <c r="J2" s="48">
        <f>'Lookup Sheet'!D2</f>
        <v>3</v>
      </c>
      <c r="K2" s="48">
        <f>'Lookup Sheet'!E2</f>
        <v>4</v>
      </c>
      <c r="L2" s="48">
        <f>'Lookup Sheet'!F2</f>
        <v>5</v>
      </c>
      <c r="M2" s="48">
        <f>'Lookup Sheet'!G2</f>
        <v>6</v>
      </c>
      <c r="N2" s="48">
        <f>'Lookup Sheet'!H2</f>
        <v>7</v>
      </c>
      <c r="O2" s="48">
        <f>'Lookup Sheet'!I2</f>
        <v>8</v>
      </c>
      <c r="P2" s="48">
        <f>'Lookup Sheet'!J2</f>
        <v>9</v>
      </c>
      <c r="Q2" s="48">
        <f>'Lookup Sheet'!K2</f>
        <v>10</v>
      </c>
      <c r="R2" s="48">
        <f>'Lookup Sheet'!L2</f>
        <v>11</v>
      </c>
      <c r="S2" s="48">
        <f>'Lookup Sheet'!M2</f>
        <v>12</v>
      </c>
      <c r="T2" s="48"/>
      <c r="U2" s="48"/>
    </row>
    <row r="3" spans="1:21" x14ac:dyDescent="0.2">
      <c r="A3" s="1"/>
    </row>
    <row r="4" spans="1:21" x14ac:dyDescent="0.2">
      <c r="A4" s="83"/>
      <c r="G4" t="s">
        <v>98</v>
      </c>
      <c r="H4" s="208">
        <f t="shared" ref="H4:T4" si="0">SUM(H7:H217)</f>
        <v>900</v>
      </c>
      <c r="I4" s="208">
        <f t="shared" si="0"/>
        <v>0</v>
      </c>
      <c r="J4" s="208">
        <f t="shared" si="0"/>
        <v>0</v>
      </c>
      <c r="K4" s="208">
        <f t="shared" si="0"/>
        <v>500</v>
      </c>
      <c r="L4" s="208">
        <f t="shared" si="0"/>
        <v>500</v>
      </c>
      <c r="M4" s="208">
        <f t="shared" si="0"/>
        <v>500</v>
      </c>
      <c r="N4" s="208">
        <f t="shared" si="0"/>
        <v>500</v>
      </c>
      <c r="O4" s="208">
        <f t="shared" si="0"/>
        <v>500</v>
      </c>
      <c r="P4" s="208">
        <f t="shared" si="0"/>
        <v>500</v>
      </c>
      <c r="Q4" s="208">
        <f t="shared" si="0"/>
        <v>500</v>
      </c>
      <c r="R4" s="208">
        <f t="shared" si="0"/>
        <v>500</v>
      </c>
      <c r="S4" s="208">
        <f t="shared" si="0"/>
        <v>500</v>
      </c>
      <c r="T4" s="208">
        <f t="shared" si="0"/>
        <v>5400</v>
      </c>
    </row>
    <row r="5" spans="1:21" ht="16" thickBot="1" x14ac:dyDescent="0.25"/>
    <row r="6" spans="1:21" ht="16" thickBot="1" x14ac:dyDescent="0.25">
      <c r="B6" s="189" t="s">
        <v>101</v>
      </c>
      <c r="C6" s="189" t="s">
        <v>4</v>
      </c>
      <c r="D6" s="189" t="s">
        <v>80</v>
      </c>
      <c r="E6" s="189"/>
      <c r="F6" s="189"/>
      <c r="G6" s="189" t="s">
        <v>99</v>
      </c>
      <c r="H6" s="189" t="str">
        <f>'Lookup Sheet'!B3</f>
        <v>JAN-20</v>
      </c>
      <c r="I6" s="189" t="str">
        <f>'Lookup Sheet'!C3</f>
        <v>FEB-20</v>
      </c>
      <c r="J6" s="189" t="str">
        <f>'Lookup Sheet'!D3</f>
        <v>MAR-20</v>
      </c>
      <c r="K6" s="189" t="str">
        <f>'Lookup Sheet'!E3</f>
        <v>APR-20</v>
      </c>
      <c r="L6" s="189" t="str">
        <f>'Lookup Sheet'!F3</f>
        <v>MAY-20</v>
      </c>
      <c r="M6" s="189" t="str">
        <f>'Lookup Sheet'!G3</f>
        <v>JUN-20</v>
      </c>
      <c r="N6" s="189" t="str">
        <f>'Lookup Sheet'!H3</f>
        <v>JUL-20</v>
      </c>
      <c r="O6" s="189" t="str">
        <f>'Lookup Sheet'!I3</f>
        <v>AUG-20</v>
      </c>
      <c r="P6" s="189" t="str">
        <f>'Lookup Sheet'!J3</f>
        <v>SEP-20</v>
      </c>
      <c r="Q6" s="189" t="str">
        <f>'Lookup Sheet'!K3</f>
        <v>OCT-20</v>
      </c>
      <c r="R6" s="189" t="str">
        <f>'Lookup Sheet'!L3</f>
        <v>NOV-20</v>
      </c>
      <c r="S6" s="189" t="str">
        <f>'Lookup Sheet'!M3</f>
        <v>DEC-20</v>
      </c>
      <c r="T6" s="189" t="s">
        <v>75</v>
      </c>
    </row>
    <row r="7" spans="1:21" x14ac:dyDescent="0.2">
      <c r="B7" s="193"/>
      <c r="C7" s="194"/>
      <c r="D7" s="194"/>
      <c r="E7" s="247" t="s">
        <v>225</v>
      </c>
      <c r="F7" s="247" t="s">
        <v>225</v>
      </c>
      <c r="G7" s="381"/>
      <c r="H7" s="228"/>
      <c r="I7" s="197"/>
      <c r="J7" s="197"/>
      <c r="K7" s="197"/>
      <c r="L7" s="197"/>
      <c r="M7" s="197"/>
      <c r="N7" s="197"/>
      <c r="O7" s="197"/>
      <c r="P7" s="197"/>
      <c r="Q7" s="197"/>
      <c r="R7" s="197"/>
      <c r="S7" s="197"/>
      <c r="T7" s="82">
        <f t="shared" ref="T7:T38" si="1">SUM(H7:S7)</f>
        <v>0</v>
      </c>
    </row>
    <row r="8" spans="1:21" x14ac:dyDescent="0.2">
      <c r="B8" s="243"/>
      <c r="C8" s="194"/>
      <c r="D8" s="194"/>
      <c r="E8" s="247" t="s">
        <v>225</v>
      </c>
      <c r="F8" s="247" t="s">
        <v>225</v>
      </c>
      <c r="G8" s="381" t="s">
        <v>527</v>
      </c>
      <c r="H8" s="228">
        <v>400</v>
      </c>
      <c r="I8" s="197"/>
      <c r="J8" s="197"/>
      <c r="K8" s="197"/>
      <c r="L8" s="197"/>
      <c r="M8" s="197"/>
      <c r="N8" s="197"/>
      <c r="O8" s="197"/>
      <c r="P8" s="197"/>
      <c r="Q8" s="197"/>
      <c r="R8" s="197"/>
      <c r="S8" s="197"/>
      <c r="T8" s="82">
        <f t="shared" si="1"/>
        <v>400</v>
      </c>
    </row>
    <row r="9" spans="1:21" x14ac:dyDescent="0.2">
      <c r="B9" s="200"/>
      <c r="C9" s="194"/>
      <c r="D9" s="194"/>
      <c r="E9" s="247" t="s">
        <v>225</v>
      </c>
      <c r="F9" s="247" t="s">
        <v>225</v>
      </c>
      <c r="G9" s="381" t="s">
        <v>528</v>
      </c>
      <c r="H9" s="228">
        <v>500</v>
      </c>
      <c r="I9" s="197"/>
      <c r="J9" s="197"/>
      <c r="K9" s="197">
        <v>500</v>
      </c>
      <c r="L9" s="197">
        <v>500</v>
      </c>
      <c r="M9" s="197">
        <v>500</v>
      </c>
      <c r="N9" s="197">
        <v>500</v>
      </c>
      <c r="O9" s="197">
        <v>500</v>
      </c>
      <c r="P9" s="197">
        <v>500</v>
      </c>
      <c r="Q9" s="197">
        <v>500</v>
      </c>
      <c r="R9" s="197">
        <v>500</v>
      </c>
      <c r="S9" s="197">
        <v>500</v>
      </c>
      <c r="T9" s="82">
        <f t="shared" si="1"/>
        <v>5000</v>
      </c>
    </row>
    <row r="10" spans="1:21" x14ac:dyDescent="0.2">
      <c r="B10" s="244"/>
      <c r="C10" s="194"/>
      <c r="D10" s="194"/>
      <c r="E10" s="247" t="s">
        <v>225</v>
      </c>
      <c r="F10" s="247" t="s">
        <v>225</v>
      </c>
      <c r="G10" s="381"/>
      <c r="H10" s="228"/>
      <c r="I10" s="197"/>
      <c r="J10" s="197"/>
      <c r="K10" s="197"/>
      <c r="L10" s="197"/>
      <c r="M10" s="197"/>
      <c r="N10" s="197"/>
      <c r="O10" s="197"/>
      <c r="P10" s="197"/>
      <c r="Q10" s="197"/>
      <c r="R10" s="197"/>
      <c r="S10" s="197"/>
      <c r="T10" s="82">
        <f t="shared" si="1"/>
        <v>0</v>
      </c>
    </row>
    <row r="11" spans="1:21" x14ac:dyDescent="0.2">
      <c r="B11" s="200"/>
      <c r="C11" s="194"/>
      <c r="D11" s="194"/>
      <c r="E11" s="247" t="s">
        <v>225</v>
      </c>
      <c r="F11" s="247" t="s">
        <v>225</v>
      </c>
      <c r="G11" s="381"/>
      <c r="H11" s="228"/>
      <c r="I11" s="197"/>
      <c r="J11" s="197"/>
      <c r="K11" s="197"/>
      <c r="L11" s="197"/>
      <c r="M11" s="197"/>
      <c r="N11" s="197"/>
      <c r="O11" s="197"/>
      <c r="P11" s="197"/>
      <c r="Q11" s="197"/>
      <c r="R11" s="197"/>
      <c r="S11" s="197"/>
      <c r="T11" s="82">
        <f t="shared" si="1"/>
        <v>0</v>
      </c>
    </row>
    <row r="12" spans="1:21" x14ac:dyDescent="0.2">
      <c r="B12" s="243"/>
      <c r="C12" s="194"/>
      <c r="D12" s="245"/>
      <c r="E12" s="247" t="s">
        <v>225</v>
      </c>
      <c r="F12" s="247" t="s">
        <v>225</v>
      </c>
      <c r="G12" s="381"/>
      <c r="H12" s="228"/>
      <c r="I12" s="197"/>
      <c r="J12" s="197"/>
      <c r="K12" s="197"/>
      <c r="L12" s="197"/>
      <c r="M12" s="197"/>
      <c r="N12" s="197"/>
      <c r="O12" s="197"/>
      <c r="P12" s="197"/>
      <c r="Q12" s="197"/>
      <c r="R12" s="197"/>
      <c r="S12" s="197"/>
      <c r="T12" s="82">
        <f t="shared" si="1"/>
        <v>0</v>
      </c>
    </row>
    <row r="13" spans="1:21" x14ac:dyDescent="0.2">
      <c r="B13" s="200"/>
      <c r="C13" s="194"/>
      <c r="D13" s="194"/>
      <c r="E13" s="247" t="s">
        <v>225</v>
      </c>
      <c r="F13" s="247" t="s">
        <v>225</v>
      </c>
      <c r="G13" s="381"/>
      <c r="H13" s="228"/>
      <c r="I13" s="197"/>
      <c r="J13" s="197"/>
      <c r="K13" s="197"/>
      <c r="L13" s="197"/>
      <c r="M13" s="197"/>
      <c r="N13" s="197"/>
      <c r="O13" s="197"/>
      <c r="P13" s="197"/>
      <c r="Q13" s="197"/>
      <c r="R13" s="197"/>
      <c r="S13" s="197"/>
      <c r="T13" s="82">
        <f t="shared" si="1"/>
        <v>0</v>
      </c>
    </row>
    <row r="14" spans="1:21" x14ac:dyDescent="0.2">
      <c r="B14" s="200"/>
      <c r="C14" s="194"/>
      <c r="D14" s="194"/>
      <c r="E14" s="247" t="s">
        <v>225</v>
      </c>
      <c r="F14" s="247" t="s">
        <v>225</v>
      </c>
      <c r="G14" s="381"/>
      <c r="H14" s="228"/>
      <c r="I14" s="197"/>
      <c r="J14" s="197"/>
      <c r="K14" s="197"/>
      <c r="L14" s="197"/>
      <c r="M14" s="197"/>
      <c r="N14" s="197"/>
      <c r="O14" s="197"/>
      <c r="P14" s="197"/>
      <c r="Q14" s="197"/>
      <c r="R14" s="197"/>
      <c r="S14" s="197"/>
      <c r="T14" s="82">
        <f t="shared" si="1"/>
        <v>0</v>
      </c>
    </row>
    <row r="15" spans="1:21" x14ac:dyDescent="0.2">
      <c r="B15" s="244"/>
      <c r="C15" s="194"/>
      <c r="D15" s="194"/>
      <c r="E15" s="247" t="s">
        <v>225</v>
      </c>
      <c r="F15" s="247" t="s">
        <v>225</v>
      </c>
      <c r="G15" s="381"/>
      <c r="H15" s="228"/>
      <c r="I15" s="197"/>
      <c r="J15" s="197"/>
      <c r="K15" s="197"/>
      <c r="L15" s="197"/>
      <c r="M15" s="197"/>
      <c r="N15" s="197"/>
      <c r="O15" s="197"/>
      <c r="P15" s="197"/>
      <c r="Q15" s="197"/>
      <c r="R15" s="197"/>
      <c r="S15" s="197"/>
      <c r="T15" s="82">
        <f t="shared" si="1"/>
        <v>0</v>
      </c>
    </row>
    <row r="16" spans="1:21" x14ac:dyDescent="0.2">
      <c r="B16" s="243"/>
      <c r="C16" s="194"/>
      <c r="D16" s="194"/>
      <c r="E16" s="247" t="s">
        <v>225</v>
      </c>
      <c r="F16" s="247" t="s">
        <v>225</v>
      </c>
      <c r="G16" s="381"/>
      <c r="H16" s="228"/>
      <c r="I16" s="197"/>
      <c r="J16" s="197"/>
      <c r="K16" s="197"/>
      <c r="L16" s="197"/>
      <c r="M16" s="197"/>
      <c r="N16" s="197"/>
      <c r="O16" s="197"/>
      <c r="P16" s="197"/>
      <c r="Q16" s="197"/>
      <c r="R16" s="197"/>
      <c r="S16" s="197"/>
      <c r="T16" s="82">
        <f t="shared" si="1"/>
        <v>0</v>
      </c>
    </row>
    <row r="17" spans="2:20" x14ac:dyDescent="0.2">
      <c r="B17" s="200"/>
      <c r="C17" s="194"/>
      <c r="D17" s="194"/>
      <c r="E17" s="247" t="s">
        <v>225</v>
      </c>
      <c r="F17" s="247" t="s">
        <v>225</v>
      </c>
      <c r="G17" s="381"/>
      <c r="H17" s="228"/>
      <c r="I17" s="197"/>
      <c r="J17" s="197"/>
      <c r="K17" s="197"/>
      <c r="L17" s="197"/>
      <c r="M17" s="197"/>
      <c r="N17" s="197"/>
      <c r="O17" s="197"/>
      <c r="P17" s="197"/>
      <c r="Q17" s="197"/>
      <c r="R17" s="197"/>
      <c r="S17" s="197"/>
      <c r="T17" s="82">
        <f t="shared" si="1"/>
        <v>0</v>
      </c>
    </row>
    <row r="18" spans="2:20" x14ac:dyDescent="0.2">
      <c r="B18" s="200"/>
      <c r="C18" s="194"/>
      <c r="D18" s="194"/>
      <c r="E18" s="247" t="s">
        <v>225</v>
      </c>
      <c r="F18" s="247" t="s">
        <v>225</v>
      </c>
      <c r="G18" s="381"/>
      <c r="H18" s="228"/>
      <c r="I18" s="197"/>
      <c r="J18" s="197"/>
      <c r="K18" s="197"/>
      <c r="L18" s="197"/>
      <c r="M18" s="197"/>
      <c r="N18" s="197"/>
      <c r="O18" s="197"/>
      <c r="P18" s="197"/>
      <c r="Q18" s="197"/>
      <c r="R18" s="197"/>
      <c r="S18" s="197"/>
      <c r="T18" s="82">
        <f t="shared" si="1"/>
        <v>0</v>
      </c>
    </row>
    <row r="19" spans="2:20" x14ac:dyDescent="0.2">
      <c r="B19" s="200"/>
      <c r="C19" s="194"/>
      <c r="D19" s="194"/>
      <c r="E19" s="247" t="s">
        <v>225</v>
      </c>
      <c r="F19" s="247" t="s">
        <v>225</v>
      </c>
      <c r="G19" s="381"/>
      <c r="H19" s="228"/>
      <c r="I19" s="197"/>
      <c r="J19" s="197"/>
      <c r="K19" s="197"/>
      <c r="L19" s="197"/>
      <c r="M19" s="197"/>
      <c r="N19" s="197"/>
      <c r="O19" s="197"/>
      <c r="P19" s="197"/>
      <c r="Q19" s="197"/>
      <c r="R19" s="197"/>
      <c r="S19" s="197"/>
      <c r="T19" s="82">
        <f t="shared" si="1"/>
        <v>0</v>
      </c>
    </row>
    <row r="20" spans="2:20" x14ac:dyDescent="0.2">
      <c r="B20" s="200"/>
      <c r="C20" s="194"/>
      <c r="D20" s="194"/>
      <c r="E20" s="247" t="s">
        <v>225</v>
      </c>
      <c r="F20" s="247" t="s">
        <v>225</v>
      </c>
      <c r="G20" s="381"/>
      <c r="H20" s="228"/>
      <c r="I20" s="197"/>
      <c r="J20" s="197"/>
      <c r="K20" s="197"/>
      <c r="L20" s="197"/>
      <c r="M20" s="197"/>
      <c r="N20" s="197"/>
      <c r="O20" s="197"/>
      <c r="P20" s="197"/>
      <c r="Q20" s="197"/>
      <c r="R20" s="197"/>
      <c r="S20" s="197"/>
      <c r="T20" s="82">
        <f t="shared" si="1"/>
        <v>0</v>
      </c>
    </row>
    <row r="21" spans="2:20" x14ac:dyDescent="0.2">
      <c r="B21" s="200"/>
      <c r="C21" s="194"/>
      <c r="D21" s="194"/>
      <c r="E21" s="247" t="s">
        <v>225</v>
      </c>
      <c r="F21" s="247" t="s">
        <v>225</v>
      </c>
      <c r="G21" s="381"/>
      <c r="H21" s="228"/>
      <c r="I21" s="197"/>
      <c r="J21" s="197"/>
      <c r="K21" s="197"/>
      <c r="L21" s="197"/>
      <c r="M21" s="197"/>
      <c r="N21" s="197"/>
      <c r="O21" s="197"/>
      <c r="P21" s="197"/>
      <c r="Q21" s="197"/>
      <c r="R21" s="197"/>
      <c r="S21" s="197"/>
      <c r="T21" s="82">
        <f t="shared" si="1"/>
        <v>0</v>
      </c>
    </row>
    <row r="22" spans="2:20" x14ac:dyDescent="0.2">
      <c r="B22" s="200"/>
      <c r="C22" s="194"/>
      <c r="D22" s="194"/>
      <c r="E22" s="247" t="s">
        <v>225</v>
      </c>
      <c r="F22" s="247" t="s">
        <v>225</v>
      </c>
      <c r="G22" s="381"/>
      <c r="H22" s="228"/>
      <c r="I22" s="197"/>
      <c r="J22" s="197"/>
      <c r="K22" s="197"/>
      <c r="L22" s="197"/>
      <c r="M22" s="197"/>
      <c r="N22" s="197"/>
      <c r="O22" s="197"/>
      <c r="P22" s="197"/>
      <c r="Q22" s="197"/>
      <c r="R22" s="197"/>
      <c r="S22" s="197"/>
      <c r="T22" s="82">
        <f t="shared" si="1"/>
        <v>0</v>
      </c>
    </row>
    <row r="23" spans="2:20" x14ac:dyDescent="0.2">
      <c r="B23" s="243"/>
      <c r="C23" s="194"/>
      <c r="D23" s="194"/>
      <c r="E23" s="247" t="s">
        <v>225</v>
      </c>
      <c r="F23" s="247" t="s">
        <v>225</v>
      </c>
      <c r="G23" s="381"/>
      <c r="H23" s="228"/>
      <c r="I23" s="197"/>
      <c r="J23" s="197"/>
      <c r="K23" s="197"/>
      <c r="L23" s="197"/>
      <c r="M23" s="197"/>
      <c r="N23" s="197"/>
      <c r="O23" s="197"/>
      <c r="P23" s="197"/>
      <c r="Q23" s="197"/>
      <c r="R23" s="197"/>
      <c r="S23" s="197"/>
      <c r="T23" s="82">
        <f t="shared" si="1"/>
        <v>0</v>
      </c>
    </row>
    <row r="24" spans="2:20" x14ac:dyDescent="0.2">
      <c r="B24" s="243"/>
      <c r="C24" s="194"/>
      <c r="D24" s="246"/>
      <c r="E24" s="247" t="s">
        <v>225</v>
      </c>
      <c r="F24" s="247" t="s">
        <v>225</v>
      </c>
      <c r="G24" s="381"/>
      <c r="H24" s="228"/>
      <c r="I24" s="197"/>
      <c r="J24" s="197"/>
      <c r="K24" s="197"/>
      <c r="L24" s="197"/>
      <c r="M24" s="197"/>
      <c r="N24" s="197"/>
      <c r="O24" s="197"/>
      <c r="P24" s="197"/>
      <c r="Q24" s="197"/>
      <c r="R24" s="197"/>
      <c r="S24" s="197"/>
      <c r="T24" s="82">
        <f t="shared" si="1"/>
        <v>0</v>
      </c>
    </row>
    <row r="25" spans="2:20" x14ac:dyDescent="0.2">
      <c r="B25" s="243"/>
      <c r="C25" s="194"/>
      <c r="D25" s="194"/>
      <c r="E25" s="247" t="s">
        <v>225</v>
      </c>
      <c r="F25" s="247" t="s">
        <v>225</v>
      </c>
      <c r="G25" s="381"/>
      <c r="H25" s="228"/>
      <c r="I25" s="197"/>
      <c r="J25" s="197"/>
      <c r="K25" s="197"/>
      <c r="L25" s="197"/>
      <c r="M25" s="197"/>
      <c r="N25" s="197"/>
      <c r="O25" s="197"/>
      <c r="P25" s="197"/>
      <c r="Q25" s="197"/>
      <c r="R25" s="197"/>
      <c r="S25" s="197"/>
      <c r="T25" s="82">
        <f t="shared" si="1"/>
        <v>0</v>
      </c>
    </row>
    <row r="26" spans="2:20" x14ac:dyDescent="0.2">
      <c r="B26" s="243"/>
      <c r="C26" s="194"/>
      <c r="D26" s="194"/>
      <c r="E26" s="247" t="s">
        <v>225</v>
      </c>
      <c r="F26" s="247" t="s">
        <v>225</v>
      </c>
      <c r="G26" s="381"/>
      <c r="H26" s="228"/>
      <c r="I26" s="197"/>
      <c r="J26" s="197"/>
      <c r="K26" s="197"/>
      <c r="L26" s="197"/>
      <c r="M26" s="197"/>
      <c r="N26" s="197"/>
      <c r="O26" s="197"/>
      <c r="P26" s="197"/>
      <c r="Q26" s="197"/>
      <c r="R26" s="197"/>
      <c r="S26" s="197"/>
      <c r="T26" s="82">
        <f t="shared" si="1"/>
        <v>0</v>
      </c>
    </row>
    <row r="27" spans="2:20" x14ac:dyDescent="0.2">
      <c r="B27" s="243"/>
      <c r="C27" s="194"/>
      <c r="D27" s="194"/>
      <c r="E27" s="247" t="s">
        <v>225</v>
      </c>
      <c r="F27" s="247" t="s">
        <v>225</v>
      </c>
      <c r="G27" s="381"/>
      <c r="H27" s="228"/>
      <c r="I27" s="197"/>
      <c r="J27" s="197"/>
      <c r="K27" s="197"/>
      <c r="L27" s="197"/>
      <c r="M27" s="197"/>
      <c r="N27" s="197"/>
      <c r="O27" s="197"/>
      <c r="P27" s="197"/>
      <c r="Q27" s="197"/>
      <c r="R27" s="197"/>
      <c r="S27" s="197"/>
      <c r="T27" s="82">
        <f t="shared" si="1"/>
        <v>0</v>
      </c>
    </row>
    <row r="28" spans="2:20" x14ac:dyDescent="0.2">
      <c r="B28" s="243"/>
      <c r="C28" s="217"/>
      <c r="D28" s="194"/>
      <c r="E28" s="247" t="s">
        <v>225</v>
      </c>
      <c r="F28" s="247" t="s">
        <v>225</v>
      </c>
      <c r="G28" s="381"/>
      <c r="H28" s="228"/>
      <c r="I28" s="197"/>
      <c r="J28" s="197"/>
      <c r="K28" s="197"/>
      <c r="L28" s="197"/>
      <c r="M28" s="197"/>
      <c r="N28" s="197"/>
      <c r="O28" s="197"/>
      <c r="P28" s="197"/>
      <c r="Q28" s="197"/>
      <c r="R28" s="197"/>
      <c r="S28" s="197"/>
      <c r="T28" s="82">
        <f t="shared" si="1"/>
        <v>0</v>
      </c>
    </row>
    <row r="29" spans="2:20" x14ac:dyDescent="0.2">
      <c r="B29" s="243"/>
      <c r="C29" s="194"/>
      <c r="D29" s="194"/>
      <c r="E29" s="247" t="s">
        <v>225</v>
      </c>
      <c r="F29" s="247" t="s">
        <v>225</v>
      </c>
      <c r="G29" s="381"/>
      <c r="H29" s="228"/>
      <c r="I29" s="198"/>
      <c r="J29" s="198"/>
      <c r="K29" s="198"/>
      <c r="L29" s="198"/>
      <c r="M29" s="198"/>
      <c r="N29" s="198"/>
      <c r="O29" s="198"/>
      <c r="P29" s="198"/>
      <c r="Q29" s="198"/>
      <c r="R29" s="198"/>
      <c r="S29" s="198"/>
      <c r="T29" s="82">
        <f t="shared" si="1"/>
        <v>0</v>
      </c>
    </row>
    <row r="30" spans="2:20" x14ac:dyDescent="0.2">
      <c r="B30" s="243"/>
      <c r="C30" s="194"/>
      <c r="D30" s="194"/>
      <c r="E30" s="247" t="s">
        <v>225</v>
      </c>
      <c r="F30" s="247" t="s">
        <v>225</v>
      </c>
      <c r="G30" s="381"/>
      <c r="H30" s="228"/>
      <c r="I30" s="198"/>
      <c r="J30" s="198"/>
      <c r="K30" s="198"/>
      <c r="L30" s="198"/>
      <c r="M30" s="198"/>
      <c r="N30" s="198"/>
      <c r="O30" s="198"/>
      <c r="P30" s="198"/>
      <c r="Q30" s="198"/>
      <c r="R30" s="198"/>
      <c r="S30" s="198"/>
      <c r="T30" s="82">
        <f t="shared" si="1"/>
        <v>0</v>
      </c>
    </row>
    <row r="31" spans="2:20" x14ac:dyDescent="0.2">
      <c r="B31" s="243"/>
      <c r="C31" s="194"/>
      <c r="D31" s="194"/>
      <c r="E31" s="247" t="s">
        <v>225</v>
      </c>
      <c r="F31" s="247" t="s">
        <v>225</v>
      </c>
      <c r="G31" s="381"/>
      <c r="H31" s="228"/>
      <c r="I31" s="198"/>
      <c r="J31" s="198"/>
      <c r="K31" s="198"/>
      <c r="L31" s="198"/>
      <c r="M31" s="198"/>
      <c r="N31" s="198"/>
      <c r="O31" s="198"/>
      <c r="P31" s="198"/>
      <c r="Q31" s="198"/>
      <c r="R31" s="198"/>
      <c r="S31" s="198"/>
      <c r="T31" s="82">
        <f t="shared" si="1"/>
        <v>0</v>
      </c>
    </row>
    <row r="32" spans="2:20" x14ac:dyDescent="0.2">
      <c r="B32" s="243"/>
      <c r="C32" s="194"/>
      <c r="D32" s="194"/>
      <c r="E32" s="247" t="s">
        <v>225</v>
      </c>
      <c r="F32" s="247" t="s">
        <v>225</v>
      </c>
      <c r="G32" s="381"/>
      <c r="H32" s="228"/>
      <c r="I32" s="198"/>
      <c r="J32" s="198"/>
      <c r="K32" s="198"/>
      <c r="L32" s="198"/>
      <c r="M32" s="198"/>
      <c r="N32" s="198"/>
      <c r="O32" s="198"/>
      <c r="P32" s="198"/>
      <c r="Q32" s="198"/>
      <c r="R32" s="198"/>
      <c r="S32" s="198"/>
      <c r="T32" s="82">
        <f t="shared" si="1"/>
        <v>0</v>
      </c>
    </row>
    <row r="33" spans="2:20" x14ac:dyDescent="0.2">
      <c r="B33" s="243"/>
      <c r="C33" s="194"/>
      <c r="D33" s="194"/>
      <c r="E33" s="247" t="s">
        <v>225</v>
      </c>
      <c r="F33" s="247" t="s">
        <v>225</v>
      </c>
      <c r="G33" s="381"/>
      <c r="H33" s="228"/>
      <c r="I33" s="198"/>
      <c r="J33" s="198"/>
      <c r="K33" s="198"/>
      <c r="L33" s="198"/>
      <c r="M33" s="198"/>
      <c r="N33" s="198"/>
      <c r="O33" s="198"/>
      <c r="P33" s="198"/>
      <c r="Q33" s="198"/>
      <c r="R33" s="198"/>
      <c r="S33" s="198"/>
      <c r="T33" s="82">
        <f t="shared" si="1"/>
        <v>0</v>
      </c>
    </row>
    <row r="34" spans="2:20" x14ac:dyDescent="0.2">
      <c r="B34" s="200"/>
      <c r="C34" s="201"/>
      <c r="D34" s="194"/>
      <c r="E34" s="247" t="s">
        <v>225</v>
      </c>
      <c r="F34" s="247" t="s">
        <v>225</v>
      </c>
      <c r="G34" s="381"/>
      <c r="H34" s="229"/>
      <c r="I34" s="198"/>
      <c r="J34" s="198"/>
      <c r="K34" s="198"/>
      <c r="L34" s="198"/>
      <c r="M34" s="198"/>
      <c r="N34" s="198"/>
      <c r="O34" s="198"/>
      <c r="P34" s="198"/>
      <c r="Q34" s="198"/>
      <c r="R34" s="198"/>
      <c r="S34" s="198"/>
      <c r="T34" s="82">
        <f t="shared" si="1"/>
        <v>0</v>
      </c>
    </row>
    <row r="35" spans="2:20" x14ac:dyDescent="0.2">
      <c r="B35" s="200"/>
      <c r="C35" s="201"/>
      <c r="D35" s="194"/>
      <c r="E35" s="247" t="s">
        <v>225</v>
      </c>
      <c r="F35" s="247" t="s">
        <v>225</v>
      </c>
      <c r="G35" s="381"/>
      <c r="H35" s="229"/>
      <c r="I35" s="198"/>
      <c r="J35" s="198"/>
      <c r="K35" s="198"/>
      <c r="L35" s="198"/>
      <c r="M35" s="198"/>
      <c r="N35" s="198"/>
      <c r="O35" s="198"/>
      <c r="P35" s="198"/>
      <c r="Q35" s="198"/>
      <c r="R35" s="198"/>
      <c r="S35" s="198"/>
      <c r="T35" s="82">
        <f t="shared" si="1"/>
        <v>0</v>
      </c>
    </row>
    <row r="36" spans="2:20" x14ac:dyDescent="0.2">
      <c r="B36" s="200"/>
      <c r="C36" s="201"/>
      <c r="D36" s="194"/>
      <c r="E36" s="247" t="s">
        <v>225</v>
      </c>
      <c r="F36" s="247" t="s">
        <v>225</v>
      </c>
      <c r="G36" s="381"/>
      <c r="H36" s="229"/>
      <c r="I36" s="198"/>
      <c r="J36" s="198"/>
      <c r="K36" s="198"/>
      <c r="L36" s="198"/>
      <c r="M36" s="198"/>
      <c r="N36" s="198"/>
      <c r="O36" s="198"/>
      <c r="P36" s="198"/>
      <c r="Q36" s="198"/>
      <c r="R36" s="198"/>
      <c r="S36" s="198"/>
      <c r="T36" s="82">
        <f t="shared" si="1"/>
        <v>0</v>
      </c>
    </row>
    <row r="37" spans="2:20" x14ac:dyDescent="0.2">
      <c r="B37" s="200"/>
      <c r="C37" s="201"/>
      <c r="D37" s="194"/>
      <c r="E37" s="247" t="s">
        <v>225</v>
      </c>
      <c r="F37" s="247" t="s">
        <v>225</v>
      </c>
      <c r="G37" s="381"/>
      <c r="H37" s="229"/>
      <c r="I37" s="198"/>
      <c r="J37" s="198"/>
      <c r="K37" s="198"/>
      <c r="L37" s="198"/>
      <c r="M37" s="198"/>
      <c r="N37" s="198"/>
      <c r="O37" s="198"/>
      <c r="P37" s="198"/>
      <c r="Q37" s="198"/>
      <c r="R37" s="198"/>
      <c r="S37" s="198"/>
      <c r="T37" s="82">
        <f t="shared" si="1"/>
        <v>0</v>
      </c>
    </row>
    <row r="38" spans="2:20" x14ac:dyDescent="0.2">
      <c r="B38" s="200"/>
      <c r="C38" s="201"/>
      <c r="D38" s="194"/>
      <c r="E38" s="247" t="s">
        <v>225</v>
      </c>
      <c r="F38" s="247" t="s">
        <v>225</v>
      </c>
      <c r="G38" s="381"/>
      <c r="H38" s="229"/>
      <c r="I38" s="198"/>
      <c r="J38" s="198"/>
      <c r="K38" s="198"/>
      <c r="L38" s="198"/>
      <c r="M38" s="198"/>
      <c r="N38" s="198"/>
      <c r="O38" s="198"/>
      <c r="P38" s="198"/>
      <c r="Q38" s="198"/>
      <c r="R38" s="198"/>
      <c r="S38" s="198"/>
      <c r="T38" s="82">
        <f t="shared" si="1"/>
        <v>0</v>
      </c>
    </row>
    <row r="39" spans="2:20" x14ac:dyDescent="0.2">
      <c r="B39" s="200"/>
      <c r="C39" s="201"/>
      <c r="D39" s="194"/>
      <c r="E39" s="247" t="s">
        <v>225</v>
      </c>
      <c r="F39" s="247" t="s">
        <v>225</v>
      </c>
      <c r="G39" s="381"/>
      <c r="H39" s="229"/>
      <c r="I39" s="198"/>
      <c r="J39" s="198"/>
      <c r="K39" s="198"/>
      <c r="L39" s="198"/>
      <c r="M39" s="198"/>
      <c r="N39" s="198"/>
      <c r="O39" s="198"/>
      <c r="P39" s="198"/>
      <c r="Q39" s="198"/>
      <c r="R39" s="198"/>
      <c r="S39" s="198"/>
      <c r="T39" s="82">
        <f t="shared" ref="T39:T70" si="2">SUM(H39:S39)</f>
        <v>0</v>
      </c>
    </row>
    <row r="40" spans="2:20" x14ac:dyDescent="0.2">
      <c r="B40" s="200"/>
      <c r="C40" s="201"/>
      <c r="D40" s="194"/>
      <c r="E40" s="247" t="s">
        <v>225</v>
      </c>
      <c r="F40" s="247" t="s">
        <v>225</v>
      </c>
      <c r="G40" s="381"/>
      <c r="H40" s="229"/>
      <c r="I40" s="198"/>
      <c r="J40" s="198"/>
      <c r="K40" s="198"/>
      <c r="L40" s="198"/>
      <c r="M40" s="198"/>
      <c r="N40" s="198"/>
      <c r="O40" s="198"/>
      <c r="P40" s="198"/>
      <c r="Q40" s="198"/>
      <c r="R40" s="198"/>
      <c r="S40" s="198"/>
      <c r="T40" s="82">
        <f t="shared" si="2"/>
        <v>0</v>
      </c>
    </row>
    <row r="41" spans="2:20" x14ac:dyDescent="0.2">
      <c r="B41" s="200"/>
      <c r="C41" s="201"/>
      <c r="D41" s="194"/>
      <c r="E41" s="247" t="s">
        <v>225</v>
      </c>
      <c r="F41" s="247" t="s">
        <v>225</v>
      </c>
      <c r="G41" s="381"/>
      <c r="H41" s="229"/>
      <c r="I41" s="198"/>
      <c r="J41" s="198"/>
      <c r="K41" s="198"/>
      <c r="L41" s="198"/>
      <c r="M41" s="198"/>
      <c r="N41" s="198"/>
      <c r="O41" s="198"/>
      <c r="P41" s="198"/>
      <c r="Q41" s="198"/>
      <c r="R41" s="198"/>
      <c r="S41" s="198"/>
      <c r="T41" s="82">
        <f t="shared" si="2"/>
        <v>0</v>
      </c>
    </row>
    <row r="42" spans="2:20" x14ac:dyDescent="0.2">
      <c r="B42" s="200"/>
      <c r="C42" s="201"/>
      <c r="D42" s="194"/>
      <c r="E42" s="247" t="s">
        <v>225</v>
      </c>
      <c r="F42" s="247" t="s">
        <v>225</v>
      </c>
      <c r="G42" s="381"/>
      <c r="H42" s="229"/>
      <c r="I42" s="198"/>
      <c r="J42" s="198"/>
      <c r="K42" s="198"/>
      <c r="L42" s="198"/>
      <c r="M42" s="198"/>
      <c r="N42" s="198"/>
      <c r="O42" s="198"/>
      <c r="P42" s="198"/>
      <c r="Q42" s="198"/>
      <c r="R42" s="198"/>
      <c r="S42" s="198"/>
      <c r="T42" s="82">
        <f t="shared" si="2"/>
        <v>0</v>
      </c>
    </row>
    <row r="43" spans="2:20" x14ac:dyDescent="0.2">
      <c r="B43" s="200"/>
      <c r="C43" s="201"/>
      <c r="D43" s="194"/>
      <c r="E43" s="247" t="s">
        <v>225</v>
      </c>
      <c r="F43" s="247" t="s">
        <v>225</v>
      </c>
      <c r="G43" s="381"/>
      <c r="H43" s="229"/>
      <c r="I43" s="198"/>
      <c r="J43" s="198"/>
      <c r="K43" s="198"/>
      <c r="L43" s="198"/>
      <c r="M43" s="198"/>
      <c r="N43" s="198"/>
      <c r="O43" s="198"/>
      <c r="P43" s="198"/>
      <c r="Q43" s="198"/>
      <c r="R43" s="198"/>
      <c r="S43" s="198"/>
      <c r="T43" s="82">
        <f t="shared" si="2"/>
        <v>0</v>
      </c>
    </row>
    <row r="44" spans="2:20" x14ac:dyDescent="0.2">
      <c r="B44" s="200"/>
      <c r="C44" s="201"/>
      <c r="D44" s="194"/>
      <c r="E44" s="247" t="s">
        <v>225</v>
      </c>
      <c r="F44" s="247" t="s">
        <v>225</v>
      </c>
      <c r="G44" s="381"/>
      <c r="H44" s="229"/>
      <c r="I44" s="198"/>
      <c r="J44" s="198"/>
      <c r="K44" s="198"/>
      <c r="L44" s="198"/>
      <c r="M44" s="198"/>
      <c r="N44" s="198"/>
      <c r="O44" s="198"/>
      <c r="P44" s="198"/>
      <c r="Q44" s="198"/>
      <c r="R44" s="198"/>
      <c r="S44" s="198"/>
      <c r="T44" s="82">
        <f t="shared" si="2"/>
        <v>0</v>
      </c>
    </row>
    <row r="45" spans="2:20" x14ac:dyDescent="0.2">
      <c r="B45" s="200"/>
      <c r="C45" s="201"/>
      <c r="D45" s="194"/>
      <c r="E45" s="247" t="s">
        <v>225</v>
      </c>
      <c r="F45" s="247" t="s">
        <v>225</v>
      </c>
      <c r="G45" s="381"/>
      <c r="H45" s="229"/>
      <c r="I45" s="198"/>
      <c r="J45" s="198"/>
      <c r="K45" s="198"/>
      <c r="L45" s="198"/>
      <c r="M45" s="198"/>
      <c r="N45" s="198"/>
      <c r="O45" s="198"/>
      <c r="P45" s="198"/>
      <c r="Q45" s="198"/>
      <c r="R45" s="198"/>
      <c r="S45" s="198"/>
      <c r="T45" s="82">
        <f t="shared" si="2"/>
        <v>0</v>
      </c>
    </row>
    <row r="46" spans="2:20" x14ac:dyDescent="0.2">
      <c r="B46" s="244"/>
      <c r="C46" s="201"/>
      <c r="D46" s="194"/>
      <c r="E46" s="247" t="s">
        <v>225</v>
      </c>
      <c r="F46" s="247" t="s">
        <v>225</v>
      </c>
      <c r="G46" s="381"/>
      <c r="H46" s="229"/>
      <c r="I46" s="198"/>
      <c r="J46" s="198"/>
      <c r="K46" s="198"/>
      <c r="L46" s="198"/>
      <c r="M46" s="198"/>
      <c r="N46" s="198"/>
      <c r="O46" s="198"/>
      <c r="P46" s="198"/>
      <c r="Q46" s="198"/>
      <c r="R46" s="198"/>
      <c r="S46" s="199"/>
      <c r="T46" s="82">
        <f t="shared" si="2"/>
        <v>0</v>
      </c>
    </row>
    <row r="47" spans="2:20" x14ac:dyDescent="0.2">
      <c r="B47" s="200"/>
      <c r="C47" s="201"/>
      <c r="D47" s="194"/>
      <c r="E47" s="247" t="s">
        <v>225</v>
      </c>
      <c r="F47" s="247" t="s">
        <v>225</v>
      </c>
      <c r="G47" s="381"/>
      <c r="H47" s="229"/>
      <c r="I47" s="198"/>
      <c r="J47" s="198"/>
      <c r="K47" s="198"/>
      <c r="L47" s="198"/>
      <c r="M47" s="198"/>
      <c r="N47" s="198"/>
      <c r="O47" s="198"/>
      <c r="P47" s="198"/>
      <c r="Q47" s="198"/>
      <c r="R47" s="198"/>
      <c r="S47" s="198"/>
      <c r="T47" s="82">
        <f t="shared" si="2"/>
        <v>0</v>
      </c>
    </row>
    <row r="48" spans="2:20" x14ac:dyDescent="0.2">
      <c r="B48" s="200"/>
      <c r="C48" s="201"/>
      <c r="D48" s="194"/>
      <c r="E48" s="247" t="s">
        <v>225</v>
      </c>
      <c r="F48" s="247" t="s">
        <v>225</v>
      </c>
      <c r="G48" s="381"/>
      <c r="H48" s="229"/>
      <c r="I48" s="198"/>
      <c r="J48" s="198"/>
      <c r="K48" s="198"/>
      <c r="L48" s="198"/>
      <c r="M48" s="198"/>
      <c r="N48" s="198"/>
      <c r="O48" s="198"/>
      <c r="P48" s="198"/>
      <c r="Q48" s="198"/>
      <c r="R48" s="198"/>
      <c r="S48" s="198"/>
      <c r="T48" s="82">
        <f t="shared" si="2"/>
        <v>0</v>
      </c>
    </row>
    <row r="49" spans="2:20" x14ac:dyDescent="0.2">
      <c r="B49" s="200"/>
      <c r="C49" s="201"/>
      <c r="D49" s="194"/>
      <c r="E49" s="247" t="s">
        <v>225</v>
      </c>
      <c r="F49" s="247" t="s">
        <v>225</v>
      </c>
      <c r="G49" s="381"/>
      <c r="H49" s="229"/>
      <c r="I49" s="198"/>
      <c r="J49" s="198"/>
      <c r="K49" s="198"/>
      <c r="L49" s="198"/>
      <c r="M49" s="198"/>
      <c r="N49" s="198"/>
      <c r="O49" s="198"/>
      <c r="P49" s="198"/>
      <c r="Q49" s="198"/>
      <c r="R49" s="198"/>
      <c r="S49" s="198"/>
      <c r="T49" s="82">
        <f t="shared" si="2"/>
        <v>0</v>
      </c>
    </row>
    <row r="50" spans="2:20" x14ac:dyDescent="0.2">
      <c r="B50" s="200"/>
      <c r="C50" s="201"/>
      <c r="D50" s="194"/>
      <c r="E50" s="247" t="s">
        <v>225</v>
      </c>
      <c r="F50" s="247" t="s">
        <v>225</v>
      </c>
      <c r="G50" s="381"/>
      <c r="H50" s="229"/>
      <c r="I50" s="198"/>
      <c r="J50" s="198"/>
      <c r="K50" s="198"/>
      <c r="L50" s="198"/>
      <c r="M50" s="198"/>
      <c r="N50" s="198"/>
      <c r="O50" s="198"/>
      <c r="P50" s="198"/>
      <c r="Q50" s="198"/>
      <c r="R50" s="198"/>
      <c r="S50" s="198"/>
      <c r="T50" s="82">
        <f t="shared" si="2"/>
        <v>0</v>
      </c>
    </row>
    <row r="51" spans="2:20" x14ac:dyDescent="0.2">
      <c r="B51" s="200"/>
      <c r="C51" s="201"/>
      <c r="D51" s="194"/>
      <c r="E51" s="247" t="s">
        <v>225</v>
      </c>
      <c r="F51" s="247" t="s">
        <v>225</v>
      </c>
      <c r="G51" s="381"/>
      <c r="H51" s="229"/>
      <c r="I51" s="198"/>
      <c r="J51" s="198"/>
      <c r="K51" s="198"/>
      <c r="L51" s="198"/>
      <c r="M51" s="198"/>
      <c r="N51" s="198"/>
      <c r="O51" s="198"/>
      <c r="P51" s="198"/>
      <c r="Q51" s="198"/>
      <c r="R51" s="198"/>
      <c r="S51" s="198"/>
      <c r="T51" s="82">
        <f t="shared" si="2"/>
        <v>0</v>
      </c>
    </row>
    <row r="52" spans="2:20" x14ac:dyDescent="0.2">
      <c r="B52" s="200"/>
      <c r="C52" s="201"/>
      <c r="D52" s="194"/>
      <c r="E52" s="247" t="s">
        <v>225</v>
      </c>
      <c r="F52" s="247" t="s">
        <v>225</v>
      </c>
      <c r="G52" s="381"/>
      <c r="H52" s="229"/>
      <c r="I52" s="198"/>
      <c r="J52" s="198"/>
      <c r="K52" s="198"/>
      <c r="L52" s="198"/>
      <c r="M52" s="198"/>
      <c r="N52" s="198"/>
      <c r="O52" s="198"/>
      <c r="P52" s="198"/>
      <c r="Q52" s="198"/>
      <c r="R52" s="198"/>
      <c r="S52" s="198"/>
      <c r="T52" s="82">
        <f t="shared" si="2"/>
        <v>0</v>
      </c>
    </row>
    <row r="53" spans="2:20" x14ac:dyDescent="0.2">
      <c r="B53" s="200"/>
      <c r="C53" s="201"/>
      <c r="D53" s="194"/>
      <c r="E53" s="247" t="s">
        <v>225</v>
      </c>
      <c r="F53" s="247" t="s">
        <v>225</v>
      </c>
      <c r="G53" s="381"/>
      <c r="H53" s="229"/>
      <c r="I53" s="198"/>
      <c r="J53" s="198"/>
      <c r="K53" s="198"/>
      <c r="L53" s="198"/>
      <c r="M53" s="198"/>
      <c r="N53" s="198"/>
      <c r="O53" s="198"/>
      <c r="P53" s="198"/>
      <c r="Q53" s="198"/>
      <c r="R53" s="198"/>
      <c r="S53" s="198"/>
      <c r="T53" s="82">
        <f t="shared" si="2"/>
        <v>0</v>
      </c>
    </row>
    <row r="54" spans="2:20" x14ac:dyDescent="0.2">
      <c r="B54" s="200"/>
      <c r="C54" s="201"/>
      <c r="D54" s="194"/>
      <c r="E54" s="247" t="s">
        <v>225</v>
      </c>
      <c r="F54" s="247" t="s">
        <v>225</v>
      </c>
      <c r="G54" s="381"/>
      <c r="H54" s="229"/>
      <c r="I54" s="198"/>
      <c r="J54" s="198"/>
      <c r="K54" s="198"/>
      <c r="L54" s="198"/>
      <c r="M54" s="198"/>
      <c r="N54" s="198"/>
      <c r="O54" s="198"/>
      <c r="P54" s="198"/>
      <c r="Q54" s="198"/>
      <c r="R54" s="198"/>
      <c r="S54" s="198"/>
      <c r="T54" s="82">
        <f t="shared" si="2"/>
        <v>0</v>
      </c>
    </row>
    <row r="55" spans="2:20" x14ac:dyDescent="0.2">
      <c r="B55" s="200"/>
      <c r="C55" s="201"/>
      <c r="D55" s="194"/>
      <c r="E55" s="247" t="s">
        <v>225</v>
      </c>
      <c r="F55" s="247" t="s">
        <v>225</v>
      </c>
      <c r="G55" s="381"/>
      <c r="H55" s="229"/>
      <c r="I55" s="198"/>
      <c r="J55" s="198"/>
      <c r="K55" s="198"/>
      <c r="L55" s="198"/>
      <c r="M55" s="198"/>
      <c r="N55" s="198"/>
      <c r="O55" s="198"/>
      <c r="P55" s="198"/>
      <c r="Q55" s="198"/>
      <c r="R55" s="198"/>
      <c r="S55" s="198"/>
      <c r="T55" s="82">
        <f t="shared" si="2"/>
        <v>0</v>
      </c>
    </row>
    <row r="56" spans="2:20" x14ac:dyDescent="0.2">
      <c r="B56" s="200"/>
      <c r="C56" s="201"/>
      <c r="D56" s="194"/>
      <c r="E56" s="247" t="s">
        <v>225</v>
      </c>
      <c r="F56" s="247" t="s">
        <v>225</v>
      </c>
      <c r="G56" s="381"/>
      <c r="H56" s="229"/>
      <c r="I56" s="198"/>
      <c r="J56" s="198"/>
      <c r="K56" s="198"/>
      <c r="L56" s="198"/>
      <c r="M56" s="198"/>
      <c r="N56" s="198"/>
      <c r="O56" s="198"/>
      <c r="P56" s="198"/>
      <c r="Q56" s="198"/>
      <c r="R56" s="198"/>
      <c r="S56" s="198"/>
      <c r="T56" s="82">
        <f t="shared" si="2"/>
        <v>0</v>
      </c>
    </row>
    <row r="57" spans="2:20" x14ac:dyDescent="0.2">
      <c r="B57" s="200"/>
      <c r="C57" s="201"/>
      <c r="D57" s="194"/>
      <c r="E57" s="247" t="s">
        <v>225</v>
      </c>
      <c r="F57" s="247" t="s">
        <v>225</v>
      </c>
      <c r="G57" s="381"/>
      <c r="H57" s="229"/>
      <c r="I57" s="198"/>
      <c r="J57" s="198"/>
      <c r="K57" s="198"/>
      <c r="L57" s="198"/>
      <c r="M57" s="198"/>
      <c r="N57" s="198"/>
      <c r="O57" s="198"/>
      <c r="P57" s="198"/>
      <c r="Q57" s="198"/>
      <c r="R57" s="198"/>
      <c r="S57" s="198"/>
      <c r="T57" s="82">
        <f t="shared" si="2"/>
        <v>0</v>
      </c>
    </row>
    <row r="58" spans="2:20" x14ac:dyDescent="0.2">
      <c r="B58" s="200"/>
      <c r="C58" s="201"/>
      <c r="D58" s="194"/>
      <c r="E58" s="247" t="s">
        <v>225</v>
      </c>
      <c r="F58" s="247" t="s">
        <v>225</v>
      </c>
      <c r="G58" s="381"/>
      <c r="H58" s="229"/>
      <c r="I58" s="198"/>
      <c r="J58" s="198"/>
      <c r="K58" s="198"/>
      <c r="L58" s="198"/>
      <c r="M58" s="198"/>
      <c r="N58" s="198"/>
      <c r="O58" s="198"/>
      <c r="P58" s="198"/>
      <c r="Q58" s="198"/>
      <c r="R58" s="198"/>
      <c r="S58" s="198"/>
      <c r="T58" s="82">
        <f t="shared" si="2"/>
        <v>0</v>
      </c>
    </row>
    <row r="59" spans="2:20" x14ac:dyDescent="0.2">
      <c r="B59" s="200"/>
      <c r="C59" s="201"/>
      <c r="D59" s="194"/>
      <c r="E59" s="247" t="s">
        <v>225</v>
      </c>
      <c r="F59" s="247" t="s">
        <v>225</v>
      </c>
      <c r="G59" s="381"/>
      <c r="H59" s="229"/>
      <c r="I59" s="198"/>
      <c r="J59" s="198"/>
      <c r="K59" s="198"/>
      <c r="L59" s="198"/>
      <c r="M59" s="198"/>
      <c r="N59" s="198"/>
      <c r="O59" s="198"/>
      <c r="P59" s="198"/>
      <c r="Q59" s="198"/>
      <c r="R59" s="198"/>
      <c r="S59" s="198"/>
      <c r="T59" s="82">
        <f t="shared" si="2"/>
        <v>0</v>
      </c>
    </row>
    <row r="60" spans="2:20" x14ac:dyDescent="0.2">
      <c r="B60" s="200"/>
      <c r="C60" s="201"/>
      <c r="D60" s="194"/>
      <c r="E60" s="247" t="s">
        <v>225</v>
      </c>
      <c r="F60" s="247" t="s">
        <v>225</v>
      </c>
      <c r="G60" s="381"/>
      <c r="H60" s="229"/>
      <c r="I60" s="198"/>
      <c r="J60" s="198"/>
      <c r="K60" s="198"/>
      <c r="L60" s="198"/>
      <c r="M60" s="198"/>
      <c r="N60" s="198"/>
      <c r="O60" s="198"/>
      <c r="P60" s="198"/>
      <c r="Q60" s="198"/>
      <c r="R60" s="198"/>
      <c r="S60" s="198"/>
      <c r="T60" s="82">
        <f t="shared" si="2"/>
        <v>0</v>
      </c>
    </row>
    <row r="61" spans="2:20" x14ac:dyDescent="0.2">
      <c r="B61" s="200"/>
      <c r="C61" s="201"/>
      <c r="D61" s="194"/>
      <c r="E61" s="247" t="s">
        <v>225</v>
      </c>
      <c r="F61" s="247" t="s">
        <v>225</v>
      </c>
      <c r="G61" s="381"/>
      <c r="H61" s="229"/>
      <c r="I61" s="198"/>
      <c r="J61" s="198"/>
      <c r="K61" s="198"/>
      <c r="L61" s="198"/>
      <c r="M61" s="198"/>
      <c r="N61" s="198"/>
      <c r="O61" s="198"/>
      <c r="P61" s="198"/>
      <c r="Q61" s="198"/>
      <c r="R61" s="198"/>
      <c r="S61" s="198"/>
      <c r="T61" s="82">
        <f t="shared" si="2"/>
        <v>0</v>
      </c>
    </row>
    <row r="62" spans="2:20" x14ac:dyDescent="0.2">
      <c r="B62" s="200"/>
      <c r="C62" s="201"/>
      <c r="D62" s="194"/>
      <c r="E62" s="247" t="s">
        <v>225</v>
      </c>
      <c r="F62" s="247" t="s">
        <v>225</v>
      </c>
      <c r="G62" s="381"/>
      <c r="H62" s="229"/>
      <c r="I62" s="198"/>
      <c r="J62" s="198"/>
      <c r="K62" s="198"/>
      <c r="L62" s="198"/>
      <c r="M62" s="198"/>
      <c r="N62" s="198"/>
      <c r="O62" s="198"/>
      <c r="P62" s="198"/>
      <c r="Q62" s="198"/>
      <c r="R62" s="198"/>
      <c r="S62" s="198"/>
      <c r="T62" s="82">
        <f t="shared" si="2"/>
        <v>0</v>
      </c>
    </row>
    <row r="63" spans="2:20" x14ac:dyDescent="0.2">
      <c r="B63" s="200"/>
      <c r="C63" s="201"/>
      <c r="D63" s="194"/>
      <c r="E63" s="247" t="s">
        <v>225</v>
      </c>
      <c r="F63" s="247" t="s">
        <v>225</v>
      </c>
      <c r="G63" s="381"/>
      <c r="H63" s="229"/>
      <c r="I63" s="198"/>
      <c r="J63" s="198"/>
      <c r="K63" s="198"/>
      <c r="L63" s="198"/>
      <c r="M63" s="198"/>
      <c r="N63" s="198"/>
      <c r="O63" s="198"/>
      <c r="P63" s="198"/>
      <c r="Q63" s="198"/>
      <c r="R63" s="198"/>
      <c r="S63" s="199"/>
      <c r="T63" s="82">
        <f t="shared" si="2"/>
        <v>0</v>
      </c>
    </row>
    <row r="64" spans="2:20" x14ac:dyDescent="0.2">
      <c r="B64" s="200"/>
      <c r="C64" s="201"/>
      <c r="D64" s="194"/>
      <c r="E64" s="247" t="s">
        <v>225</v>
      </c>
      <c r="F64" s="247" t="s">
        <v>225</v>
      </c>
      <c r="G64" s="381"/>
      <c r="H64" s="229"/>
      <c r="I64" s="198"/>
      <c r="J64" s="198"/>
      <c r="K64" s="198"/>
      <c r="L64" s="198"/>
      <c r="M64" s="198"/>
      <c r="N64" s="198"/>
      <c r="O64" s="198"/>
      <c r="P64" s="198"/>
      <c r="Q64" s="198"/>
      <c r="R64" s="198"/>
      <c r="S64" s="199"/>
      <c r="T64" s="82">
        <f t="shared" si="2"/>
        <v>0</v>
      </c>
    </row>
    <row r="65" spans="2:20" x14ac:dyDescent="0.2">
      <c r="B65" s="200"/>
      <c r="C65" s="201"/>
      <c r="D65" s="194"/>
      <c r="E65" s="247" t="s">
        <v>225</v>
      </c>
      <c r="F65" s="247" t="s">
        <v>225</v>
      </c>
      <c r="G65" s="381"/>
      <c r="H65" s="229"/>
      <c r="I65" s="198"/>
      <c r="J65" s="198"/>
      <c r="K65" s="198"/>
      <c r="L65" s="198"/>
      <c r="M65" s="198"/>
      <c r="N65" s="198"/>
      <c r="O65" s="198"/>
      <c r="P65" s="198"/>
      <c r="Q65" s="198"/>
      <c r="R65" s="198"/>
      <c r="S65" s="199"/>
      <c r="T65" s="82">
        <f t="shared" si="2"/>
        <v>0</v>
      </c>
    </row>
    <row r="66" spans="2:20" x14ac:dyDescent="0.2">
      <c r="B66" s="200"/>
      <c r="C66" s="201"/>
      <c r="D66" s="194"/>
      <c r="E66" s="247" t="s">
        <v>225</v>
      </c>
      <c r="F66" s="247" t="s">
        <v>225</v>
      </c>
      <c r="G66" s="381"/>
      <c r="H66" s="229"/>
      <c r="I66" s="198"/>
      <c r="J66" s="198"/>
      <c r="K66" s="198"/>
      <c r="L66" s="198"/>
      <c r="M66" s="198"/>
      <c r="N66" s="198"/>
      <c r="O66" s="198"/>
      <c r="P66" s="198"/>
      <c r="Q66" s="198"/>
      <c r="R66" s="198"/>
      <c r="S66" s="199"/>
      <c r="T66" s="82">
        <f t="shared" si="2"/>
        <v>0</v>
      </c>
    </row>
    <row r="67" spans="2:20" x14ac:dyDescent="0.2">
      <c r="B67" s="200"/>
      <c r="C67" s="201"/>
      <c r="D67" s="194"/>
      <c r="E67" s="247" t="s">
        <v>225</v>
      </c>
      <c r="F67" s="247" t="s">
        <v>225</v>
      </c>
      <c r="G67" s="381"/>
      <c r="H67" s="229"/>
      <c r="I67" s="198"/>
      <c r="J67" s="198"/>
      <c r="K67" s="198"/>
      <c r="L67" s="198"/>
      <c r="M67" s="198"/>
      <c r="N67" s="198"/>
      <c r="O67" s="198"/>
      <c r="P67" s="198"/>
      <c r="Q67" s="198"/>
      <c r="R67" s="198"/>
      <c r="S67" s="199"/>
      <c r="T67" s="82">
        <f t="shared" si="2"/>
        <v>0</v>
      </c>
    </row>
    <row r="68" spans="2:20" x14ac:dyDescent="0.2">
      <c r="B68" s="200"/>
      <c r="C68" s="201"/>
      <c r="D68" s="194"/>
      <c r="E68" s="247" t="s">
        <v>225</v>
      </c>
      <c r="F68" s="247" t="s">
        <v>225</v>
      </c>
      <c r="G68" s="381"/>
      <c r="H68" s="229"/>
      <c r="I68" s="198"/>
      <c r="J68" s="198"/>
      <c r="K68" s="198"/>
      <c r="L68" s="198"/>
      <c r="M68" s="198"/>
      <c r="N68" s="198"/>
      <c r="O68" s="198"/>
      <c r="P68" s="198"/>
      <c r="Q68" s="198"/>
      <c r="R68" s="198"/>
      <c r="S68" s="199"/>
      <c r="T68" s="82">
        <f t="shared" si="2"/>
        <v>0</v>
      </c>
    </row>
    <row r="69" spans="2:20" x14ac:dyDescent="0.2">
      <c r="B69" s="200"/>
      <c r="C69" s="201"/>
      <c r="D69" s="194"/>
      <c r="E69" s="247" t="s">
        <v>225</v>
      </c>
      <c r="F69" s="247" t="s">
        <v>225</v>
      </c>
      <c r="G69" s="381"/>
      <c r="H69" s="229"/>
      <c r="I69" s="198"/>
      <c r="J69" s="198"/>
      <c r="K69" s="198"/>
      <c r="L69" s="198"/>
      <c r="M69" s="198"/>
      <c r="N69" s="198"/>
      <c r="O69" s="198"/>
      <c r="P69" s="198"/>
      <c r="Q69" s="198"/>
      <c r="R69" s="198"/>
      <c r="S69" s="199"/>
      <c r="T69" s="82">
        <f t="shared" si="2"/>
        <v>0</v>
      </c>
    </row>
    <row r="70" spans="2:20" x14ac:dyDescent="0.2">
      <c r="B70" s="200"/>
      <c r="C70" s="201"/>
      <c r="D70" s="194"/>
      <c r="E70" s="247" t="s">
        <v>225</v>
      </c>
      <c r="F70" s="247" t="s">
        <v>225</v>
      </c>
      <c r="G70" s="381"/>
      <c r="H70" s="229"/>
      <c r="I70" s="198"/>
      <c r="J70" s="198"/>
      <c r="K70" s="198"/>
      <c r="L70" s="198"/>
      <c r="M70" s="198"/>
      <c r="N70" s="198"/>
      <c r="O70" s="198"/>
      <c r="P70" s="198"/>
      <c r="Q70" s="198"/>
      <c r="R70" s="198"/>
      <c r="S70" s="199"/>
      <c r="T70" s="82">
        <f t="shared" si="2"/>
        <v>0</v>
      </c>
    </row>
    <row r="71" spans="2:20" x14ac:dyDescent="0.2">
      <c r="B71" s="200"/>
      <c r="C71" s="201"/>
      <c r="D71" s="194"/>
      <c r="E71" s="247" t="s">
        <v>225</v>
      </c>
      <c r="F71" s="247" t="s">
        <v>225</v>
      </c>
      <c r="G71" s="381"/>
      <c r="H71" s="229"/>
      <c r="I71" s="198"/>
      <c r="J71" s="198"/>
      <c r="K71" s="198"/>
      <c r="L71" s="198"/>
      <c r="M71" s="198"/>
      <c r="N71" s="198"/>
      <c r="O71" s="198"/>
      <c r="P71" s="198"/>
      <c r="Q71" s="198"/>
      <c r="R71" s="198"/>
      <c r="S71" s="199"/>
      <c r="T71" s="82">
        <f t="shared" ref="T71:T102" si="3">SUM(H71:S71)</f>
        <v>0</v>
      </c>
    </row>
    <row r="72" spans="2:20" x14ac:dyDescent="0.2">
      <c r="B72" s="200"/>
      <c r="C72" s="201"/>
      <c r="D72" s="194"/>
      <c r="E72" s="247" t="s">
        <v>225</v>
      </c>
      <c r="F72" s="247" t="s">
        <v>225</v>
      </c>
      <c r="G72" s="381"/>
      <c r="H72" s="229"/>
      <c r="I72" s="198"/>
      <c r="J72" s="198"/>
      <c r="K72" s="198"/>
      <c r="L72" s="198"/>
      <c r="M72" s="198"/>
      <c r="N72" s="198"/>
      <c r="O72" s="198"/>
      <c r="P72" s="198"/>
      <c r="Q72" s="198"/>
      <c r="R72" s="198"/>
      <c r="S72" s="199"/>
      <c r="T72" s="82">
        <f t="shared" si="3"/>
        <v>0</v>
      </c>
    </row>
    <row r="73" spans="2:20" x14ac:dyDescent="0.2">
      <c r="B73" s="200"/>
      <c r="C73" s="201"/>
      <c r="D73" s="194"/>
      <c r="E73" s="247" t="s">
        <v>225</v>
      </c>
      <c r="F73" s="247" t="s">
        <v>225</v>
      </c>
      <c r="G73" s="381"/>
      <c r="H73" s="229"/>
      <c r="I73" s="198"/>
      <c r="J73" s="198"/>
      <c r="K73" s="198"/>
      <c r="L73" s="198"/>
      <c r="M73" s="198"/>
      <c r="N73" s="198"/>
      <c r="O73" s="198"/>
      <c r="P73" s="198"/>
      <c r="Q73" s="198"/>
      <c r="R73" s="198"/>
      <c r="S73" s="199"/>
      <c r="T73" s="82">
        <f t="shared" si="3"/>
        <v>0</v>
      </c>
    </row>
    <row r="74" spans="2:20" x14ac:dyDescent="0.2">
      <c r="B74" s="200"/>
      <c r="C74" s="201"/>
      <c r="D74" s="194"/>
      <c r="E74" s="247" t="s">
        <v>225</v>
      </c>
      <c r="F74" s="247" t="s">
        <v>225</v>
      </c>
      <c r="G74" s="381"/>
      <c r="H74" s="229"/>
      <c r="I74" s="198"/>
      <c r="J74" s="198"/>
      <c r="K74" s="198"/>
      <c r="L74" s="198"/>
      <c r="M74" s="198"/>
      <c r="N74" s="198"/>
      <c r="O74" s="198"/>
      <c r="P74" s="198"/>
      <c r="Q74" s="198"/>
      <c r="R74" s="198"/>
      <c r="S74" s="199"/>
      <c r="T74" s="82">
        <f t="shared" si="3"/>
        <v>0</v>
      </c>
    </row>
    <row r="75" spans="2:20" x14ac:dyDescent="0.2">
      <c r="B75" s="200"/>
      <c r="C75" s="201"/>
      <c r="D75" s="194"/>
      <c r="E75" s="247" t="s">
        <v>225</v>
      </c>
      <c r="F75" s="247" t="s">
        <v>225</v>
      </c>
      <c r="G75" s="381"/>
      <c r="H75" s="229"/>
      <c r="I75" s="198"/>
      <c r="J75" s="198"/>
      <c r="K75" s="198"/>
      <c r="L75" s="198"/>
      <c r="M75" s="198"/>
      <c r="N75" s="198"/>
      <c r="O75" s="198"/>
      <c r="P75" s="198"/>
      <c r="Q75" s="198"/>
      <c r="R75" s="198"/>
      <c r="S75" s="199"/>
      <c r="T75" s="82">
        <f t="shared" si="3"/>
        <v>0</v>
      </c>
    </row>
    <row r="76" spans="2:20" x14ac:dyDescent="0.2">
      <c r="B76" s="200"/>
      <c r="C76" s="201"/>
      <c r="D76" s="194"/>
      <c r="E76" s="247" t="s">
        <v>225</v>
      </c>
      <c r="F76" s="247" t="s">
        <v>225</v>
      </c>
      <c r="G76" s="381"/>
      <c r="H76" s="229"/>
      <c r="I76" s="198"/>
      <c r="J76" s="198"/>
      <c r="K76" s="198"/>
      <c r="L76" s="198"/>
      <c r="M76" s="198"/>
      <c r="N76" s="198"/>
      <c r="O76" s="198"/>
      <c r="P76" s="198"/>
      <c r="Q76" s="198"/>
      <c r="R76" s="198"/>
      <c r="S76" s="199"/>
      <c r="T76" s="82">
        <f t="shared" si="3"/>
        <v>0</v>
      </c>
    </row>
    <row r="77" spans="2:20" x14ac:dyDescent="0.2">
      <c r="B77" s="200"/>
      <c r="C77" s="201"/>
      <c r="D77" s="194"/>
      <c r="E77" s="247" t="s">
        <v>225</v>
      </c>
      <c r="F77" s="247" t="s">
        <v>225</v>
      </c>
      <c r="G77" s="381"/>
      <c r="H77" s="229"/>
      <c r="I77" s="198"/>
      <c r="J77" s="198"/>
      <c r="K77" s="198"/>
      <c r="L77" s="198"/>
      <c r="M77" s="198"/>
      <c r="N77" s="198"/>
      <c r="O77" s="198"/>
      <c r="P77" s="198"/>
      <c r="Q77" s="198"/>
      <c r="R77" s="198"/>
      <c r="S77" s="199"/>
      <c r="T77" s="82">
        <f t="shared" si="3"/>
        <v>0</v>
      </c>
    </row>
    <row r="78" spans="2:20" x14ac:dyDescent="0.2">
      <c r="B78" s="200"/>
      <c r="C78" s="201"/>
      <c r="D78" s="194"/>
      <c r="E78" s="247" t="s">
        <v>225</v>
      </c>
      <c r="F78" s="247" t="s">
        <v>225</v>
      </c>
      <c r="G78" s="381"/>
      <c r="H78" s="229"/>
      <c r="I78" s="198"/>
      <c r="J78" s="198"/>
      <c r="K78" s="198"/>
      <c r="L78" s="198"/>
      <c r="M78" s="198"/>
      <c r="N78" s="198"/>
      <c r="O78" s="198"/>
      <c r="P78" s="198"/>
      <c r="Q78" s="198"/>
      <c r="R78" s="198"/>
      <c r="S78" s="199"/>
      <c r="T78" s="82">
        <f t="shared" si="3"/>
        <v>0</v>
      </c>
    </row>
    <row r="79" spans="2:20" x14ac:dyDescent="0.2">
      <c r="B79" s="200"/>
      <c r="C79" s="201"/>
      <c r="D79" s="194"/>
      <c r="E79" s="247" t="s">
        <v>225</v>
      </c>
      <c r="F79" s="247" t="s">
        <v>225</v>
      </c>
      <c r="G79" s="381"/>
      <c r="H79" s="229"/>
      <c r="I79" s="198"/>
      <c r="J79" s="198"/>
      <c r="K79" s="198"/>
      <c r="L79" s="198"/>
      <c r="M79" s="198"/>
      <c r="N79" s="198"/>
      <c r="O79" s="198"/>
      <c r="P79" s="198"/>
      <c r="Q79" s="198"/>
      <c r="R79" s="198"/>
      <c r="S79" s="199"/>
      <c r="T79" s="82">
        <f t="shared" si="3"/>
        <v>0</v>
      </c>
    </row>
    <row r="80" spans="2:20" x14ac:dyDescent="0.2">
      <c r="B80" s="200"/>
      <c r="C80" s="201"/>
      <c r="D80" s="194"/>
      <c r="E80" s="247" t="s">
        <v>225</v>
      </c>
      <c r="F80" s="247" t="s">
        <v>225</v>
      </c>
      <c r="G80" s="381"/>
      <c r="H80" s="229"/>
      <c r="I80" s="198"/>
      <c r="J80" s="198"/>
      <c r="K80" s="198"/>
      <c r="L80" s="198"/>
      <c r="M80" s="198"/>
      <c r="N80" s="198"/>
      <c r="O80" s="198"/>
      <c r="P80" s="198"/>
      <c r="Q80" s="198"/>
      <c r="R80" s="198"/>
      <c r="S80" s="199"/>
      <c r="T80" s="82">
        <f t="shared" si="3"/>
        <v>0</v>
      </c>
    </row>
    <row r="81" spans="2:20" x14ac:dyDescent="0.2">
      <c r="B81" s="200"/>
      <c r="C81" s="201"/>
      <c r="D81" s="194"/>
      <c r="E81" s="247" t="s">
        <v>225</v>
      </c>
      <c r="F81" s="247" t="s">
        <v>225</v>
      </c>
      <c r="G81" s="381"/>
      <c r="H81" s="229"/>
      <c r="I81" s="198"/>
      <c r="J81" s="198"/>
      <c r="K81" s="198"/>
      <c r="L81" s="198"/>
      <c r="M81" s="198"/>
      <c r="N81" s="198"/>
      <c r="O81" s="198"/>
      <c r="P81" s="198"/>
      <c r="Q81" s="198"/>
      <c r="R81" s="198"/>
      <c r="S81" s="199"/>
      <c r="T81" s="82">
        <f t="shared" si="3"/>
        <v>0</v>
      </c>
    </row>
    <row r="82" spans="2:20" x14ac:dyDescent="0.2">
      <c r="B82" s="200"/>
      <c r="C82" s="201"/>
      <c r="D82" s="194"/>
      <c r="E82" s="247" t="s">
        <v>225</v>
      </c>
      <c r="F82" s="247" t="s">
        <v>225</v>
      </c>
      <c r="G82" s="381"/>
      <c r="H82" s="229"/>
      <c r="I82" s="198"/>
      <c r="J82" s="198"/>
      <c r="K82" s="198"/>
      <c r="L82" s="198"/>
      <c r="M82" s="198"/>
      <c r="N82" s="198"/>
      <c r="O82" s="198"/>
      <c r="P82" s="198"/>
      <c r="Q82" s="198"/>
      <c r="R82" s="198"/>
      <c r="S82" s="199"/>
      <c r="T82" s="82">
        <f t="shared" si="3"/>
        <v>0</v>
      </c>
    </row>
    <row r="83" spans="2:20" x14ac:dyDescent="0.2">
      <c r="B83" s="200"/>
      <c r="C83" s="201"/>
      <c r="D83" s="194"/>
      <c r="E83" s="247" t="s">
        <v>225</v>
      </c>
      <c r="F83" s="247" t="s">
        <v>225</v>
      </c>
      <c r="G83" s="381"/>
      <c r="H83" s="229"/>
      <c r="I83" s="198"/>
      <c r="J83" s="198"/>
      <c r="K83" s="198"/>
      <c r="L83" s="198"/>
      <c r="M83" s="198"/>
      <c r="N83" s="198"/>
      <c r="O83" s="198"/>
      <c r="P83" s="198"/>
      <c r="Q83" s="198"/>
      <c r="R83" s="198"/>
      <c r="S83" s="199"/>
      <c r="T83" s="82">
        <f t="shared" si="3"/>
        <v>0</v>
      </c>
    </row>
    <row r="84" spans="2:20" x14ac:dyDescent="0.2">
      <c r="B84" s="200"/>
      <c r="C84" s="201"/>
      <c r="D84" s="194"/>
      <c r="E84" s="247" t="s">
        <v>225</v>
      </c>
      <c r="F84" s="247" t="s">
        <v>225</v>
      </c>
      <c r="G84" s="381"/>
      <c r="H84" s="229"/>
      <c r="I84" s="198"/>
      <c r="J84" s="198"/>
      <c r="K84" s="198"/>
      <c r="L84" s="198"/>
      <c r="M84" s="198"/>
      <c r="N84" s="198"/>
      <c r="O84" s="198"/>
      <c r="P84" s="198"/>
      <c r="Q84" s="198"/>
      <c r="R84" s="198"/>
      <c r="S84" s="199"/>
      <c r="T84" s="82">
        <f t="shared" si="3"/>
        <v>0</v>
      </c>
    </row>
    <row r="85" spans="2:20" x14ac:dyDescent="0.2">
      <c r="B85" s="200"/>
      <c r="C85" s="201"/>
      <c r="D85" s="194"/>
      <c r="E85" s="247" t="s">
        <v>225</v>
      </c>
      <c r="F85" s="247" t="s">
        <v>225</v>
      </c>
      <c r="G85" s="381"/>
      <c r="H85" s="229"/>
      <c r="I85" s="198"/>
      <c r="J85" s="198"/>
      <c r="K85" s="198"/>
      <c r="L85" s="198"/>
      <c r="M85" s="198"/>
      <c r="N85" s="198"/>
      <c r="O85" s="198"/>
      <c r="P85" s="198"/>
      <c r="Q85" s="198"/>
      <c r="R85" s="198"/>
      <c r="S85" s="199"/>
      <c r="T85" s="82">
        <f t="shared" si="3"/>
        <v>0</v>
      </c>
    </row>
    <row r="86" spans="2:20" x14ac:dyDescent="0.2">
      <c r="B86" s="200"/>
      <c r="C86" s="201"/>
      <c r="D86" s="194"/>
      <c r="E86" s="247" t="s">
        <v>225</v>
      </c>
      <c r="F86" s="247" t="s">
        <v>225</v>
      </c>
      <c r="G86" s="381"/>
      <c r="H86" s="229"/>
      <c r="I86" s="198"/>
      <c r="J86" s="198"/>
      <c r="K86" s="198"/>
      <c r="L86" s="198"/>
      <c r="M86" s="198"/>
      <c r="N86" s="198"/>
      <c r="O86" s="198"/>
      <c r="P86" s="198"/>
      <c r="Q86" s="198"/>
      <c r="R86" s="198"/>
      <c r="S86" s="199"/>
      <c r="T86" s="82">
        <f t="shared" si="3"/>
        <v>0</v>
      </c>
    </row>
    <row r="87" spans="2:20" x14ac:dyDescent="0.2">
      <c r="B87" s="200"/>
      <c r="C87" s="201"/>
      <c r="D87" s="194"/>
      <c r="E87" s="247" t="s">
        <v>225</v>
      </c>
      <c r="F87" s="247" t="s">
        <v>225</v>
      </c>
      <c r="G87" s="381"/>
      <c r="H87" s="229"/>
      <c r="I87" s="198"/>
      <c r="J87" s="198"/>
      <c r="K87" s="198"/>
      <c r="L87" s="198"/>
      <c r="M87" s="198"/>
      <c r="N87" s="198"/>
      <c r="O87" s="198"/>
      <c r="P87" s="198"/>
      <c r="Q87" s="198"/>
      <c r="R87" s="198"/>
      <c r="S87" s="199"/>
      <c r="T87" s="82">
        <f t="shared" si="3"/>
        <v>0</v>
      </c>
    </row>
    <row r="88" spans="2:20" x14ac:dyDescent="0.2">
      <c r="B88" s="200"/>
      <c r="C88" s="201"/>
      <c r="D88" s="194"/>
      <c r="E88" s="247" t="s">
        <v>225</v>
      </c>
      <c r="F88" s="247" t="s">
        <v>225</v>
      </c>
      <c r="G88" s="381"/>
      <c r="H88" s="229"/>
      <c r="I88" s="198"/>
      <c r="J88" s="198"/>
      <c r="K88" s="198"/>
      <c r="L88" s="198"/>
      <c r="M88" s="198"/>
      <c r="N88" s="198"/>
      <c r="O88" s="198"/>
      <c r="P88" s="198"/>
      <c r="Q88" s="198"/>
      <c r="R88" s="198"/>
      <c r="S88" s="199"/>
      <c r="T88" s="82">
        <f t="shared" si="3"/>
        <v>0</v>
      </c>
    </row>
    <row r="89" spans="2:20" x14ac:dyDescent="0.2">
      <c r="B89" s="200"/>
      <c r="C89" s="201"/>
      <c r="D89" s="194"/>
      <c r="E89" s="247" t="s">
        <v>225</v>
      </c>
      <c r="F89" s="247" t="s">
        <v>225</v>
      </c>
      <c r="G89" s="381"/>
      <c r="H89" s="229"/>
      <c r="I89" s="198"/>
      <c r="J89" s="198"/>
      <c r="K89" s="198"/>
      <c r="L89" s="198"/>
      <c r="M89" s="198"/>
      <c r="N89" s="198"/>
      <c r="O89" s="198"/>
      <c r="P89" s="198"/>
      <c r="Q89" s="198"/>
      <c r="R89" s="198"/>
      <c r="S89" s="199"/>
      <c r="T89" s="82">
        <f t="shared" si="3"/>
        <v>0</v>
      </c>
    </row>
    <row r="90" spans="2:20" x14ac:dyDescent="0.2">
      <c r="B90" s="200"/>
      <c r="C90" s="201"/>
      <c r="D90" s="194"/>
      <c r="E90" s="247" t="s">
        <v>225</v>
      </c>
      <c r="F90" s="247" t="s">
        <v>225</v>
      </c>
      <c r="G90" s="381"/>
      <c r="H90" s="229"/>
      <c r="I90" s="198"/>
      <c r="J90" s="198"/>
      <c r="K90" s="198"/>
      <c r="L90" s="198"/>
      <c r="M90" s="198"/>
      <c r="N90" s="198"/>
      <c r="O90" s="198"/>
      <c r="P90" s="198"/>
      <c r="Q90" s="198"/>
      <c r="R90" s="198"/>
      <c r="S90" s="199"/>
      <c r="T90" s="82">
        <f t="shared" si="3"/>
        <v>0</v>
      </c>
    </row>
    <row r="91" spans="2:20" x14ac:dyDescent="0.2">
      <c r="B91" s="200"/>
      <c r="C91" s="201"/>
      <c r="D91" s="194"/>
      <c r="E91" s="247" t="s">
        <v>225</v>
      </c>
      <c r="F91" s="247" t="s">
        <v>225</v>
      </c>
      <c r="G91" s="381"/>
      <c r="H91" s="229"/>
      <c r="I91" s="198"/>
      <c r="J91" s="198"/>
      <c r="K91" s="198"/>
      <c r="L91" s="198"/>
      <c r="M91" s="198"/>
      <c r="N91" s="198"/>
      <c r="O91" s="198"/>
      <c r="P91" s="198"/>
      <c r="Q91" s="198"/>
      <c r="R91" s="198"/>
      <c r="S91" s="199"/>
      <c r="T91" s="82">
        <f t="shared" si="3"/>
        <v>0</v>
      </c>
    </row>
    <row r="92" spans="2:20" x14ac:dyDescent="0.2">
      <c r="B92" s="200"/>
      <c r="C92" s="201"/>
      <c r="D92" s="194"/>
      <c r="E92" s="247" t="s">
        <v>225</v>
      </c>
      <c r="F92" s="247" t="s">
        <v>225</v>
      </c>
      <c r="G92" s="381"/>
      <c r="H92" s="229"/>
      <c r="I92" s="198"/>
      <c r="J92" s="198"/>
      <c r="K92" s="198"/>
      <c r="L92" s="198"/>
      <c r="M92" s="198"/>
      <c r="N92" s="198"/>
      <c r="O92" s="198"/>
      <c r="P92" s="198"/>
      <c r="Q92" s="198"/>
      <c r="R92" s="198"/>
      <c r="S92" s="199"/>
      <c r="T92" s="82">
        <f t="shared" si="3"/>
        <v>0</v>
      </c>
    </row>
    <row r="93" spans="2:20" x14ac:dyDescent="0.2">
      <c r="B93" s="200"/>
      <c r="C93" s="201"/>
      <c r="D93" s="194"/>
      <c r="E93" s="247" t="s">
        <v>225</v>
      </c>
      <c r="F93" s="247" t="s">
        <v>225</v>
      </c>
      <c r="G93" s="381"/>
      <c r="H93" s="229"/>
      <c r="I93" s="198"/>
      <c r="J93" s="198"/>
      <c r="K93" s="198"/>
      <c r="L93" s="198"/>
      <c r="M93" s="198"/>
      <c r="N93" s="198"/>
      <c r="O93" s="198"/>
      <c r="P93" s="198"/>
      <c r="Q93" s="198"/>
      <c r="R93" s="198"/>
      <c r="S93" s="199"/>
      <c r="T93" s="82">
        <f t="shared" si="3"/>
        <v>0</v>
      </c>
    </row>
    <row r="94" spans="2:20" x14ac:dyDescent="0.2">
      <c r="B94" s="200"/>
      <c r="C94" s="201"/>
      <c r="D94" s="194"/>
      <c r="E94" s="247" t="s">
        <v>225</v>
      </c>
      <c r="F94" s="247" t="s">
        <v>225</v>
      </c>
      <c r="G94" s="381"/>
      <c r="H94" s="229"/>
      <c r="I94" s="198"/>
      <c r="J94" s="198"/>
      <c r="K94" s="198"/>
      <c r="L94" s="198"/>
      <c r="M94" s="198"/>
      <c r="N94" s="198"/>
      <c r="O94" s="198"/>
      <c r="P94" s="198"/>
      <c r="Q94" s="198"/>
      <c r="R94" s="198"/>
      <c r="S94" s="199"/>
      <c r="T94" s="82">
        <f t="shared" si="3"/>
        <v>0</v>
      </c>
    </row>
    <row r="95" spans="2:20" x14ac:dyDescent="0.2">
      <c r="B95" s="200"/>
      <c r="C95" s="201"/>
      <c r="D95" s="194"/>
      <c r="E95" s="247" t="s">
        <v>225</v>
      </c>
      <c r="F95" s="247" t="s">
        <v>225</v>
      </c>
      <c r="G95" s="381"/>
      <c r="H95" s="229"/>
      <c r="I95" s="198"/>
      <c r="J95" s="198"/>
      <c r="K95" s="198"/>
      <c r="L95" s="198"/>
      <c r="M95" s="198"/>
      <c r="N95" s="198"/>
      <c r="O95" s="198"/>
      <c r="P95" s="198"/>
      <c r="Q95" s="198"/>
      <c r="R95" s="198"/>
      <c r="S95" s="199"/>
      <c r="T95" s="82">
        <f t="shared" si="3"/>
        <v>0</v>
      </c>
    </row>
    <row r="96" spans="2:20" x14ac:dyDescent="0.2">
      <c r="B96" s="200"/>
      <c r="C96" s="201"/>
      <c r="D96" s="194"/>
      <c r="E96" s="247" t="s">
        <v>225</v>
      </c>
      <c r="F96" s="247" t="s">
        <v>225</v>
      </c>
      <c r="G96" s="381"/>
      <c r="H96" s="229"/>
      <c r="I96" s="198"/>
      <c r="J96" s="198"/>
      <c r="K96" s="198"/>
      <c r="L96" s="198"/>
      <c r="M96" s="198"/>
      <c r="N96" s="198"/>
      <c r="O96" s="198"/>
      <c r="P96" s="198"/>
      <c r="Q96" s="198"/>
      <c r="R96" s="198"/>
      <c r="S96" s="199"/>
      <c r="T96" s="82">
        <f t="shared" si="3"/>
        <v>0</v>
      </c>
    </row>
    <row r="97" spans="2:20" x14ac:dyDescent="0.2">
      <c r="B97" s="200"/>
      <c r="C97" s="201"/>
      <c r="D97" s="194"/>
      <c r="E97" s="247" t="s">
        <v>225</v>
      </c>
      <c r="F97" s="247" t="s">
        <v>225</v>
      </c>
      <c r="G97" s="381"/>
      <c r="H97" s="229"/>
      <c r="I97" s="198"/>
      <c r="J97" s="198"/>
      <c r="K97" s="198"/>
      <c r="L97" s="198"/>
      <c r="M97" s="198"/>
      <c r="N97" s="198"/>
      <c r="O97" s="198"/>
      <c r="P97" s="198"/>
      <c r="Q97" s="198"/>
      <c r="R97" s="198"/>
      <c r="S97" s="199"/>
      <c r="T97" s="82">
        <f t="shared" si="3"/>
        <v>0</v>
      </c>
    </row>
    <row r="98" spans="2:20" x14ac:dyDescent="0.2">
      <c r="B98" s="200"/>
      <c r="C98" s="201"/>
      <c r="D98" s="194"/>
      <c r="E98" s="247" t="s">
        <v>225</v>
      </c>
      <c r="F98" s="247" t="s">
        <v>225</v>
      </c>
      <c r="G98" s="381"/>
      <c r="H98" s="229"/>
      <c r="I98" s="198"/>
      <c r="J98" s="198"/>
      <c r="K98" s="198"/>
      <c r="L98" s="198"/>
      <c r="M98" s="198"/>
      <c r="N98" s="198"/>
      <c r="O98" s="198"/>
      <c r="P98" s="198"/>
      <c r="Q98" s="198"/>
      <c r="R98" s="198"/>
      <c r="S98" s="199"/>
      <c r="T98" s="82">
        <f t="shared" si="3"/>
        <v>0</v>
      </c>
    </row>
    <row r="99" spans="2:20" x14ac:dyDescent="0.2">
      <c r="B99" s="200"/>
      <c r="C99" s="201"/>
      <c r="D99" s="194"/>
      <c r="E99" s="247" t="s">
        <v>225</v>
      </c>
      <c r="F99" s="247" t="s">
        <v>225</v>
      </c>
      <c r="G99" s="381"/>
      <c r="H99" s="229"/>
      <c r="I99" s="198"/>
      <c r="J99" s="198"/>
      <c r="K99" s="198"/>
      <c r="L99" s="198"/>
      <c r="M99" s="198"/>
      <c r="N99" s="198"/>
      <c r="O99" s="198"/>
      <c r="P99" s="198"/>
      <c r="Q99" s="198"/>
      <c r="R99" s="198"/>
      <c r="S99" s="199"/>
      <c r="T99" s="82">
        <f t="shared" si="3"/>
        <v>0</v>
      </c>
    </row>
    <row r="100" spans="2:20" x14ac:dyDescent="0.2">
      <c r="B100" s="200"/>
      <c r="C100" s="201"/>
      <c r="D100" s="194"/>
      <c r="E100" s="247" t="s">
        <v>225</v>
      </c>
      <c r="F100" s="247" t="s">
        <v>225</v>
      </c>
      <c r="G100" s="381"/>
      <c r="H100" s="229"/>
      <c r="I100" s="198"/>
      <c r="J100" s="198"/>
      <c r="K100" s="198"/>
      <c r="L100" s="198"/>
      <c r="M100" s="198"/>
      <c r="N100" s="198"/>
      <c r="O100" s="198"/>
      <c r="P100" s="198"/>
      <c r="Q100" s="198"/>
      <c r="R100" s="198"/>
      <c r="S100" s="199"/>
      <c r="T100" s="82">
        <f t="shared" si="3"/>
        <v>0</v>
      </c>
    </row>
    <row r="101" spans="2:20" x14ac:dyDescent="0.2">
      <c r="B101" s="200"/>
      <c r="C101" s="201"/>
      <c r="D101" s="194"/>
      <c r="E101" s="247" t="s">
        <v>225</v>
      </c>
      <c r="F101" s="247" t="s">
        <v>225</v>
      </c>
      <c r="G101" s="381"/>
      <c r="H101" s="229"/>
      <c r="I101" s="198"/>
      <c r="J101" s="198"/>
      <c r="K101" s="198"/>
      <c r="L101" s="198"/>
      <c r="M101" s="198"/>
      <c r="N101" s="198"/>
      <c r="O101" s="198"/>
      <c r="P101" s="198"/>
      <c r="Q101" s="198"/>
      <c r="R101" s="198"/>
      <c r="S101" s="199"/>
      <c r="T101" s="82">
        <f t="shared" si="3"/>
        <v>0</v>
      </c>
    </row>
    <row r="102" spans="2:20" x14ac:dyDescent="0.2">
      <c r="B102" s="200"/>
      <c r="C102" s="201"/>
      <c r="D102" s="194"/>
      <c r="E102" s="247" t="s">
        <v>225</v>
      </c>
      <c r="F102" s="247" t="s">
        <v>225</v>
      </c>
      <c r="G102" s="381"/>
      <c r="H102" s="229"/>
      <c r="I102" s="198"/>
      <c r="J102" s="198"/>
      <c r="K102" s="198"/>
      <c r="L102" s="198"/>
      <c r="M102" s="198"/>
      <c r="N102" s="198"/>
      <c r="O102" s="198"/>
      <c r="P102" s="198"/>
      <c r="Q102" s="198"/>
      <c r="R102" s="198"/>
      <c r="S102" s="199"/>
      <c r="T102" s="82">
        <f t="shared" si="3"/>
        <v>0</v>
      </c>
    </row>
    <row r="103" spans="2:20" x14ac:dyDescent="0.2">
      <c r="B103" s="200"/>
      <c r="C103" s="201"/>
      <c r="D103" s="194"/>
      <c r="E103" s="247" t="s">
        <v>225</v>
      </c>
      <c r="F103" s="247" t="s">
        <v>225</v>
      </c>
      <c r="G103" s="381"/>
      <c r="H103" s="229"/>
      <c r="I103" s="198"/>
      <c r="J103" s="198"/>
      <c r="K103" s="198"/>
      <c r="L103" s="198"/>
      <c r="M103" s="198"/>
      <c r="N103" s="198"/>
      <c r="O103" s="198"/>
      <c r="P103" s="198"/>
      <c r="Q103" s="198"/>
      <c r="R103" s="198"/>
      <c r="S103" s="199"/>
      <c r="T103" s="82">
        <f t="shared" ref="T103:T134" si="4">SUM(H103:S103)</f>
        <v>0</v>
      </c>
    </row>
    <row r="104" spans="2:20" x14ac:dyDescent="0.2">
      <c r="B104" s="200"/>
      <c r="C104" s="201"/>
      <c r="D104" s="194"/>
      <c r="E104" s="247" t="s">
        <v>225</v>
      </c>
      <c r="F104" s="247" t="s">
        <v>225</v>
      </c>
      <c r="G104" s="381"/>
      <c r="H104" s="229"/>
      <c r="I104" s="198"/>
      <c r="J104" s="198"/>
      <c r="K104" s="198"/>
      <c r="L104" s="198"/>
      <c r="M104" s="198"/>
      <c r="N104" s="198"/>
      <c r="O104" s="198"/>
      <c r="P104" s="198"/>
      <c r="Q104" s="198"/>
      <c r="R104" s="198"/>
      <c r="S104" s="199"/>
      <c r="T104" s="82">
        <f t="shared" si="4"/>
        <v>0</v>
      </c>
    </row>
    <row r="105" spans="2:20" x14ac:dyDescent="0.2">
      <c r="B105" s="200"/>
      <c r="C105" s="201"/>
      <c r="D105" s="194"/>
      <c r="E105" s="247" t="s">
        <v>225</v>
      </c>
      <c r="F105" s="247" t="s">
        <v>225</v>
      </c>
      <c r="G105" s="381"/>
      <c r="H105" s="229"/>
      <c r="I105" s="198"/>
      <c r="J105" s="198"/>
      <c r="K105" s="198"/>
      <c r="L105" s="198"/>
      <c r="M105" s="198"/>
      <c r="N105" s="198"/>
      <c r="O105" s="198"/>
      <c r="P105" s="198"/>
      <c r="Q105" s="198"/>
      <c r="R105" s="198"/>
      <c r="S105" s="199"/>
      <c r="T105" s="82">
        <f t="shared" si="4"/>
        <v>0</v>
      </c>
    </row>
    <row r="106" spans="2:20" x14ac:dyDescent="0.2">
      <c r="B106" s="200"/>
      <c r="C106" s="201"/>
      <c r="D106" s="194"/>
      <c r="E106" s="247" t="s">
        <v>225</v>
      </c>
      <c r="F106" s="247" t="s">
        <v>225</v>
      </c>
      <c r="G106" s="381"/>
      <c r="H106" s="229"/>
      <c r="I106" s="198"/>
      <c r="J106" s="198"/>
      <c r="K106" s="198"/>
      <c r="L106" s="198"/>
      <c r="M106" s="198"/>
      <c r="N106" s="198"/>
      <c r="O106" s="198"/>
      <c r="P106" s="198"/>
      <c r="Q106" s="198"/>
      <c r="R106" s="198"/>
      <c r="S106" s="199"/>
      <c r="T106" s="82">
        <f t="shared" si="4"/>
        <v>0</v>
      </c>
    </row>
    <row r="107" spans="2:20" x14ac:dyDescent="0.2">
      <c r="B107" s="200"/>
      <c r="C107" s="201"/>
      <c r="D107" s="194"/>
      <c r="E107" s="247" t="s">
        <v>225</v>
      </c>
      <c r="F107" s="247" t="s">
        <v>225</v>
      </c>
      <c r="G107" s="381"/>
      <c r="H107" s="229"/>
      <c r="I107" s="198"/>
      <c r="J107" s="198"/>
      <c r="K107" s="198"/>
      <c r="L107" s="198"/>
      <c r="M107" s="198"/>
      <c r="N107" s="198"/>
      <c r="O107" s="198"/>
      <c r="P107" s="198"/>
      <c r="Q107" s="198"/>
      <c r="R107" s="198"/>
      <c r="S107" s="199"/>
      <c r="T107" s="82">
        <f t="shared" si="4"/>
        <v>0</v>
      </c>
    </row>
    <row r="108" spans="2:20" x14ac:dyDescent="0.2">
      <c r="B108" s="200"/>
      <c r="C108" s="201"/>
      <c r="D108" s="194"/>
      <c r="E108" s="247" t="s">
        <v>225</v>
      </c>
      <c r="F108" s="247" t="s">
        <v>225</v>
      </c>
      <c r="G108" s="381"/>
      <c r="H108" s="229"/>
      <c r="I108" s="198"/>
      <c r="J108" s="198"/>
      <c r="K108" s="198"/>
      <c r="L108" s="198"/>
      <c r="M108" s="198"/>
      <c r="N108" s="198"/>
      <c r="O108" s="198"/>
      <c r="P108" s="198"/>
      <c r="Q108" s="198"/>
      <c r="R108" s="198"/>
      <c r="S108" s="199"/>
      <c r="T108" s="82">
        <f t="shared" si="4"/>
        <v>0</v>
      </c>
    </row>
    <row r="109" spans="2:20" x14ac:dyDescent="0.2">
      <c r="B109" s="200"/>
      <c r="C109" s="201"/>
      <c r="D109" s="194"/>
      <c r="E109" s="247" t="s">
        <v>225</v>
      </c>
      <c r="F109" s="247" t="s">
        <v>225</v>
      </c>
      <c r="G109" s="381"/>
      <c r="H109" s="229"/>
      <c r="I109" s="198"/>
      <c r="J109" s="198"/>
      <c r="K109" s="198"/>
      <c r="L109" s="198"/>
      <c r="M109" s="198"/>
      <c r="N109" s="198"/>
      <c r="O109" s="198"/>
      <c r="P109" s="198"/>
      <c r="Q109" s="198"/>
      <c r="R109" s="198"/>
      <c r="S109" s="199"/>
      <c r="T109" s="82">
        <f t="shared" si="4"/>
        <v>0</v>
      </c>
    </row>
    <row r="110" spans="2:20" x14ac:dyDescent="0.2">
      <c r="B110" s="200"/>
      <c r="C110" s="201"/>
      <c r="D110" s="194"/>
      <c r="E110" s="247" t="s">
        <v>225</v>
      </c>
      <c r="F110" s="247" t="s">
        <v>225</v>
      </c>
      <c r="G110" s="381"/>
      <c r="H110" s="229"/>
      <c r="I110" s="198"/>
      <c r="J110" s="198"/>
      <c r="K110" s="198"/>
      <c r="L110" s="198"/>
      <c r="M110" s="198"/>
      <c r="N110" s="198"/>
      <c r="O110" s="198"/>
      <c r="P110" s="198"/>
      <c r="Q110" s="198"/>
      <c r="R110" s="198"/>
      <c r="S110" s="199"/>
      <c r="T110" s="82">
        <f t="shared" si="4"/>
        <v>0</v>
      </c>
    </row>
    <row r="111" spans="2:20" x14ac:dyDescent="0.2">
      <c r="B111" s="200"/>
      <c r="C111" s="201"/>
      <c r="D111" s="194"/>
      <c r="E111" s="247" t="s">
        <v>225</v>
      </c>
      <c r="F111" s="247" t="s">
        <v>225</v>
      </c>
      <c r="G111" s="381"/>
      <c r="H111" s="229"/>
      <c r="I111" s="198"/>
      <c r="J111" s="198"/>
      <c r="K111" s="198"/>
      <c r="L111" s="198"/>
      <c r="M111" s="198"/>
      <c r="N111" s="198"/>
      <c r="O111" s="198"/>
      <c r="P111" s="198"/>
      <c r="Q111" s="198"/>
      <c r="R111" s="198"/>
      <c r="S111" s="199"/>
      <c r="T111" s="82">
        <f t="shared" si="4"/>
        <v>0</v>
      </c>
    </row>
    <row r="112" spans="2:20" x14ac:dyDescent="0.2">
      <c r="B112" s="200"/>
      <c r="C112" s="201"/>
      <c r="D112" s="194"/>
      <c r="E112" s="247" t="s">
        <v>225</v>
      </c>
      <c r="F112" s="247" t="s">
        <v>225</v>
      </c>
      <c r="G112" s="381"/>
      <c r="H112" s="229"/>
      <c r="I112" s="198"/>
      <c r="J112" s="198"/>
      <c r="K112" s="198"/>
      <c r="L112" s="198"/>
      <c r="M112" s="198"/>
      <c r="N112" s="198"/>
      <c r="O112" s="198"/>
      <c r="P112" s="198"/>
      <c r="Q112" s="198"/>
      <c r="R112" s="198"/>
      <c r="S112" s="199"/>
      <c r="T112" s="82">
        <f t="shared" si="4"/>
        <v>0</v>
      </c>
    </row>
    <row r="113" spans="2:20" x14ac:dyDescent="0.2">
      <c r="B113" s="200"/>
      <c r="C113" s="201"/>
      <c r="D113" s="194"/>
      <c r="E113" s="247" t="s">
        <v>225</v>
      </c>
      <c r="F113" s="247" t="s">
        <v>225</v>
      </c>
      <c r="G113" s="381"/>
      <c r="H113" s="229"/>
      <c r="I113" s="198"/>
      <c r="J113" s="198"/>
      <c r="K113" s="198"/>
      <c r="L113" s="198"/>
      <c r="M113" s="198"/>
      <c r="N113" s="198"/>
      <c r="O113" s="198"/>
      <c r="P113" s="198"/>
      <c r="Q113" s="198"/>
      <c r="R113" s="198"/>
      <c r="S113" s="199"/>
      <c r="T113" s="82">
        <f t="shared" si="4"/>
        <v>0</v>
      </c>
    </row>
    <row r="114" spans="2:20" x14ac:dyDescent="0.2">
      <c r="B114" s="200"/>
      <c r="C114" s="201"/>
      <c r="D114" s="194"/>
      <c r="E114" s="247" t="s">
        <v>225</v>
      </c>
      <c r="F114" s="247" t="s">
        <v>225</v>
      </c>
      <c r="G114" s="381"/>
      <c r="H114" s="229"/>
      <c r="I114" s="198"/>
      <c r="J114" s="198"/>
      <c r="K114" s="198"/>
      <c r="L114" s="198"/>
      <c r="M114" s="198"/>
      <c r="N114" s="198"/>
      <c r="O114" s="198"/>
      <c r="P114" s="198"/>
      <c r="Q114" s="198"/>
      <c r="R114" s="198"/>
      <c r="S114" s="199"/>
      <c r="T114" s="82">
        <f t="shared" si="4"/>
        <v>0</v>
      </c>
    </row>
    <row r="115" spans="2:20" x14ac:dyDescent="0.2">
      <c r="B115" s="200"/>
      <c r="C115" s="201"/>
      <c r="D115" s="194"/>
      <c r="E115" s="247" t="s">
        <v>225</v>
      </c>
      <c r="F115" s="247" t="s">
        <v>225</v>
      </c>
      <c r="G115" s="381"/>
      <c r="H115" s="229"/>
      <c r="I115" s="198"/>
      <c r="J115" s="198"/>
      <c r="K115" s="198"/>
      <c r="L115" s="198"/>
      <c r="M115" s="198"/>
      <c r="N115" s="198"/>
      <c r="O115" s="198"/>
      <c r="P115" s="198"/>
      <c r="Q115" s="198"/>
      <c r="R115" s="198"/>
      <c r="S115" s="199"/>
      <c r="T115" s="82">
        <f t="shared" si="4"/>
        <v>0</v>
      </c>
    </row>
    <row r="116" spans="2:20" x14ac:dyDescent="0.2">
      <c r="B116" s="200"/>
      <c r="C116" s="201"/>
      <c r="D116" s="194"/>
      <c r="E116" s="247" t="s">
        <v>225</v>
      </c>
      <c r="F116" s="247" t="s">
        <v>225</v>
      </c>
      <c r="G116" s="381"/>
      <c r="H116" s="229"/>
      <c r="I116" s="198"/>
      <c r="J116" s="198"/>
      <c r="K116" s="198"/>
      <c r="L116" s="198"/>
      <c r="M116" s="198"/>
      <c r="N116" s="198"/>
      <c r="O116" s="198"/>
      <c r="P116" s="198"/>
      <c r="Q116" s="198"/>
      <c r="R116" s="198"/>
      <c r="S116" s="199"/>
      <c r="T116" s="82">
        <f t="shared" si="4"/>
        <v>0</v>
      </c>
    </row>
    <row r="117" spans="2:20" x14ac:dyDescent="0.2">
      <c r="B117" s="200"/>
      <c r="C117" s="201"/>
      <c r="D117" s="194"/>
      <c r="E117" s="247" t="s">
        <v>225</v>
      </c>
      <c r="F117" s="247" t="s">
        <v>225</v>
      </c>
      <c r="G117" s="381"/>
      <c r="H117" s="229"/>
      <c r="I117" s="198"/>
      <c r="J117" s="198"/>
      <c r="K117" s="198"/>
      <c r="L117" s="198"/>
      <c r="M117" s="198"/>
      <c r="N117" s="198"/>
      <c r="O117" s="198"/>
      <c r="P117" s="198"/>
      <c r="Q117" s="198"/>
      <c r="R117" s="198"/>
      <c r="S117" s="199"/>
      <c r="T117" s="82">
        <f t="shared" si="4"/>
        <v>0</v>
      </c>
    </row>
    <row r="118" spans="2:20" x14ac:dyDescent="0.2">
      <c r="B118" s="200"/>
      <c r="C118" s="201"/>
      <c r="D118" s="194"/>
      <c r="E118" s="247" t="s">
        <v>225</v>
      </c>
      <c r="F118" s="247" t="s">
        <v>225</v>
      </c>
      <c r="G118" s="381"/>
      <c r="H118" s="229"/>
      <c r="I118" s="198"/>
      <c r="J118" s="198"/>
      <c r="K118" s="198"/>
      <c r="L118" s="198"/>
      <c r="M118" s="198"/>
      <c r="N118" s="198"/>
      <c r="O118" s="198"/>
      <c r="P118" s="198"/>
      <c r="Q118" s="198"/>
      <c r="R118" s="198"/>
      <c r="S118" s="199"/>
      <c r="T118" s="82">
        <f t="shared" si="4"/>
        <v>0</v>
      </c>
    </row>
    <row r="119" spans="2:20" x14ac:dyDescent="0.2">
      <c r="B119" s="200"/>
      <c r="C119" s="201"/>
      <c r="D119" s="194"/>
      <c r="E119" s="247" t="s">
        <v>225</v>
      </c>
      <c r="F119" s="247" t="s">
        <v>225</v>
      </c>
      <c r="G119" s="381"/>
      <c r="H119" s="229"/>
      <c r="I119" s="198"/>
      <c r="J119" s="198"/>
      <c r="K119" s="198"/>
      <c r="L119" s="198"/>
      <c r="M119" s="198"/>
      <c r="N119" s="198"/>
      <c r="O119" s="198"/>
      <c r="P119" s="198"/>
      <c r="Q119" s="198"/>
      <c r="R119" s="198"/>
      <c r="S119" s="199"/>
      <c r="T119" s="82">
        <f t="shared" si="4"/>
        <v>0</v>
      </c>
    </row>
    <row r="120" spans="2:20" x14ac:dyDescent="0.2">
      <c r="B120" s="200"/>
      <c r="C120" s="201"/>
      <c r="D120" s="194"/>
      <c r="E120" s="247" t="s">
        <v>225</v>
      </c>
      <c r="F120" s="247" t="s">
        <v>225</v>
      </c>
      <c r="G120" s="381"/>
      <c r="H120" s="229"/>
      <c r="I120" s="198"/>
      <c r="J120" s="198"/>
      <c r="K120" s="198"/>
      <c r="L120" s="198"/>
      <c r="M120" s="198"/>
      <c r="N120" s="198"/>
      <c r="O120" s="198"/>
      <c r="P120" s="198"/>
      <c r="Q120" s="198"/>
      <c r="R120" s="198"/>
      <c r="S120" s="199"/>
      <c r="T120" s="82">
        <f t="shared" si="4"/>
        <v>0</v>
      </c>
    </row>
    <row r="121" spans="2:20" x14ac:dyDescent="0.2">
      <c r="B121" s="200"/>
      <c r="C121" s="201"/>
      <c r="D121" s="194"/>
      <c r="E121" s="247" t="s">
        <v>225</v>
      </c>
      <c r="F121" s="247" t="s">
        <v>225</v>
      </c>
      <c r="G121" s="381"/>
      <c r="H121" s="229"/>
      <c r="I121" s="198"/>
      <c r="J121" s="198"/>
      <c r="K121" s="198"/>
      <c r="L121" s="198"/>
      <c r="M121" s="198"/>
      <c r="N121" s="198"/>
      <c r="O121" s="198"/>
      <c r="P121" s="198"/>
      <c r="Q121" s="198"/>
      <c r="R121" s="198"/>
      <c r="S121" s="199"/>
      <c r="T121" s="82">
        <f t="shared" si="4"/>
        <v>0</v>
      </c>
    </row>
    <row r="122" spans="2:20" x14ac:dyDescent="0.2">
      <c r="B122" s="200"/>
      <c r="C122" s="201"/>
      <c r="D122" s="194"/>
      <c r="E122" s="247" t="s">
        <v>225</v>
      </c>
      <c r="F122" s="247" t="s">
        <v>225</v>
      </c>
      <c r="G122" s="381"/>
      <c r="H122" s="229"/>
      <c r="I122" s="198"/>
      <c r="J122" s="198"/>
      <c r="K122" s="198"/>
      <c r="L122" s="198"/>
      <c r="M122" s="198"/>
      <c r="N122" s="198"/>
      <c r="O122" s="198"/>
      <c r="P122" s="198"/>
      <c r="Q122" s="198"/>
      <c r="R122" s="198"/>
      <c r="S122" s="199"/>
      <c r="T122" s="82">
        <f t="shared" si="4"/>
        <v>0</v>
      </c>
    </row>
    <row r="123" spans="2:20" x14ac:dyDescent="0.2">
      <c r="B123" s="200"/>
      <c r="C123" s="201"/>
      <c r="D123" s="194"/>
      <c r="E123" s="247" t="s">
        <v>225</v>
      </c>
      <c r="F123" s="247" t="s">
        <v>225</v>
      </c>
      <c r="G123" s="381"/>
      <c r="H123" s="229"/>
      <c r="I123" s="198"/>
      <c r="J123" s="198"/>
      <c r="K123" s="198"/>
      <c r="L123" s="198"/>
      <c r="M123" s="198"/>
      <c r="N123" s="198"/>
      <c r="O123" s="198"/>
      <c r="P123" s="198"/>
      <c r="Q123" s="198"/>
      <c r="R123" s="198"/>
      <c r="S123" s="199"/>
      <c r="T123" s="82">
        <f t="shared" si="4"/>
        <v>0</v>
      </c>
    </row>
    <row r="124" spans="2:20" x14ac:dyDescent="0.2">
      <c r="B124" s="200"/>
      <c r="C124" s="201"/>
      <c r="D124" s="194"/>
      <c r="E124" s="247" t="s">
        <v>225</v>
      </c>
      <c r="F124" s="247" t="s">
        <v>225</v>
      </c>
      <c r="G124" s="381"/>
      <c r="H124" s="229"/>
      <c r="I124" s="198"/>
      <c r="J124" s="198"/>
      <c r="K124" s="198"/>
      <c r="L124" s="198"/>
      <c r="M124" s="198"/>
      <c r="N124" s="198"/>
      <c r="O124" s="198"/>
      <c r="P124" s="198"/>
      <c r="Q124" s="198"/>
      <c r="R124" s="198"/>
      <c r="S124" s="199"/>
      <c r="T124" s="82">
        <f t="shared" si="4"/>
        <v>0</v>
      </c>
    </row>
    <row r="125" spans="2:20" x14ac:dyDescent="0.2">
      <c r="B125" s="200"/>
      <c r="C125" s="201"/>
      <c r="D125" s="194"/>
      <c r="E125" s="247" t="s">
        <v>225</v>
      </c>
      <c r="F125" s="247" t="s">
        <v>225</v>
      </c>
      <c r="G125" s="381"/>
      <c r="H125" s="229"/>
      <c r="I125" s="198"/>
      <c r="J125" s="198"/>
      <c r="K125" s="198"/>
      <c r="L125" s="198"/>
      <c r="M125" s="198"/>
      <c r="N125" s="198"/>
      <c r="O125" s="198"/>
      <c r="P125" s="198"/>
      <c r="Q125" s="198"/>
      <c r="R125" s="198"/>
      <c r="S125" s="199"/>
      <c r="T125" s="82">
        <f t="shared" si="4"/>
        <v>0</v>
      </c>
    </row>
    <row r="126" spans="2:20" x14ac:dyDescent="0.2">
      <c r="B126" s="200"/>
      <c r="C126" s="201"/>
      <c r="D126" s="194"/>
      <c r="E126" s="247" t="s">
        <v>225</v>
      </c>
      <c r="F126" s="247" t="s">
        <v>225</v>
      </c>
      <c r="G126" s="381"/>
      <c r="H126" s="229"/>
      <c r="I126" s="198"/>
      <c r="J126" s="198"/>
      <c r="K126" s="198"/>
      <c r="L126" s="198"/>
      <c r="M126" s="198"/>
      <c r="N126" s="198"/>
      <c r="O126" s="198"/>
      <c r="P126" s="198"/>
      <c r="Q126" s="198"/>
      <c r="R126" s="198"/>
      <c r="S126" s="199"/>
      <c r="T126" s="82">
        <f t="shared" si="4"/>
        <v>0</v>
      </c>
    </row>
    <row r="127" spans="2:20" x14ac:dyDescent="0.2">
      <c r="B127" s="200"/>
      <c r="C127" s="201"/>
      <c r="D127" s="194"/>
      <c r="E127" s="247" t="s">
        <v>225</v>
      </c>
      <c r="F127" s="247" t="s">
        <v>225</v>
      </c>
      <c r="G127" s="381"/>
      <c r="H127" s="229"/>
      <c r="I127" s="198"/>
      <c r="J127" s="198"/>
      <c r="K127" s="198"/>
      <c r="L127" s="198"/>
      <c r="M127" s="198"/>
      <c r="N127" s="198"/>
      <c r="O127" s="198"/>
      <c r="P127" s="198"/>
      <c r="Q127" s="198"/>
      <c r="R127" s="198"/>
      <c r="S127" s="199"/>
      <c r="T127" s="82">
        <f t="shared" si="4"/>
        <v>0</v>
      </c>
    </row>
    <row r="128" spans="2:20" x14ac:dyDescent="0.2">
      <c r="B128" s="200"/>
      <c r="C128" s="201"/>
      <c r="D128" s="194"/>
      <c r="E128" s="247" t="s">
        <v>225</v>
      </c>
      <c r="F128" s="247" t="s">
        <v>225</v>
      </c>
      <c r="G128" s="381"/>
      <c r="H128" s="229"/>
      <c r="I128" s="198"/>
      <c r="J128" s="198"/>
      <c r="K128" s="198"/>
      <c r="L128" s="198"/>
      <c r="M128" s="198"/>
      <c r="N128" s="198"/>
      <c r="O128" s="198"/>
      <c r="P128" s="198"/>
      <c r="Q128" s="198"/>
      <c r="R128" s="198"/>
      <c r="S128" s="199"/>
      <c r="T128" s="82">
        <f t="shared" si="4"/>
        <v>0</v>
      </c>
    </row>
    <row r="129" spans="2:20" x14ac:dyDescent="0.2">
      <c r="B129" s="200"/>
      <c r="C129" s="201"/>
      <c r="D129" s="194"/>
      <c r="E129" s="247" t="s">
        <v>225</v>
      </c>
      <c r="F129" s="247" t="s">
        <v>225</v>
      </c>
      <c r="G129" s="381"/>
      <c r="H129" s="229"/>
      <c r="I129" s="198"/>
      <c r="J129" s="198"/>
      <c r="K129" s="198"/>
      <c r="L129" s="198"/>
      <c r="M129" s="198"/>
      <c r="N129" s="198"/>
      <c r="O129" s="198"/>
      <c r="P129" s="198"/>
      <c r="Q129" s="198"/>
      <c r="R129" s="198"/>
      <c r="S129" s="199"/>
      <c r="T129" s="82">
        <f t="shared" si="4"/>
        <v>0</v>
      </c>
    </row>
    <row r="130" spans="2:20" x14ac:dyDescent="0.2">
      <c r="B130" s="200"/>
      <c r="C130" s="201"/>
      <c r="D130" s="194"/>
      <c r="E130" s="247" t="s">
        <v>225</v>
      </c>
      <c r="F130" s="247" t="s">
        <v>225</v>
      </c>
      <c r="G130" s="381"/>
      <c r="H130" s="229"/>
      <c r="I130" s="198"/>
      <c r="J130" s="198"/>
      <c r="K130" s="198"/>
      <c r="L130" s="198"/>
      <c r="M130" s="198"/>
      <c r="N130" s="198"/>
      <c r="O130" s="198"/>
      <c r="P130" s="198"/>
      <c r="Q130" s="198"/>
      <c r="R130" s="198"/>
      <c r="S130" s="199"/>
      <c r="T130" s="82">
        <f t="shared" si="4"/>
        <v>0</v>
      </c>
    </row>
    <row r="131" spans="2:20" x14ac:dyDescent="0.2">
      <c r="B131" s="200"/>
      <c r="C131" s="201"/>
      <c r="D131" s="194"/>
      <c r="E131" s="247" t="s">
        <v>225</v>
      </c>
      <c r="F131" s="247" t="s">
        <v>225</v>
      </c>
      <c r="G131" s="381"/>
      <c r="H131" s="229"/>
      <c r="I131" s="198"/>
      <c r="J131" s="198"/>
      <c r="K131" s="198"/>
      <c r="L131" s="198"/>
      <c r="M131" s="198"/>
      <c r="N131" s="198"/>
      <c r="O131" s="198"/>
      <c r="P131" s="198"/>
      <c r="Q131" s="198"/>
      <c r="R131" s="198"/>
      <c r="S131" s="199"/>
      <c r="T131" s="82">
        <f t="shared" si="4"/>
        <v>0</v>
      </c>
    </row>
    <row r="132" spans="2:20" x14ac:dyDescent="0.2">
      <c r="B132" s="200"/>
      <c r="C132" s="201"/>
      <c r="D132" s="194"/>
      <c r="E132" s="247" t="s">
        <v>225</v>
      </c>
      <c r="F132" s="247" t="s">
        <v>225</v>
      </c>
      <c r="G132" s="381"/>
      <c r="H132" s="229"/>
      <c r="I132" s="198"/>
      <c r="J132" s="198"/>
      <c r="K132" s="198"/>
      <c r="L132" s="198"/>
      <c r="M132" s="198"/>
      <c r="N132" s="198"/>
      <c r="O132" s="198"/>
      <c r="P132" s="198"/>
      <c r="Q132" s="198"/>
      <c r="R132" s="198"/>
      <c r="S132" s="199"/>
      <c r="T132" s="82">
        <f t="shared" si="4"/>
        <v>0</v>
      </c>
    </row>
    <row r="133" spans="2:20" x14ac:dyDescent="0.2">
      <c r="B133" s="200"/>
      <c r="C133" s="201"/>
      <c r="D133" s="194"/>
      <c r="E133" s="247" t="s">
        <v>225</v>
      </c>
      <c r="F133" s="247" t="s">
        <v>225</v>
      </c>
      <c r="G133" s="381"/>
      <c r="H133" s="229"/>
      <c r="I133" s="198"/>
      <c r="J133" s="198"/>
      <c r="K133" s="198"/>
      <c r="L133" s="198"/>
      <c r="M133" s="198"/>
      <c r="N133" s="198"/>
      <c r="O133" s="198"/>
      <c r="P133" s="198"/>
      <c r="Q133" s="198"/>
      <c r="R133" s="198"/>
      <c r="S133" s="199"/>
      <c r="T133" s="82">
        <f t="shared" si="4"/>
        <v>0</v>
      </c>
    </row>
    <row r="134" spans="2:20" x14ac:dyDescent="0.2">
      <c r="B134" s="200"/>
      <c r="C134" s="201"/>
      <c r="D134" s="194"/>
      <c r="E134" s="247" t="s">
        <v>225</v>
      </c>
      <c r="F134" s="247" t="s">
        <v>225</v>
      </c>
      <c r="G134" s="381"/>
      <c r="H134" s="229"/>
      <c r="I134" s="198"/>
      <c r="J134" s="198"/>
      <c r="K134" s="198"/>
      <c r="L134" s="198"/>
      <c r="M134" s="198"/>
      <c r="N134" s="198"/>
      <c r="O134" s="198"/>
      <c r="P134" s="198"/>
      <c r="Q134" s="198"/>
      <c r="R134" s="198"/>
      <c r="S134" s="199"/>
      <c r="T134" s="82">
        <f t="shared" si="4"/>
        <v>0</v>
      </c>
    </row>
    <row r="135" spans="2:20" x14ac:dyDescent="0.2">
      <c r="B135" s="200"/>
      <c r="C135" s="201"/>
      <c r="D135" s="194"/>
      <c r="E135" s="247" t="s">
        <v>225</v>
      </c>
      <c r="F135" s="247" t="s">
        <v>225</v>
      </c>
      <c r="G135" s="381"/>
      <c r="H135" s="229"/>
      <c r="I135" s="198"/>
      <c r="J135" s="198"/>
      <c r="K135" s="198"/>
      <c r="L135" s="198"/>
      <c r="M135" s="198"/>
      <c r="N135" s="198"/>
      <c r="O135" s="198"/>
      <c r="P135" s="198"/>
      <c r="Q135" s="198"/>
      <c r="R135" s="198"/>
      <c r="S135" s="199"/>
      <c r="T135" s="82">
        <f t="shared" ref="T135:T151" si="5">SUM(H135:S135)</f>
        <v>0</v>
      </c>
    </row>
    <row r="136" spans="2:20" x14ac:dyDescent="0.2">
      <c r="B136" s="200"/>
      <c r="C136" s="201"/>
      <c r="D136" s="194"/>
      <c r="E136" s="247" t="s">
        <v>225</v>
      </c>
      <c r="F136" s="247" t="s">
        <v>225</v>
      </c>
      <c r="G136" s="381"/>
      <c r="H136" s="229"/>
      <c r="I136" s="198"/>
      <c r="J136" s="198"/>
      <c r="K136" s="198"/>
      <c r="L136" s="198"/>
      <c r="M136" s="198"/>
      <c r="N136" s="198"/>
      <c r="O136" s="198"/>
      <c r="P136" s="198"/>
      <c r="Q136" s="198"/>
      <c r="R136" s="198"/>
      <c r="S136" s="199"/>
      <c r="T136" s="82">
        <f t="shared" si="5"/>
        <v>0</v>
      </c>
    </row>
    <row r="137" spans="2:20" x14ac:dyDescent="0.2">
      <c r="B137" s="200"/>
      <c r="C137" s="201"/>
      <c r="D137" s="194"/>
      <c r="E137" s="247" t="s">
        <v>225</v>
      </c>
      <c r="F137" s="247" t="s">
        <v>225</v>
      </c>
      <c r="G137" s="381"/>
      <c r="H137" s="229"/>
      <c r="I137" s="198"/>
      <c r="J137" s="198"/>
      <c r="K137" s="198"/>
      <c r="L137" s="198"/>
      <c r="M137" s="198"/>
      <c r="N137" s="198"/>
      <c r="O137" s="198"/>
      <c r="P137" s="198"/>
      <c r="Q137" s="198"/>
      <c r="R137" s="198"/>
      <c r="S137" s="199"/>
      <c r="T137" s="82">
        <f t="shared" si="5"/>
        <v>0</v>
      </c>
    </row>
    <row r="138" spans="2:20" x14ac:dyDescent="0.2">
      <c r="B138" s="200"/>
      <c r="C138" s="201"/>
      <c r="D138" s="194"/>
      <c r="E138" s="247" t="s">
        <v>225</v>
      </c>
      <c r="F138" s="247" t="s">
        <v>225</v>
      </c>
      <c r="G138" s="381"/>
      <c r="H138" s="229"/>
      <c r="I138" s="198"/>
      <c r="J138" s="198"/>
      <c r="K138" s="198"/>
      <c r="L138" s="198"/>
      <c r="M138" s="198"/>
      <c r="N138" s="198"/>
      <c r="O138" s="198"/>
      <c r="P138" s="198"/>
      <c r="Q138" s="198"/>
      <c r="R138" s="198"/>
      <c r="S138" s="199"/>
      <c r="T138" s="82">
        <f t="shared" si="5"/>
        <v>0</v>
      </c>
    </row>
    <row r="139" spans="2:20" x14ac:dyDescent="0.2">
      <c r="B139" s="200"/>
      <c r="C139" s="201"/>
      <c r="D139" s="194"/>
      <c r="E139" s="247" t="s">
        <v>225</v>
      </c>
      <c r="F139" s="247" t="s">
        <v>225</v>
      </c>
      <c r="G139" s="381"/>
      <c r="H139" s="229"/>
      <c r="I139" s="198"/>
      <c r="J139" s="198"/>
      <c r="K139" s="198"/>
      <c r="L139" s="198"/>
      <c r="M139" s="198"/>
      <c r="N139" s="198"/>
      <c r="O139" s="198"/>
      <c r="P139" s="198"/>
      <c r="Q139" s="198"/>
      <c r="R139" s="198"/>
      <c r="S139" s="199"/>
      <c r="T139" s="82">
        <f t="shared" si="5"/>
        <v>0</v>
      </c>
    </row>
    <row r="140" spans="2:20" x14ac:dyDescent="0.2">
      <c r="B140" s="200"/>
      <c r="C140" s="201"/>
      <c r="D140" s="194"/>
      <c r="E140" s="247" t="s">
        <v>225</v>
      </c>
      <c r="F140" s="247" t="s">
        <v>225</v>
      </c>
      <c r="G140" s="381"/>
      <c r="H140" s="229"/>
      <c r="I140" s="198"/>
      <c r="J140" s="198"/>
      <c r="K140" s="198"/>
      <c r="L140" s="198"/>
      <c r="M140" s="198"/>
      <c r="N140" s="198"/>
      <c r="O140" s="198"/>
      <c r="P140" s="198"/>
      <c r="Q140" s="198"/>
      <c r="R140" s="198"/>
      <c r="S140" s="199"/>
      <c r="T140" s="82">
        <f t="shared" si="5"/>
        <v>0</v>
      </c>
    </row>
    <row r="141" spans="2:20" x14ac:dyDescent="0.2">
      <c r="B141" s="200"/>
      <c r="C141" s="201"/>
      <c r="D141" s="194"/>
      <c r="E141" s="247" t="s">
        <v>225</v>
      </c>
      <c r="F141" s="247" t="s">
        <v>225</v>
      </c>
      <c r="G141" s="381"/>
      <c r="H141" s="229"/>
      <c r="I141" s="198"/>
      <c r="J141" s="198"/>
      <c r="K141" s="198"/>
      <c r="L141" s="198"/>
      <c r="M141" s="198"/>
      <c r="N141" s="198"/>
      <c r="O141" s="198"/>
      <c r="P141" s="198"/>
      <c r="Q141" s="198"/>
      <c r="R141" s="198"/>
      <c r="S141" s="199"/>
      <c r="T141" s="82">
        <f t="shared" si="5"/>
        <v>0</v>
      </c>
    </row>
    <row r="142" spans="2:20" x14ac:dyDescent="0.2">
      <c r="B142" s="200"/>
      <c r="C142" s="201"/>
      <c r="D142" s="194"/>
      <c r="E142" s="247" t="s">
        <v>225</v>
      </c>
      <c r="F142" s="247" t="s">
        <v>225</v>
      </c>
      <c r="G142" s="381"/>
      <c r="H142" s="229"/>
      <c r="I142" s="198"/>
      <c r="J142" s="198"/>
      <c r="K142" s="198"/>
      <c r="L142" s="198"/>
      <c r="M142" s="198"/>
      <c r="N142" s="198"/>
      <c r="O142" s="198"/>
      <c r="P142" s="198"/>
      <c r="Q142" s="198"/>
      <c r="R142" s="198"/>
      <c r="S142" s="199"/>
      <c r="T142" s="82">
        <f t="shared" si="5"/>
        <v>0</v>
      </c>
    </row>
    <row r="143" spans="2:20" x14ac:dyDescent="0.2">
      <c r="B143" s="200"/>
      <c r="C143" s="201"/>
      <c r="D143" s="194"/>
      <c r="E143" s="247" t="s">
        <v>225</v>
      </c>
      <c r="F143" s="247" t="s">
        <v>225</v>
      </c>
      <c r="G143" s="381"/>
      <c r="H143" s="229"/>
      <c r="I143" s="198"/>
      <c r="J143" s="198"/>
      <c r="K143" s="198"/>
      <c r="L143" s="198"/>
      <c r="M143" s="198"/>
      <c r="N143" s="198"/>
      <c r="O143" s="198"/>
      <c r="P143" s="198"/>
      <c r="Q143" s="198"/>
      <c r="R143" s="198"/>
      <c r="S143" s="199"/>
      <c r="T143" s="82">
        <f t="shared" si="5"/>
        <v>0</v>
      </c>
    </row>
    <row r="144" spans="2:20" x14ac:dyDescent="0.2">
      <c r="B144" s="200"/>
      <c r="C144" s="201"/>
      <c r="D144" s="194"/>
      <c r="E144" s="247" t="s">
        <v>225</v>
      </c>
      <c r="F144" s="247" t="s">
        <v>225</v>
      </c>
      <c r="G144" s="381"/>
      <c r="H144" s="229"/>
      <c r="I144" s="198"/>
      <c r="J144" s="198"/>
      <c r="K144" s="198"/>
      <c r="L144" s="198"/>
      <c r="M144" s="198"/>
      <c r="N144" s="198"/>
      <c r="O144" s="198"/>
      <c r="P144" s="198"/>
      <c r="Q144" s="198"/>
      <c r="R144" s="198"/>
      <c r="S144" s="199"/>
      <c r="T144" s="82">
        <f t="shared" si="5"/>
        <v>0</v>
      </c>
    </row>
    <row r="145" spans="2:20" x14ac:dyDescent="0.2">
      <c r="B145" s="200"/>
      <c r="C145" s="201"/>
      <c r="D145" s="194"/>
      <c r="E145" s="247" t="s">
        <v>225</v>
      </c>
      <c r="F145" s="247" t="s">
        <v>225</v>
      </c>
      <c r="G145" s="381"/>
      <c r="H145" s="229"/>
      <c r="I145" s="198"/>
      <c r="J145" s="198"/>
      <c r="K145" s="198"/>
      <c r="L145" s="198"/>
      <c r="M145" s="198"/>
      <c r="N145" s="198"/>
      <c r="O145" s="198"/>
      <c r="P145" s="198"/>
      <c r="Q145" s="198"/>
      <c r="R145" s="198"/>
      <c r="S145" s="199"/>
      <c r="T145" s="82">
        <f t="shared" si="5"/>
        <v>0</v>
      </c>
    </row>
    <row r="146" spans="2:20" x14ac:dyDescent="0.2">
      <c r="B146" s="200"/>
      <c r="C146" s="201"/>
      <c r="D146" s="194"/>
      <c r="E146" s="247" t="s">
        <v>225</v>
      </c>
      <c r="F146" s="247" t="s">
        <v>225</v>
      </c>
      <c r="G146" s="381"/>
      <c r="H146" s="229"/>
      <c r="I146" s="198"/>
      <c r="J146" s="198"/>
      <c r="K146" s="198"/>
      <c r="L146" s="198"/>
      <c r="M146" s="198"/>
      <c r="N146" s="198"/>
      <c r="O146" s="198"/>
      <c r="P146" s="198"/>
      <c r="Q146" s="198"/>
      <c r="R146" s="198"/>
      <c r="S146" s="199"/>
      <c r="T146" s="82">
        <f t="shared" si="5"/>
        <v>0</v>
      </c>
    </row>
    <row r="147" spans="2:20" x14ac:dyDescent="0.2">
      <c r="B147" s="200"/>
      <c r="C147" s="201"/>
      <c r="D147" s="194"/>
      <c r="E147" s="247" t="s">
        <v>225</v>
      </c>
      <c r="F147" s="247" t="s">
        <v>225</v>
      </c>
      <c r="G147" s="381"/>
      <c r="H147" s="229"/>
      <c r="I147" s="198"/>
      <c r="J147" s="198"/>
      <c r="K147" s="198"/>
      <c r="L147" s="198"/>
      <c r="M147" s="198"/>
      <c r="N147" s="198"/>
      <c r="O147" s="198"/>
      <c r="P147" s="198"/>
      <c r="Q147" s="198"/>
      <c r="R147" s="198"/>
      <c r="S147" s="199"/>
      <c r="T147" s="82">
        <f t="shared" si="5"/>
        <v>0</v>
      </c>
    </row>
    <row r="148" spans="2:20" x14ac:dyDescent="0.2">
      <c r="B148" s="200"/>
      <c r="C148" s="201"/>
      <c r="D148" s="194"/>
      <c r="E148" s="247" t="s">
        <v>225</v>
      </c>
      <c r="F148" s="247" t="s">
        <v>225</v>
      </c>
      <c r="G148" s="381"/>
      <c r="H148" s="229"/>
      <c r="I148" s="198"/>
      <c r="J148" s="198"/>
      <c r="K148" s="198"/>
      <c r="L148" s="198"/>
      <c r="M148" s="198"/>
      <c r="N148" s="198"/>
      <c r="O148" s="198"/>
      <c r="P148" s="198"/>
      <c r="Q148" s="198"/>
      <c r="R148" s="198"/>
      <c r="S148" s="199"/>
      <c r="T148" s="82">
        <f t="shared" si="5"/>
        <v>0</v>
      </c>
    </row>
    <row r="149" spans="2:20" x14ac:dyDescent="0.2">
      <c r="B149" s="200"/>
      <c r="C149" s="201"/>
      <c r="D149" s="194"/>
      <c r="E149" s="247" t="s">
        <v>225</v>
      </c>
      <c r="F149" s="247" t="s">
        <v>225</v>
      </c>
      <c r="G149" s="381"/>
      <c r="H149" s="229"/>
      <c r="I149" s="198"/>
      <c r="J149" s="198"/>
      <c r="K149" s="198"/>
      <c r="L149" s="198"/>
      <c r="M149" s="198"/>
      <c r="N149" s="198"/>
      <c r="O149" s="198"/>
      <c r="P149" s="198"/>
      <c r="Q149" s="198"/>
      <c r="R149" s="198"/>
      <c r="S149" s="199"/>
      <c r="T149" s="82">
        <f t="shared" si="5"/>
        <v>0</v>
      </c>
    </row>
    <row r="150" spans="2:20" x14ac:dyDescent="0.2">
      <c r="B150" s="200"/>
      <c r="C150" s="201"/>
      <c r="D150" s="194"/>
      <c r="E150" s="247" t="s">
        <v>225</v>
      </c>
      <c r="F150" s="247" t="s">
        <v>225</v>
      </c>
      <c r="G150" s="381"/>
      <c r="H150" s="229"/>
      <c r="I150" s="198"/>
      <c r="J150" s="198"/>
      <c r="K150" s="198"/>
      <c r="L150" s="198"/>
      <c r="M150" s="198"/>
      <c r="N150" s="198"/>
      <c r="O150" s="198"/>
      <c r="P150" s="198"/>
      <c r="Q150" s="198"/>
      <c r="R150" s="198"/>
      <c r="S150" s="199"/>
      <c r="T150" s="82">
        <f t="shared" si="5"/>
        <v>0</v>
      </c>
    </row>
    <row r="151" spans="2:20" ht="16" thickBot="1" x14ac:dyDescent="0.25">
      <c r="B151" s="202"/>
      <c r="C151" s="203"/>
      <c r="D151" s="194"/>
      <c r="E151" s="247" t="s">
        <v>225</v>
      </c>
      <c r="F151" s="247" t="s">
        <v>225</v>
      </c>
      <c r="G151" s="381"/>
      <c r="H151" s="230"/>
      <c r="I151" s="206"/>
      <c r="J151" s="206"/>
      <c r="K151" s="206"/>
      <c r="L151" s="206"/>
      <c r="M151" s="206"/>
      <c r="N151" s="206"/>
      <c r="O151" s="206"/>
      <c r="P151" s="206"/>
      <c r="Q151" s="206"/>
      <c r="R151" s="206"/>
      <c r="S151" s="207"/>
      <c r="T151" s="82">
        <f t="shared" si="5"/>
        <v>0</v>
      </c>
    </row>
    <row r="152" spans="2:20" ht="16" thickBot="1" x14ac:dyDescent="0.25">
      <c r="B152" s="189" t="s">
        <v>101</v>
      </c>
      <c r="C152" s="189" t="s">
        <v>4</v>
      </c>
      <c r="D152" s="189" t="s">
        <v>80</v>
      </c>
      <c r="E152" s="189" t="s">
        <v>29</v>
      </c>
      <c r="F152" s="189" t="s">
        <v>100</v>
      </c>
      <c r="G152" s="189" t="s">
        <v>99</v>
      </c>
    </row>
    <row r="153" spans="2:20" x14ac:dyDescent="0.2">
      <c r="B153" s="193"/>
      <c r="C153" s="194"/>
      <c r="D153" s="194"/>
      <c r="E153" s="194"/>
      <c r="F153" s="90" t="e">
        <f>VLOOKUP(E153,'COA - VALUE TABLE'!$A:$C,3,)</f>
        <v>#N/A</v>
      </c>
      <c r="G153" s="90" t="e">
        <f t="shared" ref="G153:G184" si="6">CONCATENATE(E153," - ",F153)</f>
        <v>#N/A</v>
      </c>
      <c r="H153" s="227"/>
      <c r="I153" s="214"/>
      <c r="J153" s="214"/>
      <c r="K153" s="214"/>
      <c r="L153" s="214"/>
      <c r="M153" s="214"/>
      <c r="N153" s="214"/>
      <c r="O153" s="214"/>
      <c r="P153" s="214"/>
      <c r="Q153" s="214"/>
      <c r="R153" s="214"/>
      <c r="S153" s="214"/>
      <c r="T153" s="241">
        <f t="shared" ref="T153:T184" si="7">SUM(H153:S153)</f>
        <v>0</v>
      </c>
    </row>
    <row r="154" spans="2:20" x14ac:dyDescent="0.2">
      <c r="B154" s="193"/>
      <c r="C154" s="194"/>
      <c r="D154" s="194"/>
      <c r="E154" s="194"/>
      <c r="F154" s="90" t="e">
        <f>VLOOKUP(E154,'COA - VALUE TABLE'!$A:$C,3,)</f>
        <v>#N/A</v>
      </c>
      <c r="G154" s="90" t="e">
        <f t="shared" si="6"/>
        <v>#N/A</v>
      </c>
      <c r="H154" s="229"/>
      <c r="I154" s="198"/>
      <c r="J154" s="198"/>
      <c r="K154" s="198"/>
      <c r="L154" s="198"/>
      <c r="M154" s="198"/>
      <c r="N154" s="198"/>
      <c r="O154" s="198"/>
      <c r="P154" s="198"/>
      <c r="Q154" s="198"/>
      <c r="R154" s="198"/>
      <c r="S154" s="198"/>
      <c r="T154" s="82">
        <f t="shared" si="7"/>
        <v>0</v>
      </c>
    </row>
    <row r="155" spans="2:20" x14ac:dyDescent="0.2">
      <c r="B155" s="193"/>
      <c r="C155" s="194"/>
      <c r="D155" s="194"/>
      <c r="E155" s="194"/>
      <c r="F155" s="90" t="e">
        <f>VLOOKUP(E155,'COA - VALUE TABLE'!$A:$C,3,)</f>
        <v>#N/A</v>
      </c>
      <c r="G155" s="90" t="e">
        <f t="shared" si="6"/>
        <v>#N/A</v>
      </c>
      <c r="H155" s="229"/>
      <c r="I155" s="198"/>
      <c r="J155" s="198"/>
      <c r="K155" s="198"/>
      <c r="L155" s="198"/>
      <c r="M155" s="198"/>
      <c r="N155" s="198"/>
      <c r="O155" s="198"/>
      <c r="P155" s="198"/>
      <c r="Q155" s="198"/>
      <c r="R155" s="198"/>
      <c r="S155" s="198"/>
      <c r="T155" s="82">
        <f t="shared" si="7"/>
        <v>0</v>
      </c>
    </row>
    <row r="156" spans="2:20" x14ac:dyDescent="0.2">
      <c r="B156" s="193"/>
      <c r="C156" s="194"/>
      <c r="D156" s="194"/>
      <c r="E156" s="194"/>
      <c r="F156" s="90" t="e">
        <f>VLOOKUP(E156,'COA - VALUE TABLE'!$A:$C,3,)</f>
        <v>#N/A</v>
      </c>
      <c r="G156" s="90" t="e">
        <f t="shared" si="6"/>
        <v>#N/A</v>
      </c>
      <c r="H156" s="229"/>
      <c r="I156" s="198"/>
      <c r="J156" s="198"/>
      <c r="K156" s="198"/>
      <c r="L156" s="198"/>
      <c r="M156" s="198"/>
      <c r="N156" s="198"/>
      <c r="O156" s="198"/>
      <c r="P156" s="198"/>
      <c r="Q156" s="198"/>
      <c r="R156" s="198"/>
      <c r="S156" s="198"/>
      <c r="T156" s="82">
        <f t="shared" si="7"/>
        <v>0</v>
      </c>
    </row>
    <row r="157" spans="2:20" x14ac:dyDescent="0.2">
      <c r="B157" s="193"/>
      <c r="C157" s="194"/>
      <c r="D157" s="194"/>
      <c r="E157" s="194"/>
      <c r="F157" s="90" t="e">
        <f>VLOOKUP(E157,'COA - VALUE TABLE'!$A:$C,3,)</f>
        <v>#N/A</v>
      </c>
      <c r="G157" s="90" t="e">
        <f t="shared" si="6"/>
        <v>#N/A</v>
      </c>
      <c r="H157" s="229"/>
      <c r="I157" s="198"/>
      <c r="J157" s="198"/>
      <c r="K157" s="198"/>
      <c r="L157" s="198"/>
      <c r="M157" s="198"/>
      <c r="N157" s="198"/>
      <c r="O157" s="198"/>
      <c r="P157" s="198"/>
      <c r="Q157" s="198"/>
      <c r="R157" s="198"/>
      <c r="S157" s="198"/>
      <c r="T157" s="82">
        <f t="shared" si="7"/>
        <v>0</v>
      </c>
    </row>
    <row r="158" spans="2:20" x14ac:dyDescent="0.2">
      <c r="B158" s="193"/>
      <c r="C158" s="194"/>
      <c r="D158" s="194"/>
      <c r="E158" s="194"/>
      <c r="F158" s="90" t="e">
        <f>VLOOKUP(E158,'COA - VALUE TABLE'!$A:$C,3,)</f>
        <v>#N/A</v>
      </c>
      <c r="G158" s="90" t="e">
        <f t="shared" si="6"/>
        <v>#N/A</v>
      </c>
      <c r="H158" s="229"/>
      <c r="I158" s="198"/>
      <c r="J158" s="198"/>
      <c r="K158" s="198"/>
      <c r="L158" s="198"/>
      <c r="M158" s="198"/>
      <c r="N158" s="198"/>
      <c r="O158" s="198"/>
      <c r="P158" s="198"/>
      <c r="Q158" s="198"/>
      <c r="R158" s="198"/>
      <c r="S158" s="198"/>
      <c r="T158" s="82">
        <f t="shared" si="7"/>
        <v>0</v>
      </c>
    </row>
    <row r="159" spans="2:20" x14ac:dyDescent="0.2">
      <c r="B159" s="193"/>
      <c r="C159" s="194"/>
      <c r="D159" s="194"/>
      <c r="E159" s="194"/>
      <c r="F159" s="90" t="e">
        <f>VLOOKUP(E159,'COA - VALUE TABLE'!$A:$C,3,)</f>
        <v>#N/A</v>
      </c>
      <c r="G159" s="90" t="e">
        <f t="shared" si="6"/>
        <v>#N/A</v>
      </c>
      <c r="H159" s="229"/>
      <c r="I159" s="198"/>
      <c r="J159" s="198"/>
      <c r="K159" s="198"/>
      <c r="L159" s="198"/>
      <c r="M159" s="198"/>
      <c r="N159" s="198"/>
      <c r="O159" s="198"/>
      <c r="P159" s="198"/>
      <c r="Q159" s="198"/>
      <c r="R159" s="198"/>
      <c r="S159" s="198"/>
      <c r="T159" s="82">
        <f t="shared" si="7"/>
        <v>0</v>
      </c>
    </row>
    <row r="160" spans="2:20" x14ac:dyDescent="0.2">
      <c r="B160" s="193"/>
      <c r="C160" s="194"/>
      <c r="D160" s="194"/>
      <c r="E160" s="194"/>
      <c r="F160" s="90" t="e">
        <f>VLOOKUP(E160,'COA - VALUE TABLE'!$A:$C,3,)</f>
        <v>#N/A</v>
      </c>
      <c r="G160" s="90" t="e">
        <f t="shared" si="6"/>
        <v>#N/A</v>
      </c>
      <c r="H160" s="229"/>
      <c r="I160" s="198"/>
      <c r="J160" s="198"/>
      <c r="K160" s="198"/>
      <c r="L160" s="198"/>
      <c r="M160" s="198"/>
      <c r="N160" s="198"/>
      <c r="O160" s="198"/>
      <c r="P160" s="198"/>
      <c r="Q160" s="198"/>
      <c r="R160" s="198"/>
      <c r="S160" s="198"/>
      <c r="T160" s="82">
        <f t="shared" si="7"/>
        <v>0</v>
      </c>
    </row>
    <row r="161" spans="2:20" x14ac:dyDescent="0.2">
      <c r="B161" s="193"/>
      <c r="C161" s="194"/>
      <c r="D161" s="194"/>
      <c r="E161" s="194"/>
      <c r="F161" s="90" t="e">
        <f>VLOOKUP(E161,'COA - VALUE TABLE'!$A:$C,3,)</f>
        <v>#N/A</v>
      </c>
      <c r="G161" s="90" t="e">
        <f t="shared" si="6"/>
        <v>#N/A</v>
      </c>
      <c r="H161" s="229"/>
      <c r="I161" s="198"/>
      <c r="J161" s="198"/>
      <c r="K161" s="198"/>
      <c r="L161" s="198"/>
      <c r="M161" s="198"/>
      <c r="N161" s="198"/>
      <c r="O161" s="198"/>
      <c r="P161" s="198"/>
      <c r="Q161" s="198"/>
      <c r="R161" s="198"/>
      <c r="S161" s="198"/>
      <c r="T161" s="82">
        <f t="shared" si="7"/>
        <v>0</v>
      </c>
    </row>
    <row r="162" spans="2:20" x14ac:dyDescent="0.2">
      <c r="B162" s="193"/>
      <c r="C162" s="194"/>
      <c r="D162" s="194"/>
      <c r="E162" s="194"/>
      <c r="F162" s="90" t="e">
        <f>VLOOKUP(E162,'COA - VALUE TABLE'!$A:$C,3,)</f>
        <v>#N/A</v>
      </c>
      <c r="G162" s="90" t="e">
        <f t="shared" si="6"/>
        <v>#N/A</v>
      </c>
      <c r="H162" s="229"/>
      <c r="I162" s="198"/>
      <c r="J162" s="198"/>
      <c r="K162" s="198"/>
      <c r="L162" s="198"/>
      <c r="M162" s="198"/>
      <c r="N162" s="198"/>
      <c r="O162" s="198"/>
      <c r="P162" s="198"/>
      <c r="Q162" s="198"/>
      <c r="R162" s="198"/>
      <c r="S162" s="198"/>
      <c r="T162" s="82">
        <f t="shared" si="7"/>
        <v>0</v>
      </c>
    </row>
    <row r="163" spans="2:20" x14ac:dyDescent="0.2">
      <c r="B163" s="193"/>
      <c r="C163" s="194"/>
      <c r="D163" s="194"/>
      <c r="E163" s="194"/>
      <c r="F163" s="90" t="e">
        <f>VLOOKUP(E163,'COA - VALUE TABLE'!$A:$C,3,)</f>
        <v>#N/A</v>
      </c>
      <c r="G163" s="90" t="e">
        <f t="shared" si="6"/>
        <v>#N/A</v>
      </c>
      <c r="H163" s="229"/>
      <c r="I163" s="198"/>
      <c r="J163" s="198"/>
      <c r="K163" s="198"/>
      <c r="L163" s="198"/>
      <c r="M163" s="198"/>
      <c r="N163" s="198"/>
      <c r="O163" s="198"/>
      <c r="P163" s="198"/>
      <c r="Q163" s="198"/>
      <c r="R163" s="198"/>
      <c r="S163" s="198"/>
      <c r="T163" s="82">
        <f t="shared" si="7"/>
        <v>0</v>
      </c>
    </row>
    <row r="164" spans="2:20" x14ac:dyDescent="0.2">
      <c r="B164" s="193"/>
      <c r="C164" s="194"/>
      <c r="D164" s="194"/>
      <c r="E164" s="194"/>
      <c r="F164" s="90" t="e">
        <f>VLOOKUP(E164,'COA - VALUE TABLE'!$A:$C,3,)</f>
        <v>#N/A</v>
      </c>
      <c r="G164" s="90" t="e">
        <f t="shared" si="6"/>
        <v>#N/A</v>
      </c>
      <c r="H164" s="229"/>
      <c r="I164" s="198"/>
      <c r="J164" s="198"/>
      <c r="K164" s="198"/>
      <c r="L164" s="198"/>
      <c r="M164" s="198"/>
      <c r="N164" s="198"/>
      <c r="O164" s="198"/>
      <c r="P164" s="198"/>
      <c r="Q164" s="198"/>
      <c r="R164" s="198"/>
      <c r="S164" s="198"/>
      <c r="T164" s="82">
        <f t="shared" si="7"/>
        <v>0</v>
      </c>
    </row>
    <row r="165" spans="2:20" x14ac:dyDescent="0.2">
      <c r="B165" s="193"/>
      <c r="C165" s="194"/>
      <c r="D165" s="194"/>
      <c r="E165" s="194"/>
      <c r="F165" s="90" t="e">
        <f>VLOOKUP(E165,'COA - VALUE TABLE'!$A:$C,3,)</f>
        <v>#N/A</v>
      </c>
      <c r="G165" s="90" t="e">
        <f t="shared" si="6"/>
        <v>#N/A</v>
      </c>
      <c r="H165" s="229"/>
      <c r="I165" s="198"/>
      <c r="J165" s="198"/>
      <c r="K165" s="198"/>
      <c r="L165" s="198"/>
      <c r="M165" s="198"/>
      <c r="N165" s="198"/>
      <c r="O165" s="198"/>
      <c r="P165" s="198"/>
      <c r="Q165" s="198"/>
      <c r="R165" s="198"/>
      <c r="S165" s="198"/>
      <c r="T165" s="82">
        <f t="shared" si="7"/>
        <v>0</v>
      </c>
    </row>
    <row r="166" spans="2:20" x14ac:dyDescent="0.2">
      <c r="B166" s="193"/>
      <c r="C166" s="194"/>
      <c r="D166" s="194"/>
      <c r="E166" s="194"/>
      <c r="F166" s="90" t="e">
        <f>VLOOKUP(E166,'COA - VALUE TABLE'!$A:$C,3,)</f>
        <v>#N/A</v>
      </c>
      <c r="G166" s="90" t="e">
        <f t="shared" si="6"/>
        <v>#N/A</v>
      </c>
      <c r="H166" s="229"/>
      <c r="I166" s="198"/>
      <c r="J166" s="198"/>
      <c r="K166" s="198"/>
      <c r="L166" s="198"/>
      <c r="M166" s="198"/>
      <c r="N166" s="198"/>
      <c r="O166" s="198"/>
      <c r="P166" s="198"/>
      <c r="Q166" s="198"/>
      <c r="R166" s="198"/>
      <c r="S166" s="198"/>
      <c r="T166" s="82">
        <f t="shared" si="7"/>
        <v>0</v>
      </c>
    </row>
    <row r="167" spans="2:20" x14ac:dyDescent="0.2">
      <c r="B167" s="193"/>
      <c r="C167" s="194"/>
      <c r="D167" s="194"/>
      <c r="E167" s="194"/>
      <c r="F167" s="90" t="e">
        <f>VLOOKUP(E167,'COA - VALUE TABLE'!$A:$C,3,)</f>
        <v>#N/A</v>
      </c>
      <c r="G167" s="90" t="e">
        <f t="shared" si="6"/>
        <v>#N/A</v>
      </c>
      <c r="H167" s="229"/>
      <c r="I167" s="198"/>
      <c r="J167" s="198"/>
      <c r="K167" s="198"/>
      <c r="L167" s="198"/>
      <c r="M167" s="198"/>
      <c r="N167" s="198"/>
      <c r="O167" s="198"/>
      <c r="P167" s="198"/>
      <c r="Q167" s="198"/>
      <c r="R167" s="198"/>
      <c r="S167" s="198"/>
      <c r="T167" s="82">
        <f t="shared" si="7"/>
        <v>0</v>
      </c>
    </row>
    <row r="168" spans="2:20" x14ac:dyDescent="0.2">
      <c r="B168" s="193"/>
      <c r="C168" s="194"/>
      <c r="D168" s="194"/>
      <c r="E168" s="194"/>
      <c r="F168" s="90" t="e">
        <f>VLOOKUP(E168,'COA - VALUE TABLE'!$A:$C,3,)</f>
        <v>#N/A</v>
      </c>
      <c r="G168" s="90" t="e">
        <f t="shared" si="6"/>
        <v>#N/A</v>
      </c>
      <c r="H168" s="229"/>
      <c r="I168" s="198"/>
      <c r="J168" s="198"/>
      <c r="K168" s="198"/>
      <c r="L168" s="198"/>
      <c r="M168" s="198"/>
      <c r="N168" s="198"/>
      <c r="O168" s="198"/>
      <c r="P168" s="198"/>
      <c r="Q168" s="198"/>
      <c r="R168" s="198"/>
      <c r="S168" s="198"/>
      <c r="T168" s="82">
        <f t="shared" si="7"/>
        <v>0</v>
      </c>
    </row>
    <row r="169" spans="2:20" x14ac:dyDescent="0.2">
      <c r="B169" s="193"/>
      <c r="C169" s="194"/>
      <c r="D169" s="194"/>
      <c r="E169" s="194"/>
      <c r="F169" s="90" t="e">
        <f>VLOOKUP(E169,'COA - VALUE TABLE'!$A:$C,3,)</f>
        <v>#N/A</v>
      </c>
      <c r="G169" s="90" t="e">
        <f t="shared" si="6"/>
        <v>#N/A</v>
      </c>
      <c r="H169" s="229"/>
      <c r="I169" s="198"/>
      <c r="J169" s="198"/>
      <c r="K169" s="198"/>
      <c r="L169" s="198"/>
      <c r="M169" s="198"/>
      <c r="N169" s="198"/>
      <c r="O169" s="198"/>
      <c r="P169" s="198"/>
      <c r="Q169" s="198"/>
      <c r="R169" s="198"/>
      <c r="S169" s="198"/>
      <c r="T169" s="82">
        <f t="shared" si="7"/>
        <v>0</v>
      </c>
    </row>
    <row r="170" spans="2:20" x14ac:dyDescent="0.2">
      <c r="B170" s="193"/>
      <c r="C170" s="194"/>
      <c r="D170" s="194"/>
      <c r="E170" s="194"/>
      <c r="F170" s="90" t="e">
        <f>VLOOKUP(E170,'COA - VALUE TABLE'!$A:$C,3,)</f>
        <v>#N/A</v>
      </c>
      <c r="G170" s="90" t="e">
        <f t="shared" si="6"/>
        <v>#N/A</v>
      </c>
      <c r="H170" s="229"/>
      <c r="I170" s="198"/>
      <c r="J170" s="198"/>
      <c r="K170" s="198"/>
      <c r="L170" s="198"/>
      <c r="M170" s="198"/>
      <c r="N170" s="198"/>
      <c r="O170" s="198"/>
      <c r="P170" s="198"/>
      <c r="Q170" s="198"/>
      <c r="R170" s="198"/>
      <c r="S170" s="198"/>
      <c r="T170" s="82">
        <f t="shared" si="7"/>
        <v>0</v>
      </c>
    </row>
    <row r="171" spans="2:20" x14ac:dyDescent="0.2">
      <c r="B171" s="193"/>
      <c r="C171" s="194"/>
      <c r="D171" s="194"/>
      <c r="E171" s="194"/>
      <c r="F171" s="90" t="e">
        <f>VLOOKUP(E171,'COA - VALUE TABLE'!$A:$C,3,)</f>
        <v>#N/A</v>
      </c>
      <c r="G171" s="90" t="e">
        <f t="shared" si="6"/>
        <v>#N/A</v>
      </c>
      <c r="H171" s="229"/>
      <c r="I171" s="198"/>
      <c r="J171" s="198"/>
      <c r="K171" s="198"/>
      <c r="L171" s="198"/>
      <c r="M171" s="198"/>
      <c r="N171" s="198"/>
      <c r="O171" s="198"/>
      <c r="P171" s="198"/>
      <c r="Q171" s="198"/>
      <c r="R171" s="198"/>
      <c r="S171" s="198"/>
      <c r="T171" s="82">
        <f t="shared" si="7"/>
        <v>0</v>
      </c>
    </row>
    <row r="172" spans="2:20" x14ac:dyDescent="0.2">
      <c r="B172" s="193"/>
      <c r="C172" s="194"/>
      <c r="D172" s="194"/>
      <c r="E172" s="194"/>
      <c r="F172" s="90" t="e">
        <f>VLOOKUP(E172,'COA - VALUE TABLE'!$A:$C,3,)</f>
        <v>#N/A</v>
      </c>
      <c r="G172" s="90" t="e">
        <f t="shared" si="6"/>
        <v>#N/A</v>
      </c>
      <c r="H172" s="229"/>
      <c r="I172" s="198"/>
      <c r="J172" s="198"/>
      <c r="K172" s="198"/>
      <c r="L172" s="198"/>
      <c r="M172" s="198"/>
      <c r="N172" s="198"/>
      <c r="O172" s="198"/>
      <c r="P172" s="198"/>
      <c r="Q172" s="198"/>
      <c r="R172" s="198"/>
      <c r="S172" s="198"/>
      <c r="T172" s="82">
        <f t="shared" si="7"/>
        <v>0</v>
      </c>
    </row>
    <row r="173" spans="2:20" x14ac:dyDescent="0.2">
      <c r="B173" s="193"/>
      <c r="C173" s="194"/>
      <c r="D173" s="194"/>
      <c r="E173" s="194"/>
      <c r="F173" s="90" t="e">
        <f>VLOOKUP(E173,'COA - VALUE TABLE'!$A:$C,3,)</f>
        <v>#N/A</v>
      </c>
      <c r="G173" s="90" t="e">
        <f t="shared" si="6"/>
        <v>#N/A</v>
      </c>
      <c r="H173" s="229"/>
      <c r="I173" s="198"/>
      <c r="J173" s="198"/>
      <c r="K173" s="198"/>
      <c r="L173" s="198"/>
      <c r="M173" s="198"/>
      <c r="N173" s="198"/>
      <c r="O173" s="198"/>
      <c r="P173" s="198"/>
      <c r="Q173" s="198"/>
      <c r="R173" s="198"/>
      <c r="S173" s="198"/>
      <c r="T173" s="82">
        <f t="shared" si="7"/>
        <v>0</v>
      </c>
    </row>
    <row r="174" spans="2:20" x14ac:dyDescent="0.2">
      <c r="B174" s="193"/>
      <c r="C174" s="194"/>
      <c r="D174" s="194"/>
      <c r="E174" s="194"/>
      <c r="F174" s="90" t="e">
        <f>VLOOKUP(E174,'COA - VALUE TABLE'!$A:$C,3,)</f>
        <v>#N/A</v>
      </c>
      <c r="G174" s="90" t="e">
        <f t="shared" si="6"/>
        <v>#N/A</v>
      </c>
      <c r="H174" s="229"/>
      <c r="I174" s="198"/>
      <c r="J174" s="198"/>
      <c r="K174" s="198"/>
      <c r="L174" s="198"/>
      <c r="M174" s="198"/>
      <c r="N174" s="198"/>
      <c r="O174" s="198"/>
      <c r="P174" s="198"/>
      <c r="Q174" s="198"/>
      <c r="R174" s="198"/>
      <c r="S174" s="198"/>
      <c r="T174" s="82">
        <f t="shared" si="7"/>
        <v>0</v>
      </c>
    </row>
    <row r="175" spans="2:20" x14ac:dyDescent="0.2">
      <c r="B175" s="193"/>
      <c r="C175" s="194"/>
      <c r="D175" s="194"/>
      <c r="E175" s="194"/>
      <c r="F175" s="90" t="e">
        <f>VLOOKUP(E175,'COA - VALUE TABLE'!$A:$C,3,)</f>
        <v>#N/A</v>
      </c>
      <c r="G175" s="90" t="e">
        <f t="shared" si="6"/>
        <v>#N/A</v>
      </c>
      <c r="H175" s="229"/>
      <c r="I175" s="198"/>
      <c r="J175" s="198"/>
      <c r="K175" s="198"/>
      <c r="L175" s="198"/>
      <c r="M175" s="198"/>
      <c r="N175" s="198"/>
      <c r="O175" s="198"/>
      <c r="P175" s="198"/>
      <c r="Q175" s="198"/>
      <c r="R175" s="198"/>
      <c r="S175" s="198"/>
      <c r="T175" s="82">
        <f t="shared" si="7"/>
        <v>0</v>
      </c>
    </row>
    <row r="176" spans="2:20" x14ac:dyDescent="0.2">
      <c r="B176" s="193"/>
      <c r="C176" s="194"/>
      <c r="D176" s="194"/>
      <c r="E176" s="194"/>
      <c r="F176" s="90" t="e">
        <f>VLOOKUP(E176,'COA - VALUE TABLE'!$A:$C,3,)</f>
        <v>#N/A</v>
      </c>
      <c r="G176" s="90" t="e">
        <f t="shared" si="6"/>
        <v>#N/A</v>
      </c>
      <c r="H176" s="229"/>
      <c r="I176" s="198"/>
      <c r="J176" s="198"/>
      <c r="K176" s="198"/>
      <c r="L176" s="198"/>
      <c r="M176" s="198"/>
      <c r="N176" s="198"/>
      <c r="O176" s="198"/>
      <c r="P176" s="198"/>
      <c r="Q176" s="198"/>
      <c r="R176" s="198"/>
      <c r="S176" s="198"/>
      <c r="T176" s="82">
        <f t="shared" si="7"/>
        <v>0</v>
      </c>
    </row>
    <row r="177" spans="2:20" x14ac:dyDescent="0.2">
      <c r="B177" s="193"/>
      <c r="C177" s="194"/>
      <c r="D177" s="194"/>
      <c r="E177" s="194"/>
      <c r="F177" s="90" t="e">
        <f>VLOOKUP(E177,'COA - VALUE TABLE'!$A:$C,3,)</f>
        <v>#N/A</v>
      </c>
      <c r="G177" s="90" t="e">
        <f t="shared" si="6"/>
        <v>#N/A</v>
      </c>
      <c r="H177" s="229"/>
      <c r="I177" s="198"/>
      <c r="J177" s="198"/>
      <c r="K177" s="198"/>
      <c r="L177" s="198"/>
      <c r="M177" s="198"/>
      <c r="N177" s="198"/>
      <c r="O177" s="198"/>
      <c r="P177" s="198"/>
      <c r="Q177" s="198"/>
      <c r="R177" s="198"/>
      <c r="S177" s="198"/>
      <c r="T177" s="82">
        <f t="shared" si="7"/>
        <v>0</v>
      </c>
    </row>
    <row r="178" spans="2:20" x14ac:dyDescent="0.2">
      <c r="B178" s="193"/>
      <c r="C178" s="194"/>
      <c r="D178" s="194"/>
      <c r="E178" s="194"/>
      <c r="F178" s="90" t="e">
        <f>VLOOKUP(E178,'COA - VALUE TABLE'!$A:$C,3,)</f>
        <v>#N/A</v>
      </c>
      <c r="G178" s="90" t="e">
        <f t="shared" si="6"/>
        <v>#N/A</v>
      </c>
      <c r="H178" s="229"/>
      <c r="I178" s="198"/>
      <c r="J178" s="198"/>
      <c r="K178" s="198"/>
      <c r="L178" s="198"/>
      <c r="M178" s="198"/>
      <c r="N178" s="198"/>
      <c r="O178" s="198"/>
      <c r="P178" s="198"/>
      <c r="Q178" s="198"/>
      <c r="R178" s="198"/>
      <c r="S178" s="198"/>
      <c r="T178" s="82">
        <f t="shared" si="7"/>
        <v>0</v>
      </c>
    </row>
    <row r="179" spans="2:20" x14ac:dyDescent="0.2">
      <c r="B179" s="193"/>
      <c r="C179" s="194"/>
      <c r="D179" s="194"/>
      <c r="E179" s="194"/>
      <c r="F179" s="90" t="e">
        <f>VLOOKUP(E179,'COA - VALUE TABLE'!$A:$C,3,)</f>
        <v>#N/A</v>
      </c>
      <c r="G179" s="90" t="e">
        <f t="shared" si="6"/>
        <v>#N/A</v>
      </c>
      <c r="H179" s="229"/>
      <c r="I179" s="198"/>
      <c r="J179" s="198"/>
      <c r="K179" s="198"/>
      <c r="L179" s="198"/>
      <c r="M179" s="198"/>
      <c r="N179" s="198"/>
      <c r="O179" s="198"/>
      <c r="P179" s="198"/>
      <c r="Q179" s="198"/>
      <c r="R179" s="198"/>
      <c r="S179" s="198"/>
      <c r="T179" s="82">
        <f t="shared" si="7"/>
        <v>0</v>
      </c>
    </row>
    <row r="180" spans="2:20" x14ac:dyDescent="0.2">
      <c r="B180" s="193"/>
      <c r="C180" s="194"/>
      <c r="D180" s="194"/>
      <c r="E180" s="194"/>
      <c r="F180" s="90" t="e">
        <f>VLOOKUP(E180,'COA - VALUE TABLE'!$A:$C,3,)</f>
        <v>#N/A</v>
      </c>
      <c r="G180" s="90" t="e">
        <f t="shared" si="6"/>
        <v>#N/A</v>
      </c>
      <c r="H180" s="229"/>
      <c r="I180" s="198"/>
      <c r="J180" s="198"/>
      <c r="K180" s="198"/>
      <c r="L180" s="198"/>
      <c r="M180" s="198"/>
      <c r="N180" s="198"/>
      <c r="O180" s="198"/>
      <c r="P180" s="198"/>
      <c r="Q180" s="198"/>
      <c r="R180" s="198"/>
      <c r="S180" s="198"/>
      <c r="T180" s="82">
        <f t="shared" si="7"/>
        <v>0</v>
      </c>
    </row>
    <row r="181" spans="2:20" x14ac:dyDescent="0.2">
      <c r="B181" s="193"/>
      <c r="C181" s="194"/>
      <c r="D181" s="194"/>
      <c r="E181" s="194"/>
      <c r="F181" s="90" t="e">
        <f>VLOOKUP(E181,'COA - VALUE TABLE'!$A:$C,3,)</f>
        <v>#N/A</v>
      </c>
      <c r="G181" s="90" t="e">
        <f t="shared" si="6"/>
        <v>#N/A</v>
      </c>
      <c r="H181" s="229"/>
      <c r="I181" s="198"/>
      <c r="J181" s="198"/>
      <c r="K181" s="198"/>
      <c r="L181" s="198"/>
      <c r="M181" s="198"/>
      <c r="N181" s="198"/>
      <c r="O181" s="198"/>
      <c r="P181" s="198"/>
      <c r="Q181" s="198"/>
      <c r="R181" s="198"/>
      <c r="S181" s="198"/>
      <c r="T181" s="82">
        <f t="shared" si="7"/>
        <v>0</v>
      </c>
    </row>
    <row r="182" spans="2:20" x14ac:dyDescent="0.2">
      <c r="B182" s="193"/>
      <c r="C182" s="194"/>
      <c r="D182" s="194"/>
      <c r="E182" s="194"/>
      <c r="F182" s="90" t="e">
        <f>VLOOKUP(E182,'COA - VALUE TABLE'!$A:$C,3,)</f>
        <v>#N/A</v>
      </c>
      <c r="G182" s="90" t="e">
        <f t="shared" si="6"/>
        <v>#N/A</v>
      </c>
      <c r="H182" s="229"/>
      <c r="I182" s="198"/>
      <c r="J182" s="198"/>
      <c r="K182" s="198"/>
      <c r="L182" s="198"/>
      <c r="M182" s="198"/>
      <c r="N182" s="198"/>
      <c r="O182" s="198"/>
      <c r="P182" s="198"/>
      <c r="Q182" s="198"/>
      <c r="R182" s="198"/>
      <c r="S182" s="198"/>
      <c r="T182" s="82">
        <f t="shared" si="7"/>
        <v>0</v>
      </c>
    </row>
    <row r="183" spans="2:20" x14ac:dyDescent="0.2">
      <c r="B183" s="193"/>
      <c r="C183" s="194"/>
      <c r="D183" s="194"/>
      <c r="E183" s="194"/>
      <c r="F183" s="90" t="e">
        <f>VLOOKUP(E183,'COA - VALUE TABLE'!$A:$C,3,)</f>
        <v>#N/A</v>
      </c>
      <c r="G183" s="90" t="e">
        <f t="shared" si="6"/>
        <v>#N/A</v>
      </c>
      <c r="H183" s="229"/>
      <c r="I183" s="198"/>
      <c r="J183" s="198"/>
      <c r="K183" s="198"/>
      <c r="L183" s="198"/>
      <c r="M183" s="198"/>
      <c r="N183" s="198"/>
      <c r="O183" s="198"/>
      <c r="P183" s="198"/>
      <c r="Q183" s="198"/>
      <c r="R183" s="198"/>
      <c r="S183" s="198"/>
      <c r="T183" s="82">
        <f t="shared" si="7"/>
        <v>0</v>
      </c>
    </row>
    <row r="184" spans="2:20" x14ac:dyDescent="0.2">
      <c r="B184" s="193"/>
      <c r="C184" s="194"/>
      <c r="D184" s="194"/>
      <c r="E184" s="194"/>
      <c r="F184" s="90" t="e">
        <f>VLOOKUP(E184,'COA - VALUE TABLE'!$A:$C,3,)</f>
        <v>#N/A</v>
      </c>
      <c r="G184" s="90" t="e">
        <f t="shared" si="6"/>
        <v>#N/A</v>
      </c>
      <c r="H184" s="229"/>
      <c r="I184" s="198"/>
      <c r="J184" s="198"/>
      <c r="K184" s="198"/>
      <c r="L184" s="198"/>
      <c r="M184" s="198"/>
      <c r="N184" s="198"/>
      <c r="O184" s="198"/>
      <c r="P184" s="198"/>
      <c r="Q184" s="198"/>
      <c r="R184" s="198"/>
      <c r="S184" s="198"/>
      <c r="T184" s="82">
        <f t="shared" si="7"/>
        <v>0</v>
      </c>
    </row>
    <row r="185" spans="2:20" x14ac:dyDescent="0.2">
      <c r="B185" s="193"/>
      <c r="C185" s="194"/>
      <c r="D185" s="194"/>
      <c r="E185" s="194"/>
      <c r="F185" s="90" t="e">
        <f>VLOOKUP(E185,'COA - VALUE TABLE'!$A:$C,3,)</f>
        <v>#N/A</v>
      </c>
      <c r="G185" s="90" t="e">
        <f t="shared" ref="G185:G216" si="8">CONCATENATE(E185," - ",F185)</f>
        <v>#N/A</v>
      </c>
      <c r="H185" s="229"/>
      <c r="I185" s="198"/>
      <c r="J185" s="198"/>
      <c r="K185" s="198"/>
      <c r="L185" s="198"/>
      <c r="M185" s="198"/>
      <c r="N185" s="198"/>
      <c r="O185" s="198"/>
      <c r="P185" s="198"/>
      <c r="Q185" s="198"/>
      <c r="R185" s="198"/>
      <c r="S185" s="198"/>
      <c r="T185" s="82">
        <f t="shared" ref="T185:T216" si="9">SUM(H185:S185)</f>
        <v>0</v>
      </c>
    </row>
    <row r="186" spans="2:20" x14ac:dyDescent="0.2">
      <c r="B186" s="193"/>
      <c r="C186" s="194"/>
      <c r="D186" s="194"/>
      <c r="E186" s="194"/>
      <c r="F186" s="90" t="e">
        <f>VLOOKUP(E186,'COA - VALUE TABLE'!$A:$C,3,)</f>
        <v>#N/A</v>
      </c>
      <c r="G186" s="90" t="e">
        <f t="shared" si="8"/>
        <v>#N/A</v>
      </c>
      <c r="H186" s="229"/>
      <c r="I186" s="198"/>
      <c r="J186" s="198"/>
      <c r="K186" s="198"/>
      <c r="L186" s="198"/>
      <c r="M186" s="198"/>
      <c r="N186" s="198"/>
      <c r="O186" s="198"/>
      <c r="P186" s="198"/>
      <c r="Q186" s="198"/>
      <c r="R186" s="198"/>
      <c r="S186" s="198"/>
      <c r="T186" s="82">
        <f t="shared" si="9"/>
        <v>0</v>
      </c>
    </row>
    <row r="187" spans="2:20" x14ac:dyDescent="0.2">
      <c r="B187" s="193"/>
      <c r="C187" s="194"/>
      <c r="D187" s="194"/>
      <c r="E187" s="194"/>
      <c r="F187" s="90" t="e">
        <f>VLOOKUP(E187,'COA - VALUE TABLE'!$A:$C,3,)</f>
        <v>#N/A</v>
      </c>
      <c r="G187" s="90" t="e">
        <f t="shared" si="8"/>
        <v>#N/A</v>
      </c>
      <c r="H187" s="229"/>
      <c r="I187" s="198"/>
      <c r="J187" s="198"/>
      <c r="K187" s="198"/>
      <c r="L187" s="198"/>
      <c r="M187" s="198"/>
      <c r="N187" s="198"/>
      <c r="O187" s="198"/>
      <c r="P187" s="198"/>
      <c r="Q187" s="198"/>
      <c r="R187" s="198"/>
      <c r="S187" s="198"/>
      <c r="T187" s="82">
        <f t="shared" si="9"/>
        <v>0</v>
      </c>
    </row>
    <row r="188" spans="2:20" x14ac:dyDescent="0.2">
      <c r="B188" s="193"/>
      <c r="C188" s="194"/>
      <c r="D188" s="194"/>
      <c r="E188" s="194"/>
      <c r="F188" s="90" t="e">
        <f>VLOOKUP(E188,'COA - VALUE TABLE'!$A:$C,3,)</f>
        <v>#N/A</v>
      </c>
      <c r="G188" s="90" t="e">
        <f t="shared" si="8"/>
        <v>#N/A</v>
      </c>
      <c r="H188" s="229"/>
      <c r="I188" s="198"/>
      <c r="J188" s="198"/>
      <c r="K188" s="198"/>
      <c r="L188" s="198"/>
      <c r="M188" s="198"/>
      <c r="N188" s="198"/>
      <c r="O188" s="198"/>
      <c r="P188" s="198"/>
      <c r="Q188" s="198"/>
      <c r="R188" s="198"/>
      <c r="S188" s="198"/>
      <c r="T188" s="82">
        <f t="shared" si="9"/>
        <v>0</v>
      </c>
    </row>
    <row r="189" spans="2:20" x14ac:dyDescent="0.2">
      <c r="B189" s="193"/>
      <c r="C189" s="194"/>
      <c r="D189" s="194"/>
      <c r="E189" s="194"/>
      <c r="F189" s="90" t="e">
        <f>VLOOKUP(E189,'COA - VALUE TABLE'!$A:$C,3,)</f>
        <v>#N/A</v>
      </c>
      <c r="G189" s="90" t="e">
        <f t="shared" si="8"/>
        <v>#N/A</v>
      </c>
      <c r="H189" s="229"/>
      <c r="I189" s="198"/>
      <c r="J189" s="198"/>
      <c r="K189" s="198"/>
      <c r="L189" s="198"/>
      <c r="M189" s="198"/>
      <c r="N189" s="198"/>
      <c r="O189" s="198"/>
      <c r="P189" s="198"/>
      <c r="Q189" s="198"/>
      <c r="R189" s="198"/>
      <c r="S189" s="198"/>
      <c r="T189" s="82">
        <f t="shared" si="9"/>
        <v>0</v>
      </c>
    </row>
    <row r="190" spans="2:20" x14ac:dyDescent="0.2">
      <c r="B190" s="193"/>
      <c r="C190" s="194"/>
      <c r="D190" s="194"/>
      <c r="E190" s="194"/>
      <c r="F190" s="90" t="e">
        <f>VLOOKUP(E190,'COA - VALUE TABLE'!$A:$C,3,)</f>
        <v>#N/A</v>
      </c>
      <c r="G190" s="90" t="e">
        <f t="shared" si="8"/>
        <v>#N/A</v>
      </c>
      <c r="H190" s="229"/>
      <c r="I190" s="198"/>
      <c r="J190" s="198"/>
      <c r="K190" s="198"/>
      <c r="L190" s="198"/>
      <c r="M190" s="198"/>
      <c r="N190" s="198"/>
      <c r="O190" s="198"/>
      <c r="P190" s="198"/>
      <c r="Q190" s="198"/>
      <c r="R190" s="198"/>
      <c r="S190" s="198"/>
      <c r="T190" s="82">
        <f t="shared" si="9"/>
        <v>0</v>
      </c>
    </row>
    <row r="191" spans="2:20" x14ac:dyDescent="0.2">
      <c r="B191" s="193"/>
      <c r="C191" s="194"/>
      <c r="D191" s="194"/>
      <c r="E191" s="194"/>
      <c r="F191" s="90" t="e">
        <f>VLOOKUP(E191,'COA - VALUE TABLE'!$A:$C,3,)</f>
        <v>#N/A</v>
      </c>
      <c r="G191" s="90" t="e">
        <f t="shared" si="8"/>
        <v>#N/A</v>
      </c>
      <c r="H191" s="229"/>
      <c r="I191" s="198"/>
      <c r="J191" s="198"/>
      <c r="K191" s="198"/>
      <c r="L191" s="198"/>
      <c r="M191" s="198"/>
      <c r="N191" s="198"/>
      <c r="O191" s="198"/>
      <c r="P191" s="198"/>
      <c r="Q191" s="198"/>
      <c r="R191" s="198"/>
      <c r="S191" s="198"/>
      <c r="T191" s="82">
        <f t="shared" si="9"/>
        <v>0</v>
      </c>
    </row>
    <row r="192" spans="2:20" x14ac:dyDescent="0.2">
      <c r="B192" s="193"/>
      <c r="C192" s="194"/>
      <c r="D192" s="194"/>
      <c r="E192" s="194"/>
      <c r="F192" s="90" t="e">
        <f>VLOOKUP(E192,'COA - VALUE TABLE'!$A:$C,3,)</f>
        <v>#N/A</v>
      </c>
      <c r="G192" s="90" t="e">
        <f t="shared" si="8"/>
        <v>#N/A</v>
      </c>
      <c r="H192" s="229"/>
      <c r="I192" s="198"/>
      <c r="J192" s="198"/>
      <c r="K192" s="198"/>
      <c r="L192" s="198"/>
      <c r="M192" s="198"/>
      <c r="N192" s="198"/>
      <c r="O192" s="198"/>
      <c r="P192" s="198"/>
      <c r="Q192" s="198"/>
      <c r="R192" s="198"/>
      <c r="S192" s="198"/>
      <c r="T192" s="82">
        <f t="shared" si="9"/>
        <v>0</v>
      </c>
    </row>
    <row r="193" spans="2:20" x14ac:dyDescent="0.2">
      <c r="B193" s="193"/>
      <c r="C193" s="194"/>
      <c r="D193" s="194"/>
      <c r="E193" s="194"/>
      <c r="F193" s="90" t="e">
        <f>VLOOKUP(E193,'COA - VALUE TABLE'!$A:$C,3,)</f>
        <v>#N/A</v>
      </c>
      <c r="G193" s="90" t="e">
        <f t="shared" si="8"/>
        <v>#N/A</v>
      </c>
      <c r="H193" s="229"/>
      <c r="I193" s="198"/>
      <c r="J193" s="198"/>
      <c r="K193" s="198"/>
      <c r="L193" s="198"/>
      <c r="M193" s="198"/>
      <c r="N193" s="198"/>
      <c r="O193" s="198"/>
      <c r="P193" s="198"/>
      <c r="Q193" s="198"/>
      <c r="R193" s="198"/>
      <c r="S193" s="199"/>
      <c r="T193" s="82">
        <f t="shared" si="9"/>
        <v>0</v>
      </c>
    </row>
    <row r="194" spans="2:20" x14ac:dyDescent="0.2">
      <c r="B194" s="193"/>
      <c r="C194" s="194"/>
      <c r="D194" s="194"/>
      <c r="E194" s="194"/>
      <c r="F194" s="90" t="e">
        <f>VLOOKUP(E194,'COA - VALUE TABLE'!$A:$C,3,)</f>
        <v>#N/A</v>
      </c>
      <c r="G194" s="90" t="e">
        <f t="shared" si="8"/>
        <v>#N/A</v>
      </c>
      <c r="H194" s="229"/>
      <c r="I194" s="198"/>
      <c r="J194" s="198"/>
      <c r="K194" s="198"/>
      <c r="L194" s="198"/>
      <c r="M194" s="198"/>
      <c r="N194" s="198"/>
      <c r="O194" s="198"/>
      <c r="P194" s="198"/>
      <c r="Q194" s="198"/>
      <c r="R194" s="198"/>
      <c r="S194" s="199"/>
      <c r="T194" s="82">
        <f t="shared" si="9"/>
        <v>0</v>
      </c>
    </row>
    <row r="195" spans="2:20" x14ac:dyDescent="0.2">
      <c r="B195" s="193"/>
      <c r="C195" s="194"/>
      <c r="D195" s="194"/>
      <c r="E195" s="194"/>
      <c r="F195" s="90" t="e">
        <f>VLOOKUP(E195,'COA - VALUE TABLE'!$A:$C,3,)</f>
        <v>#N/A</v>
      </c>
      <c r="G195" s="90" t="e">
        <f t="shared" si="8"/>
        <v>#N/A</v>
      </c>
      <c r="H195" s="229"/>
      <c r="I195" s="198"/>
      <c r="J195" s="198"/>
      <c r="K195" s="198"/>
      <c r="L195" s="198"/>
      <c r="M195" s="198"/>
      <c r="N195" s="198"/>
      <c r="O195" s="198"/>
      <c r="P195" s="198"/>
      <c r="Q195" s="198"/>
      <c r="R195" s="198"/>
      <c r="S195" s="199"/>
      <c r="T195" s="82">
        <f t="shared" si="9"/>
        <v>0</v>
      </c>
    </row>
    <row r="196" spans="2:20" x14ac:dyDescent="0.2">
      <c r="B196" s="193"/>
      <c r="C196" s="194"/>
      <c r="D196" s="194"/>
      <c r="E196" s="194"/>
      <c r="F196" s="90" t="e">
        <f>VLOOKUP(E196,'COA - VALUE TABLE'!$A:$C,3,)</f>
        <v>#N/A</v>
      </c>
      <c r="G196" s="90" t="e">
        <f t="shared" si="8"/>
        <v>#N/A</v>
      </c>
      <c r="H196" s="229"/>
      <c r="I196" s="198"/>
      <c r="J196" s="198"/>
      <c r="K196" s="198"/>
      <c r="L196" s="198"/>
      <c r="M196" s="198"/>
      <c r="N196" s="198"/>
      <c r="O196" s="198"/>
      <c r="P196" s="198"/>
      <c r="Q196" s="198"/>
      <c r="R196" s="198"/>
      <c r="S196" s="199"/>
      <c r="T196" s="82">
        <f t="shared" si="9"/>
        <v>0</v>
      </c>
    </row>
    <row r="197" spans="2:20" x14ac:dyDescent="0.2">
      <c r="B197" s="193"/>
      <c r="C197" s="194"/>
      <c r="D197" s="194"/>
      <c r="E197" s="194"/>
      <c r="F197" s="90" t="e">
        <f>VLOOKUP(E197,'COA - VALUE TABLE'!$A:$C,3,)</f>
        <v>#N/A</v>
      </c>
      <c r="G197" s="90" t="e">
        <f t="shared" si="8"/>
        <v>#N/A</v>
      </c>
      <c r="H197" s="229"/>
      <c r="I197" s="198"/>
      <c r="J197" s="198"/>
      <c r="K197" s="198"/>
      <c r="L197" s="198"/>
      <c r="M197" s="198"/>
      <c r="N197" s="198"/>
      <c r="O197" s="198"/>
      <c r="P197" s="198"/>
      <c r="Q197" s="198"/>
      <c r="R197" s="198"/>
      <c r="S197" s="199"/>
      <c r="T197" s="82">
        <f t="shared" si="9"/>
        <v>0</v>
      </c>
    </row>
    <row r="198" spans="2:20" x14ac:dyDescent="0.2">
      <c r="B198" s="193"/>
      <c r="C198" s="194"/>
      <c r="D198" s="194"/>
      <c r="E198" s="194"/>
      <c r="F198" s="90" t="e">
        <f>VLOOKUP(E198,'COA - VALUE TABLE'!$A:$C,3,)</f>
        <v>#N/A</v>
      </c>
      <c r="G198" s="90" t="e">
        <f t="shared" si="8"/>
        <v>#N/A</v>
      </c>
      <c r="H198" s="229"/>
      <c r="I198" s="198"/>
      <c r="J198" s="198"/>
      <c r="K198" s="198"/>
      <c r="L198" s="198"/>
      <c r="M198" s="198"/>
      <c r="N198" s="198"/>
      <c r="O198" s="198"/>
      <c r="P198" s="198"/>
      <c r="Q198" s="198"/>
      <c r="R198" s="198"/>
      <c r="S198" s="199"/>
      <c r="T198" s="82">
        <f t="shared" si="9"/>
        <v>0</v>
      </c>
    </row>
    <row r="199" spans="2:20" x14ac:dyDescent="0.2">
      <c r="B199" s="193"/>
      <c r="C199" s="194"/>
      <c r="D199" s="194"/>
      <c r="E199" s="194"/>
      <c r="F199" s="90" t="e">
        <f>VLOOKUP(E199,'COA - VALUE TABLE'!$A:$C,3,)</f>
        <v>#N/A</v>
      </c>
      <c r="G199" s="90" t="e">
        <f t="shared" si="8"/>
        <v>#N/A</v>
      </c>
      <c r="H199" s="229"/>
      <c r="I199" s="198"/>
      <c r="J199" s="198"/>
      <c r="K199" s="198"/>
      <c r="L199" s="198"/>
      <c r="M199" s="198"/>
      <c r="N199" s="198"/>
      <c r="O199" s="198"/>
      <c r="P199" s="198"/>
      <c r="Q199" s="198"/>
      <c r="R199" s="198"/>
      <c r="S199" s="199"/>
      <c r="T199" s="82">
        <f t="shared" si="9"/>
        <v>0</v>
      </c>
    </row>
    <row r="200" spans="2:20" x14ac:dyDescent="0.2">
      <c r="B200" s="193"/>
      <c r="C200" s="194"/>
      <c r="D200" s="194"/>
      <c r="E200" s="194"/>
      <c r="F200" s="90" t="e">
        <f>VLOOKUP(E200,'COA - VALUE TABLE'!$A:$C,3,)</f>
        <v>#N/A</v>
      </c>
      <c r="G200" s="90" t="e">
        <f t="shared" si="8"/>
        <v>#N/A</v>
      </c>
      <c r="H200" s="229"/>
      <c r="I200" s="198"/>
      <c r="J200" s="198"/>
      <c r="K200" s="198"/>
      <c r="L200" s="198"/>
      <c r="M200" s="198"/>
      <c r="N200" s="198"/>
      <c r="O200" s="198"/>
      <c r="P200" s="198"/>
      <c r="Q200" s="198"/>
      <c r="R200" s="198"/>
      <c r="S200" s="199"/>
      <c r="T200" s="82">
        <f t="shared" si="9"/>
        <v>0</v>
      </c>
    </row>
    <row r="201" spans="2:20" x14ac:dyDescent="0.2">
      <c r="B201" s="193"/>
      <c r="C201" s="194"/>
      <c r="D201" s="194"/>
      <c r="E201" s="194"/>
      <c r="F201" s="90" t="e">
        <f>VLOOKUP(E201,'COA - VALUE TABLE'!$A:$C,3,)</f>
        <v>#N/A</v>
      </c>
      <c r="G201" s="90" t="e">
        <f t="shared" si="8"/>
        <v>#N/A</v>
      </c>
      <c r="H201" s="229"/>
      <c r="I201" s="198"/>
      <c r="J201" s="198"/>
      <c r="K201" s="198"/>
      <c r="L201" s="198"/>
      <c r="M201" s="198"/>
      <c r="N201" s="198"/>
      <c r="O201" s="198"/>
      <c r="P201" s="198"/>
      <c r="Q201" s="198"/>
      <c r="R201" s="198"/>
      <c r="S201" s="199"/>
      <c r="T201" s="82">
        <f t="shared" si="9"/>
        <v>0</v>
      </c>
    </row>
    <row r="202" spans="2:20" x14ac:dyDescent="0.2">
      <c r="B202" s="193"/>
      <c r="C202" s="194"/>
      <c r="D202" s="194"/>
      <c r="E202" s="194"/>
      <c r="F202" s="90" t="e">
        <f>VLOOKUP(E202,'COA - VALUE TABLE'!$A:$C,3,)</f>
        <v>#N/A</v>
      </c>
      <c r="G202" s="90" t="e">
        <f t="shared" si="8"/>
        <v>#N/A</v>
      </c>
      <c r="H202" s="229"/>
      <c r="I202" s="198"/>
      <c r="J202" s="198"/>
      <c r="K202" s="198"/>
      <c r="L202" s="198"/>
      <c r="M202" s="198"/>
      <c r="N202" s="198"/>
      <c r="O202" s="198"/>
      <c r="P202" s="198"/>
      <c r="Q202" s="198"/>
      <c r="R202" s="198"/>
      <c r="S202" s="199"/>
      <c r="T202" s="82">
        <f t="shared" si="9"/>
        <v>0</v>
      </c>
    </row>
    <row r="203" spans="2:20" x14ac:dyDescent="0.2">
      <c r="B203" s="193"/>
      <c r="C203" s="194"/>
      <c r="D203" s="194"/>
      <c r="E203" s="194"/>
      <c r="F203" s="90" t="e">
        <f>VLOOKUP(E203,'COA - VALUE TABLE'!$A:$C,3,)</f>
        <v>#N/A</v>
      </c>
      <c r="G203" s="90" t="e">
        <f t="shared" si="8"/>
        <v>#N/A</v>
      </c>
      <c r="H203" s="229"/>
      <c r="I203" s="198"/>
      <c r="J203" s="198"/>
      <c r="K203" s="198"/>
      <c r="L203" s="198"/>
      <c r="M203" s="198"/>
      <c r="N203" s="198"/>
      <c r="O203" s="198"/>
      <c r="P203" s="198"/>
      <c r="Q203" s="198"/>
      <c r="R203" s="198"/>
      <c r="S203" s="199"/>
      <c r="T203" s="82">
        <f t="shared" si="9"/>
        <v>0</v>
      </c>
    </row>
    <row r="204" spans="2:20" x14ac:dyDescent="0.2">
      <c r="B204" s="193"/>
      <c r="C204" s="194"/>
      <c r="D204" s="194"/>
      <c r="E204" s="194"/>
      <c r="F204" s="90" t="e">
        <f>VLOOKUP(E204,'COA - VALUE TABLE'!$A:$C,3,)</f>
        <v>#N/A</v>
      </c>
      <c r="G204" s="90" t="e">
        <f t="shared" si="8"/>
        <v>#N/A</v>
      </c>
      <c r="H204" s="229"/>
      <c r="I204" s="198"/>
      <c r="J204" s="198"/>
      <c r="K204" s="198"/>
      <c r="L204" s="198"/>
      <c r="M204" s="198"/>
      <c r="N204" s="198"/>
      <c r="O204" s="198"/>
      <c r="P204" s="198"/>
      <c r="Q204" s="198"/>
      <c r="R204" s="198"/>
      <c r="S204" s="199"/>
      <c r="T204" s="82">
        <f t="shared" si="9"/>
        <v>0</v>
      </c>
    </row>
    <row r="205" spans="2:20" x14ac:dyDescent="0.2">
      <c r="B205" s="193"/>
      <c r="C205" s="194"/>
      <c r="D205" s="194"/>
      <c r="E205" s="194"/>
      <c r="F205" s="90" t="e">
        <f>VLOOKUP(E205,'COA - VALUE TABLE'!$A:$C,3,)</f>
        <v>#N/A</v>
      </c>
      <c r="G205" s="90" t="e">
        <f t="shared" si="8"/>
        <v>#N/A</v>
      </c>
      <c r="H205" s="229"/>
      <c r="I205" s="198"/>
      <c r="J205" s="198"/>
      <c r="K205" s="198"/>
      <c r="L205" s="198"/>
      <c r="M205" s="198"/>
      <c r="N205" s="198"/>
      <c r="O205" s="198"/>
      <c r="P205" s="198"/>
      <c r="Q205" s="198"/>
      <c r="R205" s="198"/>
      <c r="S205" s="199"/>
      <c r="T205" s="82">
        <f t="shared" si="9"/>
        <v>0</v>
      </c>
    </row>
    <row r="206" spans="2:20" x14ac:dyDescent="0.2">
      <c r="B206" s="193"/>
      <c r="C206" s="194"/>
      <c r="D206" s="194"/>
      <c r="E206" s="194"/>
      <c r="F206" s="90" t="e">
        <f>VLOOKUP(E206,'COA - VALUE TABLE'!$A:$C,3,)</f>
        <v>#N/A</v>
      </c>
      <c r="G206" s="90" t="e">
        <f t="shared" si="8"/>
        <v>#N/A</v>
      </c>
      <c r="H206" s="229"/>
      <c r="I206" s="198"/>
      <c r="J206" s="198"/>
      <c r="K206" s="198"/>
      <c r="L206" s="198"/>
      <c r="M206" s="198"/>
      <c r="N206" s="198"/>
      <c r="O206" s="198"/>
      <c r="P206" s="198"/>
      <c r="Q206" s="198"/>
      <c r="R206" s="198"/>
      <c r="S206" s="199"/>
      <c r="T206" s="82">
        <f t="shared" si="9"/>
        <v>0</v>
      </c>
    </row>
    <row r="207" spans="2:20" x14ac:dyDescent="0.2">
      <c r="B207" s="193"/>
      <c r="C207" s="194"/>
      <c r="D207" s="194"/>
      <c r="E207" s="194"/>
      <c r="F207" s="90" t="e">
        <f>VLOOKUP(E207,'COA - VALUE TABLE'!$A:$C,3,)</f>
        <v>#N/A</v>
      </c>
      <c r="G207" s="90" t="e">
        <f t="shared" si="8"/>
        <v>#N/A</v>
      </c>
      <c r="H207" s="229"/>
      <c r="I207" s="198"/>
      <c r="J207" s="198"/>
      <c r="K207" s="198"/>
      <c r="L207" s="198"/>
      <c r="M207" s="198"/>
      <c r="N207" s="198"/>
      <c r="O207" s="198"/>
      <c r="P207" s="198"/>
      <c r="Q207" s="198"/>
      <c r="R207" s="198"/>
      <c r="S207" s="199"/>
      <c r="T207" s="82">
        <f t="shared" si="9"/>
        <v>0</v>
      </c>
    </row>
    <row r="208" spans="2:20" x14ac:dyDescent="0.2">
      <c r="B208" s="193"/>
      <c r="C208" s="194"/>
      <c r="D208" s="194"/>
      <c r="E208" s="194"/>
      <c r="F208" s="90" t="e">
        <f>VLOOKUP(E208,'COA - VALUE TABLE'!$A:$C,3,)</f>
        <v>#N/A</v>
      </c>
      <c r="G208" s="90" t="e">
        <f t="shared" si="8"/>
        <v>#N/A</v>
      </c>
      <c r="H208" s="229"/>
      <c r="I208" s="198"/>
      <c r="J208" s="198"/>
      <c r="K208" s="198"/>
      <c r="L208" s="198"/>
      <c r="M208" s="198"/>
      <c r="N208" s="198"/>
      <c r="O208" s="198"/>
      <c r="P208" s="198"/>
      <c r="Q208" s="198"/>
      <c r="R208" s="198"/>
      <c r="S208" s="199"/>
      <c r="T208" s="82">
        <f t="shared" si="9"/>
        <v>0</v>
      </c>
    </row>
    <row r="209" spans="2:40" x14ac:dyDescent="0.2">
      <c r="B209" s="193"/>
      <c r="C209" s="194"/>
      <c r="D209" s="194"/>
      <c r="E209" s="194"/>
      <c r="F209" s="90" t="e">
        <f>VLOOKUP(E209,'COA - VALUE TABLE'!$A:$C,3,)</f>
        <v>#N/A</v>
      </c>
      <c r="G209" s="90" t="e">
        <f t="shared" si="8"/>
        <v>#N/A</v>
      </c>
      <c r="H209" s="229"/>
      <c r="I209" s="198"/>
      <c r="J209" s="198"/>
      <c r="K209" s="198"/>
      <c r="L209" s="198"/>
      <c r="M209" s="198"/>
      <c r="N209" s="198"/>
      <c r="O209" s="198"/>
      <c r="P209" s="198"/>
      <c r="Q209" s="198"/>
      <c r="R209" s="198"/>
      <c r="S209" s="199"/>
      <c r="T209" s="82">
        <f t="shared" si="9"/>
        <v>0</v>
      </c>
    </row>
    <row r="210" spans="2:40" x14ac:dyDescent="0.2">
      <c r="B210" s="193"/>
      <c r="C210" s="194"/>
      <c r="D210" s="194"/>
      <c r="E210" s="194"/>
      <c r="F210" s="90" t="e">
        <f>VLOOKUP(E210,'COA - VALUE TABLE'!$A:$C,3,)</f>
        <v>#N/A</v>
      </c>
      <c r="G210" s="90" t="e">
        <f t="shared" si="8"/>
        <v>#N/A</v>
      </c>
      <c r="H210" s="229"/>
      <c r="I210" s="198"/>
      <c r="J210" s="198"/>
      <c r="K210" s="198"/>
      <c r="L210" s="198"/>
      <c r="M210" s="198"/>
      <c r="N210" s="198"/>
      <c r="O210" s="198"/>
      <c r="P210" s="198"/>
      <c r="Q210" s="198"/>
      <c r="R210" s="198"/>
      <c r="S210" s="199"/>
      <c r="T210" s="82">
        <f t="shared" si="9"/>
        <v>0</v>
      </c>
    </row>
    <row r="211" spans="2:40" x14ac:dyDescent="0.2">
      <c r="B211" s="193"/>
      <c r="C211" s="194"/>
      <c r="D211" s="194"/>
      <c r="E211" s="194"/>
      <c r="F211" s="90" t="e">
        <f>VLOOKUP(E211,'COA - VALUE TABLE'!$A:$C,3,)</f>
        <v>#N/A</v>
      </c>
      <c r="G211" s="90" t="e">
        <f t="shared" si="8"/>
        <v>#N/A</v>
      </c>
      <c r="H211" s="229"/>
      <c r="I211" s="198"/>
      <c r="J211" s="198"/>
      <c r="K211" s="198"/>
      <c r="L211" s="198"/>
      <c r="M211" s="198"/>
      <c r="N211" s="198"/>
      <c r="O211" s="198"/>
      <c r="P211" s="198"/>
      <c r="Q211" s="198"/>
      <c r="R211" s="198"/>
      <c r="S211" s="199"/>
      <c r="T211" s="82">
        <f t="shared" si="9"/>
        <v>0</v>
      </c>
    </row>
    <row r="212" spans="2:40" x14ac:dyDescent="0.2">
      <c r="B212" s="193"/>
      <c r="C212" s="194"/>
      <c r="D212" s="194"/>
      <c r="E212" s="194"/>
      <c r="F212" s="90" t="e">
        <f>VLOOKUP(E212,'COA - VALUE TABLE'!$A:$C,3,)</f>
        <v>#N/A</v>
      </c>
      <c r="G212" s="90" t="e">
        <f t="shared" si="8"/>
        <v>#N/A</v>
      </c>
      <c r="H212" s="229"/>
      <c r="I212" s="198"/>
      <c r="J212" s="198"/>
      <c r="K212" s="198"/>
      <c r="L212" s="198"/>
      <c r="M212" s="198"/>
      <c r="N212" s="198"/>
      <c r="O212" s="198"/>
      <c r="P212" s="198"/>
      <c r="Q212" s="198"/>
      <c r="R212" s="198"/>
      <c r="S212" s="199"/>
      <c r="T212" s="82">
        <f t="shared" si="9"/>
        <v>0</v>
      </c>
    </row>
    <row r="213" spans="2:40" x14ac:dyDescent="0.2">
      <c r="B213" s="193"/>
      <c r="C213" s="194"/>
      <c r="D213" s="194"/>
      <c r="E213" s="194"/>
      <c r="F213" s="90" t="e">
        <f>VLOOKUP(E213,'COA - VALUE TABLE'!$A:$C,3,)</f>
        <v>#N/A</v>
      </c>
      <c r="G213" s="90" t="e">
        <f t="shared" si="8"/>
        <v>#N/A</v>
      </c>
      <c r="H213" s="229"/>
      <c r="I213" s="198"/>
      <c r="J213" s="198"/>
      <c r="K213" s="198"/>
      <c r="L213" s="198"/>
      <c r="M213" s="198"/>
      <c r="N213" s="198"/>
      <c r="O213" s="198"/>
      <c r="P213" s="198"/>
      <c r="Q213" s="198"/>
      <c r="R213" s="198"/>
      <c r="S213" s="199"/>
      <c r="T213" s="82">
        <f t="shared" si="9"/>
        <v>0</v>
      </c>
    </row>
    <row r="214" spans="2:40" x14ac:dyDescent="0.2">
      <c r="B214" s="193"/>
      <c r="C214" s="194"/>
      <c r="D214" s="194"/>
      <c r="E214" s="194"/>
      <c r="F214" s="90" t="e">
        <f>VLOOKUP(E214,'COA - VALUE TABLE'!$A:$C,3,)</f>
        <v>#N/A</v>
      </c>
      <c r="G214" s="90" t="e">
        <f t="shared" si="8"/>
        <v>#N/A</v>
      </c>
      <c r="H214" s="229"/>
      <c r="I214" s="198"/>
      <c r="J214" s="198"/>
      <c r="K214" s="198"/>
      <c r="L214" s="198"/>
      <c r="M214" s="198"/>
      <c r="N214" s="198"/>
      <c r="O214" s="198"/>
      <c r="P214" s="198"/>
      <c r="Q214" s="198"/>
      <c r="R214" s="198"/>
      <c r="S214" s="199"/>
      <c r="T214" s="82">
        <f t="shared" si="9"/>
        <v>0</v>
      </c>
    </row>
    <row r="215" spans="2:40" x14ac:dyDescent="0.2">
      <c r="B215" s="193"/>
      <c r="C215" s="194"/>
      <c r="D215" s="194"/>
      <c r="E215" s="194"/>
      <c r="F215" s="90" t="e">
        <f>VLOOKUP(E215,'COA - VALUE TABLE'!$A:$C,3,)</f>
        <v>#N/A</v>
      </c>
      <c r="G215" s="90" t="e">
        <f t="shared" si="8"/>
        <v>#N/A</v>
      </c>
      <c r="H215" s="229"/>
      <c r="I215" s="198"/>
      <c r="J215" s="198"/>
      <c r="K215" s="198"/>
      <c r="L215" s="198"/>
      <c r="M215" s="198"/>
      <c r="N215" s="198"/>
      <c r="O215" s="198"/>
      <c r="P215" s="198"/>
      <c r="Q215" s="198"/>
      <c r="R215" s="198"/>
      <c r="S215" s="199"/>
      <c r="T215" s="82">
        <f t="shared" si="9"/>
        <v>0</v>
      </c>
    </row>
    <row r="216" spans="2:40" x14ac:dyDescent="0.2">
      <c r="B216" s="193"/>
      <c r="C216" s="194"/>
      <c r="D216" s="194"/>
      <c r="E216" s="194"/>
      <c r="F216" s="90" t="e">
        <f>VLOOKUP(E216,'COA - VALUE TABLE'!$A:$C,3,)</f>
        <v>#N/A</v>
      </c>
      <c r="G216" s="90" t="e">
        <f t="shared" si="8"/>
        <v>#N/A</v>
      </c>
      <c r="H216" s="229"/>
      <c r="I216" s="198"/>
      <c r="J216" s="198"/>
      <c r="K216" s="198"/>
      <c r="L216" s="198"/>
      <c r="M216" s="198"/>
      <c r="N216" s="198"/>
      <c r="O216" s="198"/>
      <c r="P216" s="198"/>
      <c r="Q216" s="198"/>
      <c r="R216" s="198"/>
      <c r="S216" s="199"/>
      <c r="T216" s="82">
        <f t="shared" si="9"/>
        <v>0</v>
      </c>
    </row>
    <row r="217" spans="2:40" ht="16" thickBot="1" x14ac:dyDescent="0.25">
      <c r="B217" s="193"/>
      <c r="C217" s="194"/>
      <c r="D217" s="194"/>
      <c r="E217" s="194"/>
      <c r="F217" s="90" t="e">
        <f>VLOOKUP(E217,'COA - VALUE TABLE'!$A:$C,3,)</f>
        <v>#N/A</v>
      </c>
      <c r="G217" s="90" t="e">
        <f t="shared" ref="G217" si="10">CONCATENATE(E217," - ",F217)</f>
        <v>#N/A</v>
      </c>
      <c r="H217" s="230"/>
      <c r="I217" s="206"/>
      <c r="J217" s="206"/>
      <c r="K217" s="206"/>
      <c r="L217" s="206"/>
      <c r="M217" s="206"/>
      <c r="N217" s="206"/>
      <c r="O217" s="206"/>
      <c r="P217" s="206"/>
      <c r="Q217" s="206"/>
      <c r="R217" s="206"/>
      <c r="S217" s="207"/>
      <c r="T217" s="242">
        <f t="shared" ref="T217" si="11">SUM(H217:S217)</f>
        <v>0</v>
      </c>
    </row>
    <row r="218" spans="2:40" x14ac:dyDescent="0.2">
      <c r="B218" s="209" t="s">
        <v>206</v>
      </c>
      <c r="C218" s="209" t="s">
        <v>206</v>
      </c>
      <c r="D218" s="209" t="s">
        <v>206</v>
      </c>
      <c r="E218" s="209" t="s">
        <v>206</v>
      </c>
      <c r="F218" s="209" t="s">
        <v>206</v>
      </c>
      <c r="G218" s="209" t="s">
        <v>206</v>
      </c>
      <c r="H218" s="209" t="s">
        <v>206</v>
      </c>
      <c r="I218" s="209" t="s">
        <v>206</v>
      </c>
      <c r="J218" s="209" t="s">
        <v>206</v>
      </c>
      <c r="K218" s="209" t="s">
        <v>206</v>
      </c>
      <c r="L218" s="209" t="s">
        <v>206</v>
      </c>
      <c r="M218" s="209" t="s">
        <v>206</v>
      </c>
      <c r="N218" s="209" t="s">
        <v>206</v>
      </c>
      <c r="O218" s="209" t="s">
        <v>206</v>
      </c>
      <c r="P218" s="209" t="s">
        <v>206</v>
      </c>
      <c r="Q218" s="209" t="s">
        <v>206</v>
      </c>
      <c r="R218" s="209" t="s">
        <v>206</v>
      </c>
      <c r="S218" s="209" t="s">
        <v>206</v>
      </c>
      <c r="T218" s="209" t="s">
        <v>206</v>
      </c>
      <c r="U218" s="209" t="s">
        <v>206</v>
      </c>
      <c r="V218" s="209" t="s">
        <v>206</v>
      </c>
      <c r="W218" s="209" t="s">
        <v>206</v>
      </c>
      <c r="X218" s="209" t="s">
        <v>206</v>
      </c>
      <c r="Y218" s="209" t="s">
        <v>206</v>
      </c>
      <c r="Z218" s="209" t="s">
        <v>206</v>
      </c>
      <c r="AA218" s="209" t="s">
        <v>206</v>
      </c>
      <c r="AB218" s="209" t="s">
        <v>206</v>
      </c>
      <c r="AC218" s="209" t="s">
        <v>206</v>
      </c>
      <c r="AD218" s="209" t="s">
        <v>206</v>
      </c>
      <c r="AE218" s="209" t="s">
        <v>206</v>
      </c>
      <c r="AF218" s="209" t="s">
        <v>206</v>
      </c>
      <c r="AG218" s="209" t="s">
        <v>206</v>
      </c>
      <c r="AH218" s="209" t="s">
        <v>206</v>
      </c>
      <c r="AI218" s="209" t="s">
        <v>206</v>
      </c>
      <c r="AJ218" s="209" t="s">
        <v>206</v>
      </c>
      <c r="AK218" s="209" t="s">
        <v>206</v>
      </c>
      <c r="AL218" s="209" t="s">
        <v>206</v>
      </c>
      <c r="AM218" s="209" t="s">
        <v>206</v>
      </c>
      <c r="AN218" s="209" t="s">
        <v>206</v>
      </c>
    </row>
  </sheetData>
  <mergeCells count="1">
    <mergeCell ref="H1:T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166529-7083-4793-9C07-A386114DE577}">
          <x14:formula1>
            <xm:f>'COA - VALUE TABLE'!$L$8:$L$300</xm:f>
          </x14:formula1>
          <xm:sqref>G7:G151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4AB6B-778A-48CB-90EA-61AB377C894F}">
  <sheetPr codeName="Sheet8">
    <tabColor rgb="FF000036"/>
  </sheetPr>
  <dimension ref="A1:U449"/>
  <sheetViews>
    <sheetView zoomScale="70" zoomScaleNormal="70" zoomScaleSheetLayoutView="70" workbookViewId="0">
      <selection activeCell="D162" sqref="D162"/>
    </sheetView>
  </sheetViews>
  <sheetFormatPr baseColWidth="10" defaultColWidth="8.6640625" defaultRowHeight="11" outlineLevelRow="1" outlineLevelCol="1" x14ac:dyDescent="0.15"/>
  <cols>
    <col min="1" max="1" width="28.6640625" style="97" customWidth="1"/>
    <col min="2" max="2" width="61.83203125" style="98" bestFit="1" customWidth="1"/>
    <col min="3" max="3" width="14.6640625" style="178" bestFit="1" customWidth="1"/>
    <col min="4" max="4" width="19.6640625" style="98" customWidth="1" outlineLevel="1"/>
    <col min="5" max="5" width="17" style="98" customWidth="1" outlineLevel="1"/>
    <col min="6" max="6" width="18" style="98" customWidth="1" outlineLevel="1"/>
    <col min="7" max="7" width="15.6640625" style="98" customWidth="1" outlineLevel="1"/>
    <col min="8" max="8" width="15.5" style="98" customWidth="1" outlineLevel="1"/>
    <col min="9" max="9" width="15.33203125" style="98" customWidth="1" outlineLevel="1"/>
    <col min="10" max="10" width="18" style="98" customWidth="1" outlineLevel="1"/>
    <col min="11" max="12" width="15.6640625" style="98" customWidth="1" outlineLevel="1"/>
    <col min="13" max="13" width="16.5" style="98" customWidth="1" outlineLevel="1"/>
    <col min="14" max="14" width="18.5" style="98" customWidth="1" outlineLevel="1"/>
    <col min="15" max="15" width="15.33203125" style="98" customWidth="1"/>
    <col min="16" max="16384" width="8.6640625" style="98"/>
  </cols>
  <sheetData>
    <row r="1" spans="1:15" outlineLevel="1" x14ac:dyDescent="0.15">
      <c r="C1" s="152">
        <f t="shared" ref="C1:O1" si="0">ROUND(C86-C112,0)</f>
        <v>0</v>
      </c>
      <c r="D1" s="99">
        <f t="shared" si="0"/>
        <v>0</v>
      </c>
      <c r="E1" s="99">
        <f t="shared" si="0"/>
        <v>0</v>
      </c>
      <c r="F1" s="99">
        <f t="shared" si="0"/>
        <v>0</v>
      </c>
      <c r="G1" s="99">
        <f t="shared" si="0"/>
        <v>0</v>
      </c>
      <c r="H1" s="99">
        <f t="shared" si="0"/>
        <v>0</v>
      </c>
      <c r="I1" s="99">
        <f t="shared" si="0"/>
        <v>0</v>
      </c>
      <c r="J1" s="99">
        <f t="shared" si="0"/>
        <v>0</v>
      </c>
      <c r="K1" s="99">
        <f t="shared" si="0"/>
        <v>0</v>
      </c>
      <c r="L1" s="99">
        <f t="shared" si="0"/>
        <v>0</v>
      </c>
      <c r="M1" s="99">
        <f t="shared" si="0"/>
        <v>0</v>
      </c>
      <c r="N1" s="99">
        <f t="shared" si="0"/>
        <v>0</v>
      </c>
      <c r="O1" s="100">
        <f t="shared" si="0"/>
        <v>0</v>
      </c>
    </row>
    <row r="2" spans="1:15" outlineLevel="1" x14ac:dyDescent="0.15">
      <c r="B2" s="98" t="s">
        <v>164</v>
      </c>
      <c r="C2" s="153" t="str">
        <f t="shared" ref="C2:O2" si="1">IF(C1=0,"OK","ERROR")</f>
        <v>OK</v>
      </c>
      <c r="D2" s="101" t="str">
        <f t="shared" si="1"/>
        <v>OK</v>
      </c>
      <c r="E2" s="101" t="str">
        <f t="shared" si="1"/>
        <v>OK</v>
      </c>
      <c r="F2" s="101" t="str">
        <f t="shared" si="1"/>
        <v>OK</v>
      </c>
      <c r="G2" s="101" t="str">
        <f t="shared" si="1"/>
        <v>OK</v>
      </c>
      <c r="H2" s="101" t="str">
        <f t="shared" si="1"/>
        <v>OK</v>
      </c>
      <c r="I2" s="101" t="str">
        <f t="shared" si="1"/>
        <v>OK</v>
      </c>
      <c r="J2" s="101" t="str">
        <f t="shared" si="1"/>
        <v>OK</v>
      </c>
      <c r="K2" s="101" t="str">
        <f t="shared" si="1"/>
        <v>OK</v>
      </c>
      <c r="L2" s="101" t="str">
        <f t="shared" si="1"/>
        <v>OK</v>
      </c>
      <c r="M2" s="101" t="str">
        <f t="shared" si="1"/>
        <v>OK</v>
      </c>
      <c r="N2" s="101" t="str">
        <f t="shared" si="1"/>
        <v>OK</v>
      </c>
      <c r="O2" s="101" t="str">
        <f t="shared" si="1"/>
        <v>OK</v>
      </c>
    </row>
    <row r="3" spans="1:15" outlineLevel="1" x14ac:dyDescent="0.15">
      <c r="C3" s="154"/>
      <c r="D3" s="102"/>
      <c r="E3" s="102"/>
      <c r="F3" s="102"/>
      <c r="G3" s="102"/>
      <c r="H3" s="102"/>
      <c r="I3" s="102"/>
      <c r="J3" s="102"/>
      <c r="K3" s="102"/>
      <c r="L3" s="102"/>
      <c r="M3" s="102"/>
      <c r="N3" s="102"/>
      <c r="O3" s="102"/>
    </row>
    <row r="4" spans="1:15" outlineLevel="1" x14ac:dyDescent="0.15">
      <c r="B4" s="98" t="s">
        <v>163</v>
      </c>
      <c r="C4" s="153" t="str">
        <f t="shared" ref="C4:O4" si="2">IF(ROUND(C3,2)=0,"OK","ERROR")</f>
        <v>OK</v>
      </c>
      <c r="D4" s="101" t="str">
        <f t="shared" si="2"/>
        <v>OK</v>
      </c>
      <c r="E4" s="101" t="str">
        <f t="shared" si="2"/>
        <v>OK</v>
      </c>
      <c r="F4" s="101" t="str">
        <f t="shared" si="2"/>
        <v>OK</v>
      </c>
      <c r="G4" s="101" t="str">
        <f t="shared" si="2"/>
        <v>OK</v>
      </c>
      <c r="H4" s="101" t="str">
        <f t="shared" si="2"/>
        <v>OK</v>
      </c>
      <c r="I4" s="101" t="str">
        <f t="shared" si="2"/>
        <v>OK</v>
      </c>
      <c r="J4" s="101" t="str">
        <f t="shared" si="2"/>
        <v>OK</v>
      </c>
      <c r="K4" s="101" t="str">
        <f t="shared" si="2"/>
        <v>OK</v>
      </c>
      <c r="L4" s="101" t="str">
        <f t="shared" si="2"/>
        <v>OK</v>
      </c>
      <c r="M4" s="101" t="str">
        <f t="shared" si="2"/>
        <v>OK</v>
      </c>
      <c r="N4" s="101" t="str">
        <f t="shared" si="2"/>
        <v>OK</v>
      </c>
      <c r="O4" s="101" t="str">
        <f t="shared" si="2"/>
        <v>OK</v>
      </c>
    </row>
    <row r="5" spans="1:15" outlineLevel="1" x14ac:dyDescent="0.15">
      <c r="C5" s="153"/>
      <c r="D5" s="101"/>
      <c r="E5" s="101"/>
      <c r="F5" s="101"/>
      <c r="G5" s="101"/>
      <c r="H5" s="101"/>
      <c r="I5" s="101"/>
      <c r="J5" s="101"/>
      <c r="K5" s="101"/>
      <c r="L5" s="101"/>
      <c r="M5" s="101"/>
      <c r="N5" s="101"/>
      <c r="O5" s="101"/>
    </row>
    <row r="6" spans="1:15" outlineLevel="1" x14ac:dyDescent="0.15">
      <c r="B6" s="98" t="s">
        <v>162</v>
      </c>
      <c r="C6" s="153" t="str">
        <f t="shared" ref="C6:O6" si="3">IF(ROUND(C5,2)=0,"OK","ERROR")</f>
        <v>OK</v>
      </c>
      <c r="D6" s="101" t="str">
        <f t="shared" si="3"/>
        <v>OK</v>
      </c>
      <c r="E6" s="101" t="str">
        <f t="shared" si="3"/>
        <v>OK</v>
      </c>
      <c r="F6" s="101" t="str">
        <f t="shared" si="3"/>
        <v>OK</v>
      </c>
      <c r="G6" s="101" t="str">
        <f t="shared" si="3"/>
        <v>OK</v>
      </c>
      <c r="H6" s="101" t="str">
        <f t="shared" si="3"/>
        <v>OK</v>
      </c>
      <c r="I6" s="101" t="str">
        <f t="shared" si="3"/>
        <v>OK</v>
      </c>
      <c r="J6" s="101" t="str">
        <f t="shared" si="3"/>
        <v>OK</v>
      </c>
      <c r="K6" s="101" t="str">
        <f t="shared" si="3"/>
        <v>OK</v>
      </c>
      <c r="L6" s="101" t="str">
        <f t="shared" si="3"/>
        <v>OK</v>
      </c>
      <c r="M6" s="101" t="str">
        <f t="shared" si="3"/>
        <v>OK</v>
      </c>
      <c r="N6" s="101" t="str">
        <f t="shared" si="3"/>
        <v>OK</v>
      </c>
      <c r="O6" s="101" t="str">
        <f t="shared" si="3"/>
        <v>OK</v>
      </c>
    </row>
    <row r="7" spans="1:15" outlineLevel="1" x14ac:dyDescent="0.15">
      <c r="C7" s="153"/>
      <c r="D7" s="101"/>
      <c r="E7" s="101"/>
      <c r="F7" s="101"/>
      <c r="G7" s="101"/>
      <c r="H7" s="101"/>
      <c r="I7" s="101"/>
      <c r="J7" s="101"/>
      <c r="K7" s="101"/>
      <c r="L7" s="101"/>
      <c r="M7" s="101"/>
      <c r="N7" s="101"/>
      <c r="O7" s="101"/>
    </row>
    <row r="8" spans="1:15" x14ac:dyDescent="0.15">
      <c r="C8" s="155"/>
      <c r="D8" s="103"/>
      <c r="E8" s="103"/>
      <c r="F8" s="103"/>
      <c r="G8" s="103"/>
      <c r="H8" s="103"/>
      <c r="I8" s="103"/>
      <c r="J8" s="103"/>
      <c r="K8" s="103"/>
    </row>
    <row r="9" spans="1:15" ht="26" x14ac:dyDescent="0.3">
      <c r="B9" s="140"/>
      <c r="C9" s="156"/>
      <c r="D9" s="405" t="str">
        <f>CONCATENATE("Profit &amp; Loss - ",Organisation1)</f>
        <v xml:space="preserve">Profit &amp; Loss - </v>
      </c>
      <c r="E9" s="405"/>
      <c r="F9" s="405"/>
      <c r="G9" s="405"/>
      <c r="H9" s="405"/>
      <c r="I9" s="405"/>
      <c r="J9" s="405"/>
      <c r="K9" s="405"/>
      <c r="L9" s="405"/>
      <c r="M9" s="405"/>
      <c r="N9" s="405"/>
      <c r="O9" s="405"/>
    </row>
    <row r="10" spans="1:15" ht="14" x14ac:dyDescent="0.2">
      <c r="B10" s="96"/>
      <c r="C10" s="157"/>
    </row>
    <row r="11" spans="1:15" ht="14" x14ac:dyDescent="0.2">
      <c r="B11" s="96" t="s">
        <v>70</v>
      </c>
      <c r="C11" s="157"/>
      <c r="D11" s="286" t="str">
        <f>'Lookup Sheet'!B6</f>
        <v>Actual</v>
      </c>
      <c r="E11" s="286" t="str">
        <f>'Lookup Sheet'!C6</f>
        <v>Actual</v>
      </c>
      <c r="F11" s="286" t="str">
        <f>'Lookup Sheet'!D6</f>
        <v>Actual</v>
      </c>
      <c r="G11" s="286" t="str">
        <f>'Lookup Sheet'!E6</f>
        <v>Forecast</v>
      </c>
      <c r="H11" s="286" t="str">
        <f>'Lookup Sheet'!F6</f>
        <v>Forecast</v>
      </c>
      <c r="I11" s="286" t="str">
        <f>'Lookup Sheet'!G6</f>
        <v>Forecast</v>
      </c>
      <c r="J11" s="286" t="str">
        <f>'Lookup Sheet'!H6</f>
        <v>Forecast</v>
      </c>
      <c r="K11" s="286" t="str">
        <f>'Lookup Sheet'!I6</f>
        <v>Forecast</v>
      </c>
      <c r="L11" s="286" t="str">
        <f>'Lookup Sheet'!J6</f>
        <v>Forecast</v>
      </c>
      <c r="M11" s="286" t="str">
        <f>'Lookup Sheet'!K6</f>
        <v>Forecast</v>
      </c>
      <c r="N11" s="286" t="str">
        <f>'Lookup Sheet'!L6</f>
        <v>Forecast</v>
      </c>
      <c r="O11" s="286" t="str">
        <f>'Lookup Sheet'!M6</f>
        <v>Forecast</v>
      </c>
    </row>
    <row r="12" spans="1:15" ht="14" x14ac:dyDescent="0.2">
      <c r="B12" s="96" t="s">
        <v>1</v>
      </c>
      <c r="C12" s="157"/>
      <c r="D12" s="281">
        <f>'Lookup Sheet'!B2</f>
        <v>1</v>
      </c>
      <c r="E12" s="281">
        <f>'Lookup Sheet'!C2</f>
        <v>2</v>
      </c>
      <c r="F12" s="281">
        <f>'Lookup Sheet'!D2</f>
        <v>3</v>
      </c>
      <c r="G12" s="281">
        <f>'Lookup Sheet'!E2</f>
        <v>4</v>
      </c>
      <c r="H12" s="281">
        <f>'Lookup Sheet'!F2</f>
        <v>5</v>
      </c>
      <c r="I12" s="281">
        <f>'Lookup Sheet'!G2</f>
        <v>6</v>
      </c>
      <c r="J12" s="281">
        <f>'Lookup Sheet'!H2</f>
        <v>7</v>
      </c>
      <c r="K12" s="281">
        <f>'Lookup Sheet'!I2</f>
        <v>8</v>
      </c>
      <c r="L12" s="281">
        <f>'Lookup Sheet'!J2</f>
        <v>9</v>
      </c>
      <c r="M12" s="281">
        <f>'Lookup Sheet'!K2</f>
        <v>10</v>
      </c>
      <c r="N12" s="281">
        <f>'Lookup Sheet'!L2</f>
        <v>11</v>
      </c>
      <c r="O12" s="281">
        <f>'Lookup Sheet'!M2</f>
        <v>12</v>
      </c>
    </row>
    <row r="13" spans="1:15" s="105" customFormat="1" ht="15" thickBot="1" x14ac:dyDescent="0.25">
      <c r="A13" s="104"/>
      <c r="B13" s="96" t="s">
        <v>60</v>
      </c>
      <c r="C13" s="158"/>
      <c r="D13" s="282" t="str">
        <f>'Lookup Sheet'!B3</f>
        <v>JAN-20</v>
      </c>
      <c r="E13" s="282" t="str">
        <f>'Lookup Sheet'!C3</f>
        <v>FEB-20</v>
      </c>
      <c r="F13" s="282" t="str">
        <f>'Lookup Sheet'!D3</f>
        <v>MAR-20</v>
      </c>
      <c r="G13" s="282" t="str">
        <f>'Lookup Sheet'!E3</f>
        <v>APR-20</v>
      </c>
      <c r="H13" s="282" t="str">
        <f>'Lookup Sheet'!F3</f>
        <v>MAY-20</v>
      </c>
      <c r="I13" s="282" t="str">
        <f>'Lookup Sheet'!G3</f>
        <v>JUN-20</v>
      </c>
      <c r="J13" s="282" t="str">
        <f>'Lookup Sheet'!H3</f>
        <v>JUL-20</v>
      </c>
      <c r="K13" s="282" t="str">
        <f>'Lookup Sheet'!I3</f>
        <v>AUG-20</v>
      </c>
      <c r="L13" s="282" t="str">
        <f>'Lookup Sheet'!J3</f>
        <v>SEP-20</v>
      </c>
      <c r="M13" s="282" t="str">
        <f>'Lookup Sheet'!K3</f>
        <v>OCT-20</v>
      </c>
      <c r="N13" s="282" t="str">
        <f>'Lookup Sheet'!L3</f>
        <v>NOV-20</v>
      </c>
      <c r="O13" s="282" t="str">
        <f>'Lookup Sheet'!M3</f>
        <v>DEC-20</v>
      </c>
    </row>
    <row r="14" spans="1:15" ht="14" x14ac:dyDescent="0.2">
      <c r="B14" s="96"/>
      <c r="C14" s="159"/>
      <c r="D14" s="106"/>
      <c r="E14" s="106"/>
    </row>
    <row r="15" spans="1:15" s="110" customFormat="1" ht="14" x14ac:dyDescent="0.2">
      <c r="A15" s="107"/>
      <c r="B15" s="108" t="str">
        <f>Header!A43</f>
        <v>Sales</v>
      </c>
      <c r="C15" s="160"/>
      <c r="D15" s="109">
        <f>IF(D$11="Actual",SUMIFS(ACTUAL_1,CAT_1,$B15),SUMIFS(FCAST_1,CAT_1,$B15))</f>
        <v>12000</v>
      </c>
      <c r="E15" s="109">
        <f>IF(E$11="Actual",SUMIFS(ACTUAL_2,CAT_1,$B15),SUMIFS(FCAST_2,CAT_1,$B15))</f>
        <v>12000</v>
      </c>
      <c r="F15" s="109">
        <f>IF(F$11="Actual",SUMIFS(ACTUAL_3,CAT_1,$B15),SUMIFS(FCAST_3,CAT_1,$B15))</f>
        <v>12000</v>
      </c>
      <c r="G15" s="109">
        <f>IF(G$11="Actual",SUMIFS(ACTUAL_4,CAT_1,$B15),SUMIFS(FCAST_4,CAT_1,$B15))</f>
        <v>13000</v>
      </c>
      <c r="H15" s="109">
        <f>IF(H$11="Actual",SUMIFS(ACTUAL_5,CAT_1,$B15),SUMIFS(FCAST_5,CAT_1,$B15))</f>
        <v>13000</v>
      </c>
      <c r="I15" s="109">
        <f>IF(I$11="Actual",SUMIFS(ACTUAL_6,CAT_1,$B15),SUMIFS(FCAST_6,CAT_1,$B15))</f>
        <v>13000</v>
      </c>
      <c r="J15" s="109">
        <f>IF(J$11="Actual",SUMIFS(ACTUAL_7,CAT_1,$B15),SUMIFS(FCAST_7,CAT_1,$B15))</f>
        <v>13000</v>
      </c>
      <c r="K15" s="109">
        <f>IF(K$11="Actual",SUMIFS(ACTUAL_8,CAT_1,$B15),SUMIFS(FCAST_8,CAT_1,$B15))</f>
        <v>13000</v>
      </c>
      <c r="L15" s="109">
        <f>IF(L$11="Actual",SUMIFS(ACTUAL_9,CAT_1,$B15),SUMIFS(FCAST_9,CAT_1,$B15))</f>
        <v>13000</v>
      </c>
      <c r="M15" s="109">
        <f>IF(M$11="Actual",SUMIFS(ACTUAL_10,CAT_1,$B15),SUMIFS(FCAST_10,CAT_1,$B15))</f>
        <v>13000</v>
      </c>
      <c r="N15" s="109">
        <f>IF(N$11="Actual",SUMIFS(ACTUAL_11,CAT_1,$B15),SUMIFS(FCAST_11,CAT_1,$B15))</f>
        <v>13000</v>
      </c>
      <c r="O15" s="109">
        <f>IF(O$11="Actual",SUMIFS(ACTUAL_12,CAT_1,$B15),SUMIFS(FCAST_12,CAT_1,$B15))</f>
        <v>13000</v>
      </c>
    </row>
    <row r="16" spans="1:15" ht="14" x14ac:dyDescent="0.2">
      <c r="B16" s="96"/>
      <c r="C16" s="154"/>
      <c r="D16" s="102"/>
      <c r="E16" s="102"/>
      <c r="F16" s="102"/>
      <c r="G16" s="102"/>
      <c r="H16" s="102"/>
      <c r="I16" s="102"/>
      <c r="J16" s="102"/>
      <c r="K16" s="102"/>
      <c r="L16" s="102"/>
      <c r="M16" s="102"/>
      <c r="N16" s="102"/>
      <c r="O16" s="102"/>
    </row>
    <row r="17" spans="2:15" ht="14" x14ac:dyDescent="0.2">
      <c r="B17" s="96" t="str">
        <f>Header!A45</f>
        <v>Cost of sales</v>
      </c>
      <c r="C17" s="154"/>
      <c r="D17" s="102">
        <f>IF(D$11="Actual",SUMIFS(ACTUAL_1,CAT_1,$B17),SUMIFS(FCAST_1,CAT_1,$B17))</f>
        <v>0</v>
      </c>
      <c r="E17" s="102">
        <f>IF(E$11="Actual",SUMIFS(ACTUAL_2,CAT_1,$B17),SUMIFS(FCAST_2,CAT_1,$B17))</f>
        <v>0</v>
      </c>
      <c r="F17" s="102">
        <f>IF(F$11="Actual",SUMIFS(ACTUAL_3,CAT_1,$B17),SUMIFS(FCAST_3,CAT_1,$B17))</f>
        <v>0</v>
      </c>
      <c r="G17" s="102">
        <f>IF(G$11="Actual",SUMIFS(ACTUAL_4,CAT_1,$B17),SUMIFS(FCAST_4,CAT_1,$B17))</f>
        <v>500</v>
      </c>
      <c r="H17" s="102">
        <f>IF(H$11="Actual",SUMIFS(ACTUAL_5,CAT_1,$B17),SUMIFS(FCAST_5,CAT_1,$B17))</f>
        <v>500</v>
      </c>
      <c r="I17" s="102">
        <f>IF(I$11="Actual",SUMIFS(ACTUAL_6,CAT_1,$B17),SUMIFS(FCAST_6,CAT_1,$B17))</f>
        <v>500</v>
      </c>
      <c r="J17" s="102">
        <f>IF(J$11="Actual",SUMIFS(ACTUAL_7,CAT_1,$B17),SUMIFS(FCAST_7,CAT_1,$B17))</f>
        <v>500</v>
      </c>
      <c r="K17" s="102">
        <f>IF(K$11="Actual",SUMIFS(ACTUAL_8,CAT_1,$B17),SUMIFS(FCAST_8,CAT_1,$B17))</f>
        <v>500</v>
      </c>
      <c r="L17" s="102">
        <f>IF(L$11="Actual",SUMIFS(ACTUAL_9,CAT_1,$B17),SUMIFS(FCAST_9,CAT_1,$B17))</f>
        <v>500</v>
      </c>
      <c r="M17" s="102">
        <f>IF(M$11="Actual",SUMIFS(ACTUAL_10,CAT_1,$B17),SUMIFS(FCAST_10,CAT_1,$B17))</f>
        <v>500</v>
      </c>
      <c r="N17" s="102">
        <f>IF(N$11="Actual",SUMIFS(ACTUAL_11,CAT_1,$B17),SUMIFS(FCAST_11,CAT_1,$B17))</f>
        <v>500</v>
      </c>
      <c r="O17" s="102">
        <f>IF(O$11="Actual",SUMIFS(ACTUAL_12,CAT_1,$B17),SUMIFS(FCAST_12,CAT_1,$B17))</f>
        <v>500</v>
      </c>
    </row>
    <row r="18" spans="2:15" ht="14" x14ac:dyDescent="0.2">
      <c r="B18" s="96"/>
      <c r="C18" s="154"/>
      <c r="D18" s="102"/>
      <c r="E18" s="102"/>
      <c r="F18" s="102"/>
      <c r="G18" s="102"/>
      <c r="H18" s="102"/>
      <c r="I18" s="102"/>
      <c r="J18" s="102"/>
      <c r="K18" s="102"/>
      <c r="L18" s="102"/>
      <c r="M18" s="102"/>
      <c r="N18" s="102"/>
      <c r="O18" s="102"/>
    </row>
    <row r="19" spans="2:15" ht="14" x14ac:dyDescent="0.2">
      <c r="B19" s="108" t="str">
        <f>Header!A47</f>
        <v>Gross Margin</v>
      </c>
      <c r="C19" s="154"/>
      <c r="D19" s="139">
        <f>D15-D17</f>
        <v>12000</v>
      </c>
      <c r="E19" s="139">
        <f t="shared" ref="E19:O19" si="4">E15-E17</f>
        <v>12000</v>
      </c>
      <c r="F19" s="139">
        <f t="shared" si="4"/>
        <v>12000</v>
      </c>
      <c r="G19" s="139">
        <f t="shared" si="4"/>
        <v>12500</v>
      </c>
      <c r="H19" s="139">
        <f t="shared" si="4"/>
        <v>12500</v>
      </c>
      <c r="I19" s="139">
        <f t="shared" si="4"/>
        <v>12500</v>
      </c>
      <c r="J19" s="139">
        <f t="shared" si="4"/>
        <v>12500</v>
      </c>
      <c r="K19" s="139">
        <f t="shared" si="4"/>
        <v>12500</v>
      </c>
      <c r="L19" s="139">
        <f t="shared" si="4"/>
        <v>12500</v>
      </c>
      <c r="M19" s="139">
        <f t="shared" si="4"/>
        <v>12500</v>
      </c>
      <c r="N19" s="139">
        <f t="shared" si="4"/>
        <v>12500</v>
      </c>
      <c r="O19" s="139">
        <f t="shared" si="4"/>
        <v>12500</v>
      </c>
    </row>
    <row r="20" spans="2:15" ht="14" x14ac:dyDescent="0.2">
      <c r="B20" s="96"/>
      <c r="C20" s="161"/>
      <c r="D20" s="113"/>
      <c r="E20" s="114"/>
      <c r="F20" s="114"/>
      <c r="G20" s="114"/>
      <c r="H20" s="114"/>
      <c r="I20" s="114"/>
      <c r="J20" s="114"/>
      <c r="K20" s="114"/>
      <c r="L20" s="114"/>
      <c r="M20" s="114"/>
      <c r="N20" s="114"/>
      <c r="O20" s="114"/>
    </row>
    <row r="21" spans="2:15" ht="14" x14ac:dyDescent="0.2">
      <c r="B21" s="108" t="s">
        <v>68</v>
      </c>
      <c r="C21" s="161"/>
      <c r="D21" s="113"/>
      <c r="E21" s="114"/>
      <c r="F21" s="114"/>
      <c r="G21" s="114"/>
      <c r="H21" s="114"/>
      <c r="I21" s="114"/>
      <c r="J21" s="114"/>
      <c r="K21" s="114"/>
      <c r="L21" s="114"/>
      <c r="M21" s="114"/>
      <c r="N21" s="114"/>
      <c r="O21" s="114"/>
    </row>
    <row r="22" spans="2:15" ht="14" x14ac:dyDescent="0.2">
      <c r="B22" s="96" t="str">
        <f>Header!B50</f>
        <v>Employee Costs</v>
      </c>
      <c r="C22" s="162"/>
      <c r="D22" s="102">
        <f t="shared" ref="D22:D35" si="5">IF(D$11="Actual",SUMIFS(ACTUAL_1,CAT_1,$B22),SUMIFS(FCAST_1,CAT_1,$B22))</f>
        <v>0</v>
      </c>
      <c r="E22" s="102">
        <f t="shared" ref="E22:E35" si="6">IF(E$11="Actual",SUMIFS(ACTUAL_2,CAT_1,$B22),SUMIFS(FCAST_2,CAT_1,$B22))</f>
        <v>0</v>
      </c>
      <c r="F22" s="102">
        <f t="shared" ref="F22:F35" si="7">IF(F$11="Actual",SUMIFS(ACTUAL_3,CAT_1,$B22),SUMIFS(FCAST_3,CAT_1,$B22))</f>
        <v>0</v>
      </c>
      <c r="G22" s="102">
        <f t="shared" ref="G22:G35" si="8">IF(G$11="Actual",SUMIFS(ACTUAL_4,CAT_1,$B22),SUMIFS(FCAST_4,CAT_1,$B22))</f>
        <v>0</v>
      </c>
      <c r="H22" s="102">
        <f t="shared" ref="H22:H35" si="9">IF(H$11="Actual",SUMIFS(ACTUAL_5,CAT_1,$B22),SUMIFS(FCAST_5,CAT_1,$B22))</f>
        <v>0</v>
      </c>
      <c r="I22" s="102">
        <f t="shared" ref="I22:I35" si="10">IF(I$11="Actual",SUMIFS(ACTUAL_6,CAT_1,$B22),SUMIFS(FCAST_6,CAT_1,$B22))</f>
        <v>0</v>
      </c>
      <c r="J22" s="102">
        <f t="shared" ref="J22:J35" si="11">IF(J$11="Actual",SUMIFS(ACTUAL_7,CAT_1,$B22),SUMIFS(FCAST_7,CAT_1,$B22))</f>
        <v>0</v>
      </c>
      <c r="K22" s="102">
        <f t="shared" ref="K22:K35" si="12">IF(K$11="Actual",SUMIFS(ACTUAL_8,CAT_1,$B22),SUMIFS(FCAST_8,CAT_1,$B22))</f>
        <v>0</v>
      </c>
      <c r="L22" s="102">
        <f t="shared" ref="L22:L35" si="13">IF(L$11="Actual",SUMIFS(ACTUAL_9,CAT_1,$B22),SUMIFS(FCAST_9,CAT_1,$B22))</f>
        <v>0</v>
      </c>
      <c r="M22" s="102">
        <f t="shared" ref="M22:M35" si="14">IF(M$11="Actual",SUMIFS(ACTUAL_10,CAT_1,$B22),SUMIFS(FCAST_10,CAT_1,$B22))</f>
        <v>0</v>
      </c>
      <c r="N22" s="102">
        <f t="shared" ref="N22:N35" si="15">IF(N$11="Actual",SUMIFS(ACTUAL_11,CAT_1,$B22),SUMIFS(FCAST_11,CAT_1,$B22))</f>
        <v>0</v>
      </c>
      <c r="O22" s="102">
        <f t="shared" ref="O22:O35" si="16">IF(O$11="Actual",SUMIFS(ACTUAL_12,CAT_1,$B22),SUMIFS(FCAST_12,CAT_1,$B22))</f>
        <v>0</v>
      </c>
    </row>
    <row r="23" spans="2:15" ht="14" x14ac:dyDescent="0.2">
      <c r="B23" s="96" t="str">
        <f>Header!B51</f>
        <v>Property Costs</v>
      </c>
      <c r="C23" s="162"/>
      <c r="D23" s="102">
        <f t="shared" si="5"/>
        <v>0</v>
      </c>
      <c r="E23" s="102">
        <f t="shared" si="6"/>
        <v>0</v>
      </c>
      <c r="F23" s="102">
        <f t="shared" si="7"/>
        <v>0</v>
      </c>
      <c r="G23" s="102">
        <f t="shared" si="8"/>
        <v>0</v>
      </c>
      <c r="H23" s="102">
        <f t="shared" si="9"/>
        <v>0</v>
      </c>
      <c r="I23" s="102">
        <f t="shared" si="10"/>
        <v>0</v>
      </c>
      <c r="J23" s="102">
        <f t="shared" si="11"/>
        <v>0</v>
      </c>
      <c r="K23" s="102">
        <f t="shared" si="12"/>
        <v>0</v>
      </c>
      <c r="L23" s="102">
        <f t="shared" si="13"/>
        <v>0</v>
      </c>
      <c r="M23" s="102">
        <f t="shared" si="14"/>
        <v>0</v>
      </c>
      <c r="N23" s="102">
        <f t="shared" si="15"/>
        <v>0</v>
      </c>
      <c r="O23" s="102">
        <f t="shared" si="16"/>
        <v>0</v>
      </c>
    </row>
    <row r="24" spans="2:15" ht="14" x14ac:dyDescent="0.2">
      <c r="B24" s="96" t="str">
        <f>Header!B52</f>
        <v>Utilities</v>
      </c>
      <c r="C24" s="162"/>
      <c r="D24" s="102">
        <f t="shared" si="5"/>
        <v>0</v>
      </c>
      <c r="E24" s="102">
        <f t="shared" si="6"/>
        <v>0</v>
      </c>
      <c r="F24" s="102">
        <f t="shared" si="7"/>
        <v>0</v>
      </c>
      <c r="G24" s="102">
        <f t="shared" si="8"/>
        <v>0</v>
      </c>
      <c r="H24" s="102">
        <f t="shared" si="9"/>
        <v>0</v>
      </c>
      <c r="I24" s="102">
        <f t="shared" si="10"/>
        <v>0</v>
      </c>
      <c r="J24" s="102">
        <f t="shared" si="11"/>
        <v>0</v>
      </c>
      <c r="K24" s="102">
        <f t="shared" si="12"/>
        <v>0</v>
      </c>
      <c r="L24" s="102">
        <f t="shared" si="13"/>
        <v>0</v>
      </c>
      <c r="M24" s="102">
        <f t="shared" si="14"/>
        <v>0</v>
      </c>
      <c r="N24" s="102">
        <f t="shared" si="15"/>
        <v>0</v>
      </c>
      <c r="O24" s="102">
        <f t="shared" si="16"/>
        <v>0</v>
      </c>
    </row>
    <row r="25" spans="2:15" ht="14" x14ac:dyDescent="0.2">
      <c r="B25" s="96" t="str">
        <f>Header!B53</f>
        <v>Advertising &amp; Marketing</v>
      </c>
      <c r="C25" s="162"/>
      <c r="D25" s="102">
        <f t="shared" si="5"/>
        <v>0</v>
      </c>
      <c r="E25" s="102">
        <f t="shared" si="6"/>
        <v>0</v>
      </c>
      <c r="F25" s="102">
        <f t="shared" si="7"/>
        <v>0</v>
      </c>
      <c r="G25" s="102">
        <f t="shared" si="8"/>
        <v>0</v>
      </c>
      <c r="H25" s="102">
        <f t="shared" si="9"/>
        <v>0</v>
      </c>
      <c r="I25" s="102">
        <f t="shared" si="10"/>
        <v>0</v>
      </c>
      <c r="J25" s="102">
        <f t="shared" si="11"/>
        <v>0</v>
      </c>
      <c r="K25" s="102">
        <f t="shared" si="12"/>
        <v>0</v>
      </c>
      <c r="L25" s="102">
        <f t="shared" si="13"/>
        <v>0</v>
      </c>
      <c r="M25" s="102">
        <f t="shared" si="14"/>
        <v>0</v>
      </c>
      <c r="N25" s="102">
        <f t="shared" si="15"/>
        <v>0</v>
      </c>
      <c r="O25" s="102">
        <f t="shared" si="16"/>
        <v>0</v>
      </c>
    </row>
    <row r="26" spans="2:15" ht="14" x14ac:dyDescent="0.2">
      <c r="B26" s="96" t="str">
        <f>Header!B54</f>
        <v>IT Applications, storage &amp; subscriptions</v>
      </c>
      <c r="C26" s="162"/>
      <c r="D26" s="102">
        <f t="shared" si="5"/>
        <v>0</v>
      </c>
      <c r="E26" s="102">
        <f t="shared" si="6"/>
        <v>0</v>
      </c>
      <c r="F26" s="102">
        <f t="shared" si="7"/>
        <v>0</v>
      </c>
      <c r="G26" s="102">
        <f t="shared" si="8"/>
        <v>0</v>
      </c>
      <c r="H26" s="102">
        <f t="shared" si="9"/>
        <v>0</v>
      </c>
      <c r="I26" s="102">
        <f t="shared" si="10"/>
        <v>0</v>
      </c>
      <c r="J26" s="102">
        <f t="shared" si="11"/>
        <v>0</v>
      </c>
      <c r="K26" s="102">
        <f t="shared" si="12"/>
        <v>0</v>
      </c>
      <c r="L26" s="102">
        <f t="shared" si="13"/>
        <v>0</v>
      </c>
      <c r="M26" s="102">
        <f t="shared" si="14"/>
        <v>0</v>
      </c>
      <c r="N26" s="102">
        <f t="shared" si="15"/>
        <v>0</v>
      </c>
      <c r="O26" s="102">
        <f t="shared" si="16"/>
        <v>0</v>
      </c>
    </row>
    <row r="27" spans="2:15" ht="14" x14ac:dyDescent="0.2">
      <c r="B27" s="96" t="str">
        <f>Header!B55</f>
        <v>Insurance</v>
      </c>
      <c r="C27" s="162"/>
      <c r="D27" s="102">
        <f t="shared" si="5"/>
        <v>0</v>
      </c>
      <c r="E27" s="102">
        <f t="shared" si="6"/>
        <v>0</v>
      </c>
      <c r="F27" s="102">
        <f t="shared" si="7"/>
        <v>0</v>
      </c>
      <c r="G27" s="102">
        <f t="shared" si="8"/>
        <v>0</v>
      </c>
      <c r="H27" s="102">
        <f t="shared" si="9"/>
        <v>0</v>
      </c>
      <c r="I27" s="102">
        <f t="shared" si="10"/>
        <v>0</v>
      </c>
      <c r="J27" s="102">
        <f t="shared" si="11"/>
        <v>0</v>
      </c>
      <c r="K27" s="102">
        <f t="shared" si="12"/>
        <v>0</v>
      </c>
      <c r="L27" s="102">
        <f t="shared" si="13"/>
        <v>0</v>
      </c>
      <c r="M27" s="102">
        <f t="shared" si="14"/>
        <v>0</v>
      </c>
      <c r="N27" s="102">
        <f t="shared" si="15"/>
        <v>0</v>
      </c>
      <c r="O27" s="102">
        <f t="shared" si="16"/>
        <v>0</v>
      </c>
    </row>
    <row r="28" spans="2:15" ht="14" x14ac:dyDescent="0.2">
      <c r="B28" s="96" t="str">
        <f>Header!B56</f>
        <v>Telephone and Internet</v>
      </c>
      <c r="C28" s="162"/>
      <c r="D28" s="102">
        <f t="shared" si="5"/>
        <v>0</v>
      </c>
      <c r="E28" s="102">
        <f t="shared" si="6"/>
        <v>0</v>
      </c>
      <c r="F28" s="102">
        <f t="shared" si="7"/>
        <v>0</v>
      </c>
      <c r="G28" s="102">
        <f t="shared" si="8"/>
        <v>0</v>
      </c>
      <c r="H28" s="102">
        <f t="shared" si="9"/>
        <v>0</v>
      </c>
      <c r="I28" s="102">
        <f t="shared" si="10"/>
        <v>0</v>
      </c>
      <c r="J28" s="102">
        <f t="shared" si="11"/>
        <v>0</v>
      </c>
      <c r="K28" s="102">
        <f t="shared" si="12"/>
        <v>0</v>
      </c>
      <c r="L28" s="102">
        <f t="shared" si="13"/>
        <v>0</v>
      </c>
      <c r="M28" s="102">
        <f t="shared" si="14"/>
        <v>0</v>
      </c>
      <c r="N28" s="102">
        <f t="shared" si="15"/>
        <v>0</v>
      </c>
      <c r="O28" s="102">
        <f t="shared" si="16"/>
        <v>0</v>
      </c>
    </row>
    <row r="29" spans="2:15" ht="14" x14ac:dyDescent="0.2">
      <c r="B29" s="96" t="str">
        <f>Header!B57</f>
        <v>Professional Fees</v>
      </c>
      <c r="C29" s="162"/>
      <c r="D29" s="102">
        <f t="shared" si="5"/>
        <v>0</v>
      </c>
      <c r="E29" s="102">
        <f t="shared" si="6"/>
        <v>0</v>
      </c>
      <c r="F29" s="102">
        <f t="shared" si="7"/>
        <v>0</v>
      </c>
      <c r="G29" s="102">
        <f t="shared" si="8"/>
        <v>0</v>
      </c>
      <c r="H29" s="102">
        <f t="shared" si="9"/>
        <v>0</v>
      </c>
      <c r="I29" s="102">
        <f t="shared" si="10"/>
        <v>0</v>
      </c>
      <c r="J29" s="102">
        <f t="shared" si="11"/>
        <v>0</v>
      </c>
      <c r="K29" s="102">
        <f t="shared" si="12"/>
        <v>0</v>
      </c>
      <c r="L29" s="102">
        <f t="shared" si="13"/>
        <v>0</v>
      </c>
      <c r="M29" s="102">
        <f t="shared" si="14"/>
        <v>0</v>
      </c>
      <c r="N29" s="102">
        <f t="shared" si="15"/>
        <v>0</v>
      </c>
      <c r="O29" s="102">
        <f t="shared" si="16"/>
        <v>0</v>
      </c>
    </row>
    <row r="30" spans="2:15" ht="14" x14ac:dyDescent="0.2">
      <c r="B30" s="96" t="str">
        <f>Header!B58</f>
        <v>Audit &amp; Accountancy</v>
      </c>
      <c r="C30" s="162"/>
      <c r="D30" s="102">
        <f t="shared" si="5"/>
        <v>221</v>
      </c>
      <c r="E30" s="102">
        <f t="shared" si="6"/>
        <v>113</v>
      </c>
      <c r="F30" s="102">
        <f t="shared" si="7"/>
        <v>319</v>
      </c>
      <c r="G30" s="102">
        <f t="shared" si="8"/>
        <v>0</v>
      </c>
      <c r="H30" s="102">
        <f t="shared" si="9"/>
        <v>0</v>
      </c>
      <c r="I30" s="102">
        <f t="shared" si="10"/>
        <v>0</v>
      </c>
      <c r="J30" s="102">
        <f t="shared" si="11"/>
        <v>0</v>
      </c>
      <c r="K30" s="102">
        <f t="shared" si="12"/>
        <v>0</v>
      </c>
      <c r="L30" s="102">
        <f t="shared" si="13"/>
        <v>0</v>
      </c>
      <c r="M30" s="102">
        <f t="shared" si="14"/>
        <v>0</v>
      </c>
      <c r="N30" s="102">
        <f t="shared" si="15"/>
        <v>0</v>
      </c>
      <c r="O30" s="102">
        <f t="shared" si="16"/>
        <v>0</v>
      </c>
    </row>
    <row r="31" spans="2:15" ht="14" x14ac:dyDescent="0.2">
      <c r="B31" s="96" t="str">
        <f>Header!B59</f>
        <v>Subscriptions</v>
      </c>
      <c r="C31" s="162"/>
      <c r="D31" s="102">
        <f t="shared" si="5"/>
        <v>0</v>
      </c>
      <c r="E31" s="102">
        <f t="shared" si="6"/>
        <v>0</v>
      </c>
      <c r="F31" s="102">
        <f t="shared" si="7"/>
        <v>0</v>
      </c>
      <c r="G31" s="102">
        <f t="shared" si="8"/>
        <v>0</v>
      </c>
      <c r="H31" s="102">
        <f t="shared" si="9"/>
        <v>0</v>
      </c>
      <c r="I31" s="102">
        <f t="shared" si="10"/>
        <v>0</v>
      </c>
      <c r="J31" s="102">
        <f t="shared" si="11"/>
        <v>0</v>
      </c>
      <c r="K31" s="102">
        <f t="shared" si="12"/>
        <v>0</v>
      </c>
      <c r="L31" s="102">
        <f t="shared" si="13"/>
        <v>0</v>
      </c>
      <c r="M31" s="102">
        <f t="shared" si="14"/>
        <v>0</v>
      </c>
      <c r="N31" s="102">
        <f t="shared" si="15"/>
        <v>0</v>
      </c>
      <c r="O31" s="102">
        <f t="shared" si="16"/>
        <v>0</v>
      </c>
    </row>
    <row r="32" spans="2:15" ht="14" x14ac:dyDescent="0.2">
      <c r="B32" s="96" t="str">
        <f>Header!B60</f>
        <v>Staff training</v>
      </c>
      <c r="C32" s="162"/>
      <c r="D32" s="102">
        <f t="shared" si="5"/>
        <v>0</v>
      </c>
      <c r="E32" s="102">
        <f t="shared" si="6"/>
        <v>0</v>
      </c>
      <c r="F32" s="102">
        <f t="shared" si="7"/>
        <v>0</v>
      </c>
      <c r="G32" s="102">
        <f t="shared" si="8"/>
        <v>0</v>
      </c>
      <c r="H32" s="102">
        <f t="shared" si="9"/>
        <v>0</v>
      </c>
      <c r="I32" s="102">
        <f t="shared" si="10"/>
        <v>0</v>
      </c>
      <c r="J32" s="102">
        <f t="shared" si="11"/>
        <v>0</v>
      </c>
      <c r="K32" s="102">
        <f t="shared" si="12"/>
        <v>0</v>
      </c>
      <c r="L32" s="102">
        <f t="shared" si="13"/>
        <v>0</v>
      </c>
      <c r="M32" s="102">
        <f t="shared" si="14"/>
        <v>0</v>
      </c>
      <c r="N32" s="102">
        <f t="shared" si="15"/>
        <v>0</v>
      </c>
      <c r="O32" s="102">
        <f t="shared" si="16"/>
        <v>0</v>
      </c>
    </row>
    <row r="33" spans="1:15" ht="14" x14ac:dyDescent="0.2">
      <c r="B33" s="96" t="str">
        <f>Header!B61</f>
        <v>General expenses</v>
      </c>
      <c r="C33" s="162"/>
      <c r="D33" s="102">
        <f t="shared" si="5"/>
        <v>87.06</v>
      </c>
      <c r="E33" s="102">
        <f t="shared" si="6"/>
        <v>39.46</v>
      </c>
      <c r="F33" s="102">
        <f t="shared" si="7"/>
        <v>70.099999999999994</v>
      </c>
      <c r="G33" s="102">
        <f t="shared" si="8"/>
        <v>0</v>
      </c>
      <c r="H33" s="102">
        <f t="shared" si="9"/>
        <v>0</v>
      </c>
      <c r="I33" s="102">
        <f t="shared" si="10"/>
        <v>0</v>
      </c>
      <c r="J33" s="102">
        <f t="shared" si="11"/>
        <v>0</v>
      </c>
      <c r="K33" s="102">
        <f t="shared" si="12"/>
        <v>0</v>
      </c>
      <c r="L33" s="102">
        <f t="shared" si="13"/>
        <v>0</v>
      </c>
      <c r="M33" s="102">
        <f t="shared" si="14"/>
        <v>0</v>
      </c>
      <c r="N33" s="102">
        <f t="shared" si="15"/>
        <v>0</v>
      </c>
      <c r="O33" s="102">
        <f t="shared" si="16"/>
        <v>0</v>
      </c>
    </row>
    <row r="34" spans="1:15" ht="14" x14ac:dyDescent="0.2">
      <c r="B34" s="96" t="str">
        <f>Header!B62</f>
        <v>Bank Fees</v>
      </c>
      <c r="C34" s="162"/>
      <c r="D34" s="102">
        <f t="shared" si="5"/>
        <v>0</v>
      </c>
      <c r="E34" s="102">
        <f t="shared" si="6"/>
        <v>0</v>
      </c>
      <c r="F34" s="102">
        <f t="shared" si="7"/>
        <v>0</v>
      </c>
      <c r="G34" s="102">
        <f t="shared" si="8"/>
        <v>0</v>
      </c>
      <c r="H34" s="102">
        <f t="shared" si="9"/>
        <v>0</v>
      </c>
      <c r="I34" s="102">
        <f t="shared" si="10"/>
        <v>0</v>
      </c>
      <c r="J34" s="102">
        <f t="shared" si="11"/>
        <v>0</v>
      </c>
      <c r="K34" s="102">
        <f t="shared" si="12"/>
        <v>0</v>
      </c>
      <c r="L34" s="102">
        <f t="shared" si="13"/>
        <v>0</v>
      </c>
      <c r="M34" s="102">
        <f t="shared" si="14"/>
        <v>0</v>
      </c>
      <c r="N34" s="102">
        <f t="shared" si="15"/>
        <v>0</v>
      </c>
      <c r="O34" s="102">
        <f t="shared" si="16"/>
        <v>0</v>
      </c>
    </row>
    <row r="35" spans="1:15" ht="14" x14ac:dyDescent="0.2">
      <c r="B35" s="96" t="str">
        <f>Header!B63</f>
        <v>Travel Expenses</v>
      </c>
      <c r="C35" s="162"/>
      <c r="D35" s="102">
        <f t="shared" si="5"/>
        <v>0</v>
      </c>
      <c r="E35" s="102">
        <f t="shared" si="6"/>
        <v>0</v>
      </c>
      <c r="F35" s="102">
        <f t="shared" si="7"/>
        <v>0</v>
      </c>
      <c r="G35" s="102">
        <f t="shared" si="8"/>
        <v>0</v>
      </c>
      <c r="H35" s="102">
        <f t="shared" si="9"/>
        <v>0</v>
      </c>
      <c r="I35" s="102">
        <f t="shared" si="10"/>
        <v>0</v>
      </c>
      <c r="J35" s="102">
        <f t="shared" si="11"/>
        <v>0</v>
      </c>
      <c r="K35" s="102">
        <f t="shared" si="12"/>
        <v>0</v>
      </c>
      <c r="L35" s="102">
        <f t="shared" si="13"/>
        <v>0</v>
      </c>
      <c r="M35" s="102">
        <f t="shared" si="14"/>
        <v>0</v>
      </c>
      <c r="N35" s="102">
        <f t="shared" si="15"/>
        <v>0</v>
      </c>
      <c r="O35" s="102">
        <f t="shared" si="16"/>
        <v>0</v>
      </c>
    </row>
    <row r="36" spans="1:15" ht="14" x14ac:dyDescent="0.2">
      <c r="B36" s="108" t="str">
        <f>Header!A64</f>
        <v>Total Overheads</v>
      </c>
      <c r="C36" s="162"/>
      <c r="D36" s="139">
        <f>SUM(D22:D34)</f>
        <v>308.06</v>
      </c>
      <c r="E36" s="139">
        <f t="shared" ref="E36:O36" si="17">SUM(E22:E34)</f>
        <v>152.46</v>
      </c>
      <c r="F36" s="139">
        <f t="shared" si="17"/>
        <v>389.1</v>
      </c>
      <c r="G36" s="139">
        <f t="shared" si="17"/>
        <v>0</v>
      </c>
      <c r="H36" s="139">
        <f t="shared" si="17"/>
        <v>0</v>
      </c>
      <c r="I36" s="139">
        <f t="shared" si="17"/>
        <v>0</v>
      </c>
      <c r="J36" s="139">
        <f t="shared" si="17"/>
        <v>0</v>
      </c>
      <c r="K36" s="139">
        <f t="shared" si="17"/>
        <v>0</v>
      </c>
      <c r="L36" s="139">
        <f t="shared" si="17"/>
        <v>0</v>
      </c>
      <c r="M36" s="139">
        <f t="shared" si="17"/>
        <v>0</v>
      </c>
      <c r="N36" s="139">
        <f t="shared" si="17"/>
        <v>0</v>
      </c>
      <c r="O36" s="139">
        <f t="shared" si="17"/>
        <v>0</v>
      </c>
    </row>
    <row r="37" spans="1:15" ht="14" x14ac:dyDescent="0.2">
      <c r="B37" s="96"/>
      <c r="C37" s="162"/>
      <c r="D37" s="115"/>
      <c r="E37" s="115"/>
      <c r="F37" s="115"/>
      <c r="G37" s="115"/>
      <c r="H37" s="115"/>
      <c r="I37" s="115"/>
      <c r="J37" s="115"/>
      <c r="K37" s="115"/>
      <c r="L37" s="115"/>
      <c r="M37" s="115"/>
      <c r="N37" s="115"/>
      <c r="O37" s="115"/>
    </row>
    <row r="38" spans="1:15" ht="14" x14ac:dyDescent="0.2">
      <c r="B38" s="96" t="str">
        <f>Header!A66</f>
        <v>Inter Company Revenues</v>
      </c>
      <c r="C38" s="162"/>
      <c r="D38" s="102"/>
      <c r="E38" s="102"/>
      <c r="F38" s="102"/>
      <c r="G38" s="102"/>
      <c r="H38" s="102"/>
      <c r="I38" s="102"/>
      <c r="J38" s="102"/>
      <c r="K38" s="102"/>
      <c r="L38" s="102"/>
      <c r="M38" s="102"/>
      <c r="N38" s="102"/>
      <c r="O38" s="102"/>
    </row>
    <row r="39" spans="1:15" ht="14" x14ac:dyDescent="0.2">
      <c r="B39" s="96" t="str">
        <f>Header!A67</f>
        <v>Inter Company Expenses</v>
      </c>
      <c r="C39" s="162"/>
      <c r="D39" s="102"/>
      <c r="E39" s="102"/>
      <c r="F39" s="102"/>
      <c r="G39" s="102"/>
      <c r="H39" s="102"/>
      <c r="I39" s="102"/>
      <c r="J39" s="102"/>
      <c r="K39" s="102"/>
      <c r="L39" s="102"/>
      <c r="M39" s="102"/>
      <c r="N39" s="102"/>
      <c r="O39" s="102"/>
    </row>
    <row r="40" spans="1:15" ht="14" x14ac:dyDescent="0.2">
      <c r="B40" s="96" t="str">
        <f>Header!A68</f>
        <v>Capitalised Costs (IP + WIP)</v>
      </c>
      <c r="C40" s="162"/>
      <c r="D40" s="102"/>
      <c r="E40" s="102"/>
      <c r="F40" s="102"/>
      <c r="G40" s="102"/>
      <c r="H40" s="102"/>
      <c r="I40" s="102"/>
      <c r="J40" s="102"/>
      <c r="K40" s="102"/>
      <c r="L40" s="102"/>
      <c r="M40" s="102"/>
      <c r="N40" s="102"/>
      <c r="O40" s="102"/>
    </row>
    <row r="41" spans="1:15" ht="14" x14ac:dyDescent="0.2">
      <c r="B41" s="96"/>
      <c r="C41" s="162"/>
      <c r="D41" s="115"/>
      <c r="E41" s="115"/>
      <c r="F41" s="115"/>
      <c r="G41" s="115"/>
      <c r="H41" s="115"/>
      <c r="I41" s="115"/>
      <c r="J41" s="115"/>
      <c r="K41" s="115"/>
      <c r="L41" s="115"/>
      <c r="M41" s="115"/>
      <c r="N41" s="115"/>
      <c r="O41" s="115"/>
    </row>
    <row r="42" spans="1:15" s="119" customFormat="1" ht="14" x14ac:dyDescent="0.2">
      <c r="A42" s="116"/>
      <c r="B42" s="108" t="str">
        <f>Header!A70</f>
        <v>Net Profit before Group Costs</v>
      </c>
      <c r="C42" s="162"/>
      <c r="D42" s="139">
        <f>D19-D36+D38-D39-D40</f>
        <v>11691.94</v>
      </c>
      <c r="E42" s="139">
        <f t="shared" ref="E42:O42" si="18">E19-E36+E38-E39-E40</f>
        <v>11847.54</v>
      </c>
      <c r="F42" s="139">
        <f t="shared" si="18"/>
        <v>11610.9</v>
      </c>
      <c r="G42" s="139">
        <f t="shared" si="18"/>
        <v>12500</v>
      </c>
      <c r="H42" s="139">
        <f t="shared" si="18"/>
        <v>12500</v>
      </c>
      <c r="I42" s="139">
        <f t="shared" si="18"/>
        <v>12500</v>
      </c>
      <c r="J42" s="139">
        <f t="shared" si="18"/>
        <v>12500</v>
      </c>
      <c r="K42" s="139">
        <f t="shared" si="18"/>
        <v>12500</v>
      </c>
      <c r="L42" s="139">
        <f t="shared" si="18"/>
        <v>12500</v>
      </c>
      <c r="M42" s="139">
        <f t="shared" si="18"/>
        <v>12500</v>
      </c>
      <c r="N42" s="139">
        <f t="shared" si="18"/>
        <v>12500</v>
      </c>
      <c r="O42" s="139">
        <f t="shared" si="18"/>
        <v>12500</v>
      </c>
    </row>
    <row r="43" spans="1:15" ht="14" x14ac:dyDescent="0.2">
      <c r="B43" s="96"/>
      <c r="C43" s="162"/>
      <c r="D43" s="115"/>
      <c r="E43" s="115"/>
      <c r="F43" s="115"/>
      <c r="G43" s="115"/>
      <c r="H43" s="115"/>
      <c r="I43" s="115"/>
      <c r="J43" s="115"/>
      <c r="K43" s="115"/>
      <c r="L43" s="115"/>
      <c r="M43" s="115"/>
      <c r="N43" s="115"/>
      <c r="O43" s="115"/>
    </row>
    <row r="44" spans="1:15" ht="14" x14ac:dyDescent="0.2">
      <c r="B44" s="96" t="str">
        <f>Header!A72</f>
        <v>Parent Co - Cost Allocation</v>
      </c>
      <c r="C44" s="162"/>
      <c r="D44" s="115"/>
      <c r="E44" s="115"/>
      <c r="F44" s="115"/>
      <c r="G44" s="115"/>
      <c r="H44" s="115"/>
      <c r="I44" s="115"/>
      <c r="J44" s="115"/>
      <c r="K44" s="115"/>
      <c r="L44" s="115"/>
      <c r="M44" s="115"/>
      <c r="N44" s="115"/>
      <c r="O44" s="115"/>
    </row>
    <row r="45" spans="1:15" ht="14" x14ac:dyDescent="0.2">
      <c r="B45" s="96"/>
      <c r="C45" s="162"/>
      <c r="D45" s="115"/>
      <c r="E45" s="115"/>
      <c r="F45" s="115"/>
      <c r="G45" s="115"/>
      <c r="H45" s="115"/>
      <c r="I45" s="115"/>
      <c r="J45" s="115"/>
      <c r="K45" s="115"/>
      <c r="L45" s="115"/>
      <c r="M45" s="115"/>
      <c r="N45" s="115"/>
      <c r="O45" s="115"/>
    </row>
    <row r="46" spans="1:15" s="119" customFormat="1" ht="14" x14ac:dyDescent="0.2">
      <c r="A46" s="116"/>
      <c r="B46" s="108" t="str">
        <f>Header!A74</f>
        <v>Net Profit Before Tax</v>
      </c>
      <c r="C46" s="162"/>
      <c r="D46" s="139">
        <f t="shared" ref="D46:O46" si="19">D42-D44</f>
        <v>11691.94</v>
      </c>
      <c r="E46" s="139">
        <f t="shared" si="19"/>
        <v>11847.54</v>
      </c>
      <c r="F46" s="139">
        <f t="shared" si="19"/>
        <v>11610.9</v>
      </c>
      <c r="G46" s="139">
        <f t="shared" si="19"/>
        <v>12500</v>
      </c>
      <c r="H46" s="139">
        <f t="shared" si="19"/>
        <v>12500</v>
      </c>
      <c r="I46" s="139">
        <f t="shared" si="19"/>
        <v>12500</v>
      </c>
      <c r="J46" s="139">
        <f t="shared" si="19"/>
        <v>12500</v>
      </c>
      <c r="K46" s="139">
        <f t="shared" si="19"/>
        <v>12500</v>
      </c>
      <c r="L46" s="139">
        <f t="shared" si="19"/>
        <v>12500</v>
      </c>
      <c r="M46" s="139">
        <f t="shared" si="19"/>
        <v>12500</v>
      </c>
      <c r="N46" s="139">
        <f t="shared" si="19"/>
        <v>12500</v>
      </c>
      <c r="O46" s="139">
        <f t="shared" si="19"/>
        <v>12500</v>
      </c>
    </row>
    <row r="47" spans="1:15" ht="14" x14ac:dyDescent="0.2">
      <c r="B47" s="96"/>
      <c r="C47" s="162"/>
      <c r="D47" s="115"/>
      <c r="E47" s="115"/>
      <c r="F47" s="115"/>
      <c r="G47" s="115"/>
      <c r="H47" s="115"/>
      <c r="I47" s="115"/>
      <c r="J47" s="115"/>
      <c r="K47" s="115"/>
      <c r="L47" s="115"/>
      <c r="M47" s="115"/>
      <c r="N47" s="115"/>
      <c r="O47" s="115"/>
    </row>
    <row r="48" spans="1:15" ht="15" customHeight="1" x14ac:dyDescent="0.2">
      <c r="B48" s="96" t="str">
        <f>Header!A76</f>
        <v>Taxation</v>
      </c>
      <c r="C48" s="162"/>
      <c r="D48" s="115"/>
      <c r="E48" s="115"/>
      <c r="F48" s="115"/>
      <c r="G48" s="115"/>
      <c r="H48" s="115"/>
      <c r="I48" s="115"/>
      <c r="J48" s="115"/>
      <c r="K48" s="115"/>
      <c r="L48" s="115"/>
      <c r="M48" s="115"/>
      <c r="N48" s="115"/>
      <c r="O48" s="115"/>
    </row>
    <row r="49" spans="1:15" ht="14" x14ac:dyDescent="0.2">
      <c r="B49" s="96"/>
      <c r="C49" s="162"/>
      <c r="D49" s="115"/>
      <c r="E49" s="115"/>
      <c r="F49" s="115"/>
      <c r="G49" s="115"/>
      <c r="H49" s="115"/>
      <c r="I49" s="115"/>
      <c r="J49" s="115"/>
      <c r="K49" s="115"/>
      <c r="L49" s="115"/>
      <c r="M49" s="115"/>
      <c r="N49" s="115"/>
      <c r="O49" s="115"/>
    </row>
    <row r="50" spans="1:15" s="119" customFormat="1" ht="14" x14ac:dyDescent="0.2">
      <c r="A50" s="116"/>
      <c r="B50" s="108" t="str">
        <f>Header!A78</f>
        <v>Net Profit After Tax</v>
      </c>
      <c r="C50" s="163"/>
      <c r="D50" s="139">
        <f t="shared" ref="D50:O50" si="20">D46-D48</f>
        <v>11691.94</v>
      </c>
      <c r="E50" s="139">
        <f t="shared" si="20"/>
        <v>11847.54</v>
      </c>
      <c r="F50" s="139">
        <f t="shared" si="20"/>
        <v>11610.9</v>
      </c>
      <c r="G50" s="139">
        <f t="shared" si="20"/>
        <v>12500</v>
      </c>
      <c r="H50" s="139">
        <f t="shared" si="20"/>
        <v>12500</v>
      </c>
      <c r="I50" s="139">
        <f t="shared" si="20"/>
        <v>12500</v>
      </c>
      <c r="J50" s="139">
        <f t="shared" si="20"/>
        <v>12500</v>
      </c>
      <c r="K50" s="139">
        <f t="shared" si="20"/>
        <v>12500</v>
      </c>
      <c r="L50" s="139">
        <f t="shared" si="20"/>
        <v>12500</v>
      </c>
      <c r="M50" s="139">
        <f t="shared" si="20"/>
        <v>12500</v>
      </c>
      <c r="N50" s="139">
        <f t="shared" si="20"/>
        <v>12500</v>
      </c>
      <c r="O50" s="139">
        <f t="shared" si="20"/>
        <v>12500</v>
      </c>
    </row>
    <row r="51" spans="1:15" ht="14" x14ac:dyDescent="0.2">
      <c r="B51" s="96"/>
      <c r="C51" s="162"/>
      <c r="D51" s="115"/>
      <c r="E51" s="115"/>
      <c r="F51" s="115"/>
      <c r="G51" s="115"/>
      <c r="H51" s="115"/>
      <c r="I51" s="115"/>
      <c r="J51" s="115"/>
      <c r="K51" s="115"/>
      <c r="L51" s="115"/>
      <c r="M51" s="115"/>
      <c r="N51" s="115"/>
      <c r="O51" s="115"/>
    </row>
    <row r="52" spans="1:15" ht="14" x14ac:dyDescent="0.2">
      <c r="B52" s="96" t="str">
        <f>Header!A80</f>
        <v>Director's Remuneration</v>
      </c>
      <c r="C52" s="162"/>
      <c r="D52" s="102">
        <f>IF(D$11="Actual",SUMIFS(ACTUAL_1,CAT_1,CashFlow!$B$52),SUMIFS(FCAST_1,CAT_1,$B$52))</f>
        <v>0</v>
      </c>
      <c r="E52" s="102">
        <f>IF(E$11="Actual",SUMIFS(ACTUAL_2,CAT_1,CashFlow!$B$52),SUMIFS(FCAST_2,CAT_1,$B$52))</f>
        <v>0</v>
      </c>
      <c r="F52" s="102">
        <f>IF(F$11="Actual",SUMIFS(ACTUAL_3,CAT_1,CashFlow!$B$52),SUMIFS(FCAST_3,CAT_1,$B$52))</f>
        <v>0</v>
      </c>
      <c r="G52" s="102">
        <f>IF(G$11="Actual",SUMIFS(ACTUAL_4,CAT_1,CashFlow!$B$52),SUMIFS(FCAST_4,CAT_1,$B$52))</f>
        <v>0</v>
      </c>
      <c r="H52" s="102">
        <f>IF(H$11="Actual",SUMIFS(ACTUAL_5,CAT_1,CashFlow!$B$52),SUMIFS(FCAST_5,CAT_1,$B$52))</f>
        <v>0</v>
      </c>
      <c r="I52" s="102">
        <f>IF(I$11="Actual",SUMIFS(ACTUAL_6,CAT_1,CashFlow!$B$52),SUMIFS(FCAST_6,CAT_1,$B$52))</f>
        <v>0</v>
      </c>
      <c r="J52" s="102">
        <f>IF(J$11="Actual",SUMIFS(ACTUAL_7,CAT_1,CashFlow!$B$52),SUMIFS(FCAST_7,CAT_1,$B$52))</f>
        <v>0</v>
      </c>
      <c r="K52" s="102">
        <f>IF(K$11="Actual",SUMIFS(ACTUAL_8,CAT_1,CashFlow!$B$52),SUMIFS(FCAST_8,CAT_1,$B$52))</f>
        <v>0</v>
      </c>
      <c r="L52" s="102">
        <f>IF(L$11="Actual",SUMIFS(ACTUAL_9,CAT_1,CashFlow!$B$52),SUMIFS(FCAST_9,CAT_1,$B$52))</f>
        <v>0</v>
      </c>
      <c r="M52" s="102">
        <f>IF(M$11="Actual",SUMIFS(ACTUAL_10,CAT_1,CashFlow!$B$52),SUMIFS(FCAST_10,CAT_1,$B$52))</f>
        <v>0</v>
      </c>
      <c r="N52" s="102">
        <f>IF(N$11="Actual",SUMIFS(ACTUAL_11,CAT_1,CashFlow!$B$52),SUMIFS(FCAST_11,CAT_1,$B$52))</f>
        <v>0</v>
      </c>
      <c r="O52" s="102">
        <f>IF(O$11="Actual",SUMIFS(ACTUAL_12,CAT_1,CashFlow!$B$52),SUMIFS(FCAST_12,CAT_1,$B$52))</f>
        <v>0</v>
      </c>
    </row>
    <row r="53" spans="1:15" ht="14" x14ac:dyDescent="0.2">
      <c r="B53" s="96"/>
      <c r="C53" s="162"/>
      <c r="D53" s="115"/>
      <c r="E53" s="115"/>
      <c r="F53" s="115"/>
      <c r="G53" s="115"/>
      <c r="H53" s="115"/>
      <c r="I53" s="115"/>
      <c r="J53" s="115"/>
      <c r="K53" s="115"/>
      <c r="L53" s="115"/>
      <c r="M53" s="115"/>
      <c r="N53" s="115"/>
      <c r="O53" s="115"/>
    </row>
    <row r="54" spans="1:15" s="119" customFormat="1" ht="15" thickBot="1" x14ac:dyDescent="0.25">
      <c r="A54" s="116"/>
      <c r="B54" s="108" t="str">
        <f>Header!A82</f>
        <v>Net Profit After Tax &amp; Distributions</v>
      </c>
      <c r="C54" s="163"/>
      <c r="D54" s="138">
        <f t="shared" ref="D54:O54" si="21">D50-D52</f>
        <v>11691.94</v>
      </c>
      <c r="E54" s="138">
        <f t="shared" si="21"/>
        <v>11847.54</v>
      </c>
      <c r="F54" s="138">
        <f t="shared" si="21"/>
        <v>11610.9</v>
      </c>
      <c r="G54" s="138">
        <f t="shared" si="21"/>
        <v>12500</v>
      </c>
      <c r="H54" s="138">
        <f t="shared" si="21"/>
        <v>12500</v>
      </c>
      <c r="I54" s="138">
        <f t="shared" si="21"/>
        <v>12500</v>
      </c>
      <c r="J54" s="138">
        <f t="shared" si="21"/>
        <v>12500</v>
      </c>
      <c r="K54" s="138">
        <f t="shared" si="21"/>
        <v>12500</v>
      </c>
      <c r="L54" s="138">
        <f t="shared" si="21"/>
        <v>12500</v>
      </c>
      <c r="M54" s="138">
        <f t="shared" si="21"/>
        <v>12500</v>
      </c>
      <c r="N54" s="138">
        <f t="shared" si="21"/>
        <v>12500</v>
      </c>
      <c r="O54" s="138">
        <f t="shared" si="21"/>
        <v>12500</v>
      </c>
    </row>
    <row r="55" spans="1:15" ht="15" thickTop="1" x14ac:dyDescent="0.2">
      <c r="B55" s="96"/>
      <c r="C55" s="162"/>
      <c r="D55" s="115"/>
      <c r="E55" s="115"/>
      <c r="F55" s="115"/>
      <c r="G55" s="115"/>
      <c r="H55" s="115"/>
      <c r="I55" s="115"/>
      <c r="J55" s="115"/>
      <c r="K55" s="115"/>
      <c r="L55" s="115"/>
      <c r="M55" s="115"/>
      <c r="N55" s="115"/>
      <c r="O55" s="115"/>
    </row>
    <row r="56" spans="1:15" ht="14" x14ac:dyDescent="0.2">
      <c r="B56" s="96"/>
      <c r="C56" s="162"/>
      <c r="D56" s="113"/>
      <c r="E56" s="114"/>
      <c r="F56" s="114"/>
      <c r="G56" s="114"/>
      <c r="H56" s="114"/>
      <c r="I56" s="114"/>
      <c r="J56" s="114"/>
      <c r="K56" s="114"/>
      <c r="L56" s="114"/>
      <c r="M56" s="114"/>
      <c r="N56" s="114"/>
      <c r="O56" s="114"/>
    </row>
    <row r="57" spans="1:15" s="119" customFormat="1" ht="14" x14ac:dyDescent="0.2">
      <c r="A57" s="116"/>
      <c r="B57" s="96"/>
      <c r="C57" s="162"/>
      <c r="D57" s="120"/>
      <c r="E57" s="120"/>
      <c r="F57" s="120"/>
      <c r="G57" s="120"/>
      <c r="H57" s="120"/>
      <c r="I57" s="120"/>
      <c r="J57" s="120"/>
      <c r="K57" s="120"/>
      <c r="L57" s="120"/>
      <c r="M57" s="120"/>
      <c r="N57" s="120"/>
      <c r="O57" s="120"/>
    </row>
    <row r="58" spans="1:15" s="119" customFormat="1" ht="14" x14ac:dyDescent="0.2">
      <c r="A58" s="116"/>
      <c r="B58" s="96"/>
      <c r="C58" s="162"/>
      <c r="D58" s="120"/>
      <c r="E58" s="120"/>
      <c r="F58" s="120"/>
      <c r="G58" s="120"/>
      <c r="H58" s="120"/>
      <c r="I58" s="120"/>
      <c r="J58" s="120"/>
      <c r="K58" s="120"/>
      <c r="L58" s="120"/>
      <c r="M58" s="120"/>
      <c r="N58" s="120"/>
      <c r="O58" s="120"/>
    </row>
    <row r="59" spans="1:15" ht="14" x14ac:dyDescent="0.2">
      <c r="B59" s="96"/>
      <c r="C59" s="161"/>
      <c r="D59" s="113"/>
      <c r="E59" s="114"/>
      <c r="F59" s="114"/>
      <c r="G59" s="114"/>
      <c r="H59" s="114"/>
      <c r="I59" s="114"/>
      <c r="J59" s="114"/>
      <c r="K59" s="114"/>
      <c r="L59" s="114"/>
      <c r="M59" s="114"/>
      <c r="N59" s="114"/>
      <c r="O59" s="114"/>
    </row>
    <row r="60" spans="1:15" ht="26" x14ac:dyDescent="0.3">
      <c r="B60" s="140"/>
      <c r="C60" s="157"/>
      <c r="D60" s="405" t="str">
        <f>CONCATENATE("Balance Sheet - ",Organisation1)</f>
        <v xml:space="preserve">Balance Sheet - </v>
      </c>
      <c r="E60" s="405"/>
      <c r="F60" s="405"/>
      <c r="G60" s="405"/>
      <c r="H60" s="405"/>
      <c r="I60" s="405"/>
      <c r="J60" s="405"/>
      <c r="K60" s="405"/>
      <c r="L60" s="405"/>
      <c r="M60" s="405"/>
      <c r="N60" s="405"/>
      <c r="O60" s="405"/>
    </row>
    <row r="61" spans="1:15" ht="12" customHeight="1" x14ac:dyDescent="0.3">
      <c r="B61" s="140"/>
      <c r="C61" s="157"/>
      <c r="D61" s="279"/>
      <c r="E61" s="279"/>
      <c r="F61" s="279"/>
      <c r="G61" s="279"/>
      <c r="H61" s="279"/>
      <c r="I61" s="279"/>
      <c r="J61" s="279"/>
      <c r="K61" s="279"/>
      <c r="L61" s="279"/>
      <c r="M61" s="279"/>
      <c r="N61" s="279"/>
      <c r="O61" s="279"/>
    </row>
    <row r="62" spans="1:15" ht="12" customHeight="1" x14ac:dyDescent="0.3">
      <c r="B62" s="140"/>
      <c r="C62" s="157"/>
      <c r="D62" s="279"/>
      <c r="E62" s="279"/>
      <c r="F62" s="279"/>
      <c r="G62" s="279"/>
      <c r="H62" s="279"/>
      <c r="I62" s="279"/>
      <c r="J62" s="279"/>
      <c r="K62" s="279"/>
      <c r="L62" s="279"/>
      <c r="M62" s="279"/>
      <c r="N62" s="279"/>
      <c r="O62" s="279"/>
    </row>
    <row r="63" spans="1:15" ht="14" x14ac:dyDescent="0.2">
      <c r="B63" s="96"/>
      <c r="C63" s="164"/>
      <c r="D63" s="136" t="str">
        <f>D11</f>
        <v>Actual</v>
      </c>
      <c r="E63" s="136" t="str">
        <f t="shared" ref="E63:O63" si="22">E11</f>
        <v>Actual</v>
      </c>
      <c r="F63" s="136" t="str">
        <f t="shared" si="22"/>
        <v>Actual</v>
      </c>
      <c r="G63" s="136" t="str">
        <f t="shared" si="22"/>
        <v>Forecast</v>
      </c>
      <c r="H63" s="136" t="str">
        <f t="shared" si="22"/>
        <v>Forecast</v>
      </c>
      <c r="I63" s="136" t="str">
        <f t="shared" si="22"/>
        <v>Forecast</v>
      </c>
      <c r="J63" s="136" t="str">
        <f t="shared" si="22"/>
        <v>Forecast</v>
      </c>
      <c r="K63" s="136" t="str">
        <f t="shared" si="22"/>
        <v>Forecast</v>
      </c>
      <c r="L63" s="136" t="str">
        <f t="shared" si="22"/>
        <v>Forecast</v>
      </c>
      <c r="M63" s="136" t="str">
        <f t="shared" si="22"/>
        <v>Forecast</v>
      </c>
      <c r="N63" s="136" t="str">
        <f t="shared" si="22"/>
        <v>Forecast</v>
      </c>
      <c r="O63" s="136" t="str">
        <f t="shared" si="22"/>
        <v>Forecast</v>
      </c>
    </row>
    <row r="64" spans="1:15" ht="14" x14ac:dyDescent="0.2">
      <c r="B64" s="96"/>
      <c r="C64" s="157"/>
      <c r="D64" s="136">
        <f>D12</f>
        <v>1</v>
      </c>
      <c r="E64" s="136">
        <f t="shared" ref="E64:O64" si="23">E12</f>
        <v>2</v>
      </c>
      <c r="F64" s="136">
        <f t="shared" si="23"/>
        <v>3</v>
      </c>
      <c r="G64" s="136">
        <f t="shared" si="23"/>
        <v>4</v>
      </c>
      <c r="H64" s="136">
        <f t="shared" si="23"/>
        <v>5</v>
      </c>
      <c r="I64" s="136">
        <f t="shared" si="23"/>
        <v>6</v>
      </c>
      <c r="J64" s="136">
        <f t="shared" si="23"/>
        <v>7</v>
      </c>
      <c r="K64" s="136">
        <f t="shared" si="23"/>
        <v>8</v>
      </c>
      <c r="L64" s="136">
        <f t="shared" si="23"/>
        <v>9</v>
      </c>
      <c r="M64" s="136">
        <f t="shared" si="23"/>
        <v>10</v>
      </c>
      <c r="N64" s="136">
        <f t="shared" si="23"/>
        <v>11</v>
      </c>
      <c r="O64" s="136">
        <f t="shared" si="23"/>
        <v>12</v>
      </c>
    </row>
    <row r="65" spans="1:15" s="105" customFormat="1" ht="14" x14ac:dyDescent="0.2">
      <c r="A65" s="104"/>
      <c r="B65" s="108" t="s">
        <v>177</v>
      </c>
      <c r="C65" s="158"/>
      <c r="D65" s="285" t="str">
        <f>D13</f>
        <v>JAN-20</v>
      </c>
      <c r="E65" s="285" t="str">
        <f t="shared" ref="E65:O65" si="24">E13</f>
        <v>FEB-20</v>
      </c>
      <c r="F65" s="285" t="str">
        <f t="shared" si="24"/>
        <v>MAR-20</v>
      </c>
      <c r="G65" s="285" t="str">
        <f t="shared" si="24"/>
        <v>APR-20</v>
      </c>
      <c r="H65" s="285" t="str">
        <f t="shared" si="24"/>
        <v>MAY-20</v>
      </c>
      <c r="I65" s="285" t="str">
        <f t="shared" si="24"/>
        <v>JUN-20</v>
      </c>
      <c r="J65" s="285" t="str">
        <f t="shared" si="24"/>
        <v>JUL-20</v>
      </c>
      <c r="K65" s="285" t="str">
        <f t="shared" si="24"/>
        <v>AUG-20</v>
      </c>
      <c r="L65" s="285" t="str">
        <f t="shared" si="24"/>
        <v>SEP-20</v>
      </c>
      <c r="M65" s="285" t="str">
        <f t="shared" si="24"/>
        <v>OCT-20</v>
      </c>
      <c r="N65" s="285" t="str">
        <f t="shared" si="24"/>
        <v>NOV-20</v>
      </c>
      <c r="O65" s="285" t="str">
        <f t="shared" si="24"/>
        <v>DEC-20</v>
      </c>
    </row>
    <row r="66" spans="1:15" s="105" customFormat="1" ht="14" x14ac:dyDescent="0.2">
      <c r="A66" s="104"/>
      <c r="B66" s="96"/>
      <c r="C66" s="158"/>
    </row>
    <row r="67" spans="1:15" ht="14" x14ac:dyDescent="0.2">
      <c r="B67" s="108" t="s">
        <v>6</v>
      </c>
      <c r="C67" s="165"/>
      <c r="D67" s="102"/>
      <c r="E67" s="102"/>
      <c r="F67" s="102"/>
      <c r="G67" s="102"/>
      <c r="H67" s="102"/>
      <c r="I67" s="102"/>
      <c r="J67" s="102"/>
      <c r="K67" s="102"/>
      <c r="L67" s="102"/>
      <c r="M67" s="102"/>
      <c r="N67" s="102"/>
      <c r="O67" s="115"/>
    </row>
    <row r="68" spans="1:15" ht="14" x14ac:dyDescent="0.2">
      <c r="A68" s="97" t="s">
        <v>153</v>
      </c>
      <c r="B68" s="96" t="s">
        <v>153</v>
      </c>
      <c r="C68" s="165">
        <f t="shared" ref="C68:C74" si="25">SUMIFS(BS_OP_BAL,BS_CAT_1,$A68)</f>
        <v>0</v>
      </c>
      <c r="D68" s="122">
        <f>D365</f>
        <v>-2658.3799999999992</v>
      </c>
      <c r="E68" s="122">
        <f t="shared" ref="E68:O68" si="26">E365</f>
        <v>6170.840000000002</v>
      </c>
      <c r="F68" s="122">
        <f t="shared" si="26"/>
        <v>15100.420000000002</v>
      </c>
      <c r="G68" s="122">
        <f t="shared" si="26"/>
        <v>29525.882000000001</v>
      </c>
      <c r="H68" s="122">
        <f t="shared" si="26"/>
        <v>92182.155100000004</v>
      </c>
      <c r="I68" s="122">
        <f t="shared" si="26"/>
        <v>104689.96875500001</v>
      </c>
      <c r="J68" s="122">
        <f t="shared" si="26"/>
        <v>117190.35943775001</v>
      </c>
      <c r="K68" s="122">
        <f t="shared" si="26"/>
        <v>129690.37897188752</v>
      </c>
      <c r="L68" s="122">
        <f t="shared" si="26"/>
        <v>142190.3799485944</v>
      </c>
      <c r="M68" s="122">
        <f t="shared" si="26"/>
        <v>154690.37999742976</v>
      </c>
      <c r="N68" s="122">
        <f t="shared" si="26"/>
        <v>167190.37999987154</v>
      </c>
      <c r="O68" s="122">
        <f t="shared" si="26"/>
        <v>179690.37999999363</v>
      </c>
    </row>
    <row r="69" spans="1:15" ht="14" x14ac:dyDescent="0.2">
      <c r="A69" s="97" t="s">
        <v>152</v>
      </c>
      <c r="B69" s="96" t="s">
        <v>152</v>
      </c>
      <c r="C69" s="165">
        <f t="shared" si="25"/>
        <v>0</v>
      </c>
      <c r="D69" s="122">
        <f>IF(D$63="Actual",SUMIFS(BS_1,BS_CAT_1,$A69),D138)</f>
        <v>14400</v>
      </c>
      <c r="E69" s="122">
        <f>IF(E$63="Actual",SUMIFS(bs_2,BS_CAT_1,$A69),E138)</f>
        <v>14400</v>
      </c>
      <c r="F69" s="122">
        <f>IF(F$63="Actual",SUMIFS(BS_3,BS_CAT_1,$A69),F138)</f>
        <v>14400</v>
      </c>
      <c r="G69" s="122">
        <f>IF(G$63="Actual",SUMIFS(BS_4,BS_CAT_1,$A69),G138)</f>
        <v>15600</v>
      </c>
      <c r="H69" s="122">
        <f>IF(H$63="Actual",SUMIFS(BS_5,BS_CAT_1,$A69),H138)</f>
        <v>15600</v>
      </c>
      <c r="I69" s="122">
        <f>IF(I$63="Actual",SUMIFS(BS_6,BS_CAT_1,$A69),I138)</f>
        <v>15600</v>
      </c>
      <c r="J69" s="122">
        <f>IF(J$63="Actual",SUMIFS(BS_7,BS_CAT_1,$A69),J138)</f>
        <v>15600</v>
      </c>
      <c r="K69" s="122">
        <f>IF(K$63="Actual",SUMIFS(BS_8,BS_CAT_1,$A69),K138)</f>
        <v>15600</v>
      </c>
      <c r="L69" s="122">
        <f>IF(L$63="Actual",SUMIFS(BS_9,BS_CAT_1,$A69),L138)</f>
        <v>15600</v>
      </c>
      <c r="M69" s="122">
        <f>IF(M$63="Actual",SUMIFS(BS_10,BS_CAT_1,$A69),M138)</f>
        <v>15600</v>
      </c>
      <c r="N69" s="122">
        <f>IF(N$63="Actual",SUMIFS(BS_11,BS_CAT_1,$A69),N138)</f>
        <v>15600</v>
      </c>
      <c r="O69" s="122">
        <f>IF(O$63="Actual",SUMIFS(BS_12,BS_CAT_1,$A69),O138)</f>
        <v>15600</v>
      </c>
    </row>
    <row r="70" spans="1:15" ht="14" x14ac:dyDescent="0.2">
      <c r="A70" s="97" t="s">
        <v>151</v>
      </c>
      <c r="B70" s="96" t="s">
        <v>151</v>
      </c>
      <c r="C70" s="165">
        <f t="shared" si="25"/>
        <v>0</v>
      </c>
      <c r="D70" s="122">
        <f>IF(D$63="Actual",SUMIFS(BS_1,BS_CAT_1,$A70),D145)</f>
        <v>0</v>
      </c>
      <c r="E70" s="122">
        <f>IF(E$63="Actual",SUMIFS(bs_2,BS_CAT_1,$A70),E145)</f>
        <v>0</v>
      </c>
      <c r="F70" s="122">
        <f>IF(F$63="Actual",SUMIFS(BS_3,BS_CAT_1,$A70),F145)</f>
        <v>0</v>
      </c>
      <c r="G70" s="122">
        <f>IF(G$63="Actual",SUMIFS(BS_4,BS_CAT_1,$A70),G145)</f>
        <v>0</v>
      </c>
      <c r="H70" s="122">
        <f>IF(H$63="Actual",SUMIFS(BS_5,BS_CAT_1,$A70),H145)</f>
        <v>0</v>
      </c>
      <c r="I70" s="122">
        <f>IF(I$63="Actual",SUMIFS(BS_6,BS_CAT_1,$A70),I145)</f>
        <v>0</v>
      </c>
      <c r="J70" s="122">
        <f>IF(J$63="Actual",SUMIFS(BS_7,BS_CAT_1,$A70),J145)</f>
        <v>0</v>
      </c>
      <c r="K70" s="122">
        <f>IF(K$63="Actual",SUMIFS(BS_8,BS_CAT_1,$A70),K145)</f>
        <v>0</v>
      </c>
      <c r="L70" s="122">
        <f>IF(L$63="Actual",SUMIFS(BS_9,BS_CAT_1,$A70),L145)</f>
        <v>0</v>
      </c>
      <c r="M70" s="122">
        <f>IF(M$63="Actual",SUMIFS(BS_10,BS_CAT_1,$A70),M145)</f>
        <v>0</v>
      </c>
      <c r="N70" s="122">
        <f>IF(N$63="Actual",SUMIFS(BS_11,BS_CAT_1,$A70),N145)</f>
        <v>0</v>
      </c>
      <c r="O70" s="122">
        <f>IF(O$63="Actual",SUMIFS(BS_12,BS_CAT_1,$A70),O145)</f>
        <v>0</v>
      </c>
    </row>
    <row r="71" spans="1:15" ht="14" x14ac:dyDescent="0.2">
      <c r="A71" s="97" t="s">
        <v>47</v>
      </c>
      <c r="B71" s="96" t="s">
        <v>47</v>
      </c>
      <c r="C71" s="165">
        <f t="shared" si="25"/>
        <v>0</v>
      </c>
      <c r="D71" s="122">
        <f>IF(D$63="Actual",SUMIFS(BS_1,BS_CAT_1,$A71),D152)</f>
        <v>0</v>
      </c>
      <c r="E71" s="122">
        <f>IF(E$63="Actual",SUMIFS(bs_2,BS_CAT_1,$A71),E152)</f>
        <v>0</v>
      </c>
      <c r="F71" s="122">
        <f>IF(F$63="Actual",SUMIFS(BS_3,BS_CAT_1,$A71),F152)</f>
        <v>0</v>
      </c>
      <c r="G71" s="122">
        <f>IF(G$63="Actual",SUMIFS(BS_4,BS_CAT_1,$A71),G152)</f>
        <v>0</v>
      </c>
      <c r="H71" s="122">
        <f>IF(H$63="Actual",SUMIFS(BS_5,BS_CAT_1,$A71),H152)</f>
        <v>0</v>
      </c>
      <c r="I71" s="122">
        <f>IF(I$63="Actual",SUMIFS(BS_6,BS_CAT_1,$A71),I152)</f>
        <v>0</v>
      </c>
      <c r="J71" s="122">
        <f>IF(J$63="Actual",SUMIFS(BS_7,BS_CAT_1,$A71),J152)</f>
        <v>0</v>
      </c>
      <c r="K71" s="122">
        <f>IF(K$63="Actual",SUMIFS(BS_8,BS_CAT_1,$A71),K152)</f>
        <v>0</v>
      </c>
      <c r="L71" s="122">
        <f>IF(L$63="Actual",SUMIFS(BS_9,BS_CAT_1,$A71),L152)</f>
        <v>0</v>
      </c>
      <c r="M71" s="122">
        <f>IF(M$63="Actual",SUMIFS(BS_10,BS_CAT_1,$A71),M152)</f>
        <v>0</v>
      </c>
      <c r="N71" s="122">
        <f>IF(N$63="Actual",SUMIFS(BS_11,BS_CAT_1,$A71),N152)</f>
        <v>0</v>
      </c>
      <c r="O71" s="122">
        <f>IF(O$63="Actual",SUMIFS(BS_12,BS_CAT_1,$A71),O152)</f>
        <v>0</v>
      </c>
    </row>
    <row r="72" spans="1:15" ht="14" x14ac:dyDescent="0.2">
      <c r="A72" s="97" t="s">
        <v>150</v>
      </c>
      <c r="B72" s="96" t="s">
        <v>150</v>
      </c>
      <c r="C72" s="165">
        <f t="shared" si="25"/>
        <v>0</v>
      </c>
      <c r="D72" s="122">
        <f>IF(D$63="Actual",SUMIFS(BS_1,BS_CAT_1,$A72),D162)</f>
        <v>0</v>
      </c>
      <c r="E72" s="122">
        <f>IF(E$63="Actual",SUMIFS(bs_2,BS_CAT_1,$A72),E162)</f>
        <v>0</v>
      </c>
      <c r="F72" s="122">
        <f>IF(F$63="Actual",SUMIFS(BS_3,BS_CAT_1,$A72),F162)</f>
        <v>0</v>
      </c>
      <c r="G72" s="122">
        <f>IF(G$63="Actual",SUMIFS(BS_4,BS_CAT_1,$A72),G162)</f>
        <v>0</v>
      </c>
      <c r="H72" s="122">
        <f>IF(H$63="Actual",SUMIFS(BS_5,BS_CAT_1,$A72),H162)</f>
        <v>0</v>
      </c>
      <c r="I72" s="122">
        <f>IF(I$63="Actual",SUMIFS(BS_6,BS_CAT_1,$A72),I162)</f>
        <v>0</v>
      </c>
      <c r="J72" s="122">
        <f>IF(J$63="Actual",SUMIFS(BS_7,BS_CAT_1,$A72),J162)</f>
        <v>0</v>
      </c>
      <c r="K72" s="122">
        <f>IF(K$63="Actual",SUMIFS(BS_8,BS_CAT_1,$A72),K162)</f>
        <v>0</v>
      </c>
      <c r="L72" s="122">
        <f>IF(L$63="Actual",SUMIFS(BS_9,BS_CAT_1,$A72),L162)</f>
        <v>0</v>
      </c>
      <c r="M72" s="122">
        <f>IF(M$63="Actual",SUMIFS(BS_10,BS_CAT_1,$A72),M162)</f>
        <v>0</v>
      </c>
      <c r="N72" s="122">
        <f>IF(N$63="Actual",SUMIFS(BS_11,BS_CAT_1,$A72),N162)</f>
        <v>0</v>
      </c>
      <c r="O72" s="122">
        <f>IF(O$63="Actual",SUMIFS(BS_12,BS_CAT_1,$A72),O162)</f>
        <v>0</v>
      </c>
    </row>
    <row r="73" spans="1:15" ht="14" x14ac:dyDescent="0.2">
      <c r="A73" s="97" t="s">
        <v>149</v>
      </c>
      <c r="B73" s="96" t="s">
        <v>149</v>
      </c>
      <c r="C73" s="165">
        <f t="shared" si="25"/>
        <v>0</v>
      </c>
      <c r="D73" s="122">
        <f>IF(D$63="Actual",SUMIFS(BS_1,BS_CAT_1,$A73),D169)</f>
        <v>0</v>
      </c>
      <c r="E73" s="122">
        <f>IF(E$63="Actual",SUMIFS(bs_2,BS_CAT_1,$A73),E169)</f>
        <v>0</v>
      </c>
      <c r="F73" s="122">
        <f>IF(F$63="Actual",SUMIFS(BS_3,BS_CAT_1,$A73),F169)</f>
        <v>0</v>
      </c>
      <c r="G73" s="122">
        <f>IF(G$63="Actual",SUMIFS(BS_4,BS_CAT_1,$A73),G169)</f>
        <v>0</v>
      </c>
      <c r="H73" s="122">
        <f>IF(H$63="Actual",SUMIFS(BS_5,BS_CAT_1,$A73),H169)</f>
        <v>0</v>
      </c>
      <c r="I73" s="122">
        <f>IF(I$63="Actual",SUMIFS(BS_6,BS_CAT_1,$A73),I169)</f>
        <v>0</v>
      </c>
      <c r="J73" s="122">
        <f>IF(J$63="Actual",SUMIFS(BS_7,BS_CAT_1,$A73),J169)</f>
        <v>0</v>
      </c>
      <c r="K73" s="122">
        <f>IF(K$63="Actual",SUMIFS(BS_8,BS_CAT_1,$A73),K169)</f>
        <v>0</v>
      </c>
      <c r="L73" s="122">
        <f>IF(L$63="Actual",SUMIFS(BS_9,BS_CAT_1,$A73),L169)</f>
        <v>0</v>
      </c>
      <c r="M73" s="122">
        <f>IF(M$63="Actual",SUMIFS(BS_10,BS_CAT_1,$A73),M169)</f>
        <v>0</v>
      </c>
      <c r="N73" s="122">
        <f>IF(N$63="Actual",SUMIFS(BS_11,BS_CAT_1,$A73),N169)</f>
        <v>0</v>
      </c>
      <c r="O73" s="122">
        <f>IF(O$63="Actual",SUMIFS(BS_12,BS_CAT_1,$A73),O169)</f>
        <v>0</v>
      </c>
    </row>
    <row r="74" spans="1:15" ht="14" x14ac:dyDescent="0.2">
      <c r="A74" s="97" t="s">
        <v>148</v>
      </c>
      <c r="B74" s="96" t="s">
        <v>148</v>
      </c>
      <c r="C74" s="165">
        <f t="shared" si="25"/>
        <v>0</v>
      </c>
      <c r="D74" s="122">
        <f>IF(D$63="Actual",SUMIFS(BS_1,BS_CAT_1,$A74),D176)</f>
        <v>0</v>
      </c>
      <c r="E74" s="122">
        <f>IF(E$63="Actual",SUMIFS(bs_2,BS_CAT_1,$A74),E176)</f>
        <v>0</v>
      </c>
      <c r="F74" s="122">
        <f>IF(F$63="Actual",SUMIFS(BS_3,BS_CAT_1,$A74),F176)</f>
        <v>0</v>
      </c>
      <c r="G74" s="122">
        <f>IF(G$63="Actual",SUMIFS(BS_4,BS_CAT_1,$A74),G176)</f>
        <v>0</v>
      </c>
      <c r="H74" s="122">
        <f>IF(H$63="Actual",SUMIFS(BS_5,BS_CAT_1,$A74),H176)</f>
        <v>0</v>
      </c>
      <c r="I74" s="122">
        <f>IF(I$63="Actual",SUMIFS(BS_6,BS_CAT_1,$A74),I176)</f>
        <v>0</v>
      </c>
      <c r="J74" s="122">
        <f>IF(J$63="Actual",SUMIFS(BS_7,BS_CAT_1,$A74),J176)</f>
        <v>0</v>
      </c>
      <c r="K74" s="122">
        <f>IF(K$63="Actual",SUMIFS(BS_8,BS_CAT_1,$A74),K176)</f>
        <v>0</v>
      </c>
      <c r="L74" s="122">
        <f>IF(L$63="Actual",SUMIFS(BS_9,BS_CAT_1,$A74),L176)</f>
        <v>0</v>
      </c>
      <c r="M74" s="122">
        <f>IF(M$63="Actual",SUMIFS(BS_10,BS_CAT_1,$A74),M176)</f>
        <v>0</v>
      </c>
      <c r="N74" s="122">
        <f>IF(N$63="Actual",SUMIFS(BS_11,BS_CAT_1,$A74),N176)</f>
        <v>0</v>
      </c>
      <c r="O74" s="122">
        <f>IF(O$63="Actual",SUMIFS(BS_12,BS_CAT_1,$A74),O176)</f>
        <v>0</v>
      </c>
    </row>
    <row r="75" spans="1:15" s="112" customFormat="1" ht="14" x14ac:dyDescent="0.2">
      <c r="A75" s="111"/>
      <c r="B75" s="108" t="s">
        <v>170</v>
      </c>
      <c r="C75" s="167">
        <f>SUM(C68:C74)</f>
        <v>0</v>
      </c>
      <c r="D75" s="141">
        <f>SUM(D68:D74)</f>
        <v>11741.62</v>
      </c>
      <c r="E75" s="141">
        <f t="shared" ref="E75:O75" si="27">SUM(E68:E74)</f>
        <v>20570.840000000004</v>
      </c>
      <c r="F75" s="141">
        <f t="shared" si="27"/>
        <v>29500.420000000002</v>
      </c>
      <c r="G75" s="141">
        <f t="shared" si="27"/>
        <v>45125.881999999998</v>
      </c>
      <c r="H75" s="141">
        <f t="shared" si="27"/>
        <v>107782.1551</v>
      </c>
      <c r="I75" s="141">
        <f t="shared" si="27"/>
        <v>120289.96875500001</v>
      </c>
      <c r="J75" s="141">
        <f t="shared" si="27"/>
        <v>132790.35943775001</v>
      </c>
      <c r="K75" s="141">
        <f t="shared" si="27"/>
        <v>145290.37897188752</v>
      </c>
      <c r="L75" s="141">
        <f t="shared" si="27"/>
        <v>157790.3799485944</v>
      </c>
      <c r="M75" s="141">
        <f t="shared" si="27"/>
        <v>170290.37999742976</v>
      </c>
      <c r="N75" s="141">
        <f t="shared" si="27"/>
        <v>182790.37999987154</v>
      </c>
      <c r="O75" s="141">
        <f t="shared" si="27"/>
        <v>195290.37999999363</v>
      </c>
    </row>
    <row r="76" spans="1:15" ht="14" x14ac:dyDescent="0.2">
      <c r="B76" s="96"/>
      <c r="C76" s="165"/>
      <c r="D76" s="121"/>
      <c r="E76" s="122"/>
      <c r="F76" s="122"/>
      <c r="G76" s="122"/>
      <c r="H76" s="122"/>
      <c r="I76" s="122"/>
      <c r="J76" s="122"/>
      <c r="K76" s="122"/>
      <c r="L76" s="122"/>
      <c r="M76" s="122"/>
      <c r="N76" s="122"/>
      <c r="O76" s="122"/>
    </row>
    <row r="77" spans="1:15" ht="14" x14ac:dyDescent="0.2">
      <c r="B77" s="108" t="s">
        <v>147</v>
      </c>
      <c r="C77" s="165"/>
      <c r="D77" s="121"/>
      <c r="E77" s="122"/>
      <c r="F77" s="122"/>
      <c r="G77" s="122"/>
      <c r="H77" s="122"/>
      <c r="I77" s="122"/>
      <c r="J77" s="122"/>
      <c r="K77" s="122"/>
      <c r="L77" s="122"/>
      <c r="M77" s="122"/>
      <c r="N77" s="122"/>
      <c r="O77" s="122"/>
    </row>
    <row r="78" spans="1:15" ht="14" x14ac:dyDescent="0.2">
      <c r="A78" s="97" t="s">
        <v>146</v>
      </c>
      <c r="B78" s="96" t="s">
        <v>146</v>
      </c>
      <c r="C78" s="165">
        <f t="shared" ref="C78:C83" si="28">SUMIFS(BS_OP_BAL,BS_CAT_1,$A78)</f>
        <v>0</v>
      </c>
      <c r="D78" s="122">
        <f>IF(D$63="Actual",SUMIFS(BS_1,BS_CAT_1,$A78),D183)</f>
        <v>2000</v>
      </c>
      <c r="E78" s="122">
        <f>IF(E$63="Actual",SUMIFS(bs_2,BS_CAT_1,$A78),E183)</f>
        <v>2360</v>
      </c>
      <c r="F78" s="122">
        <f>IF(F$63="Actual",SUMIFS(BS_3,BS_CAT_1,$A78),F183)</f>
        <v>2360</v>
      </c>
      <c r="G78" s="122">
        <f>IF(G$63="Actual",SUMIFS(BS_4,BS_CAT_1,$A78),G183)</f>
        <v>2360</v>
      </c>
      <c r="H78" s="122">
        <f>IF(H$63="Actual",SUMIFS(BS_5,BS_CAT_1,$A78),H183)</f>
        <v>2360</v>
      </c>
      <c r="I78" s="122">
        <f>IF(I$63="Actual",SUMIFS(BS_6,BS_CAT_1,$A78),I183)</f>
        <v>2360</v>
      </c>
      <c r="J78" s="122">
        <f>IF(J$63="Actual",SUMIFS(BS_7,BS_CAT_1,$A78),J183)</f>
        <v>2360</v>
      </c>
      <c r="K78" s="122">
        <f>IF(K$63="Actual",SUMIFS(BS_8,BS_CAT_1,$A78),K183)</f>
        <v>2360</v>
      </c>
      <c r="L78" s="122">
        <f>IF(L$63="Actual",SUMIFS(BS_9,BS_CAT_1,$A78),L183)</f>
        <v>2360</v>
      </c>
      <c r="M78" s="122">
        <f>IF(M$63="Actual",SUMIFS(BS_10,BS_CAT_1,$A78),M183)</f>
        <v>2360</v>
      </c>
      <c r="N78" s="122">
        <f>IF(N$63="Actual",SUMIFS(BS_11,BS_CAT_1,$A78),N183)</f>
        <v>2360</v>
      </c>
      <c r="O78" s="122">
        <f>IF(O$63="Actual",SUMIFS(BS_12,BS_CAT_1,$A78),O183)</f>
        <v>2360</v>
      </c>
    </row>
    <row r="79" spans="1:15" ht="14" x14ac:dyDescent="0.2">
      <c r="A79" s="97" t="s">
        <v>145</v>
      </c>
      <c r="B79" s="96" t="s">
        <v>145</v>
      </c>
      <c r="C79" s="165">
        <f t="shared" si="28"/>
        <v>0</v>
      </c>
      <c r="D79" s="122">
        <f>IF(D$63="Actual",SUMIFS(BS_1,BS_CAT_1,$A79),D190)</f>
        <v>0</v>
      </c>
      <c r="E79" s="122">
        <f>IF(E$63="Actual",SUMIFS(bs_2,BS_CAT_1,$A79),E190)</f>
        <v>0</v>
      </c>
      <c r="F79" s="122">
        <f>IF(F$63="Actual",SUMIFS(BS_3,BS_CAT_1,$A79),F190)</f>
        <v>0</v>
      </c>
      <c r="G79" s="122">
        <f>IF(G$63="Actual",SUMIFS(BS_4,BS_CAT_1,$A79),G190)</f>
        <v>0</v>
      </c>
      <c r="H79" s="122">
        <f>IF(H$63="Actual",SUMIFS(BS_5,BS_CAT_1,$A79),H190)</f>
        <v>0</v>
      </c>
      <c r="I79" s="122">
        <f>IF(I$63="Actual",SUMIFS(BS_6,BS_CAT_1,$A79),I190)</f>
        <v>0</v>
      </c>
      <c r="J79" s="122">
        <f>IF(J$63="Actual",SUMIFS(BS_7,BS_CAT_1,$A79),J190)</f>
        <v>0</v>
      </c>
      <c r="K79" s="122">
        <f>IF(K$63="Actual",SUMIFS(BS_8,BS_CAT_1,$A79),K190)</f>
        <v>0</v>
      </c>
      <c r="L79" s="122">
        <f>IF(L$63="Actual",SUMIFS(BS_9,BS_CAT_1,$A79),L190)</f>
        <v>0</v>
      </c>
      <c r="M79" s="122">
        <f>IF(M$63="Actual",SUMIFS(BS_10,BS_CAT_1,$A79),M190)</f>
        <v>0</v>
      </c>
      <c r="N79" s="122">
        <f>IF(N$63="Actual",SUMIFS(BS_11,BS_CAT_1,$A79),N190)</f>
        <v>0</v>
      </c>
      <c r="O79" s="122">
        <f>IF(O$63="Actual",SUMIFS(BS_12,BS_CAT_1,$A79),O190)</f>
        <v>0</v>
      </c>
    </row>
    <row r="80" spans="1:15" ht="14" x14ac:dyDescent="0.2">
      <c r="A80" s="97" t="s">
        <v>144</v>
      </c>
      <c r="B80" s="96" t="s">
        <v>144</v>
      </c>
      <c r="C80" s="165">
        <f t="shared" si="28"/>
        <v>0</v>
      </c>
      <c r="D80" s="122">
        <f>IF(D$63="Actual",SUMIFS(BS_1,BS_CAT_1,$A80),D197)</f>
        <v>0</v>
      </c>
      <c r="E80" s="122">
        <f>IF(E$63="Actual",SUMIFS(bs_2,BS_CAT_1,$A80),E197)</f>
        <v>0</v>
      </c>
      <c r="F80" s="122">
        <f>IF(F$63="Actual",SUMIFS(BS_3,BS_CAT_1,$A80),F197)</f>
        <v>0</v>
      </c>
      <c r="G80" s="122">
        <f>IF(G$63="Actual",SUMIFS(BS_4,BS_CAT_1,$A80),G197)</f>
        <v>0</v>
      </c>
      <c r="H80" s="122">
        <f>IF(H$63="Actual",SUMIFS(BS_5,BS_CAT_1,$A80),H197)</f>
        <v>0</v>
      </c>
      <c r="I80" s="122">
        <f>IF(I$63="Actual",SUMIFS(BS_6,BS_CAT_1,$A80),I197)</f>
        <v>0</v>
      </c>
      <c r="J80" s="122">
        <f>IF(J$63="Actual",SUMIFS(BS_7,BS_CAT_1,$A80),J197)</f>
        <v>0</v>
      </c>
      <c r="K80" s="122">
        <f>IF(K$63="Actual",SUMIFS(BS_8,BS_CAT_1,$A80),K197)</f>
        <v>0</v>
      </c>
      <c r="L80" s="122">
        <f>IF(L$63="Actual",SUMIFS(BS_9,BS_CAT_1,$A80),L197)</f>
        <v>0</v>
      </c>
      <c r="M80" s="122">
        <f>IF(M$63="Actual",SUMIFS(BS_10,BS_CAT_1,$A80),M197)</f>
        <v>0</v>
      </c>
      <c r="N80" s="122">
        <f>IF(N$63="Actual",SUMIFS(BS_11,BS_CAT_1,$A80),N197)</f>
        <v>0</v>
      </c>
      <c r="O80" s="122">
        <f>IF(O$63="Actual",SUMIFS(BS_12,BS_CAT_1,$A80),O197)</f>
        <v>0</v>
      </c>
    </row>
    <row r="81" spans="1:15" ht="14" x14ac:dyDescent="0.2">
      <c r="A81" s="97" t="s">
        <v>143</v>
      </c>
      <c r="B81" s="96" t="s">
        <v>143</v>
      </c>
      <c r="C81" s="165">
        <f t="shared" si="28"/>
        <v>0</v>
      </c>
      <c r="D81" s="122">
        <f>IF(D$63="Actual",SUMIFS(BS_1,BS_CAT_1,$A81),D204)</f>
        <v>0</v>
      </c>
      <c r="E81" s="122">
        <f>IF(E$63="Actual",SUMIFS(bs_2,BS_CAT_1,$A81),E204)</f>
        <v>0</v>
      </c>
      <c r="F81" s="122">
        <f>IF(F$63="Actual",SUMIFS(BS_3,BS_CAT_1,$A81),F204)</f>
        <v>0</v>
      </c>
      <c r="G81" s="122">
        <f>IF(G$63="Actual",SUMIFS(BS_4,BS_CAT_1,$A81),G204)</f>
        <v>0</v>
      </c>
      <c r="H81" s="122">
        <f>IF(H$63="Actual",SUMIFS(BS_5,BS_CAT_1,$A81),H204)</f>
        <v>0</v>
      </c>
      <c r="I81" s="122">
        <f>IF(I$63="Actual",SUMIFS(BS_6,BS_CAT_1,$A81),I204)</f>
        <v>0</v>
      </c>
      <c r="J81" s="122">
        <f>IF(J$63="Actual",SUMIFS(BS_7,BS_CAT_1,$A81),J204)</f>
        <v>0</v>
      </c>
      <c r="K81" s="122">
        <f>IF(K$63="Actual",SUMIFS(BS_8,BS_CAT_1,$A81),K204)</f>
        <v>0</v>
      </c>
      <c r="L81" s="122">
        <f>IF(L$63="Actual",SUMIFS(BS_9,BS_CAT_1,$A81),L204)</f>
        <v>0</v>
      </c>
      <c r="M81" s="122">
        <f>IF(M$63="Actual",SUMIFS(BS_10,BS_CAT_1,$A81),M204)</f>
        <v>0</v>
      </c>
      <c r="N81" s="122">
        <f>IF(N$63="Actual",SUMIFS(BS_11,BS_CAT_1,$A81),N204)</f>
        <v>0</v>
      </c>
      <c r="O81" s="122">
        <f>IF(O$63="Actual",SUMIFS(BS_12,BS_CAT_1,$A81),O204)</f>
        <v>0</v>
      </c>
    </row>
    <row r="82" spans="1:15" ht="14" x14ac:dyDescent="0.2">
      <c r="A82" s="97" t="s">
        <v>142</v>
      </c>
      <c r="B82" s="96" t="s">
        <v>142</v>
      </c>
      <c r="C82" s="165">
        <f t="shared" si="28"/>
        <v>0</v>
      </c>
      <c r="D82" s="122">
        <f>IF(D$63="Actual",SUMIFS(BS_1,BS_CAT_1,$A82),D211)</f>
        <v>0</v>
      </c>
      <c r="E82" s="122">
        <f>IF(E$63="Actual",SUMIFS(bs_2,BS_CAT_1,$A82),E211)</f>
        <v>0</v>
      </c>
      <c r="F82" s="122">
        <f>IF(F$63="Actual",SUMIFS(BS_3,BS_CAT_1,$A82),F211)</f>
        <v>0</v>
      </c>
      <c r="G82" s="122">
        <f>IF(G$63="Actual",SUMIFS(BS_4,BS_CAT_1,$A82),G211)</f>
        <v>0</v>
      </c>
      <c r="H82" s="122">
        <f>IF(H$63="Actual",SUMIFS(BS_5,BS_CAT_1,$A82),H211)</f>
        <v>0</v>
      </c>
      <c r="I82" s="122">
        <f>IF(I$63="Actual",SUMIFS(BS_6,BS_CAT_1,$A82),I211)</f>
        <v>0</v>
      </c>
      <c r="J82" s="122">
        <f>IF(J$63="Actual",SUMIFS(BS_7,BS_CAT_1,$A82),J211)</f>
        <v>0</v>
      </c>
      <c r="K82" s="122">
        <f>IF(K$63="Actual",SUMIFS(BS_8,BS_CAT_1,$A82),K211)</f>
        <v>0</v>
      </c>
      <c r="L82" s="122">
        <f>IF(L$63="Actual",SUMIFS(BS_9,BS_CAT_1,$A82),L211)</f>
        <v>0</v>
      </c>
      <c r="M82" s="122">
        <f>IF(M$63="Actual",SUMIFS(BS_10,BS_CAT_1,$A82),M211)</f>
        <v>0</v>
      </c>
      <c r="N82" s="122">
        <f>IF(N$63="Actual",SUMIFS(BS_11,BS_CAT_1,$A82),N211)</f>
        <v>0</v>
      </c>
      <c r="O82" s="122">
        <f>IF(O$63="Actual",SUMIFS(BS_12,BS_CAT_1,$A82),O211)</f>
        <v>0</v>
      </c>
    </row>
    <row r="83" spans="1:15" ht="14" x14ac:dyDescent="0.2">
      <c r="A83" s="97" t="s">
        <v>141</v>
      </c>
      <c r="B83" s="96" t="s">
        <v>141</v>
      </c>
      <c r="C83" s="165">
        <f t="shared" si="28"/>
        <v>0</v>
      </c>
      <c r="D83" s="122">
        <f>IF(D$63="Actual",SUMIFS(BS_1,BS_CAT_1,$A83),D218)</f>
        <v>0</v>
      </c>
      <c r="E83" s="122">
        <f>IF(E$63="Actual",SUMIFS(bs_2,BS_CAT_1,$A83),E218)</f>
        <v>0</v>
      </c>
      <c r="F83" s="122">
        <f>IF(F$63="Actual",SUMIFS(BS_3,BS_CAT_1,$A83),F218)</f>
        <v>0</v>
      </c>
      <c r="G83" s="122">
        <f>IF(G$63="Actual",SUMIFS(BS_4,BS_CAT_1,$A83),G218)</f>
        <v>0</v>
      </c>
      <c r="H83" s="122">
        <f>IF(H$63="Actual",SUMIFS(BS_5,BS_CAT_1,$A83),H218)</f>
        <v>0</v>
      </c>
      <c r="I83" s="122">
        <f>IF(I$63="Actual",SUMIFS(BS_6,BS_CAT_1,$A83),I218)</f>
        <v>0</v>
      </c>
      <c r="J83" s="122">
        <f>IF(J$63="Actual",SUMIFS(BS_7,BS_CAT_1,$A83),J218)</f>
        <v>0</v>
      </c>
      <c r="K83" s="122">
        <f>IF(K$63="Actual",SUMIFS(BS_8,BS_CAT_1,$A83),K218)</f>
        <v>0</v>
      </c>
      <c r="L83" s="122">
        <f>IF(L$63="Actual",SUMIFS(BS_9,BS_CAT_1,$A83),L218)</f>
        <v>0</v>
      </c>
      <c r="M83" s="122">
        <f>IF(M$63="Actual",SUMIFS(BS_10,BS_CAT_1,$A83),M218)</f>
        <v>0</v>
      </c>
      <c r="N83" s="122">
        <f>IF(N$63="Actual",SUMIFS(BS_11,BS_CAT_1,$A83),N218)</f>
        <v>0</v>
      </c>
      <c r="O83" s="122">
        <f>IF(O$63="Actual",SUMIFS(BS_12,BS_CAT_1,$A83),O218)</f>
        <v>0</v>
      </c>
    </row>
    <row r="84" spans="1:15" s="112" customFormat="1" ht="14" x14ac:dyDescent="0.2">
      <c r="A84" s="111"/>
      <c r="B84" s="108" t="s">
        <v>169</v>
      </c>
      <c r="C84" s="167">
        <f>SUM(C78:C83)</f>
        <v>0</v>
      </c>
      <c r="D84" s="141">
        <f>SUM(D78:D83)</f>
        <v>2000</v>
      </c>
      <c r="E84" s="141">
        <f t="shared" ref="E84:O84" si="29">SUM(E78:E83)</f>
        <v>2360</v>
      </c>
      <c r="F84" s="141">
        <f t="shared" si="29"/>
        <v>2360</v>
      </c>
      <c r="G84" s="141">
        <f t="shared" si="29"/>
        <v>2360</v>
      </c>
      <c r="H84" s="141">
        <f t="shared" si="29"/>
        <v>2360</v>
      </c>
      <c r="I84" s="141">
        <f t="shared" si="29"/>
        <v>2360</v>
      </c>
      <c r="J84" s="141">
        <f t="shared" si="29"/>
        <v>2360</v>
      </c>
      <c r="K84" s="141">
        <f t="shared" si="29"/>
        <v>2360</v>
      </c>
      <c r="L84" s="141">
        <f t="shared" si="29"/>
        <v>2360</v>
      </c>
      <c r="M84" s="141">
        <f t="shared" si="29"/>
        <v>2360</v>
      </c>
      <c r="N84" s="141">
        <f t="shared" si="29"/>
        <v>2360</v>
      </c>
      <c r="O84" s="141">
        <f t="shared" si="29"/>
        <v>2360</v>
      </c>
    </row>
    <row r="85" spans="1:15" ht="14" x14ac:dyDescent="0.2">
      <c r="B85" s="96"/>
      <c r="C85" s="168"/>
      <c r="D85" s="125"/>
      <c r="E85" s="142"/>
      <c r="F85" s="142"/>
      <c r="G85" s="142"/>
      <c r="H85" s="142"/>
      <c r="I85" s="142"/>
      <c r="J85" s="142"/>
      <c r="K85" s="142"/>
      <c r="L85" s="142"/>
      <c r="M85" s="142"/>
      <c r="N85" s="142"/>
      <c r="O85" s="142"/>
    </row>
    <row r="86" spans="1:15" s="119" customFormat="1" ht="15" thickBot="1" x14ac:dyDescent="0.25">
      <c r="A86" s="116"/>
      <c r="B86" s="108" t="s">
        <v>171</v>
      </c>
      <c r="C86" s="169">
        <f>C75+C84</f>
        <v>0</v>
      </c>
      <c r="D86" s="123">
        <f>D75+D84</f>
        <v>13741.62</v>
      </c>
      <c r="E86" s="123">
        <f t="shared" ref="E86:O86" si="30">E75+E84</f>
        <v>22930.840000000004</v>
      </c>
      <c r="F86" s="123">
        <f t="shared" si="30"/>
        <v>31860.420000000002</v>
      </c>
      <c r="G86" s="123">
        <f t="shared" si="30"/>
        <v>47485.881999999998</v>
      </c>
      <c r="H86" s="123">
        <f t="shared" si="30"/>
        <v>110142.1551</v>
      </c>
      <c r="I86" s="123">
        <f t="shared" si="30"/>
        <v>122649.96875500001</v>
      </c>
      <c r="J86" s="123">
        <f t="shared" si="30"/>
        <v>135150.35943775001</v>
      </c>
      <c r="K86" s="123">
        <f t="shared" si="30"/>
        <v>147650.37897188752</v>
      </c>
      <c r="L86" s="123">
        <f t="shared" si="30"/>
        <v>160150.3799485944</v>
      </c>
      <c r="M86" s="123">
        <f t="shared" si="30"/>
        <v>172650.37999742976</v>
      </c>
      <c r="N86" s="123">
        <f t="shared" si="30"/>
        <v>185150.37999987154</v>
      </c>
      <c r="O86" s="123">
        <f t="shared" si="30"/>
        <v>197650.37999999363</v>
      </c>
    </row>
    <row r="87" spans="1:15" ht="15" thickTop="1" x14ac:dyDescent="0.2">
      <c r="B87" s="96"/>
      <c r="C87" s="165"/>
      <c r="D87" s="121"/>
      <c r="E87" s="122"/>
      <c r="F87" s="122"/>
      <c r="G87" s="122"/>
      <c r="H87" s="122"/>
      <c r="I87" s="122"/>
      <c r="J87" s="122"/>
      <c r="K87" s="122"/>
      <c r="L87" s="122"/>
      <c r="M87" s="122"/>
      <c r="N87" s="122"/>
      <c r="O87" s="122"/>
    </row>
    <row r="88" spans="1:15" ht="14" x14ac:dyDescent="0.2">
      <c r="B88" s="108" t="s">
        <v>103</v>
      </c>
      <c r="C88" s="165"/>
      <c r="D88" s="121"/>
      <c r="E88" s="122"/>
      <c r="F88" s="122"/>
      <c r="G88" s="122"/>
      <c r="H88" s="122"/>
      <c r="I88" s="122"/>
      <c r="J88" s="122"/>
      <c r="K88" s="122"/>
      <c r="L88" s="122"/>
      <c r="M88" s="122"/>
      <c r="N88" s="122"/>
      <c r="O88" s="122"/>
    </row>
    <row r="89" spans="1:15" ht="14" x14ac:dyDescent="0.2">
      <c r="A89" s="124" t="s">
        <v>140</v>
      </c>
      <c r="B89" s="96" t="s">
        <v>140</v>
      </c>
      <c r="C89" s="165">
        <f t="shared" ref="C89:C96" si="31">SUMIFS(BS_OP_BAL,BS_CAT_1,$A89)</f>
        <v>0</v>
      </c>
      <c r="D89" s="122">
        <f>IF(D$63="Actual",SUMIFS(BS_1,BS_CAT_1,$A89),D230)</f>
        <v>2049.6799999999998</v>
      </c>
      <c r="E89" s="122">
        <f>IF(E$63="Actual",SUMIFS(bs_2,BS_CAT_1,$A89),E230)</f>
        <v>-608.64000000000033</v>
      </c>
      <c r="F89" s="122">
        <f>IF(F$63="Actual",SUMIFS(BS_3,BS_CAT_1,$A89),F230)</f>
        <v>-3289.96</v>
      </c>
      <c r="G89" s="122">
        <f>IF(G$63="Actual",SUMIFS(BS_4,BS_CAT_1,$A89),G230)</f>
        <v>-164.49800000000005</v>
      </c>
      <c r="H89" s="122">
        <f>IF(H$63="Actual",SUMIFS(BS_5,BS_CAT_1,$A89),H230)</f>
        <v>-8.2249000000000194</v>
      </c>
      <c r="I89" s="122">
        <f>IF(I$63="Actual",SUMIFS(BS_6,BS_CAT_1,$A89),I230)</f>
        <v>-0.41124500000000097</v>
      </c>
      <c r="J89" s="122">
        <f>IF(J$63="Actual",SUMIFS(BS_7,BS_CAT_1,$A89),J230)</f>
        <v>-2.056225000000006E-2</v>
      </c>
      <c r="K89" s="122">
        <f>IF(K$63="Actual",SUMIFS(BS_8,BS_CAT_1,$A89),K230)</f>
        <v>-1.0281125000000044E-3</v>
      </c>
      <c r="L89" s="122">
        <f>IF(L$63="Actual",SUMIFS(BS_9,BS_CAT_1,$A89),L230)</f>
        <v>-5.1405625000000349E-5</v>
      </c>
      <c r="M89" s="122">
        <f>IF(M$63="Actual",SUMIFS(BS_10,BS_CAT_1,$A89),M230)</f>
        <v>-2.5702812500000188E-6</v>
      </c>
      <c r="N89" s="122">
        <f>IF(N$63="Actual",SUMIFS(BS_11,BS_CAT_1,$A89),N230)</f>
        <v>-1.2851406250000111E-7</v>
      </c>
      <c r="O89" s="122">
        <f>IF(O$63="Actual",SUMIFS(BS_12,BS_CAT_1,$A89),O230)</f>
        <v>-6.4257031250000554E-9</v>
      </c>
    </row>
    <row r="90" spans="1:15" ht="14" x14ac:dyDescent="0.2">
      <c r="A90" s="97" t="s">
        <v>114</v>
      </c>
      <c r="B90" s="96" t="s">
        <v>114</v>
      </c>
      <c r="C90" s="165">
        <f t="shared" si="31"/>
        <v>0</v>
      </c>
      <c r="D90" s="122">
        <f>IF(D$63="Actual",SUMIFS(BS_1,BS_CAT_1,$A90),D237)</f>
        <v>0</v>
      </c>
      <c r="E90" s="122">
        <f>IF(E$63="Actual",SUMIFS(bs_2,BS_CAT_1,$A90),E237)</f>
        <v>0</v>
      </c>
      <c r="F90" s="122">
        <f>IF(F$63="Actual",SUMIFS(BS_3,BS_CAT_1,$A90),F237)</f>
        <v>0</v>
      </c>
      <c r="G90" s="122">
        <f>IF(G$63="Actual",SUMIFS(BS_4,BS_CAT_1,$A90),G237)</f>
        <v>0</v>
      </c>
      <c r="H90" s="122">
        <f>IF(H$63="Actual",SUMIFS(BS_5,BS_CAT_1,$A90),H237)</f>
        <v>0</v>
      </c>
      <c r="I90" s="122">
        <f>IF(I$63="Actual",SUMIFS(BS_6,BS_CAT_1,$A90),I237)</f>
        <v>0</v>
      </c>
      <c r="J90" s="122">
        <f>IF(J$63="Actual",SUMIFS(BS_7,BS_CAT_1,$A90),J237)</f>
        <v>0</v>
      </c>
      <c r="K90" s="122">
        <f>IF(K$63="Actual",SUMIFS(BS_8,BS_CAT_1,$A90),K237)</f>
        <v>0</v>
      </c>
      <c r="L90" s="122">
        <f>IF(L$63="Actual",SUMIFS(BS_9,BS_CAT_1,$A90),L237)</f>
        <v>0</v>
      </c>
      <c r="M90" s="122">
        <f>IF(M$63="Actual",SUMIFS(BS_10,BS_CAT_1,$A90),M237)</f>
        <v>0</v>
      </c>
      <c r="N90" s="122">
        <f>IF(N$63="Actual",SUMIFS(BS_11,BS_CAT_1,$A90),N237)</f>
        <v>0</v>
      </c>
      <c r="O90" s="122">
        <f>IF(O$63="Actual",SUMIFS(BS_12,BS_CAT_1,$A90),O237)</f>
        <v>0</v>
      </c>
    </row>
    <row r="91" spans="1:15" ht="14" x14ac:dyDescent="0.2">
      <c r="A91" s="97" t="s">
        <v>28</v>
      </c>
      <c r="B91" s="96" t="s">
        <v>28</v>
      </c>
      <c r="C91" s="165">
        <f t="shared" si="31"/>
        <v>0</v>
      </c>
      <c r="D91" s="122">
        <f>IF(D$63="Actual",SUMIFS(BS_1,BS_CAT_1,$A91),D244)</f>
        <v>0</v>
      </c>
      <c r="E91" s="122">
        <f>IF(E$63="Actual",SUMIFS(bs_2,BS_CAT_1,$A91),E244)</f>
        <v>0</v>
      </c>
      <c r="F91" s="122">
        <f>IF(F$63="Actual",SUMIFS(BS_3,BS_CAT_1,$A91),F244)</f>
        <v>0</v>
      </c>
      <c r="G91" s="122">
        <f>IF(G$63="Actual",SUMIFS(BS_4,BS_CAT_1,$A91),G244)</f>
        <v>0</v>
      </c>
      <c r="H91" s="122">
        <f>IF(H$63="Actual",SUMIFS(BS_5,BS_CAT_1,$A91),H244)</f>
        <v>0</v>
      </c>
      <c r="I91" s="122">
        <f>IF(I$63="Actual",SUMIFS(BS_6,BS_CAT_1,$A91),I244)</f>
        <v>0</v>
      </c>
      <c r="J91" s="122">
        <f>IF(J$63="Actual",SUMIFS(BS_7,BS_CAT_1,$A91),J244)</f>
        <v>0</v>
      </c>
      <c r="K91" s="122">
        <f>IF(K$63="Actual",SUMIFS(BS_8,BS_CAT_1,$A91),K244)</f>
        <v>0</v>
      </c>
      <c r="L91" s="122">
        <f>IF(L$63="Actual",SUMIFS(BS_9,BS_CAT_1,$A91),L244)</f>
        <v>0</v>
      </c>
      <c r="M91" s="122">
        <f>IF(M$63="Actual",SUMIFS(BS_10,BS_CAT_1,$A91),M244)</f>
        <v>0</v>
      </c>
      <c r="N91" s="122">
        <f>IF(N$63="Actual",SUMIFS(BS_11,BS_CAT_1,$A91),N244)</f>
        <v>0</v>
      </c>
      <c r="O91" s="122">
        <f>IF(O$63="Actual",SUMIFS(BS_12,BS_CAT_1,$A91),O244)</f>
        <v>0</v>
      </c>
    </row>
    <row r="92" spans="1:15" ht="14" x14ac:dyDescent="0.2">
      <c r="A92" s="97" t="s">
        <v>139</v>
      </c>
      <c r="B92" s="96" t="s">
        <v>139</v>
      </c>
      <c r="C92" s="165">
        <f t="shared" si="31"/>
        <v>0</v>
      </c>
      <c r="D92" s="122">
        <f>IF(D$63="Actual",SUMIFS(BS_1,BS_CAT_1,$A92),D251)</f>
        <v>0</v>
      </c>
      <c r="E92" s="122">
        <f>IF(E$63="Actual",SUMIFS(bs_2,BS_CAT_1,$A92),E251)</f>
        <v>0</v>
      </c>
      <c r="F92" s="122">
        <f>IF(F$63="Actual",SUMIFS(BS_3,BS_CAT_1,$A92),F251)</f>
        <v>0</v>
      </c>
      <c r="G92" s="122">
        <f>IF(G$63="Actual",SUMIFS(BS_4,BS_CAT_1,$A92),G251)</f>
        <v>0</v>
      </c>
      <c r="H92" s="122">
        <f>IF(H$63="Actual",SUMIFS(BS_5,BS_CAT_1,$A92),H251)</f>
        <v>0</v>
      </c>
      <c r="I92" s="122">
        <f>IF(I$63="Actual",SUMIFS(BS_6,BS_CAT_1,$A92),I251)</f>
        <v>0</v>
      </c>
      <c r="J92" s="122">
        <f>IF(J$63="Actual",SUMIFS(BS_7,BS_CAT_1,$A92),J251)</f>
        <v>0</v>
      </c>
      <c r="K92" s="122">
        <f>IF(K$63="Actual",SUMIFS(BS_8,BS_CAT_1,$A92),K251)</f>
        <v>0</v>
      </c>
      <c r="L92" s="122">
        <f>IF(L$63="Actual",SUMIFS(BS_9,BS_CAT_1,$A92),L251)</f>
        <v>0</v>
      </c>
      <c r="M92" s="122">
        <f>IF(M$63="Actual",SUMIFS(BS_10,BS_CAT_1,$A92),M251)</f>
        <v>0</v>
      </c>
      <c r="N92" s="122">
        <f>IF(N$63="Actual",SUMIFS(BS_11,BS_CAT_1,$A92),N251)</f>
        <v>0</v>
      </c>
      <c r="O92" s="122">
        <f>IF(O$63="Actual",SUMIFS(BS_12,BS_CAT_1,$A92),O251)</f>
        <v>0</v>
      </c>
    </row>
    <row r="93" spans="1:15" ht="14" x14ac:dyDescent="0.2">
      <c r="A93" s="97" t="s">
        <v>138</v>
      </c>
      <c r="B93" s="96" t="s">
        <v>138</v>
      </c>
      <c r="C93" s="165">
        <f t="shared" si="31"/>
        <v>0</v>
      </c>
      <c r="D93" s="122">
        <f>IF(D$63="Actual",SUMIFS(BS_1,BS_CAT_1,$A93),D258)</f>
        <v>0</v>
      </c>
      <c r="E93" s="122">
        <f>IF(E$63="Actual",SUMIFS(bs_2,BS_CAT_1,$A93),E258)</f>
        <v>0</v>
      </c>
      <c r="F93" s="122">
        <f>IF(F$63="Actual",SUMIFS(BS_3,BS_CAT_1,$A93),F258)</f>
        <v>0</v>
      </c>
      <c r="G93" s="122">
        <f>IF(G$63="Actual",SUMIFS(BS_4,BS_CAT_1,$A93),G258)</f>
        <v>0</v>
      </c>
      <c r="H93" s="122">
        <f>IF(H$63="Actual",SUMIFS(BS_5,BS_CAT_1,$A93),H258)</f>
        <v>0</v>
      </c>
      <c r="I93" s="122">
        <f>IF(I$63="Actual",SUMIFS(BS_6,BS_CAT_1,$A93),I258)</f>
        <v>0</v>
      </c>
      <c r="J93" s="122">
        <f>IF(J$63="Actual",SUMIFS(BS_7,BS_CAT_1,$A93),J258)</f>
        <v>0</v>
      </c>
      <c r="K93" s="122">
        <f>IF(K$63="Actual",SUMIFS(BS_8,BS_CAT_1,$A93),K258)</f>
        <v>0</v>
      </c>
      <c r="L93" s="122">
        <f>IF(L$63="Actual",SUMIFS(BS_9,BS_CAT_1,$A93),L258)</f>
        <v>0</v>
      </c>
      <c r="M93" s="122">
        <f>IF(M$63="Actual",SUMIFS(BS_10,BS_CAT_1,$A93),M258)</f>
        <v>0</v>
      </c>
      <c r="N93" s="122">
        <f>IF(N$63="Actual",SUMIFS(BS_11,BS_CAT_1,$A93),N258)</f>
        <v>0</v>
      </c>
      <c r="O93" s="122">
        <f>IF(O$63="Actual",SUMIFS(BS_12,BS_CAT_1,$A93),O258)</f>
        <v>0</v>
      </c>
    </row>
    <row r="94" spans="1:15" ht="14" x14ac:dyDescent="0.2">
      <c r="A94" s="97" t="s">
        <v>44</v>
      </c>
      <c r="B94" s="96" t="s">
        <v>44</v>
      </c>
      <c r="C94" s="165">
        <f t="shared" si="31"/>
        <v>0</v>
      </c>
      <c r="D94" s="122">
        <f>IF(D$63="Actual",SUMIFS(BS_1,BS_CAT_1,$A94),D265)</f>
        <v>0</v>
      </c>
      <c r="E94" s="122">
        <f>IF(E$63="Actual",SUMIFS(bs_2,BS_CAT_1,$A94),E265)</f>
        <v>0</v>
      </c>
      <c r="F94" s="122">
        <f>IF(F$63="Actual",SUMIFS(BS_3,BS_CAT_1,$A94),F265)</f>
        <v>0</v>
      </c>
      <c r="G94" s="122">
        <f>IF(G$63="Actual",SUMIFS(BS_4,BS_CAT_1,$A94),G265)</f>
        <v>0</v>
      </c>
      <c r="H94" s="122">
        <f>IF(H$63="Actual",SUMIFS(BS_5,BS_CAT_1,$A94),H265)</f>
        <v>0</v>
      </c>
      <c r="I94" s="122">
        <f>IF(I$63="Actual",SUMIFS(BS_6,BS_CAT_1,$A94),I265)</f>
        <v>0</v>
      </c>
      <c r="J94" s="122">
        <f>IF(J$63="Actual",SUMIFS(BS_7,BS_CAT_1,$A94),J265)</f>
        <v>0</v>
      </c>
      <c r="K94" s="122">
        <f>IF(K$63="Actual",SUMIFS(BS_8,BS_CAT_1,$A94),K265)</f>
        <v>0</v>
      </c>
      <c r="L94" s="122">
        <f>IF(L$63="Actual",SUMIFS(BS_9,BS_CAT_1,$A94),L265)</f>
        <v>0</v>
      </c>
      <c r="M94" s="122">
        <f>IF(M$63="Actual",SUMIFS(BS_10,BS_CAT_1,$A94),M265)</f>
        <v>0</v>
      </c>
      <c r="N94" s="122">
        <f>IF(N$63="Actual",SUMIFS(BS_11,BS_CAT_1,$A94),N265)</f>
        <v>0</v>
      </c>
      <c r="O94" s="122">
        <f>IF(O$63="Actual",SUMIFS(BS_12,BS_CAT_1,$A94),O265)</f>
        <v>0</v>
      </c>
    </row>
    <row r="95" spans="1:15" ht="14" x14ac:dyDescent="0.2">
      <c r="A95" s="97" t="s">
        <v>137</v>
      </c>
      <c r="B95" s="96" t="s">
        <v>137</v>
      </c>
      <c r="C95" s="165">
        <f t="shared" si="31"/>
        <v>0</v>
      </c>
      <c r="D95" s="122">
        <f>IF(D$63="Actual",SUMIFS(BS_1,BS_CAT_1,$A95),D272)</f>
        <v>0</v>
      </c>
      <c r="E95" s="122">
        <f>IF(E$63="Actual",SUMIFS(bs_2,BS_CAT_1,$A95),E272)</f>
        <v>0</v>
      </c>
      <c r="F95" s="122">
        <f>IF(F$63="Actual",SUMIFS(BS_3,BS_CAT_1,$A95),F272)</f>
        <v>0</v>
      </c>
      <c r="G95" s="122">
        <f>IF(G$63="Actual",SUMIFS(BS_4,BS_CAT_1,$A95),G272)</f>
        <v>0</v>
      </c>
      <c r="H95" s="122">
        <f>IF(H$63="Actual",SUMIFS(BS_5,BS_CAT_1,$A95),H272)</f>
        <v>0</v>
      </c>
      <c r="I95" s="122">
        <f>IF(I$63="Actual",SUMIFS(BS_6,BS_CAT_1,$A95),I272)</f>
        <v>0</v>
      </c>
      <c r="J95" s="122">
        <f>IF(J$63="Actual",SUMIFS(BS_7,BS_CAT_1,$A95),J272)</f>
        <v>0</v>
      </c>
      <c r="K95" s="122">
        <f>IF(K$63="Actual",SUMIFS(BS_8,BS_CAT_1,$A95),K272)</f>
        <v>0</v>
      </c>
      <c r="L95" s="122">
        <f>IF(L$63="Actual",SUMIFS(BS_9,BS_CAT_1,$A95),L272)</f>
        <v>0</v>
      </c>
      <c r="M95" s="122">
        <f>IF(M$63="Actual",SUMIFS(BS_10,BS_CAT_1,$A95),M272)</f>
        <v>0</v>
      </c>
      <c r="N95" s="122">
        <f>IF(N$63="Actual",SUMIFS(BS_11,BS_CAT_1,$A95),N272)</f>
        <v>0</v>
      </c>
      <c r="O95" s="122">
        <f>IF(O$63="Actual",SUMIFS(BS_12,BS_CAT_1,$A95),O272)</f>
        <v>0</v>
      </c>
    </row>
    <row r="96" spans="1:15" ht="14" x14ac:dyDescent="0.2">
      <c r="A96" s="97" t="s">
        <v>136</v>
      </c>
      <c r="B96" s="96" t="s">
        <v>136</v>
      </c>
      <c r="C96" s="165">
        <f t="shared" si="31"/>
        <v>0</v>
      </c>
      <c r="D96" s="122">
        <f>IF(D$63="Actual",SUMIFS(BS_1,BS_CAT_1,$A96),D279)</f>
        <v>0</v>
      </c>
      <c r="E96" s="122">
        <f>IF(E$63="Actual",SUMIFS(bs_2,BS_CAT_1,$A96),E279)</f>
        <v>0</v>
      </c>
      <c r="F96" s="122">
        <f>IF(F$63="Actual",SUMIFS(BS_3,BS_CAT_1,$A96),F279)</f>
        <v>0</v>
      </c>
      <c r="G96" s="122">
        <f>IF(G$63="Actual",SUMIFS(BS_4,BS_CAT_1,$A96),G279)</f>
        <v>0</v>
      </c>
      <c r="H96" s="122">
        <f>IF(H$63="Actual",SUMIFS(BS_5,BS_CAT_1,$A96),H279)</f>
        <v>0</v>
      </c>
      <c r="I96" s="122">
        <f>IF(I$63="Actual",SUMIFS(BS_6,BS_CAT_1,$A96),I279)</f>
        <v>0</v>
      </c>
      <c r="J96" s="122">
        <f>IF(J$63="Actual",SUMIFS(BS_7,BS_CAT_1,$A96),J279)</f>
        <v>0</v>
      </c>
      <c r="K96" s="122">
        <f>IF(K$63="Actual",SUMIFS(BS_8,BS_CAT_1,$A96),K279)</f>
        <v>0</v>
      </c>
      <c r="L96" s="122">
        <f>IF(L$63="Actual",SUMIFS(BS_9,BS_CAT_1,$A96),L279)</f>
        <v>0</v>
      </c>
      <c r="M96" s="122">
        <f>IF(M$63="Actual",SUMIFS(BS_10,BS_CAT_1,$A96),M279)</f>
        <v>0</v>
      </c>
      <c r="N96" s="122">
        <f>IF(N$63="Actual",SUMIFS(BS_11,BS_CAT_1,$A96),N279)</f>
        <v>0</v>
      </c>
      <c r="O96" s="122">
        <f>IF(O$63="Actual",SUMIFS(BS_12,BS_CAT_1,$A96),O279)</f>
        <v>0</v>
      </c>
    </row>
    <row r="97" spans="1:15" s="112" customFormat="1" ht="14" x14ac:dyDescent="0.2">
      <c r="A97" s="111"/>
      <c r="B97" s="108" t="s">
        <v>172</v>
      </c>
      <c r="C97" s="167">
        <f>SUM(C89:C96)</f>
        <v>0</v>
      </c>
      <c r="D97" s="141">
        <f>SUM(D89:D96)</f>
        <v>2049.6799999999998</v>
      </c>
      <c r="E97" s="141">
        <f t="shared" ref="E97:O97" si="32">SUM(E89:E96)</f>
        <v>-608.64000000000033</v>
      </c>
      <c r="F97" s="141">
        <f t="shared" si="32"/>
        <v>-3289.96</v>
      </c>
      <c r="G97" s="141">
        <f t="shared" si="32"/>
        <v>-164.49800000000005</v>
      </c>
      <c r="H97" s="141">
        <f t="shared" si="32"/>
        <v>-8.2249000000000194</v>
      </c>
      <c r="I97" s="141">
        <f t="shared" si="32"/>
        <v>-0.41124500000000097</v>
      </c>
      <c r="J97" s="141">
        <f t="shared" si="32"/>
        <v>-2.056225000000006E-2</v>
      </c>
      <c r="K97" s="141">
        <f t="shared" si="32"/>
        <v>-1.0281125000000044E-3</v>
      </c>
      <c r="L97" s="141">
        <f t="shared" si="32"/>
        <v>-5.1405625000000349E-5</v>
      </c>
      <c r="M97" s="141">
        <f t="shared" si="32"/>
        <v>-2.5702812500000188E-6</v>
      </c>
      <c r="N97" s="141">
        <f t="shared" si="32"/>
        <v>-1.2851406250000111E-7</v>
      </c>
      <c r="O97" s="141">
        <f t="shared" si="32"/>
        <v>-6.4257031250000554E-9</v>
      </c>
    </row>
    <row r="98" spans="1:15" ht="14" x14ac:dyDescent="0.2">
      <c r="B98" s="96"/>
      <c r="C98" s="165"/>
      <c r="D98" s="121"/>
      <c r="E98" s="122"/>
      <c r="F98" s="122"/>
      <c r="G98" s="122"/>
      <c r="H98" s="122"/>
      <c r="I98" s="122"/>
      <c r="J98" s="122"/>
      <c r="K98" s="122"/>
      <c r="L98" s="122"/>
      <c r="M98" s="122"/>
      <c r="N98" s="122"/>
      <c r="O98" s="122"/>
    </row>
    <row r="99" spans="1:15" ht="14" x14ac:dyDescent="0.2">
      <c r="B99" s="108" t="s">
        <v>102</v>
      </c>
      <c r="C99" s="165"/>
      <c r="D99" s="121"/>
      <c r="E99" s="122"/>
      <c r="F99" s="122"/>
      <c r="G99" s="122"/>
      <c r="H99" s="122"/>
      <c r="I99" s="122"/>
      <c r="J99" s="122"/>
      <c r="K99" s="122"/>
      <c r="L99" s="122"/>
      <c r="M99" s="122"/>
      <c r="N99" s="122"/>
      <c r="O99" s="122"/>
    </row>
    <row r="100" spans="1:15" ht="14" x14ac:dyDescent="0.2">
      <c r="A100" s="97" t="s">
        <v>135</v>
      </c>
      <c r="B100" s="96" t="s">
        <v>135</v>
      </c>
      <c r="C100" s="165">
        <f>SUMIFS(BS_OP_BAL,BS_CAT_1,$A100)</f>
        <v>0</v>
      </c>
      <c r="D100" s="122">
        <f>IF(D$63="Actual",SUMIFS(BS_1,BS_CAT_1,$A100),D286)</f>
        <v>0</v>
      </c>
      <c r="E100" s="122">
        <f>IF(E$63="Actual",SUMIFS(bs_2,BS_CAT_1,$A100),E286)</f>
        <v>0</v>
      </c>
      <c r="F100" s="122">
        <f>IF(F$63="Actual",SUMIFS(BS_3,BS_CAT_1,$A100),F286)</f>
        <v>0</v>
      </c>
      <c r="G100" s="122">
        <f>IF(G$63="Actual",SUMIFS(BS_4,BS_CAT_1,$A100),G286)</f>
        <v>0</v>
      </c>
      <c r="H100" s="122">
        <f>IF(H$63="Actual",SUMIFS(BS_5,BS_CAT_1,$A100),H286)</f>
        <v>0</v>
      </c>
      <c r="I100" s="122">
        <f>IF(I$63="Actual",SUMIFS(BS_6,BS_CAT_1,$A100),I286)</f>
        <v>0</v>
      </c>
      <c r="J100" s="122">
        <f>IF(J$63="Actual",SUMIFS(BS_7,BS_CAT_1,$A100),J286)</f>
        <v>0</v>
      </c>
      <c r="K100" s="122">
        <f>IF(K$63="Actual",SUMIFS(BS_8,BS_CAT_1,$A100),K286)</f>
        <v>0</v>
      </c>
      <c r="L100" s="122">
        <f>IF(L$63="Actual",SUMIFS(BS_9,BS_CAT_1,$A100),L286)</f>
        <v>0</v>
      </c>
      <c r="M100" s="122">
        <f>IF(M$63="Actual",SUMIFS(BS_10,BS_CAT_1,$A100),M286)</f>
        <v>0</v>
      </c>
      <c r="N100" s="122">
        <f>IF(N$63="Actual",SUMIFS(BS_11,BS_CAT_1,$A100),N286)</f>
        <v>0</v>
      </c>
      <c r="O100" s="122">
        <f>IF(O$63="Actual",SUMIFS(BS_12,BS_CAT_1,$A100),O286)</f>
        <v>0</v>
      </c>
    </row>
    <row r="101" spans="1:15" ht="14" x14ac:dyDescent="0.2">
      <c r="A101" s="97" t="s">
        <v>112</v>
      </c>
      <c r="B101" s="96" t="s">
        <v>112</v>
      </c>
      <c r="C101" s="165">
        <f>SUMIFS(BS_OP_BAL,BS_CAT_1,$A101)</f>
        <v>0</v>
      </c>
      <c r="D101" s="122">
        <f>IF(D$63="Actual",SUMIFS(BS_1,BS_CAT_1,$A101),D293)</f>
        <v>0</v>
      </c>
      <c r="E101" s="122">
        <f>IF(E$63="Actual",SUMIFS(bs_2,BS_CAT_1,$A101),E293)</f>
        <v>0</v>
      </c>
      <c r="F101" s="122">
        <f>IF(F$63="Actual",SUMIFS(BS_3,BS_CAT_1,$A101),F293)</f>
        <v>0</v>
      </c>
      <c r="G101" s="122">
        <f>IF(G$63="Actual",SUMIFS(BS_4,BS_CAT_1,$A101),G293)</f>
        <v>0</v>
      </c>
      <c r="H101" s="122">
        <f>IF(H$63="Actual",SUMIFS(BS_5,BS_CAT_1,$A101),H293)</f>
        <v>50000</v>
      </c>
      <c r="I101" s="122">
        <f>IF(I$63="Actual",SUMIFS(BS_6,BS_CAT_1,$A101),I293)</f>
        <v>50000</v>
      </c>
      <c r="J101" s="122">
        <f>IF(J$63="Actual",SUMIFS(BS_7,BS_CAT_1,$A101),J293)</f>
        <v>50000</v>
      </c>
      <c r="K101" s="122">
        <f>IF(K$63="Actual",SUMIFS(BS_8,BS_CAT_1,$A101),K293)</f>
        <v>50000</v>
      </c>
      <c r="L101" s="122">
        <f>IF(L$63="Actual",SUMIFS(BS_9,BS_CAT_1,$A101),L293)</f>
        <v>50000</v>
      </c>
      <c r="M101" s="122">
        <f>IF(M$63="Actual",SUMIFS(BS_10,BS_CAT_1,$A101),M293)</f>
        <v>50000</v>
      </c>
      <c r="N101" s="122">
        <f>IF(N$63="Actual",SUMIFS(BS_11,BS_CAT_1,$A101),N293)</f>
        <v>50000</v>
      </c>
      <c r="O101" s="122">
        <f>IF(O$63="Actual",SUMIFS(BS_12,BS_CAT_1,$A101),O293)</f>
        <v>50000</v>
      </c>
    </row>
    <row r="102" spans="1:15" ht="14" x14ac:dyDescent="0.2">
      <c r="A102" s="124" t="s">
        <v>175</v>
      </c>
      <c r="B102" s="96" t="s">
        <v>175</v>
      </c>
      <c r="C102" s="165">
        <f>SUMIFS(BS_OP_BAL,BS_CAT_1,$A102)</f>
        <v>0</v>
      </c>
      <c r="D102" s="122">
        <f>IF(D$63="Actual",SUMIFS(BS_1,BS_CAT_1,$A102),D300)</f>
        <v>0</v>
      </c>
      <c r="E102" s="122">
        <f>IF(E$63="Actual",SUMIFS(bs_2,BS_CAT_1,$A102),E300)</f>
        <v>0</v>
      </c>
      <c r="F102" s="122">
        <f>IF(F$63="Actual",SUMIFS(BS_3,BS_CAT_1,$A102),F300)</f>
        <v>0</v>
      </c>
      <c r="G102" s="122">
        <f>IF(G$63="Actual",SUMIFS(BS_4,BS_CAT_1,$A102),G300)</f>
        <v>0</v>
      </c>
      <c r="H102" s="122">
        <f>IF(H$63="Actual",SUMIFS(BS_5,BS_CAT_1,$A102),H300)</f>
        <v>0</v>
      </c>
      <c r="I102" s="122">
        <f>IF(I$63="Actual",SUMIFS(BS_6,BS_CAT_1,$A102),I300)</f>
        <v>0</v>
      </c>
      <c r="J102" s="122">
        <f>IF(J$63="Actual",SUMIFS(BS_7,BS_CAT_1,$A102),J300)</f>
        <v>0</v>
      </c>
      <c r="K102" s="122">
        <f>IF(K$63="Actual",SUMIFS(BS_8,BS_CAT_1,$A102),K300)</f>
        <v>0</v>
      </c>
      <c r="L102" s="122">
        <f>IF(L$63="Actual",SUMIFS(BS_9,BS_CAT_1,$A102),L300)</f>
        <v>0</v>
      </c>
      <c r="M102" s="122">
        <f>IF(M$63="Actual",SUMIFS(BS_10,BS_CAT_1,$A102),M300)</f>
        <v>0</v>
      </c>
      <c r="N102" s="122">
        <f>IF(N$63="Actual",SUMIFS(BS_11,BS_CAT_1,$A102),N300)</f>
        <v>0</v>
      </c>
      <c r="O102" s="122">
        <f>IF(O$63="Actual",SUMIFS(BS_12,BS_CAT_1,$A102),O300)</f>
        <v>0</v>
      </c>
    </row>
    <row r="103" spans="1:15" s="112" customFormat="1" ht="14" x14ac:dyDescent="0.2">
      <c r="A103" s="111"/>
      <c r="B103" s="108" t="s">
        <v>173</v>
      </c>
      <c r="C103" s="167">
        <f>SUM(C100:C102)</f>
        <v>0</v>
      </c>
      <c r="D103" s="141">
        <f>SUM(D100:D102)</f>
        <v>0</v>
      </c>
      <c r="E103" s="141">
        <f t="shared" ref="E103:O103" si="33">SUM(E100:E102)</f>
        <v>0</v>
      </c>
      <c r="F103" s="141">
        <f t="shared" si="33"/>
        <v>0</v>
      </c>
      <c r="G103" s="141">
        <f t="shared" si="33"/>
        <v>0</v>
      </c>
      <c r="H103" s="141">
        <f t="shared" si="33"/>
        <v>50000</v>
      </c>
      <c r="I103" s="141">
        <f t="shared" si="33"/>
        <v>50000</v>
      </c>
      <c r="J103" s="141">
        <f t="shared" si="33"/>
        <v>50000</v>
      </c>
      <c r="K103" s="141">
        <f t="shared" si="33"/>
        <v>50000</v>
      </c>
      <c r="L103" s="141">
        <f t="shared" si="33"/>
        <v>50000</v>
      </c>
      <c r="M103" s="141">
        <f t="shared" si="33"/>
        <v>50000</v>
      </c>
      <c r="N103" s="141">
        <f t="shared" si="33"/>
        <v>50000</v>
      </c>
      <c r="O103" s="141">
        <f t="shared" si="33"/>
        <v>50000</v>
      </c>
    </row>
    <row r="104" spans="1:15" ht="14" x14ac:dyDescent="0.2">
      <c r="B104" s="96"/>
      <c r="C104" s="165"/>
      <c r="D104" s="121"/>
      <c r="E104" s="122"/>
      <c r="F104" s="122"/>
      <c r="G104" s="122"/>
      <c r="H104" s="122"/>
      <c r="I104" s="122"/>
      <c r="J104" s="122"/>
      <c r="K104" s="122"/>
      <c r="L104" s="122"/>
      <c r="M104" s="122"/>
      <c r="N104" s="122"/>
      <c r="O104" s="122"/>
    </row>
    <row r="105" spans="1:15" ht="15" thickBot="1" x14ac:dyDescent="0.25">
      <c r="B105" s="108" t="s">
        <v>174</v>
      </c>
      <c r="C105" s="170">
        <f>C97+C103</f>
        <v>0</v>
      </c>
      <c r="D105" s="126">
        <f>D97+D103</f>
        <v>2049.6799999999998</v>
      </c>
      <c r="E105" s="126">
        <f t="shared" ref="E105:O105" si="34">E97+E103</f>
        <v>-608.64000000000033</v>
      </c>
      <c r="F105" s="126">
        <f t="shared" si="34"/>
        <v>-3289.96</v>
      </c>
      <c r="G105" s="126">
        <f t="shared" si="34"/>
        <v>-164.49800000000005</v>
      </c>
      <c r="H105" s="126">
        <f t="shared" si="34"/>
        <v>49991.775099999999</v>
      </c>
      <c r="I105" s="126">
        <f t="shared" si="34"/>
        <v>49999.588754999997</v>
      </c>
      <c r="J105" s="126">
        <f t="shared" si="34"/>
        <v>49999.97943775</v>
      </c>
      <c r="K105" s="126">
        <f t="shared" si="34"/>
        <v>49999.9989718875</v>
      </c>
      <c r="L105" s="126">
        <f t="shared" si="34"/>
        <v>49999.999948594377</v>
      </c>
      <c r="M105" s="126">
        <f t="shared" si="34"/>
        <v>49999.999997429717</v>
      </c>
      <c r="N105" s="126">
        <f t="shared" si="34"/>
        <v>49999.999999871485</v>
      </c>
      <c r="O105" s="126">
        <f t="shared" si="34"/>
        <v>49999.999999993575</v>
      </c>
    </row>
    <row r="106" spans="1:15" ht="15" thickTop="1" x14ac:dyDescent="0.2">
      <c r="B106" s="96"/>
      <c r="C106" s="166"/>
      <c r="D106" s="122"/>
      <c r="E106" s="122"/>
      <c r="F106" s="122"/>
      <c r="G106" s="122"/>
      <c r="H106" s="122"/>
      <c r="I106" s="122"/>
      <c r="J106" s="122"/>
      <c r="K106" s="122"/>
      <c r="L106" s="122"/>
      <c r="M106" s="122"/>
      <c r="N106" s="122"/>
      <c r="O106" s="122"/>
    </row>
    <row r="107" spans="1:15" ht="14" x14ac:dyDescent="0.2">
      <c r="A107" s="97" t="s">
        <v>42</v>
      </c>
      <c r="B107" s="96" t="s">
        <v>42</v>
      </c>
      <c r="C107" s="165">
        <f>SUMIFS(BS_OP_BAL,BS_CAT_1,$A107)</f>
        <v>0</v>
      </c>
      <c r="D107" s="122">
        <f>IF(D$63="Actual",SUMIFS(BS_1,BS_CAT_1,$A107),D307)</f>
        <v>0</v>
      </c>
      <c r="E107" s="122">
        <f>IF(E$63="Actual",SUMIFS(bs_2,BS_CAT_1,$A107),E307)</f>
        <v>0</v>
      </c>
      <c r="F107" s="122">
        <f>IF(F$63="Actual",SUMIFS(BS_3,BS_CAT_1,$A107),F307)</f>
        <v>0</v>
      </c>
      <c r="G107" s="122">
        <f>IF(G$63="Actual",SUMIFS(BS_4,BS_CAT_1,$A107),G307)</f>
        <v>0</v>
      </c>
      <c r="H107" s="122">
        <f>IF(H$63="Actual",SUMIFS(BS_5,BS_CAT_1,$A107),H307)</f>
        <v>0</v>
      </c>
      <c r="I107" s="122">
        <f>IF(I$63="Actual",SUMIFS(BS_6,BS_CAT_1,$A107),I307)</f>
        <v>0</v>
      </c>
      <c r="J107" s="122">
        <f>IF(J$63="Actual",SUMIFS(BS_7,BS_CAT_1,$A107),J307)</f>
        <v>0</v>
      </c>
      <c r="K107" s="122">
        <f>IF(K$63="Actual",SUMIFS(BS_8,BS_CAT_1,$A107),K307)</f>
        <v>0</v>
      </c>
      <c r="L107" s="122">
        <f>IF(L$63="Actual",SUMIFS(BS_9,BS_CAT_1,$A107),L307)</f>
        <v>0</v>
      </c>
      <c r="M107" s="122">
        <f>IF(M$63="Actual",SUMIFS(BS_10,BS_CAT_1,$A107),M307)</f>
        <v>0</v>
      </c>
      <c r="N107" s="122">
        <f>IF(N$63="Actual",SUMIFS(BS_11,BS_CAT_1,$A107),N307)</f>
        <v>0</v>
      </c>
      <c r="O107" s="122">
        <f>IF(O$63="Actual",SUMIFS(BS_12,BS_CAT_1,$A107),O307)</f>
        <v>0</v>
      </c>
    </row>
    <row r="108" spans="1:15" ht="14" x14ac:dyDescent="0.2">
      <c r="A108" s="97" t="s">
        <v>16</v>
      </c>
      <c r="B108" s="96" t="s">
        <v>16</v>
      </c>
      <c r="C108" s="389">
        <v>0</v>
      </c>
      <c r="D108" s="122">
        <f>C108</f>
        <v>0</v>
      </c>
      <c r="E108" s="122">
        <f t="shared" ref="E108:O108" si="35">D108</f>
        <v>0</v>
      </c>
      <c r="F108" s="122">
        <f t="shared" si="35"/>
        <v>0</v>
      </c>
      <c r="G108" s="122">
        <f t="shared" si="35"/>
        <v>0</v>
      </c>
      <c r="H108" s="122">
        <f t="shared" si="35"/>
        <v>0</v>
      </c>
      <c r="I108" s="122">
        <f t="shared" si="35"/>
        <v>0</v>
      </c>
      <c r="J108" s="122">
        <f t="shared" si="35"/>
        <v>0</v>
      </c>
      <c r="K108" s="122">
        <f t="shared" si="35"/>
        <v>0</v>
      </c>
      <c r="L108" s="122">
        <f t="shared" si="35"/>
        <v>0</v>
      </c>
      <c r="M108" s="122">
        <f t="shared" si="35"/>
        <v>0</v>
      </c>
      <c r="N108" s="122">
        <f t="shared" si="35"/>
        <v>0</v>
      </c>
      <c r="O108" s="122">
        <f t="shared" si="35"/>
        <v>0</v>
      </c>
    </row>
    <row r="109" spans="1:15" ht="14" x14ac:dyDescent="0.2">
      <c r="A109" s="97" t="s">
        <v>33</v>
      </c>
      <c r="B109" s="96" t="s">
        <v>33</v>
      </c>
      <c r="C109" s="165"/>
      <c r="D109" s="122">
        <f>C109+D54</f>
        <v>11691.94</v>
      </c>
      <c r="E109" s="122">
        <f t="shared" ref="E109:O109" si="36">D109+E54</f>
        <v>23539.480000000003</v>
      </c>
      <c r="F109" s="122">
        <f t="shared" si="36"/>
        <v>35150.380000000005</v>
      </c>
      <c r="G109" s="122">
        <f t="shared" si="36"/>
        <v>47650.380000000005</v>
      </c>
      <c r="H109" s="122">
        <f t="shared" si="36"/>
        <v>60150.380000000005</v>
      </c>
      <c r="I109" s="122">
        <f t="shared" si="36"/>
        <v>72650.38</v>
      </c>
      <c r="J109" s="122">
        <f t="shared" si="36"/>
        <v>85150.38</v>
      </c>
      <c r="K109" s="122">
        <f t="shared" si="36"/>
        <v>97650.38</v>
      </c>
      <c r="L109" s="122">
        <f t="shared" si="36"/>
        <v>110150.38</v>
      </c>
      <c r="M109" s="122">
        <f t="shared" si="36"/>
        <v>122650.38</v>
      </c>
      <c r="N109" s="122">
        <f t="shared" si="36"/>
        <v>135150.38</v>
      </c>
      <c r="O109" s="122">
        <f t="shared" si="36"/>
        <v>147650.38</v>
      </c>
    </row>
    <row r="110" spans="1:15" s="112" customFormat="1" ht="14" x14ac:dyDescent="0.2">
      <c r="A110" s="111"/>
      <c r="B110" s="108" t="s">
        <v>41</v>
      </c>
      <c r="C110" s="171">
        <f>SUM(C107:C109)</f>
        <v>0</v>
      </c>
      <c r="D110" s="118">
        <f>SUM(D107:D109)</f>
        <v>11691.94</v>
      </c>
      <c r="E110" s="118">
        <f t="shared" ref="E110:O110" si="37">SUM(E107:E109)</f>
        <v>23539.480000000003</v>
      </c>
      <c r="F110" s="118">
        <f t="shared" si="37"/>
        <v>35150.380000000005</v>
      </c>
      <c r="G110" s="118">
        <f t="shared" si="37"/>
        <v>47650.380000000005</v>
      </c>
      <c r="H110" s="118">
        <f t="shared" si="37"/>
        <v>60150.380000000005</v>
      </c>
      <c r="I110" s="118">
        <f t="shared" si="37"/>
        <v>72650.38</v>
      </c>
      <c r="J110" s="118">
        <f t="shared" si="37"/>
        <v>85150.38</v>
      </c>
      <c r="K110" s="118">
        <f t="shared" si="37"/>
        <v>97650.38</v>
      </c>
      <c r="L110" s="118">
        <f t="shared" si="37"/>
        <v>110150.38</v>
      </c>
      <c r="M110" s="118">
        <f t="shared" si="37"/>
        <v>122650.38</v>
      </c>
      <c r="N110" s="118">
        <f t="shared" si="37"/>
        <v>135150.38</v>
      </c>
      <c r="O110" s="118">
        <f t="shared" si="37"/>
        <v>147650.38</v>
      </c>
    </row>
    <row r="111" spans="1:15" ht="14" x14ac:dyDescent="0.2">
      <c r="B111" s="96"/>
      <c r="C111" s="154"/>
      <c r="D111" s="102"/>
      <c r="E111" s="102"/>
      <c r="F111" s="102"/>
      <c r="G111" s="102"/>
      <c r="H111" s="102"/>
      <c r="I111" s="102"/>
      <c r="J111" s="102"/>
      <c r="K111" s="102"/>
      <c r="L111" s="102"/>
      <c r="M111" s="102"/>
      <c r="N111" s="102"/>
      <c r="O111" s="102"/>
    </row>
    <row r="112" spans="1:15" s="119" customFormat="1" ht="15" thickBot="1" x14ac:dyDescent="0.25">
      <c r="A112" s="116"/>
      <c r="B112" s="108" t="s">
        <v>176</v>
      </c>
      <c r="C112" s="172">
        <f>C105+C110</f>
        <v>0</v>
      </c>
      <c r="D112" s="127">
        <f>D105+D110</f>
        <v>13741.62</v>
      </c>
      <c r="E112" s="127">
        <f t="shared" ref="E112:O112" si="38">E105+E110</f>
        <v>22930.840000000004</v>
      </c>
      <c r="F112" s="127">
        <f t="shared" si="38"/>
        <v>31860.420000000006</v>
      </c>
      <c r="G112" s="127">
        <f t="shared" si="38"/>
        <v>47485.882000000005</v>
      </c>
      <c r="H112" s="127">
        <f t="shared" si="38"/>
        <v>110142.1551</v>
      </c>
      <c r="I112" s="127">
        <f t="shared" si="38"/>
        <v>122649.96875500001</v>
      </c>
      <c r="J112" s="127">
        <f t="shared" si="38"/>
        <v>135150.35943775001</v>
      </c>
      <c r="K112" s="127">
        <f t="shared" si="38"/>
        <v>147650.37897188752</v>
      </c>
      <c r="L112" s="127">
        <f t="shared" si="38"/>
        <v>160150.37994859437</v>
      </c>
      <c r="M112" s="127">
        <f t="shared" si="38"/>
        <v>172650.37999742973</v>
      </c>
      <c r="N112" s="127">
        <f t="shared" si="38"/>
        <v>185150.37999987148</v>
      </c>
      <c r="O112" s="127">
        <f t="shared" si="38"/>
        <v>197650.37999999357</v>
      </c>
    </row>
    <row r="113" spans="2:15" ht="15" thickTop="1" x14ac:dyDescent="0.2">
      <c r="B113" s="96"/>
      <c r="C113" s="154">
        <f>C112-C86</f>
        <v>0</v>
      </c>
      <c r="D113" s="102">
        <f>D86-D112</f>
        <v>0</v>
      </c>
      <c r="E113" s="102">
        <f t="shared" ref="E113:O113" si="39">E86-E112</f>
        <v>0</v>
      </c>
      <c r="F113" s="102">
        <f>F86-F112</f>
        <v>0</v>
      </c>
      <c r="G113" s="102">
        <f t="shared" si="39"/>
        <v>0</v>
      </c>
      <c r="H113" s="102">
        <f t="shared" si="39"/>
        <v>0</v>
      </c>
      <c r="I113" s="102">
        <f t="shared" si="39"/>
        <v>0</v>
      </c>
      <c r="J113" s="102">
        <f t="shared" si="39"/>
        <v>0</v>
      </c>
      <c r="K113" s="102">
        <f t="shared" si="39"/>
        <v>0</v>
      </c>
      <c r="L113" s="102">
        <f t="shared" si="39"/>
        <v>0</v>
      </c>
      <c r="M113" s="102">
        <f t="shared" si="39"/>
        <v>0</v>
      </c>
      <c r="N113" s="102">
        <f t="shared" si="39"/>
        <v>0</v>
      </c>
      <c r="O113" s="102">
        <f t="shared" si="39"/>
        <v>0</v>
      </c>
    </row>
    <row r="114" spans="2:15" ht="14" x14ac:dyDescent="0.2">
      <c r="B114" s="96"/>
      <c r="C114" s="154"/>
      <c r="D114" s="102"/>
      <c r="E114" s="102"/>
      <c r="F114" s="102"/>
      <c r="G114" s="102"/>
      <c r="H114" s="102"/>
      <c r="I114" s="102"/>
      <c r="J114" s="102"/>
      <c r="K114" s="102"/>
      <c r="L114" s="102"/>
      <c r="M114" s="102"/>
      <c r="N114" s="102"/>
      <c r="O114" s="102"/>
    </row>
    <row r="115" spans="2:15" ht="14" x14ac:dyDescent="0.2">
      <c r="B115" s="96"/>
      <c r="C115" s="154"/>
      <c r="D115" s="102"/>
      <c r="E115" s="102"/>
      <c r="F115" s="102"/>
      <c r="G115" s="102"/>
      <c r="H115" s="102"/>
      <c r="I115" s="102"/>
      <c r="J115" s="102"/>
      <c r="K115" s="102"/>
      <c r="L115" s="102"/>
      <c r="M115" s="102"/>
      <c r="N115" s="102"/>
      <c r="O115" s="102"/>
    </row>
    <row r="116" spans="2:15" ht="26" outlineLevel="1" x14ac:dyDescent="0.3">
      <c r="B116" s="96"/>
      <c r="C116" s="154"/>
      <c r="D116" s="405" t="s">
        <v>180</v>
      </c>
      <c r="E116" s="405"/>
      <c r="F116" s="405"/>
      <c r="G116" s="405"/>
      <c r="H116" s="405"/>
      <c r="I116" s="405"/>
      <c r="J116" s="405"/>
      <c r="K116" s="405"/>
      <c r="L116" s="405"/>
      <c r="M116" s="405"/>
      <c r="N116" s="405"/>
      <c r="O116" s="405"/>
    </row>
    <row r="117" spans="2:15" ht="14" outlineLevel="1" x14ac:dyDescent="0.2">
      <c r="B117" s="96"/>
      <c r="C117" s="154"/>
      <c r="D117" s="102"/>
      <c r="E117" s="102"/>
      <c r="F117" s="102"/>
      <c r="G117" s="102"/>
      <c r="H117" s="102"/>
      <c r="I117" s="102"/>
      <c r="J117" s="102"/>
      <c r="K117" s="102"/>
      <c r="L117" s="102"/>
      <c r="M117" s="102"/>
      <c r="N117" s="102"/>
      <c r="O117" s="102"/>
    </row>
    <row r="118" spans="2:15" ht="14" outlineLevel="1" x14ac:dyDescent="0.2">
      <c r="B118" s="96"/>
      <c r="C118" s="154"/>
      <c r="D118" s="102"/>
      <c r="E118" s="102"/>
      <c r="F118" s="102"/>
      <c r="G118" s="102"/>
      <c r="H118" s="102"/>
      <c r="I118" s="102"/>
      <c r="J118" s="102"/>
      <c r="K118" s="102"/>
      <c r="L118" s="102"/>
      <c r="M118" s="102"/>
      <c r="N118" s="102"/>
      <c r="O118" s="102"/>
    </row>
    <row r="119" spans="2:15" ht="14" outlineLevel="1" x14ac:dyDescent="0.2">
      <c r="B119" s="96"/>
      <c r="C119" s="154"/>
      <c r="D119" s="286" t="str">
        <f>D63</f>
        <v>Actual</v>
      </c>
      <c r="E119" s="286" t="str">
        <f t="shared" ref="E119:O119" si="40">E63</f>
        <v>Actual</v>
      </c>
      <c r="F119" s="286" t="str">
        <f t="shared" si="40"/>
        <v>Actual</v>
      </c>
      <c r="G119" s="286" t="str">
        <f t="shared" si="40"/>
        <v>Forecast</v>
      </c>
      <c r="H119" s="286" t="str">
        <f t="shared" si="40"/>
        <v>Forecast</v>
      </c>
      <c r="I119" s="286" t="str">
        <f t="shared" si="40"/>
        <v>Forecast</v>
      </c>
      <c r="J119" s="286" t="str">
        <f t="shared" si="40"/>
        <v>Forecast</v>
      </c>
      <c r="K119" s="286" t="str">
        <f t="shared" si="40"/>
        <v>Forecast</v>
      </c>
      <c r="L119" s="286" t="str">
        <f t="shared" si="40"/>
        <v>Forecast</v>
      </c>
      <c r="M119" s="286" t="str">
        <f t="shared" si="40"/>
        <v>Forecast</v>
      </c>
      <c r="N119" s="286" t="str">
        <f t="shared" si="40"/>
        <v>Forecast</v>
      </c>
      <c r="O119" s="286" t="str">
        <f t="shared" si="40"/>
        <v>Forecast</v>
      </c>
    </row>
    <row r="120" spans="2:15" ht="14" outlineLevel="1" x14ac:dyDescent="0.2">
      <c r="B120" s="96"/>
      <c r="C120" s="154"/>
      <c r="D120" s="286">
        <f>D64</f>
        <v>1</v>
      </c>
      <c r="E120" s="286">
        <f t="shared" ref="E120:O120" si="41">E64</f>
        <v>2</v>
      </c>
      <c r="F120" s="286">
        <f t="shared" si="41"/>
        <v>3</v>
      </c>
      <c r="G120" s="286">
        <f t="shared" si="41"/>
        <v>4</v>
      </c>
      <c r="H120" s="286">
        <f t="shared" si="41"/>
        <v>5</v>
      </c>
      <c r="I120" s="286">
        <f t="shared" si="41"/>
        <v>6</v>
      </c>
      <c r="J120" s="286">
        <f t="shared" si="41"/>
        <v>7</v>
      </c>
      <c r="K120" s="286">
        <f t="shared" si="41"/>
        <v>8</v>
      </c>
      <c r="L120" s="286">
        <f t="shared" si="41"/>
        <v>9</v>
      </c>
      <c r="M120" s="286">
        <f t="shared" si="41"/>
        <v>10</v>
      </c>
      <c r="N120" s="286">
        <f t="shared" si="41"/>
        <v>11</v>
      </c>
      <c r="O120" s="286">
        <f t="shared" si="41"/>
        <v>12</v>
      </c>
    </row>
    <row r="121" spans="2:15" ht="14" outlineLevel="1" x14ac:dyDescent="0.2">
      <c r="B121" s="96"/>
      <c r="C121" s="154"/>
      <c r="D121" s="287" t="str">
        <f>D65</f>
        <v>JAN-20</v>
      </c>
      <c r="E121" s="287" t="str">
        <f t="shared" ref="E121:O121" si="42">E65</f>
        <v>FEB-20</v>
      </c>
      <c r="F121" s="287" t="str">
        <f t="shared" si="42"/>
        <v>MAR-20</v>
      </c>
      <c r="G121" s="287" t="str">
        <f t="shared" si="42"/>
        <v>APR-20</v>
      </c>
      <c r="H121" s="287" t="str">
        <f t="shared" si="42"/>
        <v>MAY-20</v>
      </c>
      <c r="I121" s="287" t="str">
        <f t="shared" si="42"/>
        <v>JUN-20</v>
      </c>
      <c r="J121" s="287" t="str">
        <f t="shared" si="42"/>
        <v>JUL-20</v>
      </c>
      <c r="K121" s="287" t="str">
        <f t="shared" si="42"/>
        <v>AUG-20</v>
      </c>
      <c r="L121" s="287" t="str">
        <f t="shared" si="42"/>
        <v>SEP-20</v>
      </c>
      <c r="M121" s="287" t="str">
        <f t="shared" si="42"/>
        <v>OCT-20</v>
      </c>
      <c r="N121" s="287" t="str">
        <f t="shared" si="42"/>
        <v>NOV-20</v>
      </c>
      <c r="O121" s="287" t="str">
        <f t="shared" si="42"/>
        <v>DEC-20</v>
      </c>
    </row>
    <row r="122" spans="2:15" ht="14" outlineLevel="1" x14ac:dyDescent="0.2">
      <c r="B122" s="96"/>
      <c r="C122" s="154"/>
      <c r="D122" s="102"/>
      <c r="E122" s="102"/>
      <c r="F122" s="102"/>
      <c r="G122" s="102"/>
      <c r="H122" s="102"/>
      <c r="I122" s="102"/>
      <c r="J122" s="102"/>
      <c r="K122" s="102"/>
      <c r="L122" s="102"/>
      <c r="M122" s="102"/>
      <c r="N122" s="102"/>
      <c r="O122" s="102"/>
    </row>
    <row r="123" spans="2:15" ht="22" outlineLevel="1" x14ac:dyDescent="0.15">
      <c r="B123" s="288" t="s">
        <v>265</v>
      </c>
      <c r="C123" s="154"/>
      <c r="D123" s="102"/>
      <c r="E123" s="102"/>
      <c r="F123" s="102"/>
      <c r="G123" s="102"/>
      <c r="H123" s="102"/>
      <c r="I123" s="102"/>
      <c r="J123" s="102"/>
      <c r="K123" s="102"/>
      <c r="L123" s="102"/>
      <c r="M123" s="102"/>
      <c r="N123" s="102"/>
      <c r="O123" s="102"/>
    </row>
    <row r="124" spans="2:15" ht="14" outlineLevel="1" x14ac:dyDescent="0.2">
      <c r="B124" s="96"/>
      <c r="C124" s="154"/>
      <c r="D124" s="102"/>
      <c r="E124" s="102"/>
      <c r="F124" s="102"/>
      <c r="G124" s="102"/>
      <c r="H124" s="102"/>
      <c r="I124" s="102"/>
      <c r="J124" s="102"/>
      <c r="K124" s="102"/>
      <c r="L124" s="102"/>
      <c r="M124" s="102"/>
      <c r="N124" s="102"/>
      <c r="O124" s="102"/>
    </row>
    <row r="125" spans="2:15" ht="14" outlineLevel="1" x14ac:dyDescent="0.2">
      <c r="B125" s="96" t="s">
        <v>19</v>
      </c>
      <c r="C125" s="154"/>
      <c r="D125" s="98">
        <f>C138</f>
        <v>0</v>
      </c>
      <c r="E125" s="98">
        <f t="shared" ref="E125:O125" si="43">D138</f>
        <v>14400</v>
      </c>
      <c r="F125" s="98">
        <f t="shared" si="43"/>
        <v>14400</v>
      </c>
      <c r="G125" s="98">
        <f t="shared" si="43"/>
        <v>14400</v>
      </c>
      <c r="H125" s="98">
        <f t="shared" si="43"/>
        <v>15600</v>
      </c>
      <c r="I125" s="98">
        <f t="shared" si="43"/>
        <v>15600</v>
      </c>
      <c r="J125" s="98">
        <f t="shared" si="43"/>
        <v>15600</v>
      </c>
      <c r="K125" s="98">
        <f t="shared" si="43"/>
        <v>15600</v>
      </c>
      <c r="L125" s="98">
        <f t="shared" si="43"/>
        <v>15600</v>
      </c>
      <c r="M125" s="98">
        <f t="shared" si="43"/>
        <v>15600</v>
      </c>
      <c r="N125" s="98">
        <f t="shared" si="43"/>
        <v>15600</v>
      </c>
      <c r="O125" s="98">
        <f t="shared" si="43"/>
        <v>15600</v>
      </c>
    </row>
    <row r="126" spans="2:15" ht="14" outlineLevel="1" x14ac:dyDescent="0.2">
      <c r="B126" s="96" t="s">
        <v>26</v>
      </c>
      <c r="C126" s="154"/>
      <c r="D126" s="98">
        <f>D15</f>
        <v>12000</v>
      </c>
      <c r="E126" s="98">
        <f t="shared" ref="E126:O126" si="44">E15</f>
        <v>12000</v>
      </c>
      <c r="F126" s="98">
        <f t="shared" si="44"/>
        <v>12000</v>
      </c>
      <c r="G126" s="98">
        <f t="shared" si="44"/>
        <v>13000</v>
      </c>
      <c r="H126" s="98">
        <f t="shared" si="44"/>
        <v>13000</v>
      </c>
      <c r="I126" s="98">
        <f t="shared" si="44"/>
        <v>13000</v>
      </c>
      <c r="J126" s="98">
        <f t="shared" si="44"/>
        <v>13000</v>
      </c>
      <c r="K126" s="98">
        <f t="shared" si="44"/>
        <v>13000</v>
      </c>
      <c r="L126" s="98">
        <f t="shared" si="44"/>
        <v>13000</v>
      </c>
      <c r="M126" s="98">
        <f t="shared" si="44"/>
        <v>13000</v>
      </c>
      <c r="N126" s="98">
        <f t="shared" si="44"/>
        <v>13000</v>
      </c>
      <c r="O126" s="98">
        <f t="shared" si="44"/>
        <v>13000</v>
      </c>
    </row>
    <row r="127" spans="2:15" ht="14" outlineLevel="1" x14ac:dyDescent="0.2">
      <c r="B127" s="96" t="s">
        <v>108</v>
      </c>
      <c r="C127" s="154"/>
      <c r="D127" s="289"/>
      <c r="E127" s="289"/>
      <c r="F127" s="289"/>
      <c r="G127" s="289"/>
      <c r="H127" s="289"/>
      <c r="I127" s="289"/>
      <c r="J127" s="289"/>
      <c r="K127" s="289"/>
      <c r="L127" s="289"/>
      <c r="M127" s="289"/>
      <c r="N127" s="289"/>
      <c r="O127" s="289"/>
    </row>
    <row r="128" spans="2:15" ht="14" outlineLevel="1" x14ac:dyDescent="0.2">
      <c r="B128" s="96" t="s">
        <v>107</v>
      </c>
      <c r="C128" s="154"/>
      <c r="D128" s="289"/>
      <c r="E128" s="289"/>
      <c r="F128" s="289"/>
      <c r="G128" s="289"/>
      <c r="H128" s="289"/>
      <c r="I128" s="289"/>
      <c r="J128" s="289"/>
      <c r="K128" s="289"/>
      <c r="L128" s="289"/>
      <c r="M128" s="289"/>
      <c r="N128" s="289"/>
      <c r="O128" s="289"/>
    </row>
    <row r="129" spans="1:15" ht="14" outlineLevel="1" x14ac:dyDescent="0.2">
      <c r="B129" s="96" t="s">
        <v>181</v>
      </c>
      <c r="C129" s="154"/>
      <c r="D129" s="289"/>
      <c r="E129" s="289">
        <f>E126*20%</f>
        <v>2400</v>
      </c>
      <c r="F129" s="289">
        <f t="shared" ref="F129:O129" si="45">F126*20%</f>
        <v>2400</v>
      </c>
      <c r="G129" s="289">
        <f t="shared" si="45"/>
        <v>2600</v>
      </c>
      <c r="H129" s="289">
        <f t="shared" si="45"/>
        <v>2600</v>
      </c>
      <c r="I129" s="289">
        <f t="shared" si="45"/>
        <v>2600</v>
      </c>
      <c r="J129" s="289">
        <f t="shared" si="45"/>
        <v>2600</v>
      </c>
      <c r="K129" s="289">
        <f t="shared" si="45"/>
        <v>2600</v>
      </c>
      <c r="L129" s="289">
        <f t="shared" si="45"/>
        <v>2600</v>
      </c>
      <c r="M129" s="289">
        <f t="shared" si="45"/>
        <v>2600</v>
      </c>
      <c r="N129" s="289">
        <f t="shared" si="45"/>
        <v>2600</v>
      </c>
      <c r="O129" s="289">
        <f t="shared" si="45"/>
        <v>2600</v>
      </c>
    </row>
    <row r="130" spans="1:15" ht="14" outlineLevel="1" x14ac:dyDescent="0.2">
      <c r="B130" s="96" t="s">
        <v>106</v>
      </c>
      <c r="C130" s="154"/>
      <c r="D130" s="110">
        <f t="shared" ref="D130:G130" si="46">SUM(D126:D129)</f>
        <v>12000</v>
      </c>
      <c r="E130" s="110">
        <f t="shared" si="46"/>
        <v>14400</v>
      </c>
      <c r="F130" s="110">
        <f t="shared" si="46"/>
        <v>14400</v>
      </c>
      <c r="G130" s="110">
        <f t="shared" si="46"/>
        <v>15600</v>
      </c>
      <c r="H130" s="110">
        <f>SUM(H126:H129)</f>
        <v>15600</v>
      </c>
      <c r="I130" s="110">
        <f t="shared" ref="I130:O130" si="47">SUM(I126:I129)</f>
        <v>15600</v>
      </c>
      <c r="J130" s="110">
        <f t="shared" si="47"/>
        <v>15600</v>
      </c>
      <c r="K130" s="110">
        <f t="shared" si="47"/>
        <v>15600</v>
      </c>
      <c r="L130" s="110">
        <f t="shared" si="47"/>
        <v>15600</v>
      </c>
      <c r="M130" s="110">
        <f t="shared" si="47"/>
        <v>15600</v>
      </c>
      <c r="N130" s="110">
        <f t="shared" si="47"/>
        <v>15600</v>
      </c>
      <c r="O130" s="110">
        <f t="shared" si="47"/>
        <v>15600</v>
      </c>
    </row>
    <row r="131" spans="1:15" outlineLevel="1" x14ac:dyDescent="0.15">
      <c r="C131" s="154"/>
    </row>
    <row r="132" spans="1:15" outlineLevel="1" x14ac:dyDescent="0.15">
      <c r="B132" s="180" t="s">
        <v>182</v>
      </c>
      <c r="C132" s="154"/>
    </row>
    <row r="133" spans="1:15" ht="14" outlineLevel="1" x14ac:dyDescent="0.2">
      <c r="B133" s="91" t="s">
        <v>185</v>
      </c>
      <c r="C133" s="154"/>
      <c r="D133" s="290">
        <v>0.9</v>
      </c>
      <c r="E133" s="290">
        <v>1</v>
      </c>
      <c r="F133" s="290">
        <v>1</v>
      </c>
      <c r="G133" s="290">
        <v>1</v>
      </c>
      <c r="H133" s="290">
        <v>1</v>
      </c>
      <c r="I133" s="290">
        <v>1</v>
      </c>
      <c r="J133" s="290">
        <v>1</v>
      </c>
      <c r="K133" s="290">
        <v>1</v>
      </c>
      <c r="L133" s="290">
        <v>1</v>
      </c>
      <c r="M133" s="290">
        <v>1</v>
      </c>
      <c r="N133" s="290">
        <v>1</v>
      </c>
      <c r="O133" s="290">
        <v>1</v>
      </c>
    </row>
    <row r="134" spans="1:15" ht="14" outlineLevel="1" x14ac:dyDescent="0.2">
      <c r="B134" s="91" t="s">
        <v>184</v>
      </c>
      <c r="C134" s="154"/>
      <c r="D134" s="178">
        <f>-D125*D133</f>
        <v>0</v>
      </c>
      <c r="E134" s="178">
        <f t="shared" ref="E134:O134" si="48">-E125*E133</f>
        <v>-14400</v>
      </c>
      <c r="F134" s="178">
        <f t="shared" si="48"/>
        <v>-14400</v>
      </c>
      <c r="G134" s="178">
        <f t="shared" si="48"/>
        <v>-14400</v>
      </c>
      <c r="H134" s="178">
        <f t="shared" si="48"/>
        <v>-15600</v>
      </c>
      <c r="I134" s="178">
        <f t="shared" si="48"/>
        <v>-15600</v>
      </c>
      <c r="J134" s="178">
        <f t="shared" si="48"/>
        <v>-15600</v>
      </c>
      <c r="K134" s="178">
        <f t="shared" si="48"/>
        <v>-15600</v>
      </c>
      <c r="L134" s="178">
        <f t="shared" si="48"/>
        <v>-15600</v>
      </c>
      <c r="M134" s="178">
        <f t="shared" si="48"/>
        <v>-15600</v>
      </c>
      <c r="N134" s="178">
        <f t="shared" si="48"/>
        <v>-15600</v>
      </c>
      <c r="O134" s="178">
        <f t="shared" si="48"/>
        <v>-15600</v>
      </c>
    </row>
    <row r="135" spans="1:15" outlineLevel="1" x14ac:dyDescent="0.15">
      <c r="B135" s="101" t="s">
        <v>183</v>
      </c>
      <c r="C135" s="154"/>
      <c r="D135" s="289"/>
      <c r="E135" s="289"/>
      <c r="F135" s="289"/>
      <c r="G135" s="289"/>
      <c r="H135" s="289"/>
      <c r="I135" s="289"/>
      <c r="J135" s="289"/>
      <c r="K135" s="289"/>
      <c r="L135" s="289"/>
      <c r="M135" s="289"/>
      <c r="N135" s="289"/>
      <c r="O135" s="289"/>
    </row>
    <row r="136" spans="1:15" outlineLevel="1" x14ac:dyDescent="0.15">
      <c r="C136" s="154"/>
    </row>
    <row r="137" spans="1:15" outlineLevel="1" x14ac:dyDescent="0.15">
      <c r="C137" s="154"/>
    </row>
    <row r="138" spans="1:15" ht="14" outlineLevel="1" x14ac:dyDescent="0.2">
      <c r="A138" s="97" t="str">
        <f>A69</f>
        <v>Trade Recievables</v>
      </c>
      <c r="B138" s="117" t="s">
        <v>104</v>
      </c>
      <c r="C138" s="154">
        <f>C69</f>
        <v>0</v>
      </c>
      <c r="D138" s="179">
        <f t="shared" ref="D138" si="49">IF(D$63="Actual",SUMIFS(BS_1,BS_CAT_1,$A138),D125+D130+D134+D135)</f>
        <v>14400</v>
      </c>
      <c r="E138" s="179">
        <f>IF(E$63="Actual",SUMIFS(bs_2,BS_CAT_1,$A138),E125+E130+E134+E135)</f>
        <v>14400</v>
      </c>
      <c r="F138" s="179">
        <f>IF(F$63="Actual",SUMIFS(BS_3,BS_CAT_1,$A138),F125+F130+F134+F135)</f>
        <v>14400</v>
      </c>
      <c r="G138" s="179">
        <f>IF(G$63="Actual",SUMIFS(BS_4,BS_CAT_1,$A138),G125+G130+G134+G135)</f>
        <v>15600</v>
      </c>
      <c r="H138" s="179">
        <f>IF(H$63="Actual",SUMIFS(BS_5,BS_CAT_1,$A138),H125+H130+H134+H135)</f>
        <v>15600</v>
      </c>
      <c r="I138" s="179">
        <f>IF(I$63="Actual",SUMIFS(BS_6,BS_CAT_1,$A138),I125+I130+I134+I135)</f>
        <v>15600</v>
      </c>
      <c r="J138" s="179">
        <f>IF(J$63="Actual",SUMIFS(BS_7,BS_CAT_1,$A138),J125+J130+J134+J135)</f>
        <v>15600</v>
      </c>
      <c r="K138" s="179">
        <f>IF(K$63="Actual",SUMIFS(BS_8,BS_CAT_1,$A138),K125+K130+K134+K135)</f>
        <v>15600</v>
      </c>
      <c r="L138" s="179">
        <f>IF(L$63="Actual",SUMIFS(BS_9,BS_CAT_1,$A138),L125+L130+L134+L135)</f>
        <v>15600</v>
      </c>
      <c r="M138" s="179">
        <f>IF(M$63="Actual",SUMIFS(BS_10,BS_CAT_1,$A138),M125+M130+M134+M135)</f>
        <v>15600</v>
      </c>
      <c r="N138" s="179">
        <f>IF(N$63="Actual",SUMIFS(BS_11,BS_CAT_1,$A138),N125+N130+N134+N135)</f>
        <v>15600</v>
      </c>
      <c r="O138" s="179">
        <f>IF(O$63="Actual",SUMIFS(BS_12,BS_CAT_1,$A138),O125+O130+O134+O135)</f>
        <v>15600</v>
      </c>
    </row>
    <row r="139" spans="1:15" ht="14" outlineLevel="1" x14ac:dyDescent="0.2">
      <c r="B139" s="96"/>
      <c r="C139" s="154"/>
      <c r="D139" s="102"/>
      <c r="E139" s="102"/>
      <c r="F139" s="102"/>
      <c r="G139" s="102"/>
      <c r="H139" s="102"/>
      <c r="I139" s="102"/>
      <c r="J139" s="102"/>
      <c r="K139" s="102"/>
      <c r="L139" s="102"/>
      <c r="M139" s="102"/>
      <c r="N139" s="102"/>
      <c r="O139" s="102"/>
    </row>
    <row r="140" spans="1:15" ht="14" outlineLevel="1" x14ac:dyDescent="0.2">
      <c r="B140" s="96"/>
      <c r="C140" s="154"/>
      <c r="D140" s="102"/>
      <c r="E140" s="102"/>
      <c r="F140" s="102"/>
      <c r="G140" s="102"/>
      <c r="H140" s="102"/>
      <c r="I140" s="102"/>
      <c r="J140" s="102"/>
      <c r="K140" s="102"/>
      <c r="L140" s="102"/>
      <c r="M140" s="102"/>
      <c r="N140" s="102"/>
      <c r="O140" s="102"/>
    </row>
    <row r="141" spans="1:15" ht="22" outlineLevel="1" x14ac:dyDescent="0.15">
      <c r="B141" s="288" t="str">
        <f>B70</f>
        <v>Trade Recievables - Intercompany</v>
      </c>
      <c r="C141" s="154"/>
      <c r="D141" s="102"/>
      <c r="E141" s="102"/>
      <c r="F141" s="102"/>
      <c r="G141" s="102"/>
      <c r="H141" s="102"/>
      <c r="I141" s="102"/>
      <c r="J141" s="102"/>
      <c r="K141" s="102"/>
      <c r="L141" s="102"/>
      <c r="M141" s="102"/>
      <c r="N141" s="102"/>
      <c r="O141" s="102"/>
    </row>
    <row r="142" spans="1:15" ht="15.75" customHeight="1" outlineLevel="1" x14ac:dyDescent="0.15">
      <c r="B142" s="288"/>
      <c r="C142" s="154"/>
      <c r="D142" s="102"/>
      <c r="E142" s="102"/>
      <c r="F142" s="102"/>
      <c r="G142" s="102"/>
      <c r="H142" s="102"/>
      <c r="I142" s="102"/>
      <c r="J142" s="102"/>
      <c r="K142" s="102"/>
      <c r="L142" s="102"/>
      <c r="M142" s="102"/>
      <c r="N142" s="102"/>
      <c r="O142" s="102"/>
    </row>
    <row r="143" spans="1:15" ht="15.75" customHeight="1" outlineLevel="1" x14ac:dyDescent="0.2">
      <c r="B143" s="96" t="s">
        <v>19</v>
      </c>
      <c r="C143" s="154"/>
      <c r="D143" s="102">
        <f>C145</f>
        <v>0</v>
      </c>
      <c r="E143" s="102">
        <f t="shared" ref="E143:O143" si="50">D145</f>
        <v>0</v>
      </c>
      <c r="F143" s="102">
        <f t="shared" si="50"/>
        <v>0</v>
      </c>
      <c r="G143" s="102">
        <f t="shared" si="50"/>
        <v>0</v>
      </c>
      <c r="H143" s="102">
        <f t="shared" si="50"/>
        <v>0</v>
      </c>
      <c r="I143" s="102">
        <f t="shared" si="50"/>
        <v>0</v>
      </c>
      <c r="J143" s="102">
        <f t="shared" si="50"/>
        <v>0</v>
      </c>
      <c r="K143" s="102">
        <f t="shared" si="50"/>
        <v>0</v>
      </c>
      <c r="L143" s="102">
        <f t="shared" si="50"/>
        <v>0</v>
      </c>
      <c r="M143" s="102">
        <f t="shared" si="50"/>
        <v>0</v>
      </c>
      <c r="N143" s="102">
        <f t="shared" si="50"/>
        <v>0</v>
      </c>
      <c r="O143" s="102">
        <f t="shared" si="50"/>
        <v>0</v>
      </c>
    </row>
    <row r="144" spans="1:15" ht="14" outlineLevel="1" x14ac:dyDescent="0.2">
      <c r="B144" s="96" t="s">
        <v>186</v>
      </c>
      <c r="C144" s="154"/>
      <c r="D144" s="289"/>
      <c r="E144" s="289"/>
      <c r="F144" s="289"/>
      <c r="G144" s="289"/>
      <c r="H144" s="289"/>
      <c r="I144" s="289"/>
      <c r="J144" s="289"/>
      <c r="K144" s="289"/>
      <c r="L144" s="289"/>
      <c r="M144" s="289"/>
      <c r="N144" s="289"/>
      <c r="O144" s="289"/>
    </row>
    <row r="145" spans="1:15" ht="14" outlineLevel="1" x14ac:dyDescent="0.2">
      <c r="A145" s="97" t="str">
        <f>A70</f>
        <v>Trade Recievables - Intercompany</v>
      </c>
      <c r="B145" s="117" t="s">
        <v>104</v>
      </c>
      <c r="C145" s="154">
        <f>C70</f>
        <v>0</v>
      </c>
      <c r="D145" s="179">
        <f t="shared" ref="D145" si="51">IF(D$63="Actual",SUMIFS(BS_1,BS_CAT_1,$A145),SUM(D143:D144))</f>
        <v>0</v>
      </c>
      <c r="E145" s="179">
        <f>IF(E$63="Actual",SUMIFS(bs_2,BS_CAT_1,$A145),SUM(E143:E144))</f>
        <v>0</v>
      </c>
      <c r="F145" s="179">
        <f>IF(F$63="Actual",SUMIFS(BS_3,BS_CAT_1,$A145),SUM(F143:F144))</f>
        <v>0</v>
      </c>
      <c r="G145" s="179">
        <f>IF(G$63="Actual",SUMIFS(BS_4,BS_CAT_1,$A145),SUM(G143:G144))</f>
        <v>0</v>
      </c>
      <c r="H145" s="179">
        <f>IF(H$63="Actual",SUMIFS(BS_5,BS_CAT_1,$A145),SUM(H143:H144))</f>
        <v>0</v>
      </c>
      <c r="I145" s="179">
        <f>IF(I$63="Actual",SUMIFS(BS_6,BS_CAT_1,$A145),SUM(I143:I144))</f>
        <v>0</v>
      </c>
      <c r="J145" s="179">
        <f>IF(J$63="Actual",SUMIFS(BS_7,BS_CAT_1,$A145),SUM(J143:J144))</f>
        <v>0</v>
      </c>
      <c r="K145" s="179">
        <f>IF(K$63="Actual",SUMIFS(BS_8,BS_CAT_1,$A145),SUM(K143:K144))</f>
        <v>0</v>
      </c>
      <c r="L145" s="179">
        <f>IF(L$63="Actual",SUMIFS(BS_9,BS_CAT_1,$A145),SUM(L143:L144))</f>
        <v>0</v>
      </c>
      <c r="M145" s="179">
        <f>IF(M$63="Actual",SUMIFS(BS_10,BS_CAT_1,$A145),SUM(M143:M144))</f>
        <v>0</v>
      </c>
      <c r="N145" s="179">
        <f>IF(N$63="Actual",SUMIFS(BS_11,BS_CAT_1,$A145),SUM(N143:N144))</f>
        <v>0</v>
      </c>
      <c r="O145" s="179">
        <f>IF(O$63="Actual",SUMIFS(BS_12,BS_CAT_1,$A145),SUM(O143:O144))</f>
        <v>0</v>
      </c>
    </row>
    <row r="146" spans="1:15" ht="14" outlineLevel="1" x14ac:dyDescent="0.2">
      <c r="B146" s="96"/>
      <c r="C146" s="154"/>
      <c r="D146" s="102"/>
      <c r="E146" s="102"/>
      <c r="F146" s="102"/>
      <c r="G146" s="102"/>
      <c r="H146" s="102"/>
      <c r="I146" s="102"/>
      <c r="J146" s="102"/>
      <c r="K146" s="102"/>
      <c r="L146" s="102"/>
      <c r="M146" s="102"/>
      <c r="N146" s="102"/>
      <c r="O146" s="102"/>
    </row>
    <row r="147" spans="1:15" ht="14" outlineLevel="1" x14ac:dyDescent="0.2">
      <c r="B147" s="96"/>
      <c r="C147" s="154"/>
      <c r="D147" s="102"/>
      <c r="E147" s="102"/>
      <c r="F147" s="102"/>
      <c r="G147" s="102"/>
      <c r="H147" s="102"/>
      <c r="I147" s="102"/>
      <c r="J147" s="102"/>
      <c r="K147" s="102"/>
      <c r="L147" s="102"/>
      <c r="M147" s="102"/>
      <c r="N147" s="102"/>
      <c r="O147" s="102"/>
    </row>
    <row r="148" spans="1:15" ht="22" outlineLevel="1" x14ac:dyDescent="0.15">
      <c r="B148" s="288" t="str">
        <f>B71</f>
        <v>Other debtors</v>
      </c>
      <c r="C148" s="154"/>
      <c r="D148" s="102"/>
      <c r="E148" s="102"/>
      <c r="F148" s="102"/>
      <c r="G148" s="102"/>
      <c r="H148" s="102"/>
      <c r="I148" s="102"/>
      <c r="J148" s="102"/>
      <c r="K148" s="102"/>
      <c r="L148" s="102"/>
      <c r="M148" s="102"/>
      <c r="N148" s="102"/>
      <c r="O148" s="102"/>
    </row>
    <row r="149" spans="1:15" ht="22" outlineLevel="1" x14ac:dyDescent="0.15">
      <c r="B149" s="288"/>
      <c r="C149" s="154"/>
      <c r="D149" s="102"/>
      <c r="E149" s="102"/>
      <c r="F149" s="102"/>
      <c r="G149" s="102"/>
      <c r="H149" s="102"/>
      <c r="I149" s="102"/>
      <c r="J149" s="102"/>
      <c r="K149" s="102"/>
      <c r="L149" s="102"/>
      <c r="M149" s="102"/>
      <c r="N149" s="102"/>
      <c r="O149" s="102"/>
    </row>
    <row r="150" spans="1:15" ht="14" outlineLevel="1" x14ac:dyDescent="0.2">
      <c r="B150" s="96" t="s">
        <v>19</v>
      </c>
      <c r="C150" s="154"/>
      <c r="D150" s="102">
        <f>C152</f>
        <v>0</v>
      </c>
      <c r="E150" s="102">
        <f t="shared" ref="E150:O150" si="52">D152</f>
        <v>0</v>
      </c>
      <c r="F150" s="102">
        <f t="shared" si="52"/>
        <v>0</v>
      </c>
      <c r="G150" s="102">
        <f t="shared" si="52"/>
        <v>0</v>
      </c>
      <c r="H150" s="102">
        <f t="shared" si="52"/>
        <v>0</v>
      </c>
      <c r="I150" s="102">
        <f t="shared" si="52"/>
        <v>0</v>
      </c>
      <c r="J150" s="102">
        <f t="shared" si="52"/>
        <v>0</v>
      </c>
      <c r="K150" s="102">
        <f t="shared" si="52"/>
        <v>0</v>
      </c>
      <c r="L150" s="102">
        <f t="shared" si="52"/>
        <v>0</v>
      </c>
      <c r="M150" s="102">
        <f t="shared" si="52"/>
        <v>0</v>
      </c>
      <c r="N150" s="102">
        <f t="shared" si="52"/>
        <v>0</v>
      </c>
      <c r="O150" s="102">
        <f t="shared" si="52"/>
        <v>0</v>
      </c>
    </row>
    <row r="151" spans="1:15" ht="14" outlineLevel="1" x14ac:dyDescent="0.2">
      <c r="B151" s="96" t="s">
        <v>186</v>
      </c>
      <c r="C151" s="154"/>
      <c r="D151" s="289"/>
      <c r="E151" s="289"/>
      <c r="F151" s="289"/>
      <c r="G151" s="289"/>
      <c r="H151" s="289"/>
      <c r="I151" s="289"/>
      <c r="J151" s="289"/>
      <c r="K151" s="289"/>
      <c r="L151" s="289"/>
      <c r="M151" s="289"/>
      <c r="N151" s="289"/>
      <c r="O151" s="289"/>
    </row>
    <row r="152" spans="1:15" ht="14" outlineLevel="1" x14ac:dyDescent="0.2">
      <c r="A152" s="97" t="str">
        <f>B148</f>
        <v>Other debtors</v>
      </c>
      <c r="B152" s="117" t="s">
        <v>104</v>
      </c>
      <c r="C152" s="154">
        <f>C71</f>
        <v>0</v>
      </c>
      <c r="D152" s="179">
        <f t="shared" ref="D152" si="53">IF(D$63="Actual",SUMIFS(BS_1,BS_CAT_1,$A152),SUM(D150:D151))</f>
        <v>0</v>
      </c>
      <c r="E152" s="179">
        <f>IF(E$63="Actual",SUMIFS(bs_2,BS_CAT_1,$A152),SUM(E150:E151))</f>
        <v>0</v>
      </c>
      <c r="F152" s="179">
        <f>IF(F$63="Actual",SUMIFS(BS_3,BS_CAT_1,$A152),SUM(F150:F151))</f>
        <v>0</v>
      </c>
      <c r="G152" s="179">
        <f>IF(G$63="Actual",SUMIFS(BS_4,BS_CAT_1,$A152),SUM(G150:G151))</f>
        <v>0</v>
      </c>
      <c r="H152" s="179">
        <f>IF(H$63="Actual",SUMIFS(BS_5,BS_CAT_1,$A152),SUM(H150:H151))</f>
        <v>0</v>
      </c>
      <c r="I152" s="179">
        <f>IF(I$63="Actual",SUMIFS(BS_6,BS_CAT_1,$A152),SUM(I150:I151))</f>
        <v>0</v>
      </c>
      <c r="J152" s="179">
        <f>IF(J$63="Actual",SUMIFS(BS_7,BS_CAT_1,$A152),SUM(J150:J151))</f>
        <v>0</v>
      </c>
      <c r="K152" s="179">
        <f>IF(K$63="Actual",SUMIFS(BS_8,BS_CAT_1,$A152),SUM(K150:K151))</f>
        <v>0</v>
      </c>
      <c r="L152" s="179">
        <f>IF(L$63="Actual",SUMIFS(BS_9,BS_CAT_1,$A152),SUM(L150:L151))</f>
        <v>0</v>
      </c>
      <c r="M152" s="179">
        <f>IF(M$63="Actual",SUMIFS(BS_10,BS_CAT_1,$A152),SUM(M150:M151))</f>
        <v>0</v>
      </c>
      <c r="N152" s="179">
        <f>IF(N$63="Actual",SUMIFS(BS_11,BS_CAT_1,$A152),SUM(N150:N151))</f>
        <v>0</v>
      </c>
      <c r="O152" s="179">
        <f>IF(O$63="Actual",SUMIFS(BS_12,BS_CAT_1,$A152),SUM(O150:O151))</f>
        <v>0</v>
      </c>
    </row>
    <row r="153" spans="1:15" ht="14" outlineLevel="1" x14ac:dyDescent="0.2">
      <c r="B153" s="96"/>
      <c r="C153" s="154"/>
      <c r="D153" s="102"/>
      <c r="E153" s="102"/>
      <c r="F153" s="102"/>
      <c r="G153" s="102"/>
      <c r="H153" s="102"/>
      <c r="I153" s="102"/>
      <c r="J153" s="102"/>
      <c r="K153" s="102"/>
      <c r="L153" s="102"/>
      <c r="M153" s="102"/>
      <c r="N153" s="102"/>
      <c r="O153" s="102"/>
    </row>
    <row r="154" spans="1:15" ht="14" outlineLevel="1" x14ac:dyDescent="0.2">
      <c r="B154" s="96"/>
      <c r="C154" s="154"/>
      <c r="D154" s="102"/>
      <c r="E154" s="102"/>
      <c r="F154" s="102"/>
      <c r="G154" s="102"/>
      <c r="H154" s="102"/>
      <c r="I154" s="102"/>
      <c r="J154" s="102"/>
      <c r="K154" s="102"/>
      <c r="L154" s="102"/>
      <c r="M154" s="102"/>
      <c r="N154" s="102"/>
      <c r="O154" s="102"/>
    </row>
    <row r="155" spans="1:15" ht="22" outlineLevel="1" x14ac:dyDescent="0.15">
      <c r="B155" s="288" t="str">
        <f>B72</f>
        <v>Inventory (Including WIP)</v>
      </c>
      <c r="C155" s="154"/>
      <c r="D155" s="102"/>
      <c r="E155" s="102"/>
      <c r="F155" s="102"/>
      <c r="G155" s="102"/>
      <c r="H155" s="102"/>
      <c r="I155" s="102"/>
      <c r="J155" s="102"/>
      <c r="K155" s="102"/>
      <c r="L155" s="102"/>
      <c r="M155" s="102"/>
      <c r="N155" s="102"/>
      <c r="O155" s="102"/>
    </row>
    <row r="156" spans="1:15" ht="22" outlineLevel="1" x14ac:dyDescent="0.15">
      <c r="B156" s="288"/>
      <c r="C156" s="154"/>
      <c r="D156" s="102"/>
      <c r="E156" s="102"/>
      <c r="F156" s="102"/>
      <c r="G156" s="102"/>
      <c r="H156" s="102"/>
      <c r="I156" s="102"/>
      <c r="J156" s="102"/>
      <c r="K156" s="102"/>
      <c r="L156" s="102"/>
      <c r="M156" s="102"/>
      <c r="N156" s="102"/>
      <c r="O156" s="102"/>
    </row>
    <row r="157" spans="1:15" ht="14" outlineLevel="1" x14ac:dyDescent="0.2">
      <c r="B157" s="96" t="s">
        <v>19</v>
      </c>
      <c r="C157" s="154"/>
      <c r="D157" s="102">
        <f>C162</f>
        <v>0</v>
      </c>
      <c r="E157" s="102">
        <f t="shared" ref="E157:O157" si="54">D162</f>
        <v>0</v>
      </c>
      <c r="F157" s="102">
        <f t="shared" si="54"/>
        <v>0</v>
      </c>
      <c r="G157" s="102">
        <f t="shared" si="54"/>
        <v>0</v>
      </c>
      <c r="H157" s="102">
        <f t="shared" si="54"/>
        <v>0</v>
      </c>
      <c r="I157" s="102">
        <f t="shared" si="54"/>
        <v>0</v>
      </c>
      <c r="J157" s="102">
        <f t="shared" si="54"/>
        <v>0</v>
      </c>
      <c r="K157" s="102">
        <f t="shared" si="54"/>
        <v>0</v>
      </c>
      <c r="L157" s="102">
        <f t="shared" si="54"/>
        <v>0</v>
      </c>
      <c r="M157" s="102">
        <f t="shared" si="54"/>
        <v>0</v>
      </c>
      <c r="N157" s="102">
        <f t="shared" si="54"/>
        <v>0</v>
      </c>
      <c r="O157" s="102">
        <f t="shared" si="54"/>
        <v>0</v>
      </c>
    </row>
    <row r="158" spans="1:15" ht="14" outlineLevel="1" x14ac:dyDescent="0.2">
      <c r="B158" s="96"/>
      <c r="C158" s="154"/>
      <c r="D158" s="102"/>
      <c r="E158" s="102"/>
      <c r="F158" s="102"/>
      <c r="G158" s="102"/>
      <c r="H158" s="102"/>
      <c r="I158" s="102"/>
      <c r="J158" s="102"/>
      <c r="K158" s="102"/>
      <c r="L158" s="102"/>
      <c r="M158" s="102"/>
      <c r="N158" s="102"/>
      <c r="O158" s="102"/>
    </row>
    <row r="159" spans="1:15" ht="14" outlineLevel="1" x14ac:dyDescent="0.2">
      <c r="B159" s="96"/>
      <c r="C159" s="154"/>
      <c r="D159" s="102"/>
      <c r="E159" s="102"/>
      <c r="F159" s="102"/>
      <c r="G159" s="102"/>
      <c r="H159" s="102"/>
      <c r="I159" s="102"/>
      <c r="J159" s="102"/>
      <c r="K159" s="102"/>
      <c r="L159" s="102"/>
      <c r="M159" s="102"/>
      <c r="N159" s="102"/>
      <c r="O159" s="102"/>
    </row>
    <row r="160" spans="1:15" ht="14" outlineLevel="1" x14ac:dyDescent="0.2">
      <c r="B160" s="96"/>
      <c r="C160" s="154"/>
      <c r="D160" s="102"/>
      <c r="E160" s="102"/>
      <c r="F160" s="102"/>
      <c r="G160" s="102"/>
      <c r="H160" s="102"/>
      <c r="I160" s="102"/>
      <c r="J160" s="102"/>
      <c r="K160" s="102"/>
      <c r="L160" s="102"/>
      <c r="M160" s="102"/>
      <c r="N160" s="102"/>
      <c r="O160" s="102"/>
    </row>
    <row r="161" spans="1:15" ht="14" outlineLevel="1" x14ac:dyDescent="0.2">
      <c r="B161" s="96" t="s">
        <v>186</v>
      </c>
      <c r="C161" s="154"/>
      <c r="D161" s="289"/>
      <c r="E161" s="289"/>
      <c r="F161" s="289"/>
      <c r="G161" s="289"/>
      <c r="H161" s="289"/>
      <c r="I161" s="289"/>
      <c r="J161" s="289"/>
      <c r="K161" s="289"/>
      <c r="L161" s="289"/>
      <c r="M161" s="289"/>
      <c r="N161" s="289"/>
      <c r="O161" s="289"/>
    </row>
    <row r="162" spans="1:15" ht="14" outlineLevel="1" x14ac:dyDescent="0.2">
      <c r="A162" s="97" t="str">
        <f>B155</f>
        <v>Inventory (Including WIP)</v>
      </c>
      <c r="B162" s="117" t="s">
        <v>104</v>
      </c>
      <c r="C162" s="154">
        <f>C72</f>
        <v>0</v>
      </c>
      <c r="D162" s="179">
        <f t="shared" ref="D162" si="55">IF(D$63="Actual",SUMIFS(BS_1,BS_CAT_1,$A162),SUM(D157:D161))</f>
        <v>0</v>
      </c>
      <c r="E162" s="179">
        <f>IF(E$63="Actual",SUMIFS(bs_2,BS_CAT_1,$A162),SUM(E157:E161))</f>
        <v>0</v>
      </c>
      <c r="F162" s="179">
        <f>IF(F$63="Actual",SUMIFS(BS_3,BS_CAT_1,$A162),SUM(F157:F161))</f>
        <v>0</v>
      </c>
      <c r="G162" s="179">
        <f>IF(G$63="Actual",SUMIFS(BS_4,BS_CAT_1,$A162),SUM(G157:G161))</f>
        <v>0</v>
      </c>
      <c r="H162" s="179">
        <f>IF(H$63="Actual",SUMIFS(BS_5,BS_CAT_1,$A162),SUM(H157:H161))</f>
        <v>0</v>
      </c>
      <c r="I162" s="179">
        <f>IF(I$63="Actual",SUMIFS(BS_6,BS_CAT_1,$A162),SUM(I157:I161))</f>
        <v>0</v>
      </c>
      <c r="J162" s="179">
        <f>IF(J$63="Actual",SUMIFS(BS_7,BS_CAT_1,$A162),SUM(J157:J161))</f>
        <v>0</v>
      </c>
      <c r="K162" s="179">
        <f>IF(K$63="Actual",SUMIFS(BS_8,BS_CAT_1,$A162),SUM(K157:K161))</f>
        <v>0</v>
      </c>
      <c r="L162" s="179">
        <f>IF(L$63="Actual",SUMIFS(BS_9,BS_CAT_1,$A162),SUM(L157:L161))</f>
        <v>0</v>
      </c>
      <c r="M162" s="179">
        <f>IF(M$63="Actual",SUMIFS(BS_10,BS_CAT_1,$A162),SUM(M157:M161))</f>
        <v>0</v>
      </c>
      <c r="N162" s="179">
        <f>IF(N$63="Actual",SUMIFS(BS_11,BS_CAT_1,$A162),SUM(N157:N161))</f>
        <v>0</v>
      </c>
      <c r="O162" s="179">
        <f>IF(O$63="Actual",SUMIFS(BS_12,BS_CAT_1,$A162),SUM(O157:O161))</f>
        <v>0</v>
      </c>
    </row>
    <row r="163" spans="1:15" ht="14" outlineLevel="1" x14ac:dyDescent="0.2">
      <c r="B163" s="96"/>
      <c r="C163" s="154"/>
      <c r="D163" s="102"/>
      <c r="E163" s="102"/>
      <c r="F163" s="102"/>
      <c r="G163" s="102"/>
      <c r="H163" s="102"/>
      <c r="I163" s="102"/>
      <c r="J163" s="102"/>
      <c r="K163" s="102"/>
      <c r="L163" s="102"/>
      <c r="M163" s="102"/>
      <c r="N163" s="102"/>
      <c r="O163" s="102"/>
    </row>
    <row r="164" spans="1:15" ht="14" outlineLevel="1" x14ac:dyDescent="0.2">
      <c r="B164" s="96"/>
      <c r="C164" s="154"/>
      <c r="D164" s="102"/>
      <c r="E164" s="102"/>
      <c r="F164" s="102"/>
      <c r="G164" s="102"/>
      <c r="H164" s="102"/>
      <c r="I164" s="102"/>
      <c r="J164" s="102"/>
      <c r="K164" s="102"/>
      <c r="L164" s="102"/>
      <c r="M164" s="102"/>
      <c r="N164" s="102"/>
      <c r="O164" s="102"/>
    </row>
    <row r="165" spans="1:15" ht="22" outlineLevel="1" x14ac:dyDescent="0.15">
      <c r="B165" s="288" t="str">
        <f>B73</f>
        <v>Inventory Provision</v>
      </c>
      <c r="C165" s="154"/>
      <c r="D165" s="102"/>
      <c r="E165" s="102"/>
      <c r="F165" s="102"/>
      <c r="G165" s="102"/>
      <c r="H165" s="102"/>
      <c r="I165" s="102"/>
      <c r="J165" s="102"/>
      <c r="K165" s="102"/>
      <c r="L165" s="102"/>
      <c r="M165" s="102"/>
      <c r="N165" s="102"/>
      <c r="O165" s="102"/>
    </row>
    <row r="166" spans="1:15" ht="22" outlineLevel="1" x14ac:dyDescent="0.15">
      <c r="B166" s="288"/>
      <c r="C166" s="154"/>
      <c r="D166" s="102"/>
      <c r="E166" s="102"/>
      <c r="F166" s="102"/>
      <c r="G166" s="102"/>
      <c r="H166" s="102"/>
      <c r="I166" s="102"/>
      <c r="J166" s="102"/>
      <c r="K166" s="102"/>
      <c r="L166" s="102"/>
      <c r="M166" s="102"/>
      <c r="N166" s="102"/>
      <c r="O166" s="102"/>
    </row>
    <row r="167" spans="1:15" ht="14" outlineLevel="1" x14ac:dyDescent="0.2">
      <c r="B167" s="96" t="s">
        <v>19</v>
      </c>
      <c r="C167" s="154"/>
      <c r="D167" s="102">
        <f>C169</f>
        <v>0</v>
      </c>
      <c r="E167" s="102">
        <f t="shared" ref="E167:O167" si="56">D169</f>
        <v>0</v>
      </c>
      <c r="F167" s="102">
        <f t="shared" si="56"/>
        <v>0</v>
      </c>
      <c r="G167" s="102">
        <f t="shared" si="56"/>
        <v>0</v>
      </c>
      <c r="H167" s="102">
        <f t="shared" si="56"/>
        <v>0</v>
      </c>
      <c r="I167" s="102">
        <f t="shared" si="56"/>
        <v>0</v>
      </c>
      <c r="J167" s="102">
        <f t="shared" si="56"/>
        <v>0</v>
      </c>
      <c r="K167" s="102">
        <f t="shared" si="56"/>
        <v>0</v>
      </c>
      <c r="L167" s="102">
        <f t="shared" si="56"/>
        <v>0</v>
      </c>
      <c r="M167" s="102">
        <f t="shared" si="56"/>
        <v>0</v>
      </c>
      <c r="N167" s="102">
        <f t="shared" si="56"/>
        <v>0</v>
      </c>
      <c r="O167" s="102">
        <f t="shared" si="56"/>
        <v>0</v>
      </c>
    </row>
    <row r="168" spans="1:15" ht="14" outlineLevel="1" x14ac:dyDescent="0.2">
      <c r="B168" s="96" t="s">
        <v>186</v>
      </c>
      <c r="C168" s="154"/>
      <c r="D168" s="289"/>
      <c r="E168" s="289"/>
      <c r="F168" s="289"/>
      <c r="G168" s="289"/>
      <c r="H168" s="289"/>
      <c r="I168" s="289"/>
      <c r="J168" s="289"/>
      <c r="K168" s="289"/>
      <c r="L168" s="289"/>
      <c r="M168" s="289"/>
      <c r="N168" s="289"/>
      <c r="O168" s="289"/>
    </row>
    <row r="169" spans="1:15" ht="14" outlineLevel="1" x14ac:dyDescent="0.2">
      <c r="A169" s="97" t="str">
        <f>B165</f>
        <v>Inventory Provision</v>
      </c>
      <c r="B169" s="117" t="s">
        <v>104</v>
      </c>
      <c r="C169" s="154">
        <f>C73</f>
        <v>0</v>
      </c>
      <c r="D169" s="179">
        <f t="shared" ref="D169" si="57">IF(D$63="Actual",SUMIFS(BS_1,BS_CAT_1,$A169),SUM(D167:D168))</f>
        <v>0</v>
      </c>
      <c r="E169" s="179">
        <f>IF(E$63="Actual",SUMIFS(bs_2,BS_CAT_1,$A169),SUM(E167:E168))</f>
        <v>0</v>
      </c>
      <c r="F169" s="179">
        <f>IF(F$63="Actual",SUMIFS(BS_3,BS_CAT_1,$A169),SUM(F167:F168))</f>
        <v>0</v>
      </c>
      <c r="G169" s="179">
        <f>IF(G$63="Actual",SUMIFS(BS_4,BS_CAT_1,$A169),SUM(G167:G168))</f>
        <v>0</v>
      </c>
      <c r="H169" s="179">
        <f>IF(H$63="Actual",SUMIFS(BS_5,BS_CAT_1,$A169),SUM(H167:H168))</f>
        <v>0</v>
      </c>
      <c r="I169" s="179">
        <f>IF(I$63="Actual",SUMIFS(BS_6,BS_CAT_1,$A169),SUM(I167:I168))</f>
        <v>0</v>
      </c>
      <c r="J169" s="179">
        <f>IF(J$63="Actual",SUMIFS(BS_7,BS_CAT_1,$A169),SUM(J167:J168))</f>
        <v>0</v>
      </c>
      <c r="K169" s="179">
        <f>IF(K$63="Actual",SUMIFS(BS_8,BS_CAT_1,$A169),SUM(K167:K168))</f>
        <v>0</v>
      </c>
      <c r="L169" s="179">
        <f>IF(L$63="Actual",SUMIFS(BS_9,BS_CAT_1,$A169),SUM(L167:L168))</f>
        <v>0</v>
      </c>
      <c r="M169" s="179">
        <f>IF(M$63="Actual",SUMIFS(BS_10,BS_CAT_1,$A169),SUM(M167:M168))</f>
        <v>0</v>
      </c>
      <c r="N169" s="179">
        <f>IF(N$63="Actual",SUMIFS(BS_11,BS_CAT_1,$A169),SUM(N167:N168))</f>
        <v>0</v>
      </c>
      <c r="O169" s="179">
        <f>IF(O$63="Actual",SUMIFS(BS_12,BS_CAT_1,$A169),SUM(O167:O168))</f>
        <v>0</v>
      </c>
    </row>
    <row r="170" spans="1:15" ht="14" outlineLevel="1" x14ac:dyDescent="0.2">
      <c r="B170" s="96"/>
      <c r="C170" s="154"/>
      <c r="D170" s="102"/>
      <c r="E170" s="102"/>
      <c r="F170" s="102"/>
      <c r="G170" s="102"/>
      <c r="H170" s="102"/>
      <c r="I170" s="102"/>
      <c r="J170" s="102"/>
      <c r="K170" s="102"/>
      <c r="L170" s="102"/>
      <c r="M170" s="102"/>
      <c r="N170" s="102"/>
      <c r="O170" s="102"/>
    </row>
    <row r="171" spans="1:15" ht="14" outlineLevel="1" x14ac:dyDescent="0.2">
      <c r="B171" s="96"/>
      <c r="C171" s="154"/>
      <c r="D171" s="102"/>
      <c r="E171" s="102"/>
      <c r="F171" s="102"/>
      <c r="G171" s="102"/>
      <c r="H171" s="102"/>
      <c r="I171" s="102"/>
      <c r="J171" s="102"/>
      <c r="K171" s="102"/>
      <c r="L171" s="102"/>
      <c r="M171" s="102"/>
      <c r="N171" s="102"/>
      <c r="O171" s="102"/>
    </row>
    <row r="172" spans="1:15" ht="22" outlineLevel="1" x14ac:dyDescent="0.15">
      <c r="B172" s="288" t="str">
        <f>B74</f>
        <v>Owed by associate companies</v>
      </c>
      <c r="C172" s="154"/>
      <c r="D172" s="102"/>
      <c r="E172" s="102"/>
      <c r="F172" s="102"/>
      <c r="G172" s="102"/>
      <c r="H172" s="102"/>
      <c r="I172" s="102"/>
      <c r="J172" s="102"/>
      <c r="K172" s="102"/>
      <c r="L172" s="102"/>
      <c r="M172" s="102"/>
      <c r="N172" s="102"/>
      <c r="O172" s="102"/>
    </row>
    <row r="173" spans="1:15" ht="22" outlineLevel="1" x14ac:dyDescent="0.15">
      <c r="B173" s="288"/>
      <c r="C173" s="154"/>
      <c r="D173" s="102"/>
      <c r="E173" s="102"/>
      <c r="F173" s="102"/>
      <c r="G173" s="102"/>
      <c r="H173" s="102"/>
      <c r="I173" s="102"/>
      <c r="J173" s="102"/>
      <c r="K173" s="102"/>
      <c r="L173" s="102"/>
      <c r="M173" s="102"/>
      <c r="N173" s="102"/>
      <c r="O173" s="102"/>
    </row>
    <row r="174" spans="1:15" ht="14" outlineLevel="1" x14ac:dyDescent="0.2">
      <c r="B174" s="96" t="s">
        <v>19</v>
      </c>
      <c r="C174" s="154"/>
      <c r="D174" s="102">
        <f>C176</f>
        <v>0</v>
      </c>
      <c r="E174" s="102">
        <f t="shared" ref="E174:O174" si="58">D176</f>
        <v>0</v>
      </c>
      <c r="F174" s="102">
        <f t="shared" si="58"/>
        <v>0</v>
      </c>
      <c r="G174" s="102">
        <f t="shared" si="58"/>
        <v>0</v>
      </c>
      <c r="H174" s="102">
        <f t="shared" si="58"/>
        <v>0</v>
      </c>
      <c r="I174" s="102">
        <f t="shared" si="58"/>
        <v>0</v>
      </c>
      <c r="J174" s="102">
        <f t="shared" si="58"/>
        <v>0</v>
      </c>
      <c r="K174" s="102">
        <f t="shared" si="58"/>
        <v>0</v>
      </c>
      <c r="L174" s="102">
        <f t="shared" si="58"/>
        <v>0</v>
      </c>
      <c r="M174" s="102">
        <f t="shared" si="58"/>
        <v>0</v>
      </c>
      <c r="N174" s="102">
        <f t="shared" si="58"/>
        <v>0</v>
      </c>
      <c r="O174" s="102">
        <f t="shared" si="58"/>
        <v>0</v>
      </c>
    </row>
    <row r="175" spans="1:15" ht="14" outlineLevel="1" x14ac:dyDescent="0.2">
      <c r="B175" s="96" t="s">
        <v>186</v>
      </c>
      <c r="C175" s="154"/>
      <c r="D175" s="289"/>
      <c r="E175" s="289"/>
      <c r="F175" s="289"/>
      <c r="G175" s="289"/>
      <c r="H175" s="289"/>
      <c r="I175" s="289"/>
      <c r="J175" s="289"/>
      <c r="K175" s="289"/>
      <c r="L175" s="289"/>
      <c r="M175" s="289"/>
      <c r="N175" s="289"/>
      <c r="O175" s="289"/>
    </row>
    <row r="176" spans="1:15" ht="14" outlineLevel="1" x14ac:dyDescent="0.2">
      <c r="A176" s="97" t="str">
        <f>B172</f>
        <v>Owed by associate companies</v>
      </c>
      <c r="B176" s="117" t="s">
        <v>104</v>
      </c>
      <c r="C176" s="154">
        <f>C74</f>
        <v>0</v>
      </c>
      <c r="D176" s="179">
        <f t="shared" ref="D176" si="59">IF(D$63="Actual",SUMIFS(BS_1,BS_CAT_1,$A176),SUM(D174:D175))</f>
        <v>0</v>
      </c>
      <c r="E176" s="179">
        <f>IF(E$63="Actual",SUMIFS(bs_2,BS_CAT_1,$A176),SUM(E174:E175))</f>
        <v>0</v>
      </c>
      <c r="F176" s="179">
        <f>IF(F$63="Actual",SUMIFS(BS_3,BS_CAT_1,$A176),SUM(F174:F175))</f>
        <v>0</v>
      </c>
      <c r="G176" s="179">
        <f>IF(G$63="Actual",SUMIFS(BS_4,BS_CAT_1,$A176),SUM(G174:G175))</f>
        <v>0</v>
      </c>
      <c r="H176" s="179">
        <f>IF(H$63="Actual",SUMIFS(BS_5,BS_CAT_1,$A176),SUM(H174:H175))</f>
        <v>0</v>
      </c>
      <c r="I176" s="179">
        <f>IF(I$63="Actual",SUMIFS(BS_6,BS_CAT_1,$A176),SUM(I174:I175))</f>
        <v>0</v>
      </c>
      <c r="J176" s="179">
        <f>IF(J$63="Actual",SUMIFS(BS_7,BS_CAT_1,$A176),SUM(J174:J175))</f>
        <v>0</v>
      </c>
      <c r="K176" s="179">
        <f>IF(K$63="Actual",SUMIFS(BS_8,BS_CAT_1,$A176),SUM(K174:K175))</f>
        <v>0</v>
      </c>
      <c r="L176" s="179">
        <f>IF(L$63="Actual",SUMIFS(BS_9,BS_CAT_1,$A176),SUM(L174:L175))</f>
        <v>0</v>
      </c>
      <c r="M176" s="179">
        <f>IF(M$63="Actual",SUMIFS(BS_10,BS_CAT_1,$A176),SUM(M174:M175))</f>
        <v>0</v>
      </c>
      <c r="N176" s="179">
        <f>IF(N$63="Actual",SUMIFS(BS_11,BS_CAT_1,$A176),SUM(N174:N175))</f>
        <v>0</v>
      </c>
      <c r="O176" s="179">
        <f>IF(O$63="Actual",SUMIFS(BS_12,BS_CAT_1,$A176),SUM(O174:O175))</f>
        <v>0</v>
      </c>
    </row>
    <row r="177" spans="1:15" ht="14" outlineLevel="1" x14ac:dyDescent="0.2">
      <c r="B177" s="96"/>
      <c r="C177" s="154"/>
      <c r="D177" s="102"/>
      <c r="E177" s="102"/>
      <c r="F177" s="102"/>
      <c r="G177" s="102"/>
      <c r="H177" s="102"/>
      <c r="I177" s="102"/>
      <c r="J177" s="102"/>
      <c r="K177" s="102"/>
      <c r="L177" s="102"/>
      <c r="M177" s="102"/>
      <c r="N177" s="102"/>
      <c r="O177" s="102"/>
    </row>
    <row r="178" spans="1:15" ht="14" outlineLevel="1" x14ac:dyDescent="0.2">
      <c r="B178" s="96"/>
      <c r="C178" s="154"/>
      <c r="D178" s="102"/>
      <c r="E178" s="102"/>
      <c r="F178" s="102"/>
      <c r="G178" s="102"/>
      <c r="H178" s="102"/>
      <c r="I178" s="102"/>
      <c r="J178" s="102"/>
      <c r="K178" s="102"/>
      <c r="L178" s="102"/>
      <c r="M178" s="102"/>
      <c r="N178" s="102"/>
      <c r="O178" s="102"/>
    </row>
    <row r="179" spans="1:15" ht="22" outlineLevel="1" x14ac:dyDescent="0.15">
      <c r="B179" s="288" t="str">
        <f>B78</f>
        <v>Property, Plant &amp; Equipment</v>
      </c>
      <c r="C179" s="154"/>
      <c r="D179" s="102"/>
      <c r="E179" s="102"/>
      <c r="F179" s="102"/>
      <c r="G179" s="102"/>
      <c r="H179" s="102"/>
      <c r="I179" s="102"/>
      <c r="J179" s="102"/>
      <c r="K179" s="102"/>
      <c r="L179" s="102"/>
      <c r="M179" s="102"/>
      <c r="N179" s="102"/>
      <c r="O179" s="102"/>
    </row>
    <row r="180" spans="1:15" ht="22" outlineLevel="1" x14ac:dyDescent="0.15">
      <c r="B180" s="288"/>
      <c r="C180" s="154"/>
      <c r="D180" s="102"/>
      <c r="E180" s="102"/>
      <c r="F180" s="102"/>
      <c r="G180" s="102"/>
      <c r="H180" s="102"/>
      <c r="I180" s="102"/>
      <c r="J180" s="102"/>
      <c r="K180" s="102"/>
      <c r="L180" s="102"/>
      <c r="M180" s="102"/>
      <c r="N180" s="102"/>
      <c r="O180" s="102"/>
    </row>
    <row r="181" spans="1:15" ht="14" outlineLevel="1" x14ac:dyDescent="0.2">
      <c r="B181" s="96" t="s">
        <v>19</v>
      </c>
      <c r="C181" s="154"/>
      <c r="D181" s="102">
        <f>C183</f>
        <v>0</v>
      </c>
      <c r="E181" s="102">
        <f t="shared" ref="E181:O181" si="60">D183</f>
        <v>2000</v>
      </c>
      <c r="F181" s="102">
        <f t="shared" si="60"/>
        <v>2360</v>
      </c>
      <c r="G181" s="102">
        <f t="shared" si="60"/>
        <v>2360</v>
      </c>
      <c r="H181" s="102">
        <f t="shared" si="60"/>
        <v>2360</v>
      </c>
      <c r="I181" s="102">
        <f t="shared" si="60"/>
        <v>2360</v>
      </c>
      <c r="J181" s="102">
        <f t="shared" si="60"/>
        <v>2360</v>
      </c>
      <c r="K181" s="102">
        <f t="shared" si="60"/>
        <v>2360</v>
      </c>
      <c r="L181" s="102">
        <f t="shared" si="60"/>
        <v>2360</v>
      </c>
      <c r="M181" s="102">
        <f t="shared" si="60"/>
        <v>2360</v>
      </c>
      <c r="N181" s="102">
        <f t="shared" si="60"/>
        <v>2360</v>
      </c>
      <c r="O181" s="102">
        <f t="shared" si="60"/>
        <v>2360</v>
      </c>
    </row>
    <row r="182" spans="1:15" ht="14" outlineLevel="1" x14ac:dyDescent="0.2">
      <c r="B182" s="96" t="s">
        <v>186</v>
      </c>
      <c r="C182" s="154"/>
      <c r="D182" s="289"/>
      <c r="E182" s="289"/>
      <c r="F182" s="289"/>
      <c r="G182" s="289"/>
      <c r="H182" s="289"/>
      <c r="I182" s="289"/>
      <c r="J182" s="289"/>
      <c r="K182" s="289"/>
      <c r="L182" s="289"/>
      <c r="M182" s="289"/>
      <c r="N182" s="289"/>
      <c r="O182" s="289"/>
    </row>
    <row r="183" spans="1:15" ht="14" outlineLevel="1" x14ac:dyDescent="0.2">
      <c r="A183" s="97" t="str">
        <f>B179</f>
        <v>Property, Plant &amp; Equipment</v>
      </c>
      <c r="B183" s="117" t="s">
        <v>104</v>
      </c>
      <c r="C183" s="154">
        <f>C78</f>
        <v>0</v>
      </c>
      <c r="D183" s="179">
        <f t="shared" ref="D183" si="61">IF(D$63="Actual",SUMIFS(BS_1,BS_CAT_1,$A183),SUM(D181:D182))</f>
        <v>2000</v>
      </c>
      <c r="E183" s="179">
        <f>IF(E$63="Actual",SUMIFS(bs_2,BS_CAT_1,$A183),SUM(E181:E182))</f>
        <v>2360</v>
      </c>
      <c r="F183" s="179">
        <f>IF(F$63="Actual",SUMIFS(BS_3,BS_CAT_1,$A183),SUM(F181:F182))</f>
        <v>2360</v>
      </c>
      <c r="G183" s="179">
        <f>IF(G$63="Actual",SUMIFS(BS_4,BS_CAT_1,$A183),SUM(G181:G182))</f>
        <v>2360</v>
      </c>
      <c r="H183" s="179">
        <f>IF(H$63="Actual",SUMIFS(BS_5,BS_CAT_1,$A183),SUM(H181:H182))</f>
        <v>2360</v>
      </c>
      <c r="I183" s="179">
        <f>IF(I$63="Actual",SUMIFS(BS_6,BS_CAT_1,$A183),SUM(I181:I182))</f>
        <v>2360</v>
      </c>
      <c r="J183" s="179">
        <f>IF(J$63="Actual",SUMIFS(BS_7,BS_CAT_1,$A183),SUM(J181:J182))</f>
        <v>2360</v>
      </c>
      <c r="K183" s="179">
        <f>IF(K$63="Actual",SUMIFS(BS_8,BS_CAT_1,$A183),SUM(K181:K182))</f>
        <v>2360</v>
      </c>
      <c r="L183" s="179">
        <f>IF(L$63="Actual",SUMIFS(BS_9,BS_CAT_1,$A183),SUM(L181:L182))</f>
        <v>2360</v>
      </c>
      <c r="M183" s="179">
        <f>IF(M$63="Actual",SUMIFS(BS_10,BS_CAT_1,$A183),SUM(M181:M182))</f>
        <v>2360</v>
      </c>
      <c r="N183" s="179">
        <f>IF(N$63="Actual",SUMIFS(BS_11,BS_CAT_1,$A183),SUM(N181:N182))</f>
        <v>2360</v>
      </c>
      <c r="O183" s="179">
        <f>IF(O$63="Actual",SUMIFS(BS_12,BS_CAT_1,$A183),SUM(O181:O182))</f>
        <v>2360</v>
      </c>
    </row>
    <row r="184" spans="1:15" ht="14" outlineLevel="1" x14ac:dyDescent="0.2">
      <c r="B184" s="96"/>
      <c r="C184" s="154"/>
      <c r="D184" s="102"/>
      <c r="E184" s="102"/>
      <c r="F184" s="102"/>
      <c r="G184" s="102"/>
      <c r="H184" s="102"/>
      <c r="I184" s="102"/>
      <c r="J184" s="102"/>
      <c r="K184" s="102"/>
      <c r="L184" s="102"/>
      <c r="M184" s="102"/>
      <c r="N184" s="102"/>
      <c r="O184" s="102"/>
    </row>
    <row r="185" spans="1:15" ht="14" outlineLevel="1" x14ac:dyDescent="0.2">
      <c r="B185" s="96"/>
      <c r="C185" s="154"/>
      <c r="D185" s="102"/>
      <c r="E185" s="102"/>
      <c r="F185" s="102"/>
      <c r="G185" s="102"/>
      <c r="H185" s="102"/>
      <c r="I185" s="102"/>
      <c r="J185" s="102"/>
      <c r="K185" s="102"/>
      <c r="L185" s="102"/>
      <c r="M185" s="102"/>
      <c r="N185" s="102"/>
      <c r="O185" s="102"/>
    </row>
    <row r="186" spans="1:15" ht="22" outlineLevel="1" x14ac:dyDescent="0.15">
      <c r="B186" s="288" t="str">
        <f>B79</f>
        <v>Research &amp; Development</v>
      </c>
      <c r="C186" s="154"/>
      <c r="D186" s="102"/>
      <c r="E186" s="102"/>
      <c r="F186" s="102"/>
      <c r="G186" s="102"/>
      <c r="H186" s="102"/>
      <c r="I186" s="102"/>
      <c r="J186" s="102"/>
      <c r="K186" s="102"/>
      <c r="L186" s="102"/>
      <c r="M186" s="102"/>
      <c r="N186" s="102"/>
      <c r="O186" s="102"/>
    </row>
    <row r="187" spans="1:15" ht="22" outlineLevel="1" x14ac:dyDescent="0.15">
      <c r="B187" s="288"/>
      <c r="C187" s="154"/>
      <c r="D187" s="102"/>
      <c r="E187" s="102"/>
      <c r="F187" s="102"/>
      <c r="G187" s="102"/>
      <c r="H187" s="102"/>
      <c r="I187" s="102"/>
      <c r="J187" s="102"/>
      <c r="K187" s="102"/>
      <c r="L187" s="102"/>
      <c r="M187" s="102"/>
      <c r="N187" s="102"/>
      <c r="O187" s="102"/>
    </row>
    <row r="188" spans="1:15" ht="14" outlineLevel="1" x14ac:dyDescent="0.2">
      <c r="B188" s="96" t="s">
        <v>19</v>
      </c>
      <c r="C188" s="154"/>
      <c r="D188" s="102">
        <f>C190</f>
        <v>0</v>
      </c>
      <c r="E188" s="102">
        <f t="shared" ref="E188:O188" si="62">D190</f>
        <v>0</v>
      </c>
      <c r="F188" s="102">
        <f t="shared" si="62"/>
        <v>0</v>
      </c>
      <c r="G188" s="102">
        <f t="shared" si="62"/>
        <v>0</v>
      </c>
      <c r="H188" s="102">
        <f t="shared" si="62"/>
        <v>0</v>
      </c>
      <c r="I188" s="102">
        <f t="shared" si="62"/>
        <v>0</v>
      </c>
      <c r="J188" s="102">
        <f t="shared" si="62"/>
        <v>0</v>
      </c>
      <c r="K188" s="102">
        <f t="shared" si="62"/>
        <v>0</v>
      </c>
      <c r="L188" s="102">
        <f t="shared" si="62"/>
        <v>0</v>
      </c>
      <c r="M188" s="102">
        <f t="shared" si="62"/>
        <v>0</v>
      </c>
      <c r="N188" s="102">
        <f t="shared" si="62"/>
        <v>0</v>
      </c>
      <c r="O188" s="102">
        <f t="shared" si="62"/>
        <v>0</v>
      </c>
    </row>
    <row r="189" spans="1:15" ht="14" outlineLevel="1" x14ac:dyDescent="0.2">
      <c r="B189" s="96" t="s">
        <v>186</v>
      </c>
      <c r="C189" s="154"/>
      <c r="D189" s="289"/>
      <c r="E189" s="289"/>
      <c r="F189" s="289"/>
      <c r="G189" s="289"/>
      <c r="H189" s="289"/>
      <c r="I189" s="289"/>
      <c r="J189" s="289"/>
      <c r="K189" s="289"/>
      <c r="L189" s="289"/>
      <c r="M189" s="289"/>
      <c r="N189" s="289"/>
      <c r="O189" s="289"/>
    </row>
    <row r="190" spans="1:15" ht="14" outlineLevel="1" x14ac:dyDescent="0.2">
      <c r="A190" s="97" t="str">
        <f>B186</f>
        <v>Research &amp; Development</v>
      </c>
      <c r="B190" s="117" t="s">
        <v>104</v>
      </c>
      <c r="C190" s="154">
        <f>C79</f>
        <v>0</v>
      </c>
      <c r="D190" s="179">
        <f t="shared" ref="D190" si="63">IF(D$63="Actual",SUMIFS(BS_1,BS_CAT_1,$A190),SUM(D188:D189))</f>
        <v>0</v>
      </c>
      <c r="E190" s="179">
        <f>IF(E$63="Actual",SUMIFS(bs_2,BS_CAT_1,$A190),SUM(E188:E189))</f>
        <v>0</v>
      </c>
      <c r="F190" s="179">
        <f>IF(F$63="Actual",SUMIFS(BS_3,BS_CAT_1,$A190),SUM(F188:F189))</f>
        <v>0</v>
      </c>
      <c r="G190" s="179">
        <f>IF(G$63="Actual",SUMIFS(BS_4,BS_CAT_1,$A190),SUM(G188:G189))</f>
        <v>0</v>
      </c>
      <c r="H190" s="179">
        <f>IF(H$63="Actual",SUMIFS(BS_5,BS_CAT_1,$A190),SUM(H188:H189))</f>
        <v>0</v>
      </c>
      <c r="I190" s="179">
        <f>IF(I$63="Actual",SUMIFS(BS_6,BS_CAT_1,$A190),SUM(I188:I189))</f>
        <v>0</v>
      </c>
      <c r="J190" s="179">
        <f>IF(J$63="Actual",SUMIFS(BS_7,BS_CAT_1,$A190),SUM(J188:J189))</f>
        <v>0</v>
      </c>
      <c r="K190" s="179">
        <f>IF(K$63="Actual",SUMIFS(BS_8,BS_CAT_1,$A190),SUM(K188:K189))</f>
        <v>0</v>
      </c>
      <c r="L190" s="179">
        <f>IF(L$63="Actual",SUMIFS(BS_9,BS_CAT_1,$A190),SUM(L188:L189))</f>
        <v>0</v>
      </c>
      <c r="M190" s="179">
        <f>IF(M$63="Actual",SUMIFS(BS_10,BS_CAT_1,$A190),SUM(M188:M189))</f>
        <v>0</v>
      </c>
      <c r="N190" s="179">
        <f>IF(N$63="Actual",SUMIFS(BS_11,BS_CAT_1,$A190),SUM(N188:N189))</f>
        <v>0</v>
      </c>
      <c r="O190" s="179">
        <f>IF(O$63="Actual",SUMIFS(BS_12,BS_CAT_1,$A190),SUM(O188:O189))</f>
        <v>0</v>
      </c>
    </row>
    <row r="191" spans="1:15" ht="14" outlineLevel="1" x14ac:dyDescent="0.2">
      <c r="B191" s="96"/>
      <c r="C191" s="154"/>
      <c r="D191" s="102"/>
      <c r="E191" s="102"/>
      <c r="F191" s="102"/>
      <c r="G191" s="102"/>
      <c r="H191" s="102"/>
      <c r="I191" s="102"/>
      <c r="J191" s="102"/>
      <c r="K191" s="102"/>
      <c r="L191" s="102"/>
      <c r="M191" s="102"/>
      <c r="N191" s="102"/>
      <c r="O191" s="102"/>
    </row>
    <row r="192" spans="1:15" ht="14" outlineLevel="1" x14ac:dyDescent="0.2">
      <c r="B192" s="96"/>
      <c r="C192" s="154"/>
      <c r="D192" s="102"/>
      <c r="E192" s="102"/>
      <c r="F192" s="102"/>
      <c r="G192" s="102"/>
      <c r="H192" s="102"/>
      <c r="I192" s="102"/>
      <c r="J192" s="102"/>
      <c r="K192" s="102"/>
      <c r="L192" s="102"/>
      <c r="M192" s="102"/>
      <c r="N192" s="102"/>
      <c r="O192" s="102"/>
    </row>
    <row r="193" spans="1:15" ht="22" outlineLevel="1" x14ac:dyDescent="0.15">
      <c r="B193" s="288" t="str">
        <f>B80</f>
        <v>Goodwill</v>
      </c>
      <c r="C193" s="154"/>
      <c r="D193" s="102"/>
      <c r="E193" s="102"/>
      <c r="F193" s="102"/>
      <c r="G193" s="102"/>
      <c r="H193" s="102"/>
      <c r="I193" s="102"/>
      <c r="J193" s="102"/>
      <c r="K193" s="102"/>
      <c r="L193" s="102"/>
      <c r="M193" s="102"/>
      <c r="N193" s="102"/>
      <c r="O193" s="102"/>
    </row>
    <row r="194" spans="1:15" ht="22" outlineLevel="1" x14ac:dyDescent="0.15">
      <c r="B194" s="288"/>
      <c r="C194" s="154"/>
      <c r="D194" s="102"/>
      <c r="E194" s="102"/>
      <c r="F194" s="102"/>
      <c r="G194" s="102"/>
      <c r="H194" s="102"/>
      <c r="I194" s="102"/>
      <c r="J194" s="102"/>
      <c r="K194" s="102"/>
      <c r="L194" s="102"/>
      <c r="M194" s="102"/>
      <c r="N194" s="102"/>
      <c r="O194" s="102"/>
    </row>
    <row r="195" spans="1:15" ht="14" outlineLevel="1" x14ac:dyDescent="0.2">
      <c r="B195" s="96" t="s">
        <v>19</v>
      </c>
      <c r="C195" s="154"/>
      <c r="D195" s="102">
        <f>C197</f>
        <v>0</v>
      </c>
      <c r="E195" s="102">
        <f t="shared" ref="E195:O195" si="64">D197</f>
        <v>0</v>
      </c>
      <c r="F195" s="102">
        <f t="shared" si="64"/>
        <v>0</v>
      </c>
      <c r="G195" s="102">
        <f t="shared" si="64"/>
        <v>0</v>
      </c>
      <c r="H195" s="102">
        <f t="shared" si="64"/>
        <v>0</v>
      </c>
      <c r="I195" s="102">
        <f t="shared" si="64"/>
        <v>0</v>
      </c>
      <c r="J195" s="102">
        <f t="shared" si="64"/>
        <v>0</v>
      </c>
      <c r="K195" s="102">
        <f t="shared" si="64"/>
        <v>0</v>
      </c>
      <c r="L195" s="102">
        <f t="shared" si="64"/>
        <v>0</v>
      </c>
      <c r="M195" s="102">
        <f t="shared" si="64"/>
        <v>0</v>
      </c>
      <c r="N195" s="102">
        <f t="shared" si="64"/>
        <v>0</v>
      </c>
      <c r="O195" s="102">
        <f t="shared" si="64"/>
        <v>0</v>
      </c>
    </row>
    <row r="196" spans="1:15" ht="14" outlineLevel="1" x14ac:dyDescent="0.2">
      <c r="B196" s="96" t="s">
        <v>186</v>
      </c>
      <c r="C196" s="154"/>
      <c r="D196" s="289"/>
      <c r="E196" s="289"/>
      <c r="F196" s="289"/>
      <c r="G196" s="289"/>
      <c r="H196" s="289"/>
      <c r="I196" s="289"/>
      <c r="J196" s="289"/>
      <c r="K196" s="289"/>
      <c r="L196" s="289"/>
      <c r="M196" s="289"/>
      <c r="N196" s="289"/>
      <c r="O196" s="289"/>
    </row>
    <row r="197" spans="1:15" ht="14" outlineLevel="1" x14ac:dyDescent="0.2">
      <c r="A197" s="97" t="str">
        <f>B193</f>
        <v>Goodwill</v>
      </c>
      <c r="B197" s="117" t="s">
        <v>104</v>
      </c>
      <c r="C197" s="154">
        <f>C80</f>
        <v>0</v>
      </c>
      <c r="D197" s="179">
        <f t="shared" ref="D197" si="65">IF(D$63="Actual",SUMIFS(BS_1,BS_CAT_1,$A197),SUM(D195:D196))</f>
        <v>0</v>
      </c>
      <c r="E197" s="179">
        <f>IF(E$63="Actual",SUMIFS(bs_2,BS_CAT_1,$A197),SUM(E195:E196))</f>
        <v>0</v>
      </c>
      <c r="F197" s="179">
        <f>IF(F$63="Actual",SUMIFS(BS_3,BS_CAT_1,$A197),SUM(F195:F196))</f>
        <v>0</v>
      </c>
      <c r="G197" s="179">
        <f>IF(G$63="Actual",SUMIFS(BS_4,BS_CAT_1,$A197),SUM(G195:G196))</f>
        <v>0</v>
      </c>
      <c r="H197" s="179">
        <f>IF(H$63="Actual",SUMIFS(BS_5,BS_CAT_1,$A197),SUM(H195:H196))</f>
        <v>0</v>
      </c>
      <c r="I197" s="179">
        <f>IF(I$63="Actual",SUMIFS(BS_6,BS_CAT_1,$A197),SUM(I195:I196))</f>
        <v>0</v>
      </c>
      <c r="J197" s="179">
        <f>IF(J$63="Actual",SUMIFS(BS_7,BS_CAT_1,$A197),SUM(J195:J196))</f>
        <v>0</v>
      </c>
      <c r="K197" s="179">
        <f>IF(K$63="Actual",SUMIFS(BS_8,BS_CAT_1,$A197),SUM(K195:K196))</f>
        <v>0</v>
      </c>
      <c r="L197" s="179">
        <f>IF(L$63="Actual",SUMIFS(BS_9,BS_CAT_1,$A197),SUM(L195:L196))</f>
        <v>0</v>
      </c>
      <c r="M197" s="179">
        <f>IF(M$63="Actual",SUMIFS(BS_10,BS_CAT_1,$A197),SUM(M195:M196))</f>
        <v>0</v>
      </c>
      <c r="N197" s="179">
        <f>IF(N$63="Actual",SUMIFS(BS_11,BS_CAT_1,$A197),SUM(N195:N196))</f>
        <v>0</v>
      </c>
      <c r="O197" s="179">
        <f>IF(O$63="Actual",SUMIFS(BS_12,BS_CAT_1,$A197),SUM(O195:O196))</f>
        <v>0</v>
      </c>
    </row>
    <row r="198" spans="1:15" ht="14" outlineLevel="1" x14ac:dyDescent="0.2">
      <c r="B198" s="96"/>
      <c r="C198" s="154"/>
      <c r="D198" s="102"/>
      <c r="E198" s="102"/>
      <c r="F198" s="102"/>
      <c r="G198" s="102"/>
      <c r="H198" s="102"/>
      <c r="I198" s="102"/>
      <c r="J198" s="102"/>
      <c r="K198" s="102"/>
      <c r="L198" s="102"/>
      <c r="M198" s="102"/>
      <c r="N198" s="102"/>
      <c r="O198" s="102"/>
    </row>
    <row r="199" spans="1:15" ht="14" outlineLevel="1" x14ac:dyDescent="0.2">
      <c r="B199" s="96"/>
      <c r="C199" s="154"/>
      <c r="D199" s="102"/>
      <c r="E199" s="102"/>
      <c r="F199" s="102"/>
      <c r="G199" s="102"/>
      <c r="H199" s="102"/>
      <c r="I199" s="102"/>
      <c r="J199" s="102"/>
      <c r="K199" s="102"/>
      <c r="L199" s="102"/>
      <c r="M199" s="102"/>
      <c r="N199" s="102"/>
      <c r="O199" s="102"/>
    </row>
    <row r="200" spans="1:15" ht="22" outlineLevel="1" x14ac:dyDescent="0.15">
      <c r="B200" s="288" t="str">
        <f>B81</f>
        <v>Other Intangible Assets</v>
      </c>
      <c r="C200" s="154"/>
      <c r="D200" s="102"/>
      <c r="E200" s="102"/>
      <c r="F200" s="102"/>
      <c r="G200" s="102"/>
      <c r="H200" s="102"/>
      <c r="I200" s="102"/>
      <c r="J200" s="102"/>
      <c r="K200" s="102"/>
      <c r="L200" s="102"/>
      <c r="M200" s="102"/>
      <c r="N200" s="102"/>
      <c r="O200" s="102"/>
    </row>
    <row r="201" spans="1:15" ht="22" outlineLevel="1" x14ac:dyDescent="0.15">
      <c r="B201" s="288"/>
      <c r="C201" s="154"/>
      <c r="D201" s="102"/>
      <c r="E201" s="102"/>
      <c r="F201" s="102"/>
      <c r="G201" s="102"/>
      <c r="H201" s="102"/>
      <c r="I201" s="102"/>
      <c r="J201" s="102"/>
      <c r="K201" s="102"/>
      <c r="L201" s="102"/>
      <c r="M201" s="102"/>
      <c r="N201" s="102"/>
      <c r="O201" s="102"/>
    </row>
    <row r="202" spans="1:15" ht="14" outlineLevel="1" x14ac:dyDescent="0.2">
      <c r="B202" s="96" t="s">
        <v>19</v>
      </c>
      <c r="C202" s="154"/>
      <c r="D202" s="102">
        <f>C204</f>
        <v>0</v>
      </c>
      <c r="E202" s="102">
        <f t="shared" ref="E202:O202" si="66">D204</f>
        <v>0</v>
      </c>
      <c r="F202" s="102">
        <f t="shared" si="66"/>
        <v>0</v>
      </c>
      <c r="G202" s="102">
        <f t="shared" si="66"/>
        <v>0</v>
      </c>
      <c r="H202" s="102">
        <f t="shared" si="66"/>
        <v>0</v>
      </c>
      <c r="I202" s="102">
        <f t="shared" si="66"/>
        <v>0</v>
      </c>
      <c r="J202" s="102">
        <f t="shared" si="66"/>
        <v>0</v>
      </c>
      <c r="K202" s="102">
        <f t="shared" si="66"/>
        <v>0</v>
      </c>
      <c r="L202" s="102">
        <f t="shared" si="66"/>
        <v>0</v>
      </c>
      <c r="M202" s="102">
        <f t="shared" si="66"/>
        <v>0</v>
      </c>
      <c r="N202" s="102">
        <f t="shared" si="66"/>
        <v>0</v>
      </c>
      <c r="O202" s="102">
        <f t="shared" si="66"/>
        <v>0</v>
      </c>
    </row>
    <row r="203" spans="1:15" ht="14" outlineLevel="1" x14ac:dyDescent="0.2">
      <c r="B203" s="96" t="s">
        <v>186</v>
      </c>
      <c r="C203" s="154"/>
      <c r="D203" s="289"/>
      <c r="E203" s="289"/>
      <c r="F203" s="289"/>
      <c r="G203" s="289"/>
      <c r="H203" s="289"/>
      <c r="I203" s="289"/>
      <c r="J203" s="289"/>
      <c r="K203" s="289"/>
      <c r="L203" s="289"/>
      <c r="M203" s="289"/>
      <c r="N203" s="289"/>
      <c r="O203" s="289"/>
    </row>
    <row r="204" spans="1:15" ht="14" outlineLevel="1" x14ac:dyDescent="0.2">
      <c r="A204" s="97" t="str">
        <f>B200</f>
        <v>Other Intangible Assets</v>
      </c>
      <c r="B204" s="117" t="s">
        <v>104</v>
      </c>
      <c r="C204" s="154">
        <f>C81</f>
        <v>0</v>
      </c>
      <c r="D204" s="179">
        <f t="shared" ref="D204" si="67">IF(D$63="Actual",SUMIFS(BS_1,BS_CAT_1,$A204),SUM(D202:D203))</f>
        <v>0</v>
      </c>
      <c r="E204" s="179">
        <f>IF(E$63="Actual",SUMIFS(bs_2,BS_CAT_1,$A204),SUM(E202:E203))</f>
        <v>0</v>
      </c>
      <c r="F204" s="179">
        <f>IF(F$63="Actual",SUMIFS(BS_3,BS_CAT_1,$A204),SUM(F202:F203))</f>
        <v>0</v>
      </c>
      <c r="G204" s="179">
        <f>IF(G$63="Actual",SUMIFS(BS_4,BS_CAT_1,$A204),SUM(G202:G203))</f>
        <v>0</v>
      </c>
      <c r="H204" s="179">
        <f>IF(H$63="Actual",SUMIFS(BS_5,BS_CAT_1,$A204),SUM(H202:H203))</f>
        <v>0</v>
      </c>
      <c r="I204" s="179">
        <f>IF(I$63="Actual",SUMIFS(BS_6,BS_CAT_1,$A204),SUM(I202:I203))</f>
        <v>0</v>
      </c>
      <c r="J204" s="179">
        <f>IF(J$63="Actual",SUMIFS(BS_7,BS_CAT_1,$A204),SUM(J202:J203))</f>
        <v>0</v>
      </c>
      <c r="K204" s="179">
        <f>IF(K$63="Actual",SUMIFS(BS_8,BS_CAT_1,$A204),SUM(K202:K203))</f>
        <v>0</v>
      </c>
      <c r="L204" s="179">
        <f>IF(L$63="Actual",SUMIFS(BS_9,BS_CAT_1,$A204),SUM(L202:L203))</f>
        <v>0</v>
      </c>
      <c r="M204" s="179">
        <f>IF(M$63="Actual",SUMIFS(BS_10,BS_CAT_1,$A204),SUM(M202:M203))</f>
        <v>0</v>
      </c>
      <c r="N204" s="179">
        <f>IF(N$63="Actual",SUMIFS(BS_11,BS_CAT_1,$A204),SUM(N202:N203))</f>
        <v>0</v>
      </c>
      <c r="O204" s="179">
        <f>IF(O$63="Actual",SUMIFS(BS_12,BS_CAT_1,$A204),SUM(O202:O203))</f>
        <v>0</v>
      </c>
    </row>
    <row r="205" spans="1:15" ht="14" outlineLevel="1" x14ac:dyDescent="0.2">
      <c r="B205" s="96"/>
      <c r="C205" s="154"/>
      <c r="D205" s="102"/>
      <c r="E205" s="102"/>
      <c r="F205" s="102"/>
      <c r="G205" s="102"/>
      <c r="H205" s="102"/>
      <c r="I205" s="102"/>
      <c r="J205" s="102"/>
      <c r="K205" s="102"/>
      <c r="L205" s="102"/>
      <c r="M205" s="102"/>
      <c r="N205" s="102"/>
      <c r="O205" s="102"/>
    </row>
    <row r="206" spans="1:15" ht="14" outlineLevel="1" x14ac:dyDescent="0.2">
      <c r="B206" s="96"/>
      <c r="C206" s="154"/>
      <c r="D206" s="102"/>
      <c r="E206" s="102"/>
      <c r="F206" s="102"/>
      <c r="G206" s="102"/>
      <c r="H206" s="102"/>
      <c r="I206" s="102"/>
      <c r="J206" s="102"/>
      <c r="K206" s="102"/>
      <c r="L206" s="102"/>
      <c r="M206" s="102"/>
      <c r="N206" s="102"/>
      <c r="O206" s="102"/>
    </row>
    <row r="207" spans="1:15" ht="22" outlineLevel="1" x14ac:dyDescent="0.15">
      <c r="B207" s="288" t="str">
        <f>B82</f>
        <v>Deferred Tax Assets</v>
      </c>
      <c r="C207" s="154"/>
      <c r="D207" s="102"/>
      <c r="E207" s="102"/>
      <c r="F207" s="102"/>
      <c r="G207" s="102"/>
      <c r="H207" s="102"/>
      <c r="I207" s="102"/>
      <c r="J207" s="102"/>
      <c r="K207" s="102"/>
      <c r="L207" s="102"/>
      <c r="M207" s="102"/>
      <c r="N207" s="102"/>
      <c r="O207" s="102"/>
    </row>
    <row r="208" spans="1:15" ht="22" outlineLevel="1" x14ac:dyDescent="0.15">
      <c r="B208" s="288"/>
      <c r="C208" s="154"/>
      <c r="D208" s="102"/>
      <c r="E208" s="102"/>
      <c r="F208" s="102"/>
      <c r="G208" s="102"/>
      <c r="H208" s="102"/>
      <c r="I208" s="102"/>
      <c r="J208" s="102"/>
      <c r="K208" s="102"/>
      <c r="L208" s="102"/>
      <c r="M208" s="102"/>
      <c r="N208" s="102"/>
      <c r="O208" s="102"/>
    </row>
    <row r="209" spans="1:15" ht="14" outlineLevel="1" x14ac:dyDescent="0.2">
      <c r="B209" s="96" t="s">
        <v>19</v>
      </c>
      <c r="C209" s="154"/>
      <c r="D209" s="102">
        <f>C211</f>
        <v>0</v>
      </c>
      <c r="E209" s="102">
        <f t="shared" ref="E209:O209" si="68">D211</f>
        <v>0</v>
      </c>
      <c r="F209" s="102">
        <f t="shared" si="68"/>
        <v>0</v>
      </c>
      <c r="G209" s="102">
        <f t="shared" si="68"/>
        <v>0</v>
      </c>
      <c r="H209" s="102">
        <f t="shared" si="68"/>
        <v>0</v>
      </c>
      <c r="I209" s="102">
        <f t="shared" si="68"/>
        <v>0</v>
      </c>
      <c r="J209" s="102">
        <f t="shared" si="68"/>
        <v>0</v>
      </c>
      <c r="K209" s="102">
        <f t="shared" si="68"/>
        <v>0</v>
      </c>
      <c r="L209" s="102">
        <f t="shared" si="68"/>
        <v>0</v>
      </c>
      <c r="M209" s="102">
        <f t="shared" si="68"/>
        <v>0</v>
      </c>
      <c r="N209" s="102">
        <f t="shared" si="68"/>
        <v>0</v>
      </c>
      <c r="O209" s="102">
        <f t="shared" si="68"/>
        <v>0</v>
      </c>
    </row>
    <row r="210" spans="1:15" ht="14" outlineLevel="1" x14ac:dyDescent="0.2">
      <c r="B210" s="96" t="s">
        <v>186</v>
      </c>
      <c r="C210" s="154"/>
      <c r="D210" s="289"/>
      <c r="E210" s="289"/>
      <c r="F210" s="289"/>
      <c r="G210" s="289"/>
      <c r="H210" s="289"/>
      <c r="I210" s="289"/>
      <c r="J210" s="289"/>
      <c r="K210" s="289"/>
      <c r="L210" s="289"/>
      <c r="M210" s="289"/>
      <c r="N210" s="289"/>
      <c r="O210" s="289"/>
    </row>
    <row r="211" spans="1:15" ht="14" outlineLevel="1" x14ac:dyDescent="0.2">
      <c r="A211" s="97" t="str">
        <f>B207</f>
        <v>Deferred Tax Assets</v>
      </c>
      <c r="B211" s="117" t="s">
        <v>104</v>
      </c>
      <c r="C211" s="154">
        <f>C88</f>
        <v>0</v>
      </c>
      <c r="D211" s="179">
        <f t="shared" ref="D211" si="69">IF(D$63="Actual",SUMIFS(BS_1,BS_CAT_1,$A211),SUM(D209:D210))</f>
        <v>0</v>
      </c>
      <c r="E211" s="179">
        <f>IF(E$63="Actual",SUMIFS(bs_2,BS_CAT_1,$A211),SUM(E209:E210))</f>
        <v>0</v>
      </c>
      <c r="F211" s="179">
        <f>IF(F$63="Actual",SUMIFS(BS_3,BS_CAT_1,$A211),SUM(F209:F210))</f>
        <v>0</v>
      </c>
      <c r="G211" s="179">
        <f>IF(G$63="Actual",SUMIFS(BS_4,BS_CAT_1,$A211),SUM(G209:G210))</f>
        <v>0</v>
      </c>
      <c r="H211" s="179">
        <f>IF(H$63="Actual",SUMIFS(BS_5,BS_CAT_1,$A211),SUM(H209:H210))</f>
        <v>0</v>
      </c>
      <c r="I211" s="179">
        <f>IF(I$63="Actual",SUMIFS(BS_6,BS_CAT_1,$A211),SUM(I209:I210))</f>
        <v>0</v>
      </c>
      <c r="J211" s="179">
        <f>IF(J$63="Actual",SUMIFS(BS_7,BS_CAT_1,$A211),SUM(J209:J210))</f>
        <v>0</v>
      </c>
      <c r="K211" s="179">
        <f>IF(K$63="Actual",SUMIFS(BS_8,BS_CAT_1,$A211),SUM(K209:K210))</f>
        <v>0</v>
      </c>
      <c r="L211" s="179">
        <f>IF(L$63="Actual",SUMIFS(BS_9,BS_CAT_1,$A211),SUM(L209:L210))</f>
        <v>0</v>
      </c>
      <c r="M211" s="179">
        <f>IF(M$63="Actual",SUMIFS(BS_10,BS_CAT_1,$A211),SUM(M209:M210))</f>
        <v>0</v>
      </c>
      <c r="N211" s="179">
        <f>IF(N$63="Actual",SUMIFS(BS_11,BS_CAT_1,$A211),SUM(N209:N210))</f>
        <v>0</v>
      </c>
      <c r="O211" s="179">
        <f>IF(O$63="Actual",SUMIFS(BS_12,BS_CAT_1,$A211),SUM(O209:O210))</f>
        <v>0</v>
      </c>
    </row>
    <row r="212" spans="1:15" ht="14" outlineLevel="1" x14ac:dyDescent="0.2">
      <c r="B212" s="96"/>
      <c r="C212" s="154"/>
      <c r="D212" s="102"/>
      <c r="E212" s="102"/>
      <c r="F212" s="102"/>
      <c r="G212" s="102"/>
      <c r="H212" s="102"/>
      <c r="I212" s="102"/>
      <c r="J212" s="102"/>
      <c r="K212" s="102"/>
      <c r="L212" s="102"/>
      <c r="M212" s="102"/>
      <c r="N212" s="102"/>
      <c r="O212" s="102"/>
    </row>
    <row r="213" spans="1:15" ht="14" outlineLevel="1" x14ac:dyDescent="0.2">
      <c r="B213" s="96"/>
      <c r="C213" s="154"/>
      <c r="D213" s="102"/>
      <c r="E213" s="102"/>
      <c r="F213" s="102"/>
      <c r="G213" s="102"/>
      <c r="H213" s="102"/>
      <c r="I213" s="102"/>
      <c r="J213" s="102"/>
      <c r="K213" s="102"/>
      <c r="L213" s="102"/>
      <c r="M213" s="102"/>
      <c r="N213" s="102"/>
      <c r="O213" s="102"/>
    </row>
    <row r="214" spans="1:15" ht="22" outlineLevel="1" x14ac:dyDescent="0.15">
      <c r="B214" s="288" t="str">
        <f>B83</f>
        <v>Investments</v>
      </c>
      <c r="C214" s="154"/>
      <c r="D214" s="102"/>
      <c r="E214" s="102"/>
      <c r="F214" s="102"/>
      <c r="G214" s="102"/>
      <c r="H214" s="102"/>
      <c r="I214" s="102"/>
      <c r="J214" s="102"/>
      <c r="K214" s="102"/>
      <c r="L214" s="102"/>
      <c r="M214" s="102"/>
      <c r="N214" s="102"/>
      <c r="O214" s="102"/>
    </row>
    <row r="215" spans="1:15" ht="22" outlineLevel="1" x14ac:dyDescent="0.15">
      <c r="B215" s="288"/>
      <c r="C215" s="154"/>
      <c r="D215" s="102"/>
      <c r="E215" s="102"/>
      <c r="F215" s="102"/>
      <c r="G215" s="102"/>
      <c r="H215" s="102"/>
      <c r="I215" s="102"/>
      <c r="J215" s="102"/>
      <c r="K215" s="102"/>
      <c r="L215" s="102"/>
      <c r="M215" s="102"/>
      <c r="N215" s="102"/>
      <c r="O215" s="102"/>
    </row>
    <row r="216" spans="1:15" ht="14" outlineLevel="1" x14ac:dyDescent="0.2">
      <c r="B216" s="96" t="s">
        <v>19</v>
      </c>
      <c r="C216" s="154"/>
      <c r="D216" s="102">
        <f>C218</f>
        <v>0</v>
      </c>
      <c r="E216" s="102">
        <f t="shared" ref="E216:O216" si="70">D218</f>
        <v>0</v>
      </c>
      <c r="F216" s="102">
        <f t="shared" si="70"/>
        <v>0</v>
      </c>
      <c r="G216" s="102">
        <f t="shared" si="70"/>
        <v>0</v>
      </c>
      <c r="H216" s="102">
        <f t="shared" si="70"/>
        <v>0</v>
      </c>
      <c r="I216" s="102">
        <f t="shared" si="70"/>
        <v>0</v>
      </c>
      <c r="J216" s="102">
        <f t="shared" si="70"/>
        <v>0</v>
      </c>
      <c r="K216" s="102">
        <f t="shared" si="70"/>
        <v>0</v>
      </c>
      <c r="L216" s="102">
        <f t="shared" si="70"/>
        <v>0</v>
      </c>
      <c r="M216" s="102">
        <f t="shared" si="70"/>
        <v>0</v>
      </c>
      <c r="N216" s="102">
        <f t="shared" si="70"/>
        <v>0</v>
      </c>
      <c r="O216" s="102">
        <f t="shared" si="70"/>
        <v>0</v>
      </c>
    </row>
    <row r="217" spans="1:15" ht="14" outlineLevel="1" x14ac:dyDescent="0.2">
      <c r="B217" s="96" t="s">
        <v>186</v>
      </c>
      <c r="C217" s="154"/>
      <c r="D217" s="289"/>
      <c r="E217" s="289"/>
      <c r="F217" s="289"/>
      <c r="G217" s="289"/>
      <c r="H217" s="289"/>
      <c r="I217" s="289"/>
      <c r="J217" s="289"/>
      <c r="K217" s="289"/>
      <c r="L217" s="289"/>
      <c r="M217" s="289"/>
      <c r="N217" s="289"/>
      <c r="O217" s="289"/>
    </row>
    <row r="218" spans="1:15" ht="14" outlineLevel="1" x14ac:dyDescent="0.2">
      <c r="A218" s="97" t="str">
        <f>B214</f>
        <v>Investments</v>
      </c>
      <c r="B218" s="117" t="s">
        <v>104</v>
      </c>
      <c r="C218" s="154">
        <f>C95</f>
        <v>0</v>
      </c>
      <c r="D218" s="179">
        <f t="shared" ref="D218" si="71">IF(D$63="Actual",SUMIFS(BS_1,BS_CAT_1,$A218),SUM(D216:D217))</f>
        <v>0</v>
      </c>
      <c r="E218" s="179">
        <f>IF(E$63="Actual",SUMIFS(bs_2,BS_CAT_1,$A218),SUM(E216:E217))</f>
        <v>0</v>
      </c>
      <c r="F218" s="179">
        <f>IF(F$63="Actual",SUMIFS(BS_3,BS_CAT_1,$A218),SUM(F216:F217))</f>
        <v>0</v>
      </c>
      <c r="G218" s="179">
        <f>IF(G$63="Actual",SUMIFS(BS_4,BS_CAT_1,$A218),SUM(G216:G217))</f>
        <v>0</v>
      </c>
      <c r="H218" s="179">
        <f>IF(H$63="Actual",SUMIFS(BS_5,BS_CAT_1,$A218),SUM(H216:H217))</f>
        <v>0</v>
      </c>
      <c r="I218" s="179">
        <f>IF(I$63="Actual",SUMIFS(BS_6,BS_CAT_1,$A218),SUM(I216:I217))</f>
        <v>0</v>
      </c>
      <c r="J218" s="179">
        <f>IF(J$63="Actual",SUMIFS(BS_7,BS_CAT_1,$A218),SUM(J216:J217))</f>
        <v>0</v>
      </c>
      <c r="K218" s="179">
        <f>IF(K$63="Actual",SUMIFS(BS_8,BS_CAT_1,$A218),SUM(K216:K217))</f>
        <v>0</v>
      </c>
      <c r="L218" s="179">
        <f>IF(L$63="Actual",SUMIFS(BS_9,BS_CAT_1,$A218),SUM(L216:L217))</f>
        <v>0</v>
      </c>
      <c r="M218" s="179">
        <f>IF(M$63="Actual",SUMIFS(BS_10,BS_CAT_1,$A218),SUM(M216:M217))</f>
        <v>0</v>
      </c>
      <c r="N218" s="179">
        <f>IF(N$63="Actual",SUMIFS(BS_11,BS_CAT_1,$A218),SUM(N216:N217))</f>
        <v>0</v>
      </c>
      <c r="O218" s="179">
        <f>IF(O$63="Actual",SUMIFS(BS_12,BS_CAT_1,$A218),SUM(O216:O217))</f>
        <v>0</v>
      </c>
    </row>
    <row r="219" spans="1:15" ht="14" outlineLevel="1" x14ac:dyDescent="0.2">
      <c r="B219" s="96"/>
      <c r="C219" s="154"/>
      <c r="D219" s="102"/>
      <c r="E219" s="102"/>
      <c r="F219" s="102"/>
      <c r="G219" s="102"/>
      <c r="H219" s="102"/>
      <c r="I219" s="102"/>
      <c r="J219" s="102"/>
      <c r="K219" s="102"/>
      <c r="L219" s="102"/>
      <c r="M219" s="102"/>
      <c r="N219" s="102"/>
      <c r="O219" s="102"/>
    </row>
    <row r="220" spans="1:15" ht="14" outlineLevel="1" x14ac:dyDescent="0.2">
      <c r="B220" s="96"/>
      <c r="C220" s="154"/>
      <c r="D220" s="102"/>
      <c r="E220" s="102"/>
      <c r="F220" s="102"/>
      <c r="G220" s="102"/>
      <c r="H220" s="102"/>
      <c r="I220" s="102"/>
      <c r="J220" s="102"/>
      <c r="K220" s="102"/>
      <c r="L220" s="102"/>
      <c r="M220" s="102"/>
      <c r="N220" s="102"/>
      <c r="O220" s="102"/>
    </row>
    <row r="221" spans="1:15" ht="22" outlineLevel="1" x14ac:dyDescent="0.15">
      <c r="B221" s="288" t="str">
        <f>B89</f>
        <v>Trade Payables</v>
      </c>
      <c r="C221" s="154"/>
      <c r="D221" s="102"/>
      <c r="E221" s="102"/>
      <c r="F221" s="102"/>
      <c r="G221" s="102"/>
      <c r="H221" s="102"/>
      <c r="I221" s="102"/>
      <c r="J221" s="102"/>
      <c r="K221" s="102"/>
      <c r="L221" s="102"/>
      <c r="M221" s="102"/>
      <c r="N221" s="102"/>
      <c r="O221" s="102"/>
    </row>
    <row r="222" spans="1:15" ht="14" outlineLevel="1" x14ac:dyDescent="0.2">
      <c r="B222" s="96"/>
      <c r="C222" s="154"/>
      <c r="D222" s="102"/>
      <c r="E222" s="102"/>
      <c r="F222" s="102"/>
      <c r="G222" s="102"/>
      <c r="H222" s="102"/>
      <c r="I222" s="102"/>
      <c r="J222" s="102"/>
      <c r="K222" s="102"/>
      <c r="L222" s="102"/>
      <c r="M222" s="102"/>
      <c r="N222" s="102"/>
      <c r="O222" s="102"/>
    </row>
    <row r="223" spans="1:15" ht="14" outlineLevel="1" x14ac:dyDescent="0.2">
      <c r="B223" s="96" t="s">
        <v>19</v>
      </c>
      <c r="C223" s="154"/>
      <c r="D223" s="98">
        <f>C230</f>
        <v>0</v>
      </c>
      <c r="E223" s="98">
        <f t="shared" ref="E223:O223" si="72">D230</f>
        <v>2049.6799999999998</v>
      </c>
      <c r="F223" s="98">
        <f t="shared" si="72"/>
        <v>-608.64000000000033</v>
      </c>
      <c r="G223" s="98">
        <f t="shared" si="72"/>
        <v>-3289.96</v>
      </c>
      <c r="H223" s="98">
        <f t="shared" si="72"/>
        <v>-164.49800000000005</v>
      </c>
      <c r="I223" s="98">
        <f t="shared" si="72"/>
        <v>-8.2249000000000194</v>
      </c>
      <c r="J223" s="98">
        <f t="shared" si="72"/>
        <v>-0.41124500000000097</v>
      </c>
      <c r="K223" s="98">
        <f t="shared" si="72"/>
        <v>-2.056225000000006E-2</v>
      </c>
      <c r="L223" s="98">
        <f t="shared" si="72"/>
        <v>-1.0281125000000044E-3</v>
      </c>
      <c r="M223" s="98">
        <f t="shared" si="72"/>
        <v>-5.1405625000000349E-5</v>
      </c>
      <c r="N223" s="98">
        <f t="shared" si="72"/>
        <v>-2.5702812500000188E-6</v>
      </c>
      <c r="O223" s="98">
        <f t="shared" si="72"/>
        <v>-1.2851406250000111E-7</v>
      </c>
    </row>
    <row r="224" spans="1:15" ht="14" outlineLevel="1" x14ac:dyDescent="0.2">
      <c r="B224" s="96"/>
      <c r="C224" s="154"/>
    </row>
    <row r="225" spans="1:15" ht="14" outlineLevel="1" x14ac:dyDescent="0.2">
      <c r="B225" s="96" t="s">
        <v>248</v>
      </c>
      <c r="C225" s="154"/>
      <c r="D225" s="290">
        <v>0.95</v>
      </c>
      <c r="E225" s="290">
        <v>0.95</v>
      </c>
      <c r="F225" s="290">
        <v>0.95</v>
      </c>
      <c r="G225" s="290">
        <v>0.95</v>
      </c>
      <c r="H225" s="290">
        <v>0.95</v>
      </c>
      <c r="I225" s="290">
        <v>0.95</v>
      </c>
      <c r="J225" s="290">
        <v>0.95</v>
      </c>
      <c r="K225" s="290">
        <v>0.95</v>
      </c>
      <c r="L225" s="290">
        <v>0.95</v>
      </c>
      <c r="M225" s="290">
        <v>0.95</v>
      </c>
      <c r="N225" s="290">
        <v>0.95</v>
      </c>
      <c r="O225" s="290">
        <v>0.95</v>
      </c>
    </row>
    <row r="226" spans="1:15" ht="14" outlineLevel="1" x14ac:dyDescent="0.2">
      <c r="B226" s="96" t="s">
        <v>105</v>
      </c>
      <c r="C226" s="154"/>
      <c r="D226" s="291">
        <f>-(D223*D225)</f>
        <v>0</v>
      </c>
      <c r="E226" s="291">
        <f t="shared" ref="E226:O226" si="73">-(E223*E225)</f>
        <v>-1947.1959999999997</v>
      </c>
      <c r="F226" s="291">
        <f t="shared" si="73"/>
        <v>578.20800000000031</v>
      </c>
      <c r="G226" s="291">
        <f t="shared" si="73"/>
        <v>3125.462</v>
      </c>
      <c r="H226" s="291">
        <f t="shared" si="73"/>
        <v>156.27310000000003</v>
      </c>
      <c r="I226" s="291">
        <f t="shared" si="73"/>
        <v>7.8136550000000184</v>
      </c>
      <c r="J226" s="291">
        <f t="shared" si="73"/>
        <v>0.39068275000000091</v>
      </c>
      <c r="K226" s="291">
        <f t="shared" si="73"/>
        <v>1.9534137500000055E-2</v>
      </c>
      <c r="L226" s="291">
        <f t="shared" si="73"/>
        <v>9.7670687500000402E-4</v>
      </c>
      <c r="M226" s="291">
        <f t="shared" si="73"/>
        <v>4.883534375000033E-5</v>
      </c>
      <c r="N226" s="291">
        <f t="shared" si="73"/>
        <v>2.4417671875000177E-6</v>
      </c>
      <c r="O226" s="291">
        <f t="shared" si="73"/>
        <v>1.2208835937500105E-7</v>
      </c>
    </row>
    <row r="227" spans="1:15" ht="14" outlineLevel="1" x14ac:dyDescent="0.2">
      <c r="B227" s="96" t="s">
        <v>249</v>
      </c>
      <c r="C227" s="154"/>
      <c r="D227" s="289"/>
      <c r="E227" s="289"/>
      <c r="F227" s="289"/>
      <c r="G227" s="289"/>
      <c r="H227" s="289"/>
      <c r="I227" s="289"/>
      <c r="J227" s="289"/>
      <c r="K227" s="289"/>
      <c r="L227" s="289"/>
      <c r="M227" s="289"/>
      <c r="N227" s="289"/>
      <c r="O227" s="289"/>
    </row>
    <row r="228" spans="1:15" ht="14" outlineLevel="1" x14ac:dyDescent="0.2">
      <c r="B228" s="96" t="s">
        <v>250</v>
      </c>
      <c r="C228" s="154"/>
      <c r="D228" s="289"/>
      <c r="E228" s="289"/>
      <c r="F228" s="289"/>
      <c r="G228" s="289"/>
      <c r="H228" s="289"/>
      <c r="I228" s="289"/>
      <c r="J228" s="289"/>
      <c r="K228" s="289"/>
      <c r="L228" s="289"/>
      <c r="M228" s="289"/>
      <c r="N228" s="289"/>
      <c r="O228" s="289"/>
    </row>
    <row r="229" spans="1:15" outlineLevel="1" x14ac:dyDescent="0.15">
      <c r="C229" s="154"/>
    </row>
    <row r="230" spans="1:15" ht="14" outlineLevel="1" x14ac:dyDescent="0.2">
      <c r="A230" s="97" t="str">
        <f>B221</f>
        <v>Trade Payables</v>
      </c>
      <c r="B230" s="117" t="s">
        <v>104</v>
      </c>
      <c r="C230" s="154">
        <f>C89</f>
        <v>0</v>
      </c>
      <c r="D230" s="179">
        <f t="shared" ref="D230" si="74">IF(D$63="Actual",SUMIFS(BS_1,BS_CAT_1,$A230),D223+D226+D227+D228)</f>
        <v>2049.6799999999998</v>
      </c>
      <c r="E230" s="179">
        <f>IF(E$63="Actual",SUMIFS(bs_2,BS_CAT_1,$A230),E223+E226+E227+E228)</f>
        <v>-608.64000000000033</v>
      </c>
      <c r="F230" s="179">
        <f>IF(F$63="Actual",SUMIFS(BS_3,BS_CAT_1,$A230),F223+F226+F227+F228)</f>
        <v>-3289.96</v>
      </c>
      <c r="G230" s="179">
        <f>IF(G$63="Actual",SUMIFS(BS_4,BS_CAT_1,$A230),G223+G226+G227+G228)</f>
        <v>-164.49800000000005</v>
      </c>
      <c r="H230" s="179">
        <f>IF(H$63="Actual",SUMIFS(BS_5,BS_CAT_1,$A230),H223+H226+H227+H228)</f>
        <v>-8.2249000000000194</v>
      </c>
      <c r="I230" s="179">
        <f>IF(I$63="Actual",SUMIFS(BS_6,BS_CAT_1,$A230),I223+I226+I227+I228)</f>
        <v>-0.41124500000000097</v>
      </c>
      <c r="J230" s="179">
        <f>IF(J$63="Actual",SUMIFS(BS_7,BS_CAT_1,$A230),J223+J226+J227+J228)</f>
        <v>-2.056225000000006E-2</v>
      </c>
      <c r="K230" s="179">
        <f>IF(K$63="Actual",SUMIFS(BS_8,BS_CAT_1,$A230),K223+K226+K227+K228)</f>
        <v>-1.0281125000000044E-3</v>
      </c>
      <c r="L230" s="179">
        <f>IF(L$63="Actual",SUMIFS(BS_9,BS_CAT_1,$A230),L223+L226+L227+L228)</f>
        <v>-5.1405625000000349E-5</v>
      </c>
      <c r="M230" s="179">
        <f>IF(M$63="Actual",SUMIFS(BS_10,BS_CAT_1,$A230),M223+M226+M227+M228)</f>
        <v>-2.5702812500000188E-6</v>
      </c>
      <c r="N230" s="179">
        <f>IF(N$63="Actual",SUMIFS(BS_11,BS_CAT_1,$A230),N223+N226+N227+N228)</f>
        <v>-1.2851406250000111E-7</v>
      </c>
      <c r="O230" s="179">
        <f>IF(O$63="Actual",SUMIFS(BS_12,BS_CAT_1,$A230),O223+O226+O227+O228)</f>
        <v>-6.4257031250000554E-9</v>
      </c>
    </row>
    <row r="231" spans="1:15" ht="14" outlineLevel="1" x14ac:dyDescent="0.2">
      <c r="B231" s="96"/>
      <c r="C231" s="154"/>
      <c r="D231" s="102"/>
      <c r="E231" s="102"/>
      <c r="F231" s="102"/>
      <c r="G231" s="102"/>
      <c r="H231" s="102"/>
      <c r="I231" s="102"/>
      <c r="J231" s="102"/>
      <c r="K231" s="102"/>
      <c r="L231" s="102"/>
      <c r="M231" s="102"/>
      <c r="N231" s="102"/>
      <c r="O231" s="102"/>
    </row>
    <row r="232" spans="1:15" ht="14" outlineLevel="1" x14ac:dyDescent="0.2">
      <c r="B232" s="96"/>
      <c r="C232" s="154"/>
      <c r="D232" s="102"/>
      <c r="E232" s="102"/>
      <c r="F232" s="102"/>
      <c r="G232" s="102"/>
      <c r="H232" s="102"/>
      <c r="I232" s="102"/>
      <c r="J232" s="102"/>
      <c r="K232" s="102"/>
      <c r="L232" s="102"/>
      <c r="M232" s="102"/>
      <c r="N232" s="102"/>
      <c r="O232" s="102"/>
    </row>
    <row r="233" spans="1:15" ht="22" outlineLevel="1" x14ac:dyDescent="0.15">
      <c r="B233" s="288" t="str">
        <f>B90</f>
        <v>Trade Payables - Intercompany</v>
      </c>
      <c r="C233" s="154"/>
      <c r="D233" s="102"/>
      <c r="E233" s="102"/>
      <c r="F233" s="102"/>
      <c r="G233" s="102"/>
      <c r="H233" s="102"/>
      <c r="I233" s="102"/>
      <c r="J233" s="102"/>
      <c r="K233" s="102"/>
      <c r="L233" s="102"/>
      <c r="M233" s="102"/>
      <c r="N233" s="102"/>
      <c r="O233" s="102"/>
    </row>
    <row r="234" spans="1:15" ht="22" outlineLevel="1" x14ac:dyDescent="0.15">
      <c r="B234" s="288"/>
      <c r="C234" s="154"/>
      <c r="D234" s="102"/>
      <c r="E234" s="102"/>
      <c r="F234" s="102"/>
      <c r="G234" s="102"/>
      <c r="H234" s="102"/>
      <c r="I234" s="102"/>
      <c r="J234" s="102"/>
      <c r="K234" s="102"/>
      <c r="L234" s="102"/>
      <c r="M234" s="102"/>
      <c r="N234" s="102"/>
      <c r="O234" s="102"/>
    </row>
    <row r="235" spans="1:15" ht="14" outlineLevel="1" x14ac:dyDescent="0.2">
      <c r="B235" s="96" t="s">
        <v>19</v>
      </c>
      <c r="C235" s="154"/>
      <c r="D235" s="102">
        <f>C237</f>
        <v>0</v>
      </c>
      <c r="E235" s="102">
        <f t="shared" ref="E235:O235" si="75">D237</f>
        <v>0</v>
      </c>
      <c r="F235" s="102">
        <f t="shared" si="75"/>
        <v>0</v>
      </c>
      <c r="G235" s="102">
        <f t="shared" si="75"/>
        <v>0</v>
      </c>
      <c r="H235" s="102">
        <f t="shared" si="75"/>
        <v>0</v>
      </c>
      <c r="I235" s="102">
        <f t="shared" si="75"/>
        <v>0</v>
      </c>
      <c r="J235" s="102">
        <f t="shared" si="75"/>
        <v>0</v>
      </c>
      <c r="K235" s="102">
        <f t="shared" si="75"/>
        <v>0</v>
      </c>
      <c r="L235" s="102">
        <f t="shared" si="75"/>
        <v>0</v>
      </c>
      <c r="M235" s="102">
        <f t="shared" si="75"/>
        <v>0</v>
      </c>
      <c r="N235" s="102">
        <f t="shared" si="75"/>
        <v>0</v>
      </c>
      <c r="O235" s="102">
        <f t="shared" si="75"/>
        <v>0</v>
      </c>
    </row>
    <row r="236" spans="1:15" ht="14" outlineLevel="1" x14ac:dyDescent="0.2">
      <c r="B236" s="96" t="s">
        <v>186</v>
      </c>
      <c r="C236" s="154"/>
      <c r="D236" s="289"/>
      <c r="E236" s="289"/>
      <c r="F236" s="289"/>
      <c r="G236" s="289"/>
      <c r="H236" s="289"/>
      <c r="I236" s="289"/>
      <c r="J236" s="289"/>
      <c r="K236" s="289"/>
      <c r="L236" s="289"/>
      <c r="M236" s="289"/>
      <c r="N236" s="289"/>
      <c r="O236" s="289"/>
    </row>
    <row r="237" spans="1:15" ht="14" outlineLevel="1" x14ac:dyDescent="0.2">
      <c r="A237" s="97" t="str">
        <f>B233</f>
        <v>Trade Payables - Intercompany</v>
      </c>
      <c r="B237" s="117" t="s">
        <v>104</v>
      </c>
      <c r="C237" s="154">
        <f>C114</f>
        <v>0</v>
      </c>
      <c r="D237" s="179">
        <f t="shared" ref="D237" si="76">IF(D$63="Actual",SUMIFS(BS_1,BS_CAT_1,$A237),SUM(D235:D236))</f>
        <v>0</v>
      </c>
      <c r="E237" s="179">
        <f>IF(E$63="Actual",SUMIFS(bs_2,BS_CAT_1,$A237),SUM(E235:E236))</f>
        <v>0</v>
      </c>
      <c r="F237" s="179">
        <f>IF(F$63="Actual",SUMIFS(BS_3,BS_CAT_1,$A237),SUM(F235:F236))</f>
        <v>0</v>
      </c>
      <c r="G237" s="179">
        <f>IF(G$63="Actual",SUMIFS(BS_4,BS_CAT_1,$A237),SUM(G235:G236))</f>
        <v>0</v>
      </c>
      <c r="H237" s="179">
        <f>IF(H$63="Actual",SUMIFS(BS_5,BS_CAT_1,$A237),SUM(H235:H236))</f>
        <v>0</v>
      </c>
      <c r="I237" s="179">
        <f>IF(I$63="Actual",SUMIFS(BS_6,BS_CAT_1,$A237),SUM(I235:I236))</f>
        <v>0</v>
      </c>
      <c r="J237" s="179">
        <f>IF(J$63="Actual",SUMIFS(BS_7,BS_CAT_1,$A237),SUM(J235:J236))</f>
        <v>0</v>
      </c>
      <c r="K237" s="179">
        <f>IF(K$63="Actual",SUMIFS(BS_8,BS_CAT_1,$A237),SUM(K235:K236))</f>
        <v>0</v>
      </c>
      <c r="L237" s="179">
        <f>IF(L$63="Actual",SUMIFS(BS_9,BS_CAT_1,$A237),SUM(L235:L236))</f>
        <v>0</v>
      </c>
      <c r="M237" s="179">
        <f>IF(M$63="Actual",SUMIFS(BS_10,BS_CAT_1,$A237),SUM(M235:M236))</f>
        <v>0</v>
      </c>
      <c r="N237" s="179">
        <f>IF(N$63="Actual",SUMIFS(BS_11,BS_CAT_1,$A237),SUM(N235:N236))</f>
        <v>0</v>
      </c>
      <c r="O237" s="179">
        <f>IF(O$63="Actual",SUMIFS(BS_12,BS_CAT_1,$A237),SUM(O235:O236))</f>
        <v>0</v>
      </c>
    </row>
    <row r="238" spans="1:15" ht="14" outlineLevel="1" x14ac:dyDescent="0.2">
      <c r="B238" s="96"/>
      <c r="C238" s="154"/>
      <c r="D238" s="102"/>
      <c r="E238" s="102"/>
      <c r="F238" s="102"/>
      <c r="G238" s="102"/>
      <c r="H238" s="102"/>
      <c r="I238" s="102"/>
      <c r="J238" s="102"/>
      <c r="K238" s="102"/>
      <c r="L238" s="102"/>
      <c r="M238" s="102"/>
      <c r="N238" s="102"/>
      <c r="O238" s="102"/>
    </row>
    <row r="239" spans="1:15" ht="14" outlineLevel="1" x14ac:dyDescent="0.2">
      <c r="B239" s="96"/>
      <c r="C239" s="154"/>
      <c r="D239" s="102"/>
      <c r="E239" s="102"/>
      <c r="F239" s="102"/>
      <c r="G239" s="102"/>
      <c r="H239" s="102"/>
      <c r="I239" s="102"/>
      <c r="J239" s="102"/>
      <c r="K239" s="102"/>
      <c r="L239" s="102"/>
      <c r="M239" s="102"/>
      <c r="N239" s="102"/>
      <c r="O239" s="102"/>
    </row>
    <row r="240" spans="1:15" ht="22" outlineLevel="1" x14ac:dyDescent="0.15">
      <c r="B240" s="288" t="str">
        <f>B91</f>
        <v>Accruals</v>
      </c>
      <c r="C240" s="154"/>
      <c r="D240" s="102"/>
      <c r="E240" s="102"/>
      <c r="F240" s="102"/>
      <c r="G240" s="102"/>
      <c r="H240" s="102"/>
      <c r="I240" s="102"/>
      <c r="J240" s="102"/>
      <c r="K240" s="102"/>
      <c r="L240" s="102"/>
      <c r="M240" s="102"/>
      <c r="N240" s="102"/>
      <c r="O240" s="102"/>
    </row>
    <row r="241" spans="1:15" ht="22" outlineLevel="1" x14ac:dyDescent="0.15">
      <c r="B241" s="288"/>
      <c r="C241" s="154"/>
      <c r="D241" s="102"/>
      <c r="E241" s="102"/>
      <c r="F241" s="102"/>
      <c r="G241" s="102"/>
      <c r="H241" s="102"/>
      <c r="I241" s="102"/>
      <c r="J241" s="102"/>
      <c r="K241" s="102"/>
      <c r="L241" s="102"/>
      <c r="M241" s="102"/>
      <c r="N241" s="102"/>
      <c r="O241" s="102"/>
    </row>
    <row r="242" spans="1:15" ht="14" outlineLevel="1" x14ac:dyDescent="0.2">
      <c r="B242" s="96" t="s">
        <v>19</v>
      </c>
      <c r="C242" s="154"/>
      <c r="D242" s="102">
        <f>C244</f>
        <v>0</v>
      </c>
      <c r="E242" s="102">
        <f t="shared" ref="E242:O242" si="77">D244</f>
        <v>0</v>
      </c>
      <c r="F242" s="102">
        <f t="shared" si="77"/>
        <v>0</v>
      </c>
      <c r="G242" s="102">
        <f t="shared" si="77"/>
        <v>0</v>
      </c>
      <c r="H242" s="102">
        <f t="shared" si="77"/>
        <v>0</v>
      </c>
      <c r="I242" s="102">
        <f t="shared" si="77"/>
        <v>0</v>
      </c>
      <c r="J242" s="102">
        <f t="shared" si="77"/>
        <v>0</v>
      </c>
      <c r="K242" s="102">
        <f t="shared" si="77"/>
        <v>0</v>
      </c>
      <c r="L242" s="102">
        <f t="shared" si="77"/>
        <v>0</v>
      </c>
      <c r="M242" s="102">
        <f t="shared" si="77"/>
        <v>0</v>
      </c>
      <c r="N242" s="102">
        <f t="shared" si="77"/>
        <v>0</v>
      </c>
      <c r="O242" s="102">
        <f t="shared" si="77"/>
        <v>0</v>
      </c>
    </row>
    <row r="243" spans="1:15" ht="14" outlineLevel="1" x14ac:dyDescent="0.2">
      <c r="B243" s="96" t="s">
        <v>186</v>
      </c>
      <c r="C243" s="154"/>
      <c r="D243" s="289"/>
      <c r="E243" s="289"/>
      <c r="F243" s="289"/>
      <c r="G243" s="289"/>
      <c r="H243" s="289"/>
      <c r="I243" s="289"/>
      <c r="J243" s="289"/>
      <c r="K243" s="289"/>
      <c r="L243" s="289"/>
      <c r="M243" s="289"/>
      <c r="N243" s="289"/>
      <c r="O243" s="289"/>
    </row>
    <row r="244" spans="1:15" ht="14" outlineLevel="1" x14ac:dyDescent="0.2">
      <c r="A244" s="97" t="str">
        <f>B240</f>
        <v>Accruals</v>
      </c>
      <c r="B244" s="117" t="s">
        <v>104</v>
      </c>
      <c r="C244" s="154">
        <f>C121</f>
        <v>0</v>
      </c>
      <c r="D244" s="179">
        <f t="shared" ref="D244" si="78">IF(D$63="Actual",SUMIFS(BS_1,BS_CAT_1,$A244),SUM(D242:D243))</f>
        <v>0</v>
      </c>
      <c r="E244" s="179">
        <f>IF(E$63="Actual",SUMIFS(bs_2,BS_CAT_1,$A244),SUM(E242:E243))</f>
        <v>0</v>
      </c>
      <c r="F244" s="179">
        <f>IF(F$63="Actual",SUMIFS(BS_3,BS_CAT_1,$A244),SUM(F242:F243))</f>
        <v>0</v>
      </c>
      <c r="G244" s="179">
        <f>IF(G$63="Actual",SUMIFS(BS_4,BS_CAT_1,$A244),SUM(G242:G243))</f>
        <v>0</v>
      </c>
      <c r="H244" s="179">
        <f>IF(H$63="Actual",SUMIFS(BS_5,BS_CAT_1,$A244),SUM(H242:H243))</f>
        <v>0</v>
      </c>
      <c r="I244" s="179">
        <f>IF(I$63="Actual",SUMIFS(BS_6,BS_CAT_1,$A244),SUM(I242:I243))</f>
        <v>0</v>
      </c>
      <c r="J244" s="179">
        <f>IF(J$63="Actual",SUMIFS(BS_7,BS_CAT_1,$A244),SUM(J242:J243))</f>
        <v>0</v>
      </c>
      <c r="K244" s="179">
        <f>IF(K$63="Actual",SUMIFS(BS_8,BS_CAT_1,$A244),SUM(K242:K243))</f>
        <v>0</v>
      </c>
      <c r="L244" s="179">
        <f>IF(L$63="Actual",SUMIFS(BS_9,BS_CAT_1,$A244),SUM(L242:L243))</f>
        <v>0</v>
      </c>
      <c r="M244" s="179">
        <f>IF(M$63="Actual",SUMIFS(BS_10,BS_CAT_1,$A244),SUM(M242:M243))</f>
        <v>0</v>
      </c>
      <c r="N244" s="179">
        <f>IF(N$63="Actual",SUMIFS(BS_11,BS_CAT_1,$A244),SUM(N242:N243))</f>
        <v>0</v>
      </c>
      <c r="O244" s="179">
        <f>IF(O$63="Actual",SUMIFS(BS_12,BS_CAT_1,$A244),SUM(O242:O243))</f>
        <v>0</v>
      </c>
    </row>
    <row r="245" spans="1:15" ht="14" outlineLevel="1" x14ac:dyDescent="0.2">
      <c r="B245" s="96"/>
      <c r="C245" s="154"/>
      <c r="D245" s="102"/>
      <c r="E245" s="102"/>
      <c r="F245" s="102"/>
      <c r="G245" s="102"/>
      <c r="H245" s="102"/>
      <c r="I245" s="102"/>
      <c r="J245" s="102"/>
      <c r="K245" s="102"/>
      <c r="L245" s="102"/>
      <c r="M245" s="102"/>
      <c r="N245" s="102"/>
      <c r="O245" s="102"/>
    </row>
    <row r="246" spans="1:15" ht="14" outlineLevel="1" x14ac:dyDescent="0.2">
      <c r="B246" s="96"/>
      <c r="C246" s="154"/>
      <c r="D246" s="102"/>
      <c r="E246" s="102"/>
      <c r="F246" s="102"/>
      <c r="G246" s="102"/>
      <c r="H246" s="102"/>
      <c r="I246" s="102"/>
      <c r="J246" s="102"/>
      <c r="K246" s="102"/>
      <c r="L246" s="102"/>
      <c r="M246" s="102"/>
      <c r="N246" s="102"/>
      <c r="O246" s="102"/>
    </row>
    <row r="247" spans="1:15" ht="22" outlineLevel="1" x14ac:dyDescent="0.15">
      <c r="B247" s="288" t="str">
        <f>B92</f>
        <v>Deferred Income</v>
      </c>
      <c r="C247" s="154"/>
      <c r="D247" s="102"/>
      <c r="E247" s="102"/>
      <c r="F247" s="102"/>
      <c r="G247" s="102"/>
      <c r="H247" s="102"/>
      <c r="I247" s="102"/>
      <c r="J247" s="102"/>
      <c r="K247" s="102"/>
      <c r="L247" s="102"/>
      <c r="M247" s="102"/>
      <c r="N247" s="102"/>
      <c r="O247" s="102"/>
    </row>
    <row r="248" spans="1:15" ht="22" outlineLevel="1" x14ac:dyDescent="0.15">
      <c r="B248" s="288"/>
      <c r="C248" s="154"/>
      <c r="D248" s="102"/>
      <c r="E248" s="102"/>
      <c r="F248" s="102"/>
      <c r="G248" s="102"/>
      <c r="H248" s="102"/>
      <c r="I248" s="102"/>
      <c r="J248" s="102"/>
      <c r="K248" s="102"/>
      <c r="L248" s="102"/>
      <c r="M248" s="102"/>
      <c r="N248" s="102"/>
      <c r="O248" s="102"/>
    </row>
    <row r="249" spans="1:15" ht="14" outlineLevel="1" x14ac:dyDescent="0.2">
      <c r="B249" s="96" t="s">
        <v>19</v>
      </c>
      <c r="C249" s="154"/>
      <c r="D249" s="102">
        <f>C251</f>
        <v>0</v>
      </c>
      <c r="E249" s="102">
        <f t="shared" ref="E249:O249" si="79">D251</f>
        <v>0</v>
      </c>
      <c r="F249" s="102">
        <f t="shared" si="79"/>
        <v>0</v>
      </c>
      <c r="G249" s="102">
        <f t="shared" si="79"/>
        <v>0</v>
      </c>
      <c r="H249" s="102">
        <f t="shared" si="79"/>
        <v>0</v>
      </c>
      <c r="I249" s="102">
        <f t="shared" si="79"/>
        <v>0</v>
      </c>
      <c r="J249" s="102">
        <f t="shared" si="79"/>
        <v>0</v>
      </c>
      <c r="K249" s="102">
        <f t="shared" si="79"/>
        <v>0</v>
      </c>
      <c r="L249" s="102">
        <f t="shared" si="79"/>
        <v>0</v>
      </c>
      <c r="M249" s="102">
        <f t="shared" si="79"/>
        <v>0</v>
      </c>
      <c r="N249" s="102">
        <f t="shared" si="79"/>
        <v>0</v>
      </c>
      <c r="O249" s="102">
        <f t="shared" si="79"/>
        <v>0</v>
      </c>
    </row>
    <row r="250" spans="1:15" ht="14" outlineLevel="1" x14ac:dyDescent="0.2">
      <c r="B250" s="96" t="s">
        <v>186</v>
      </c>
      <c r="C250" s="154"/>
      <c r="D250" s="289"/>
      <c r="E250" s="289"/>
      <c r="F250" s="289"/>
      <c r="G250" s="289"/>
      <c r="H250" s="289"/>
      <c r="I250" s="289"/>
      <c r="J250" s="289"/>
      <c r="K250" s="289"/>
      <c r="L250" s="289"/>
      <c r="M250" s="289"/>
      <c r="N250" s="289"/>
      <c r="O250" s="289"/>
    </row>
    <row r="251" spans="1:15" ht="14" outlineLevel="1" x14ac:dyDescent="0.2">
      <c r="A251" s="97" t="str">
        <f>B247</f>
        <v>Deferred Income</v>
      </c>
      <c r="B251" s="117" t="s">
        <v>104</v>
      </c>
      <c r="C251" s="154">
        <f>C128</f>
        <v>0</v>
      </c>
      <c r="D251" s="179">
        <f t="shared" ref="D251" si="80">IF(D$63="Actual",SUMIFS(BS_1,BS_CAT_1,$A251),SUM(D249:D250))</f>
        <v>0</v>
      </c>
      <c r="E251" s="179">
        <f>IF(E$63="Actual",SUMIFS(bs_2,BS_CAT_1,$A251),SUM(E249:E250))</f>
        <v>0</v>
      </c>
      <c r="F251" s="179">
        <f>IF(F$63="Actual",SUMIFS(BS_3,BS_CAT_1,$A251),SUM(F249:F250))</f>
        <v>0</v>
      </c>
      <c r="G251" s="179">
        <f>IF(G$63="Actual",SUMIFS(BS_4,BS_CAT_1,$A251),SUM(G249:G250))</f>
        <v>0</v>
      </c>
      <c r="H251" s="179">
        <f>IF(H$63="Actual",SUMIFS(BS_5,BS_CAT_1,$A251),SUM(H249:H250))</f>
        <v>0</v>
      </c>
      <c r="I251" s="179">
        <f>IF(I$63="Actual",SUMIFS(BS_6,BS_CAT_1,$A251),SUM(I249:I250))</f>
        <v>0</v>
      </c>
      <c r="J251" s="179">
        <f>IF(J$63="Actual",SUMIFS(BS_7,BS_CAT_1,$A251),SUM(J249:J250))</f>
        <v>0</v>
      </c>
      <c r="K251" s="179">
        <f>IF(K$63="Actual",SUMIFS(BS_8,BS_CAT_1,$A251),SUM(K249:K250))</f>
        <v>0</v>
      </c>
      <c r="L251" s="179">
        <f>IF(L$63="Actual",SUMIFS(BS_9,BS_CAT_1,$A251),SUM(L249:L250))</f>
        <v>0</v>
      </c>
      <c r="M251" s="179">
        <f>IF(M$63="Actual",SUMIFS(BS_10,BS_CAT_1,$A251),SUM(M249:M250))</f>
        <v>0</v>
      </c>
      <c r="N251" s="179">
        <f>IF(N$63="Actual",SUMIFS(BS_11,BS_CAT_1,$A251),SUM(N249:N250))</f>
        <v>0</v>
      </c>
      <c r="O251" s="179">
        <f>IF(O$63="Actual",SUMIFS(BS_12,BS_CAT_1,$A251),SUM(O249:O250))</f>
        <v>0</v>
      </c>
    </row>
    <row r="252" spans="1:15" ht="14" outlineLevel="1" x14ac:dyDescent="0.2">
      <c r="B252" s="96"/>
      <c r="C252" s="154"/>
      <c r="D252" s="102"/>
      <c r="E252" s="102"/>
      <c r="F252" s="102"/>
      <c r="G252" s="102"/>
      <c r="H252" s="102"/>
      <c r="I252" s="102"/>
      <c r="J252" s="102"/>
      <c r="K252" s="102"/>
      <c r="L252" s="102"/>
      <c r="M252" s="102"/>
      <c r="N252" s="102"/>
      <c r="O252" s="102"/>
    </row>
    <row r="253" spans="1:15" ht="14" outlineLevel="1" x14ac:dyDescent="0.2">
      <c r="B253" s="96"/>
      <c r="C253" s="154"/>
      <c r="D253" s="102"/>
      <c r="E253" s="102"/>
      <c r="F253" s="102"/>
      <c r="G253" s="102"/>
      <c r="H253" s="102"/>
      <c r="I253" s="102"/>
      <c r="J253" s="102"/>
      <c r="K253" s="102"/>
      <c r="L253" s="102"/>
      <c r="M253" s="102"/>
      <c r="N253" s="102"/>
      <c r="O253" s="102"/>
    </row>
    <row r="254" spans="1:15" ht="22" outlineLevel="1" x14ac:dyDescent="0.15">
      <c r="B254" s="288" t="str">
        <f>B93</f>
        <v>Owed to associate companies</v>
      </c>
      <c r="C254" s="154"/>
      <c r="D254" s="102"/>
      <c r="E254" s="102"/>
      <c r="F254" s="102"/>
      <c r="G254" s="102"/>
      <c r="H254" s="102"/>
      <c r="I254" s="102"/>
      <c r="J254" s="102"/>
      <c r="K254" s="102"/>
      <c r="L254" s="102"/>
      <c r="M254" s="102"/>
      <c r="N254" s="102"/>
      <c r="O254" s="102"/>
    </row>
    <row r="255" spans="1:15" ht="22" outlineLevel="1" x14ac:dyDescent="0.15">
      <c r="B255" s="288"/>
      <c r="C255" s="154"/>
      <c r="D255" s="102"/>
      <c r="E255" s="102"/>
      <c r="F255" s="102"/>
      <c r="G255" s="102"/>
      <c r="H255" s="102"/>
      <c r="I255" s="102"/>
      <c r="J255" s="102"/>
      <c r="K255" s="102"/>
      <c r="L255" s="102"/>
      <c r="M255" s="102"/>
      <c r="N255" s="102"/>
      <c r="O255" s="102"/>
    </row>
    <row r="256" spans="1:15" ht="14" outlineLevel="1" x14ac:dyDescent="0.2">
      <c r="B256" s="96" t="s">
        <v>19</v>
      </c>
      <c r="C256" s="154"/>
      <c r="D256" s="102">
        <f>C258</f>
        <v>0</v>
      </c>
      <c r="E256" s="102">
        <f t="shared" ref="E256:O256" si="81">D258</f>
        <v>0</v>
      </c>
      <c r="F256" s="102">
        <f t="shared" si="81"/>
        <v>0</v>
      </c>
      <c r="G256" s="102">
        <f t="shared" si="81"/>
        <v>0</v>
      </c>
      <c r="H256" s="102">
        <f t="shared" si="81"/>
        <v>0</v>
      </c>
      <c r="I256" s="102">
        <f t="shared" si="81"/>
        <v>0</v>
      </c>
      <c r="J256" s="102">
        <f t="shared" si="81"/>
        <v>0</v>
      </c>
      <c r="K256" s="102">
        <f t="shared" si="81"/>
        <v>0</v>
      </c>
      <c r="L256" s="102">
        <f t="shared" si="81"/>
        <v>0</v>
      </c>
      <c r="M256" s="102">
        <f t="shared" si="81"/>
        <v>0</v>
      </c>
      <c r="N256" s="102">
        <f t="shared" si="81"/>
        <v>0</v>
      </c>
      <c r="O256" s="102">
        <f t="shared" si="81"/>
        <v>0</v>
      </c>
    </row>
    <row r="257" spans="1:15" ht="14" outlineLevel="1" x14ac:dyDescent="0.2">
      <c r="B257" s="96" t="s">
        <v>186</v>
      </c>
      <c r="C257" s="154"/>
      <c r="D257" s="289"/>
      <c r="E257" s="289"/>
      <c r="F257" s="289"/>
      <c r="G257" s="289"/>
      <c r="H257" s="289"/>
      <c r="I257" s="289"/>
      <c r="J257" s="289"/>
      <c r="K257" s="289"/>
      <c r="L257" s="289"/>
      <c r="M257" s="289"/>
      <c r="N257" s="289"/>
      <c r="O257" s="289"/>
    </row>
    <row r="258" spans="1:15" ht="14" outlineLevel="1" x14ac:dyDescent="0.2">
      <c r="A258" s="97" t="str">
        <f>B254</f>
        <v>Owed to associate companies</v>
      </c>
      <c r="B258" s="117" t="s">
        <v>104</v>
      </c>
      <c r="C258" s="154">
        <f>C135</f>
        <v>0</v>
      </c>
      <c r="D258" s="179">
        <f t="shared" ref="D258" si="82">IF(D$63="Actual",SUMIFS(BS_1,BS_CAT_1,$A258),SUM(D256:D257))</f>
        <v>0</v>
      </c>
      <c r="E258" s="179">
        <f>IF(E$63="Actual",SUMIFS(bs_2,BS_CAT_1,$A258),SUM(E256:E257))</f>
        <v>0</v>
      </c>
      <c r="F258" s="179">
        <f>IF(F$63="Actual",SUMIFS(BS_3,BS_CAT_1,$A258),SUM(F256:F257))</f>
        <v>0</v>
      </c>
      <c r="G258" s="179">
        <f>IF(G$63="Actual",SUMIFS(BS_4,BS_CAT_1,$A258),SUM(G256:G257))</f>
        <v>0</v>
      </c>
      <c r="H258" s="179">
        <f>IF(H$63="Actual",SUMIFS(BS_5,BS_CAT_1,$A258),SUM(H256:H257))</f>
        <v>0</v>
      </c>
      <c r="I258" s="179">
        <f>IF(I$63="Actual",SUMIFS(BS_6,BS_CAT_1,$A258),SUM(I256:I257))</f>
        <v>0</v>
      </c>
      <c r="J258" s="179">
        <f>IF(J$63="Actual",SUMIFS(BS_7,BS_CAT_1,$A258),SUM(J256:J257))</f>
        <v>0</v>
      </c>
      <c r="K258" s="179">
        <f>IF(K$63="Actual",SUMIFS(BS_8,BS_CAT_1,$A258),SUM(K256:K257))</f>
        <v>0</v>
      </c>
      <c r="L258" s="179">
        <f>IF(L$63="Actual",SUMIFS(BS_9,BS_CAT_1,$A258),SUM(L256:L257))</f>
        <v>0</v>
      </c>
      <c r="M258" s="179">
        <f>IF(M$63="Actual",SUMIFS(BS_10,BS_CAT_1,$A258),SUM(M256:M257))</f>
        <v>0</v>
      </c>
      <c r="N258" s="179">
        <f>IF(N$63="Actual",SUMIFS(BS_11,BS_CAT_1,$A258),SUM(N256:N257))</f>
        <v>0</v>
      </c>
      <c r="O258" s="179">
        <f>IF(O$63="Actual",SUMIFS(BS_12,BS_CAT_1,$A258),SUM(O256:O257))</f>
        <v>0</v>
      </c>
    </row>
    <row r="259" spans="1:15" ht="14" outlineLevel="1" x14ac:dyDescent="0.2">
      <c r="B259" s="96"/>
      <c r="C259" s="154"/>
      <c r="D259" s="102"/>
      <c r="E259" s="102"/>
      <c r="F259" s="102"/>
      <c r="G259" s="102"/>
      <c r="H259" s="102"/>
      <c r="I259" s="102"/>
      <c r="J259" s="102"/>
      <c r="K259" s="102"/>
      <c r="L259" s="102"/>
      <c r="M259" s="102"/>
      <c r="N259" s="102"/>
      <c r="O259" s="102"/>
    </row>
    <row r="260" spans="1:15" ht="14" outlineLevel="1" x14ac:dyDescent="0.2">
      <c r="B260" s="96"/>
      <c r="C260" s="154"/>
      <c r="D260" s="102"/>
      <c r="E260" s="102"/>
      <c r="F260" s="102"/>
      <c r="G260" s="102"/>
      <c r="H260" s="102"/>
      <c r="I260" s="102"/>
      <c r="J260" s="102"/>
      <c r="K260" s="102"/>
      <c r="L260" s="102"/>
      <c r="M260" s="102"/>
      <c r="N260" s="102"/>
      <c r="O260" s="102"/>
    </row>
    <row r="261" spans="1:15" ht="22" outlineLevel="1" x14ac:dyDescent="0.15">
      <c r="B261" s="288" t="str">
        <f>B94</f>
        <v>Other creditors</v>
      </c>
      <c r="C261" s="154"/>
      <c r="D261" s="102"/>
      <c r="E261" s="102"/>
      <c r="F261" s="102"/>
      <c r="G261" s="102"/>
      <c r="H261" s="102"/>
      <c r="I261" s="102"/>
      <c r="J261" s="102"/>
      <c r="K261" s="102"/>
      <c r="L261" s="102"/>
      <c r="M261" s="102"/>
      <c r="N261" s="102"/>
      <c r="O261" s="102"/>
    </row>
    <row r="262" spans="1:15" ht="22" outlineLevel="1" x14ac:dyDescent="0.15">
      <c r="B262" s="288"/>
      <c r="C262" s="154"/>
      <c r="D262" s="102"/>
      <c r="E262" s="102"/>
      <c r="F262" s="102"/>
      <c r="G262" s="102"/>
      <c r="H262" s="102"/>
      <c r="I262" s="102"/>
      <c r="J262" s="102"/>
      <c r="K262" s="102"/>
      <c r="L262" s="102"/>
      <c r="M262" s="102"/>
      <c r="N262" s="102"/>
      <c r="O262" s="102"/>
    </row>
    <row r="263" spans="1:15" ht="14" outlineLevel="1" x14ac:dyDescent="0.2">
      <c r="B263" s="96" t="s">
        <v>19</v>
      </c>
      <c r="C263" s="154"/>
      <c r="D263" s="102">
        <f>C265</f>
        <v>0</v>
      </c>
      <c r="E263" s="102">
        <f t="shared" ref="E263:O263" si="83">D265</f>
        <v>0</v>
      </c>
      <c r="F263" s="102">
        <f t="shared" si="83"/>
        <v>0</v>
      </c>
      <c r="G263" s="102">
        <f t="shared" si="83"/>
        <v>0</v>
      </c>
      <c r="H263" s="102">
        <f t="shared" si="83"/>
        <v>0</v>
      </c>
      <c r="I263" s="102">
        <f t="shared" si="83"/>
        <v>0</v>
      </c>
      <c r="J263" s="102">
        <f t="shared" si="83"/>
        <v>0</v>
      </c>
      <c r="K263" s="102">
        <f t="shared" si="83"/>
        <v>0</v>
      </c>
      <c r="L263" s="102">
        <f t="shared" si="83"/>
        <v>0</v>
      </c>
      <c r="M263" s="102">
        <f t="shared" si="83"/>
        <v>0</v>
      </c>
      <c r="N263" s="102">
        <f t="shared" si="83"/>
        <v>0</v>
      </c>
      <c r="O263" s="102">
        <f t="shared" si="83"/>
        <v>0</v>
      </c>
    </row>
    <row r="264" spans="1:15" ht="14" outlineLevel="1" x14ac:dyDescent="0.2">
      <c r="B264" s="96" t="s">
        <v>186</v>
      </c>
      <c r="C264" s="154"/>
      <c r="D264" s="289"/>
      <c r="E264" s="289"/>
      <c r="F264" s="289"/>
      <c r="G264" s="289"/>
      <c r="H264" s="289"/>
      <c r="I264" s="289"/>
      <c r="J264" s="289"/>
      <c r="K264" s="289"/>
      <c r="L264" s="289"/>
      <c r="M264" s="289"/>
      <c r="N264" s="289"/>
      <c r="O264" s="289"/>
    </row>
    <row r="265" spans="1:15" ht="14" outlineLevel="1" x14ac:dyDescent="0.2">
      <c r="A265" s="97" t="str">
        <f>B261</f>
        <v>Other creditors</v>
      </c>
      <c r="B265" s="117" t="s">
        <v>104</v>
      </c>
      <c r="C265" s="154">
        <f>C142</f>
        <v>0</v>
      </c>
      <c r="D265" s="179">
        <f t="shared" ref="D265" si="84">IF(D$63="Actual",SUMIFS(BS_1,BS_CAT_1,$A265),SUM(D263:D264))</f>
        <v>0</v>
      </c>
      <c r="E265" s="179">
        <f>IF(E$63="Actual",SUMIFS(bs_2,BS_CAT_1,$A265),SUM(E263:E264))</f>
        <v>0</v>
      </c>
      <c r="F265" s="179">
        <f>IF(F$63="Actual",SUMIFS(BS_3,BS_CAT_1,$A265),SUM(F263:F264))</f>
        <v>0</v>
      </c>
      <c r="G265" s="179">
        <f>IF(G$63="Actual",SUMIFS(BS_4,BS_CAT_1,$A265),SUM(G263:G264))</f>
        <v>0</v>
      </c>
      <c r="H265" s="179">
        <f>IF(H$63="Actual",SUMIFS(BS_5,BS_CAT_1,$A265),SUM(H263:H264))</f>
        <v>0</v>
      </c>
      <c r="I265" s="179">
        <f>IF(I$63="Actual",SUMIFS(BS_6,BS_CAT_1,$A265),SUM(I263:I264))</f>
        <v>0</v>
      </c>
      <c r="J265" s="179">
        <f>IF(J$63="Actual",SUMIFS(BS_7,BS_CAT_1,$A265),SUM(J263:J264))</f>
        <v>0</v>
      </c>
      <c r="K265" s="179">
        <f>IF(K$63="Actual",SUMIFS(BS_8,BS_CAT_1,$A265),SUM(K263:K264))</f>
        <v>0</v>
      </c>
      <c r="L265" s="179">
        <f>IF(L$63="Actual",SUMIFS(BS_9,BS_CAT_1,$A265),SUM(L263:L264))</f>
        <v>0</v>
      </c>
      <c r="M265" s="179">
        <f>IF(M$63="Actual",SUMIFS(BS_10,BS_CAT_1,$A265),SUM(M263:M264))</f>
        <v>0</v>
      </c>
      <c r="N265" s="179">
        <f>IF(N$63="Actual",SUMIFS(BS_11,BS_CAT_1,$A265),SUM(N263:N264))</f>
        <v>0</v>
      </c>
      <c r="O265" s="179">
        <f>IF(O$63="Actual",SUMIFS(BS_12,BS_CAT_1,$A265),SUM(O263:O264))</f>
        <v>0</v>
      </c>
    </row>
    <row r="266" spans="1:15" ht="14" outlineLevel="1" x14ac:dyDescent="0.2">
      <c r="B266" s="96"/>
      <c r="C266" s="154"/>
      <c r="D266" s="102"/>
      <c r="E266" s="102"/>
      <c r="F266" s="102"/>
      <c r="G266" s="102"/>
      <c r="H266" s="102"/>
      <c r="I266" s="102"/>
      <c r="J266" s="102"/>
      <c r="K266" s="102"/>
      <c r="L266" s="102"/>
      <c r="M266" s="102"/>
      <c r="N266" s="102"/>
      <c r="O266" s="102"/>
    </row>
    <row r="267" spans="1:15" ht="14" outlineLevel="1" x14ac:dyDescent="0.2">
      <c r="B267" s="96"/>
      <c r="C267" s="154"/>
      <c r="D267" s="102"/>
      <c r="E267" s="102"/>
      <c r="F267" s="102"/>
      <c r="G267" s="102"/>
      <c r="H267" s="102"/>
      <c r="I267" s="102"/>
      <c r="J267" s="102"/>
      <c r="K267" s="102"/>
      <c r="L267" s="102"/>
      <c r="M267" s="102"/>
      <c r="N267" s="102"/>
      <c r="O267" s="102"/>
    </row>
    <row r="268" spans="1:15" ht="22" outlineLevel="1" x14ac:dyDescent="0.15">
      <c r="B268" s="288" t="str">
        <f>B95</f>
        <v>Current Income Tax Liability</v>
      </c>
      <c r="C268" s="154"/>
      <c r="D268" s="102"/>
      <c r="E268" s="102"/>
      <c r="F268" s="102"/>
      <c r="G268" s="102"/>
      <c r="H268" s="102"/>
      <c r="I268" s="102"/>
      <c r="J268" s="102"/>
      <c r="K268" s="102"/>
      <c r="L268" s="102"/>
      <c r="M268" s="102"/>
      <c r="N268" s="102"/>
      <c r="O268" s="102"/>
    </row>
    <row r="269" spans="1:15" ht="22" outlineLevel="1" x14ac:dyDescent="0.15">
      <c r="B269" s="288"/>
      <c r="C269" s="154"/>
      <c r="D269" s="102"/>
      <c r="E269" s="102"/>
      <c r="F269" s="102"/>
      <c r="G269" s="102"/>
      <c r="H269" s="102"/>
      <c r="I269" s="102"/>
      <c r="J269" s="102"/>
      <c r="K269" s="102"/>
      <c r="L269" s="102"/>
      <c r="M269" s="102"/>
      <c r="N269" s="102"/>
      <c r="O269" s="102"/>
    </row>
    <row r="270" spans="1:15" ht="14" outlineLevel="1" x14ac:dyDescent="0.2">
      <c r="B270" s="96" t="s">
        <v>19</v>
      </c>
      <c r="C270" s="154"/>
      <c r="D270" s="102">
        <f>C272</f>
        <v>0</v>
      </c>
      <c r="E270" s="102">
        <f t="shared" ref="E270:O270" si="85">D272</f>
        <v>0</v>
      </c>
      <c r="F270" s="102">
        <f t="shared" si="85"/>
        <v>0</v>
      </c>
      <c r="G270" s="102">
        <f t="shared" si="85"/>
        <v>0</v>
      </c>
      <c r="H270" s="102">
        <f t="shared" si="85"/>
        <v>0</v>
      </c>
      <c r="I270" s="102">
        <f t="shared" si="85"/>
        <v>0</v>
      </c>
      <c r="J270" s="102">
        <f t="shared" si="85"/>
        <v>0</v>
      </c>
      <c r="K270" s="102">
        <f t="shared" si="85"/>
        <v>0</v>
      </c>
      <c r="L270" s="102">
        <f t="shared" si="85"/>
        <v>0</v>
      </c>
      <c r="M270" s="102">
        <f t="shared" si="85"/>
        <v>0</v>
      </c>
      <c r="N270" s="102">
        <f t="shared" si="85"/>
        <v>0</v>
      </c>
      <c r="O270" s="102">
        <f t="shared" si="85"/>
        <v>0</v>
      </c>
    </row>
    <row r="271" spans="1:15" ht="14" outlineLevel="1" x14ac:dyDescent="0.2">
      <c r="B271" s="96" t="s">
        <v>186</v>
      </c>
      <c r="C271" s="154"/>
      <c r="D271" s="289"/>
      <c r="E271" s="289"/>
      <c r="F271" s="289"/>
      <c r="G271" s="289"/>
      <c r="H271" s="289"/>
      <c r="I271" s="289"/>
      <c r="J271" s="289"/>
      <c r="K271" s="289"/>
      <c r="L271" s="289"/>
      <c r="M271" s="289"/>
      <c r="N271" s="289"/>
      <c r="O271" s="289"/>
    </row>
    <row r="272" spans="1:15" ht="14" outlineLevel="1" x14ac:dyDescent="0.2">
      <c r="A272" s="97" t="str">
        <f>B268</f>
        <v>Current Income Tax Liability</v>
      </c>
      <c r="B272" s="117" t="s">
        <v>104</v>
      </c>
      <c r="C272" s="154">
        <f>C149</f>
        <v>0</v>
      </c>
      <c r="D272" s="179">
        <f t="shared" ref="D272" si="86">IF(D$63="Actual",SUMIFS(BS_1,BS_CAT_1,$A272),SUM(D270:D271))</f>
        <v>0</v>
      </c>
      <c r="E272" s="179">
        <f>IF(E$63="Actual",SUMIFS(bs_2,BS_CAT_1,$A272),SUM(E270:E271))</f>
        <v>0</v>
      </c>
      <c r="F272" s="179">
        <f>IF(F$63="Actual",SUMIFS(BS_3,BS_CAT_1,$A272),SUM(F270:F271))</f>
        <v>0</v>
      </c>
      <c r="G272" s="179">
        <f>IF(G$63="Actual",SUMIFS(BS_4,BS_CAT_1,$A272),SUM(G270:G271))</f>
        <v>0</v>
      </c>
      <c r="H272" s="179">
        <f>IF(H$63="Actual",SUMIFS(BS_5,BS_CAT_1,$A272),SUM(H270:H271))</f>
        <v>0</v>
      </c>
      <c r="I272" s="179">
        <f>IF(I$63="Actual",SUMIFS(BS_6,BS_CAT_1,$A272),SUM(I270:I271))</f>
        <v>0</v>
      </c>
      <c r="J272" s="179">
        <f>IF(J$63="Actual",SUMIFS(BS_7,BS_CAT_1,$A272),SUM(J270:J271))</f>
        <v>0</v>
      </c>
      <c r="K272" s="179">
        <f>IF(K$63="Actual",SUMIFS(BS_8,BS_CAT_1,$A272),SUM(K270:K271))</f>
        <v>0</v>
      </c>
      <c r="L272" s="179">
        <f>IF(L$63="Actual",SUMIFS(BS_9,BS_CAT_1,$A272),SUM(L270:L271))</f>
        <v>0</v>
      </c>
      <c r="M272" s="179">
        <f>IF(M$63="Actual",SUMIFS(BS_10,BS_CAT_1,$A272),SUM(M270:M271))</f>
        <v>0</v>
      </c>
      <c r="N272" s="179">
        <f>IF(N$63="Actual",SUMIFS(BS_11,BS_CAT_1,$A272),SUM(N270:N271))</f>
        <v>0</v>
      </c>
      <c r="O272" s="179">
        <f>IF(O$63="Actual",SUMIFS(BS_12,BS_CAT_1,$A272),SUM(O270:O271))</f>
        <v>0</v>
      </c>
    </row>
    <row r="273" spans="1:15" ht="14" outlineLevel="1" x14ac:dyDescent="0.2">
      <c r="B273" s="96"/>
      <c r="C273" s="154"/>
      <c r="D273" s="102"/>
      <c r="E273" s="102"/>
      <c r="F273" s="102"/>
      <c r="G273" s="102"/>
      <c r="H273" s="102"/>
      <c r="I273" s="102"/>
      <c r="J273" s="102"/>
      <c r="K273" s="102"/>
      <c r="L273" s="102"/>
      <c r="M273" s="102"/>
      <c r="N273" s="102"/>
      <c r="O273" s="102"/>
    </row>
    <row r="274" spans="1:15" ht="14" outlineLevel="1" x14ac:dyDescent="0.2">
      <c r="B274" s="96"/>
      <c r="C274" s="154"/>
      <c r="D274" s="102"/>
      <c r="E274" s="102"/>
      <c r="F274" s="102"/>
      <c r="G274" s="102"/>
      <c r="H274" s="102"/>
      <c r="I274" s="102"/>
      <c r="J274" s="102"/>
      <c r="K274" s="102"/>
      <c r="L274" s="102"/>
      <c r="M274" s="102"/>
      <c r="N274" s="102"/>
      <c r="O274" s="102"/>
    </row>
    <row r="275" spans="1:15" ht="22" outlineLevel="1" x14ac:dyDescent="0.15">
      <c r="B275" s="288" t="str">
        <f>B96</f>
        <v>VAT Payable</v>
      </c>
      <c r="C275" s="154"/>
      <c r="D275" s="102"/>
      <c r="E275" s="102"/>
      <c r="F275" s="102"/>
      <c r="G275" s="102"/>
      <c r="H275" s="102"/>
      <c r="I275" s="102"/>
      <c r="J275" s="102"/>
      <c r="K275" s="102"/>
      <c r="L275" s="102"/>
      <c r="M275" s="102"/>
      <c r="N275" s="102"/>
      <c r="O275" s="102"/>
    </row>
    <row r="276" spans="1:15" ht="22" outlineLevel="1" x14ac:dyDescent="0.15">
      <c r="B276" s="288"/>
      <c r="C276" s="154"/>
      <c r="D276" s="102"/>
      <c r="E276" s="102"/>
      <c r="F276" s="102"/>
      <c r="G276" s="102"/>
      <c r="H276" s="102"/>
      <c r="I276" s="102"/>
      <c r="J276" s="102"/>
      <c r="K276" s="102"/>
      <c r="L276" s="102"/>
      <c r="M276" s="102"/>
      <c r="N276" s="102"/>
      <c r="O276" s="102"/>
    </row>
    <row r="277" spans="1:15" ht="14" outlineLevel="1" x14ac:dyDescent="0.2">
      <c r="B277" s="96" t="s">
        <v>19</v>
      </c>
      <c r="C277" s="154"/>
      <c r="D277" s="102">
        <f>C279</f>
        <v>0</v>
      </c>
      <c r="E277" s="102">
        <f t="shared" ref="E277:O277" si="87">D279</f>
        <v>0</v>
      </c>
      <c r="F277" s="102">
        <f t="shared" si="87"/>
        <v>0</v>
      </c>
      <c r="G277" s="102">
        <f t="shared" si="87"/>
        <v>0</v>
      </c>
      <c r="H277" s="102">
        <f t="shared" si="87"/>
        <v>0</v>
      </c>
      <c r="I277" s="102">
        <f t="shared" si="87"/>
        <v>0</v>
      </c>
      <c r="J277" s="102">
        <f t="shared" si="87"/>
        <v>0</v>
      </c>
      <c r="K277" s="102">
        <f t="shared" si="87"/>
        <v>0</v>
      </c>
      <c r="L277" s="102">
        <f t="shared" si="87"/>
        <v>0</v>
      </c>
      <c r="M277" s="102">
        <f t="shared" si="87"/>
        <v>0</v>
      </c>
      <c r="N277" s="102">
        <f t="shared" si="87"/>
        <v>0</v>
      </c>
      <c r="O277" s="102">
        <f t="shared" si="87"/>
        <v>0</v>
      </c>
    </row>
    <row r="278" spans="1:15" ht="14" outlineLevel="1" x14ac:dyDescent="0.2">
      <c r="B278" s="96" t="s">
        <v>186</v>
      </c>
      <c r="C278" s="154"/>
      <c r="D278" s="289"/>
      <c r="E278" s="289"/>
      <c r="F278" s="289"/>
      <c r="G278" s="289"/>
      <c r="H278" s="289"/>
      <c r="I278" s="289"/>
      <c r="J278" s="289"/>
      <c r="K278" s="289"/>
      <c r="L278" s="289"/>
      <c r="M278" s="289"/>
      <c r="N278" s="289"/>
      <c r="O278" s="289"/>
    </row>
    <row r="279" spans="1:15" ht="14" outlineLevel="1" x14ac:dyDescent="0.2">
      <c r="A279" s="97" t="str">
        <f>B275</f>
        <v>VAT Payable</v>
      </c>
      <c r="B279" s="117" t="s">
        <v>104</v>
      </c>
      <c r="C279" s="154">
        <f>C156</f>
        <v>0</v>
      </c>
      <c r="D279" s="179">
        <f t="shared" ref="D279" si="88">IF(D$63="Actual",SUMIFS(BS_1,BS_CAT_1,$A279),SUM(D277:D278))</f>
        <v>0</v>
      </c>
      <c r="E279" s="179">
        <f>IF(E$63="Actual",SUMIFS(bs_2,BS_CAT_1,$A279),SUM(E277:E278))</f>
        <v>0</v>
      </c>
      <c r="F279" s="179">
        <f>IF(F$63="Actual",SUMIFS(BS_3,BS_CAT_1,$A279),SUM(F277:F278))</f>
        <v>0</v>
      </c>
      <c r="G279" s="179">
        <f>IF(G$63="Actual",SUMIFS(BS_4,BS_CAT_1,$A279),SUM(G277:G278))</f>
        <v>0</v>
      </c>
      <c r="H279" s="179">
        <f>IF(H$63="Actual",SUMIFS(BS_5,BS_CAT_1,$A279),SUM(H277:H278))</f>
        <v>0</v>
      </c>
      <c r="I279" s="179">
        <f>IF(I$63="Actual",SUMIFS(BS_6,BS_CAT_1,$A279),SUM(I277:I278))</f>
        <v>0</v>
      </c>
      <c r="J279" s="179">
        <f>IF(J$63="Actual",SUMIFS(BS_7,BS_CAT_1,$A279),SUM(J277:J278))</f>
        <v>0</v>
      </c>
      <c r="K279" s="179">
        <f>IF(K$63="Actual",SUMIFS(BS_8,BS_CAT_1,$A279),SUM(K277:K278))</f>
        <v>0</v>
      </c>
      <c r="L279" s="179">
        <f>IF(L$63="Actual",SUMIFS(BS_9,BS_CAT_1,$A279),SUM(L277:L278))</f>
        <v>0</v>
      </c>
      <c r="M279" s="179">
        <f>IF(M$63="Actual",SUMIFS(BS_10,BS_CAT_1,$A279),SUM(M277:M278))</f>
        <v>0</v>
      </c>
      <c r="N279" s="179">
        <f>IF(N$63="Actual",SUMIFS(BS_11,BS_CAT_1,$A279),SUM(N277:N278))</f>
        <v>0</v>
      </c>
      <c r="O279" s="179">
        <f>IF(O$63="Actual",SUMIFS(BS_12,BS_CAT_1,$A279),SUM(O277:O278))</f>
        <v>0</v>
      </c>
    </row>
    <row r="280" spans="1:15" ht="14" outlineLevel="1" x14ac:dyDescent="0.2">
      <c r="B280" s="96"/>
      <c r="C280" s="154"/>
      <c r="D280" s="102"/>
      <c r="E280" s="102"/>
      <c r="F280" s="102"/>
      <c r="G280" s="102"/>
      <c r="H280" s="102"/>
      <c r="I280" s="102"/>
      <c r="J280" s="102"/>
      <c r="K280" s="102"/>
      <c r="L280" s="102"/>
      <c r="M280" s="102"/>
      <c r="N280" s="102"/>
      <c r="O280" s="102"/>
    </row>
    <row r="281" spans="1:15" ht="14" outlineLevel="1" x14ac:dyDescent="0.2">
      <c r="B281" s="96"/>
      <c r="C281" s="154"/>
      <c r="D281" s="102"/>
      <c r="E281" s="102"/>
      <c r="F281" s="102"/>
      <c r="G281" s="102"/>
      <c r="H281" s="102"/>
      <c r="I281" s="102"/>
      <c r="J281" s="102"/>
      <c r="K281" s="102"/>
      <c r="L281" s="102"/>
      <c r="M281" s="102"/>
      <c r="N281" s="102"/>
      <c r="O281" s="102"/>
    </row>
    <row r="282" spans="1:15" ht="22" outlineLevel="1" x14ac:dyDescent="0.15">
      <c r="B282" s="288" t="str">
        <f>B100</f>
        <v>Provisions</v>
      </c>
      <c r="C282" s="154"/>
      <c r="D282" s="102"/>
      <c r="E282" s="102"/>
      <c r="F282" s="102"/>
      <c r="G282" s="102"/>
      <c r="H282" s="102"/>
      <c r="I282" s="102"/>
      <c r="J282" s="102"/>
      <c r="K282" s="102"/>
      <c r="L282" s="102"/>
      <c r="M282" s="102"/>
      <c r="N282" s="102"/>
      <c r="O282" s="102"/>
    </row>
    <row r="283" spans="1:15" ht="22" outlineLevel="1" x14ac:dyDescent="0.15">
      <c r="B283" s="288"/>
      <c r="C283" s="154"/>
      <c r="D283" s="102"/>
      <c r="E283" s="102"/>
      <c r="F283" s="102"/>
      <c r="G283" s="102"/>
      <c r="H283" s="102"/>
      <c r="I283" s="102"/>
      <c r="J283" s="102"/>
      <c r="K283" s="102"/>
      <c r="L283" s="102"/>
      <c r="M283" s="102"/>
      <c r="N283" s="102"/>
      <c r="O283" s="102"/>
    </row>
    <row r="284" spans="1:15" ht="14" outlineLevel="1" x14ac:dyDescent="0.2">
      <c r="B284" s="96" t="s">
        <v>19</v>
      </c>
      <c r="C284" s="154"/>
      <c r="D284" s="102">
        <f>C286</f>
        <v>0</v>
      </c>
      <c r="E284" s="102">
        <f t="shared" ref="E284:O284" si="89">D286</f>
        <v>0</v>
      </c>
      <c r="F284" s="102">
        <f t="shared" si="89"/>
        <v>0</v>
      </c>
      <c r="G284" s="102">
        <f t="shared" si="89"/>
        <v>0</v>
      </c>
      <c r="H284" s="102">
        <f t="shared" si="89"/>
        <v>0</v>
      </c>
      <c r="I284" s="102">
        <f t="shared" si="89"/>
        <v>0</v>
      </c>
      <c r="J284" s="102">
        <f t="shared" si="89"/>
        <v>0</v>
      </c>
      <c r="K284" s="102">
        <f t="shared" si="89"/>
        <v>0</v>
      </c>
      <c r="L284" s="102">
        <f t="shared" si="89"/>
        <v>0</v>
      </c>
      <c r="M284" s="102">
        <f t="shared" si="89"/>
        <v>0</v>
      </c>
      <c r="N284" s="102">
        <f t="shared" si="89"/>
        <v>0</v>
      </c>
      <c r="O284" s="102">
        <f t="shared" si="89"/>
        <v>0</v>
      </c>
    </row>
    <row r="285" spans="1:15" ht="14" outlineLevel="1" x14ac:dyDescent="0.2">
      <c r="B285" s="96" t="s">
        <v>186</v>
      </c>
      <c r="C285" s="154"/>
      <c r="D285" s="289"/>
      <c r="E285" s="289"/>
      <c r="F285" s="289"/>
      <c r="G285" s="289"/>
      <c r="H285" s="289"/>
      <c r="I285" s="289"/>
      <c r="J285" s="289"/>
      <c r="K285" s="289"/>
      <c r="L285" s="289"/>
      <c r="M285" s="289"/>
      <c r="N285" s="289"/>
      <c r="O285" s="289"/>
    </row>
    <row r="286" spans="1:15" ht="14" outlineLevel="1" x14ac:dyDescent="0.2">
      <c r="A286" s="97" t="str">
        <f>B282</f>
        <v>Provisions</v>
      </c>
      <c r="B286" s="117" t="s">
        <v>104</v>
      </c>
      <c r="C286" s="154">
        <f>C166</f>
        <v>0</v>
      </c>
      <c r="D286" s="179">
        <f t="shared" ref="D286" si="90">IF(D$63="Actual",SUMIFS(BS_1,BS_CAT_1,$A286),SUM(D284:D285))</f>
        <v>0</v>
      </c>
      <c r="E286" s="179">
        <f>IF(E$63="Actual",SUMIFS(bs_2,BS_CAT_1,$A286),SUM(E284:E285))</f>
        <v>0</v>
      </c>
      <c r="F286" s="179">
        <f>IF(F$63="Actual",SUMIFS(BS_3,BS_CAT_1,$A286),SUM(F284:F285))</f>
        <v>0</v>
      </c>
      <c r="G286" s="179">
        <f>IF(G$63="Actual",SUMIFS(BS_4,BS_CAT_1,$A286),SUM(G284:G285))</f>
        <v>0</v>
      </c>
      <c r="H286" s="179">
        <f>IF(H$63="Actual",SUMIFS(BS_5,BS_CAT_1,$A286),SUM(H284:H285))</f>
        <v>0</v>
      </c>
      <c r="I286" s="179">
        <f>IF(I$63="Actual",SUMIFS(BS_6,BS_CAT_1,$A286),SUM(I284:I285))</f>
        <v>0</v>
      </c>
      <c r="J286" s="179">
        <f>IF(J$63="Actual",SUMIFS(BS_7,BS_CAT_1,$A286),SUM(J284:J285))</f>
        <v>0</v>
      </c>
      <c r="K286" s="179">
        <f>IF(K$63="Actual",SUMIFS(BS_8,BS_CAT_1,$A286),SUM(K284:K285))</f>
        <v>0</v>
      </c>
      <c r="L286" s="179">
        <f>IF(L$63="Actual",SUMIFS(BS_9,BS_CAT_1,$A286),SUM(L284:L285))</f>
        <v>0</v>
      </c>
      <c r="M286" s="179">
        <f>IF(M$63="Actual",SUMIFS(BS_10,BS_CAT_1,$A286),SUM(M284:M285))</f>
        <v>0</v>
      </c>
      <c r="N286" s="179">
        <f>IF(N$63="Actual",SUMIFS(BS_11,BS_CAT_1,$A286),SUM(N284:N285))</f>
        <v>0</v>
      </c>
      <c r="O286" s="179">
        <f>IF(O$63="Actual",SUMIFS(BS_12,BS_CAT_1,$A286),SUM(O284:O285))</f>
        <v>0</v>
      </c>
    </row>
    <row r="287" spans="1:15" ht="14" outlineLevel="1" x14ac:dyDescent="0.2">
      <c r="B287" s="96"/>
      <c r="C287" s="154"/>
      <c r="D287" s="102"/>
      <c r="E287" s="102"/>
      <c r="F287" s="102"/>
      <c r="G287" s="102"/>
      <c r="H287" s="102"/>
      <c r="I287" s="102"/>
      <c r="J287" s="102"/>
      <c r="K287" s="102"/>
      <c r="L287" s="102"/>
      <c r="M287" s="102"/>
      <c r="N287" s="102"/>
      <c r="O287" s="102"/>
    </row>
    <row r="288" spans="1:15" ht="14" outlineLevel="1" x14ac:dyDescent="0.2">
      <c r="B288" s="96"/>
      <c r="C288" s="154"/>
      <c r="D288" s="102"/>
      <c r="E288" s="102"/>
      <c r="F288" s="102"/>
      <c r="G288" s="102"/>
      <c r="H288" s="102"/>
      <c r="I288" s="102"/>
      <c r="J288" s="102"/>
      <c r="K288" s="102"/>
      <c r="L288" s="102"/>
      <c r="M288" s="102"/>
      <c r="N288" s="102"/>
      <c r="O288" s="102"/>
    </row>
    <row r="289" spans="1:15" ht="22" outlineLevel="1" x14ac:dyDescent="0.15">
      <c r="B289" s="288" t="str">
        <f>B101</f>
        <v>Bank Borrowings</v>
      </c>
      <c r="C289" s="154"/>
      <c r="D289" s="102"/>
      <c r="E289" s="102"/>
      <c r="F289" s="102"/>
      <c r="G289" s="102"/>
      <c r="H289" s="102"/>
      <c r="I289" s="102"/>
      <c r="J289" s="102"/>
      <c r="K289" s="102"/>
      <c r="L289" s="102"/>
      <c r="M289" s="102"/>
      <c r="N289" s="102"/>
      <c r="O289" s="102"/>
    </row>
    <row r="290" spans="1:15" ht="22" outlineLevel="1" x14ac:dyDescent="0.15">
      <c r="B290" s="288"/>
      <c r="C290" s="154"/>
      <c r="D290" s="102"/>
      <c r="E290" s="102"/>
      <c r="F290" s="102"/>
      <c r="G290" s="102"/>
      <c r="H290" s="102"/>
      <c r="I290" s="102"/>
      <c r="J290" s="102"/>
      <c r="K290" s="102"/>
      <c r="L290" s="102"/>
      <c r="M290" s="102"/>
      <c r="N290" s="102"/>
      <c r="O290" s="102"/>
    </row>
    <row r="291" spans="1:15" ht="14" outlineLevel="1" x14ac:dyDescent="0.2">
      <c r="B291" s="96" t="s">
        <v>19</v>
      </c>
      <c r="C291" s="154"/>
      <c r="D291" s="102">
        <f>C293</f>
        <v>0</v>
      </c>
      <c r="E291" s="102">
        <f t="shared" ref="E291:O291" si="91">D293</f>
        <v>0</v>
      </c>
      <c r="F291" s="102">
        <f t="shared" si="91"/>
        <v>0</v>
      </c>
      <c r="G291" s="102">
        <f t="shared" si="91"/>
        <v>0</v>
      </c>
      <c r="H291" s="102">
        <f t="shared" si="91"/>
        <v>0</v>
      </c>
      <c r="I291" s="102">
        <f t="shared" si="91"/>
        <v>50000</v>
      </c>
      <c r="J291" s="102">
        <f t="shared" si="91"/>
        <v>50000</v>
      </c>
      <c r="K291" s="102">
        <f t="shared" si="91"/>
        <v>50000</v>
      </c>
      <c r="L291" s="102">
        <f t="shared" si="91"/>
        <v>50000</v>
      </c>
      <c r="M291" s="102">
        <f t="shared" si="91"/>
        <v>50000</v>
      </c>
      <c r="N291" s="102">
        <f t="shared" si="91"/>
        <v>50000</v>
      </c>
      <c r="O291" s="102">
        <f t="shared" si="91"/>
        <v>50000</v>
      </c>
    </row>
    <row r="292" spans="1:15" ht="14" outlineLevel="1" x14ac:dyDescent="0.2">
      <c r="B292" s="96" t="s">
        <v>186</v>
      </c>
      <c r="C292" s="154"/>
      <c r="D292" s="289"/>
      <c r="E292" s="289"/>
      <c r="F292" s="289"/>
      <c r="G292" s="289"/>
      <c r="H292" s="289">
        <v>50000</v>
      </c>
      <c r="I292" s="289"/>
      <c r="J292" s="289"/>
      <c r="K292" s="289"/>
      <c r="L292" s="289"/>
      <c r="M292" s="289"/>
      <c r="N292" s="289"/>
      <c r="O292" s="289"/>
    </row>
    <row r="293" spans="1:15" ht="14" outlineLevel="1" x14ac:dyDescent="0.2">
      <c r="A293" s="97" t="str">
        <f>B289</f>
        <v>Bank Borrowings</v>
      </c>
      <c r="B293" s="117" t="s">
        <v>104</v>
      </c>
      <c r="C293" s="154">
        <f>C173</f>
        <v>0</v>
      </c>
      <c r="D293" s="179">
        <f t="shared" ref="D293" si="92">IF(D$63="Actual",SUMIFS(BS_1,BS_CAT_1,$A293),SUM(D291:D292))</f>
        <v>0</v>
      </c>
      <c r="E293" s="179">
        <f>IF(E$63="Actual",SUMIFS(bs_2,BS_CAT_1,$A293),SUM(E291:E292))</f>
        <v>0</v>
      </c>
      <c r="F293" s="179">
        <f>IF(F$63="Actual",SUMIFS(BS_3,BS_CAT_1,$A293),SUM(F291:F292))</f>
        <v>0</v>
      </c>
      <c r="G293" s="179">
        <f>IF(G$63="Actual",SUMIFS(BS_4,BS_CAT_1,$A293),SUM(G291:G292))</f>
        <v>0</v>
      </c>
      <c r="H293" s="179">
        <f>IF(H$63="Actual",SUMIFS(BS_5,BS_CAT_1,$A293),SUM(H291:H292))</f>
        <v>50000</v>
      </c>
      <c r="I293" s="179">
        <f>IF(I$63="Actual",SUMIFS(BS_6,BS_CAT_1,$A293),SUM(I291:I292))</f>
        <v>50000</v>
      </c>
      <c r="J293" s="179">
        <f>IF(J$63="Actual",SUMIFS(BS_7,BS_CAT_1,$A293),SUM(J291:J292))</f>
        <v>50000</v>
      </c>
      <c r="K293" s="179">
        <f>IF(K$63="Actual",SUMIFS(BS_8,BS_CAT_1,$A293),SUM(K291:K292))</f>
        <v>50000</v>
      </c>
      <c r="L293" s="179">
        <f>IF(L$63="Actual",SUMIFS(BS_9,BS_CAT_1,$A293),SUM(L291:L292))</f>
        <v>50000</v>
      </c>
      <c r="M293" s="179">
        <f>IF(M$63="Actual",SUMIFS(BS_10,BS_CAT_1,$A293),SUM(M291:M292))</f>
        <v>50000</v>
      </c>
      <c r="N293" s="179">
        <f>IF(N$63="Actual",SUMIFS(BS_11,BS_CAT_1,$A293),SUM(N291:N292))</f>
        <v>50000</v>
      </c>
      <c r="O293" s="179">
        <f>IF(O$63="Actual",SUMIFS(BS_12,BS_CAT_1,$A293),SUM(O291:O292))</f>
        <v>50000</v>
      </c>
    </row>
    <row r="294" spans="1:15" ht="14" outlineLevel="1" x14ac:dyDescent="0.2">
      <c r="B294" s="96"/>
      <c r="C294" s="154"/>
      <c r="D294" s="102"/>
      <c r="E294" s="102"/>
      <c r="F294" s="102"/>
      <c r="G294" s="102"/>
      <c r="H294" s="102"/>
      <c r="I294" s="102"/>
      <c r="J294" s="102"/>
      <c r="K294" s="102"/>
      <c r="L294" s="102"/>
      <c r="M294" s="102"/>
      <c r="N294" s="102"/>
      <c r="O294" s="102"/>
    </row>
    <row r="295" spans="1:15" ht="14" outlineLevel="1" x14ac:dyDescent="0.2">
      <c r="B295" s="96"/>
      <c r="C295" s="154"/>
      <c r="D295" s="102"/>
      <c r="E295" s="102"/>
      <c r="F295" s="102"/>
      <c r="G295" s="102"/>
      <c r="H295" s="102"/>
      <c r="I295" s="102"/>
      <c r="J295" s="102"/>
      <c r="K295" s="102"/>
      <c r="L295" s="102"/>
      <c r="M295" s="102"/>
      <c r="N295" s="102"/>
      <c r="O295" s="102"/>
    </row>
    <row r="296" spans="1:15" ht="22" outlineLevel="1" x14ac:dyDescent="0.15">
      <c r="B296" s="288" t="str">
        <f>B102</f>
        <v>Director's Loan</v>
      </c>
      <c r="C296" s="154"/>
      <c r="D296" s="102"/>
      <c r="E296" s="102"/>
      <c r="F296" s="102"/>
      <c r="G296" s="102"/>
      <c r="H296" s="102"/>
      <c r="I296" s="102"/>
      <c r="J296" s="102"/>
      <c r="K296" s="102"/>
      <c r="L296" s="102"/>
      <c r="M296" s="102"/>
      <c r="N296" s="102"/>
      <c r="O296" s="102"/>
    </row>
    <row r="297" spans="1:15" ht="22" outlineLevel="1" x14ac:dyDescent="0.15">
      <c r="B297" s="288"/>
      <c r="C297" s="154"/>
      <c r="D297" s="102"/>
      <c r="E297" s="102"/>
      <c r="F297" s="102"/>
      <c r="G297" s="102"/>
      <c r="H297" s="102"/>
      <c r="I297" s="102"/>
      <c r="J297" s="102"/>
      <c r="K297" s="102"/>
      <c r="L297" s="102"/>
      <c r="M297" s="102"/>
      <c r="N297" s="102"/>
      <c r="O297" s="102"/>
    </row>
    <row r="298" spans="1:15" ht="14" outlineLevel="1" x14ac:dyDescent="0.2">
      <c r="B298" s="96" t="s">
        <v>19</v>
      </c>
      <c r="C298" s="154"/>
      <c r="D298" s="102">
        <f>C300</f>
        <v>0</v>
      </c>
      <c r="E298" s="102">
        <f t="shared" ref="E298:O298" si="93">D300</f>
        <v>0</v>
      </c>
      <c r="F298" s="102">
        <f t="shared" si="93"/>
        <v>0</v>
      </c>
      <c r="G298" s="102">
        <f t="shared" si="93"/>
        <v>0</v>
      </c>
      <c r="H298" s="102">
        <f t="shared" si="93"/>
        <v>0</v>
      </c>
      <c r="I298" s="102">
        <f t="shared" si="93"/>
        <v>0</v>
      </c>
      <c r="J298" s="102">
        <f t="shared" si="93"/>
        <v>0</v>
      </c>
      <c r="K298" s="102">
        <f t="shared" si="93"/>
        <v>0</v>
      </c>
      <c r="L298" s="102">
        <f t="shared" si="93"/>
        <v>0</v>
      </c>
      <c r="M298" s="102">
        <f t="shared" si="93"/>
        <v>0</v>
      </c>
      <c r="N298" s="102">
        <f t="shared" si="93"/>
        <v>0</v>
      </c>
      <c r="O298" s="102">
        <f t="shared" si="93"/>
        <v>0</v>
      </c>
    </row>
    <row r="299" spans="1:15" ht="14" outlineLevel="1" x14ac:dyDescent="0.2">
      <c r="B299" s="96" t="s">
        <v>186</v>
      </c>
      <c r="C299" s="154"/>
      <c r="D299" s="289"/>
      <c r="E299" s="289"/>
      <c r="F299" s="289"/>
      <c r="G299" s="289"/>
      <c r="H299" s="289"/>
      <c r="I299" s="289"/>
      <c r="J299" s="289"/>
      <c r="K299" s="289"/>
      <c r="L299" s="289"/>
      <c r="M299" s="289"/>
      <c r="N299" s="289"/>
      <c r="O299" s="289"/>
    </row>
    <row r="300" spans="1:15" ht="14" outlineLevel="1" x14ac:dyDescent="0.2">
      <c r="A300" s="97" t="str">
        <f>B296</f>
        <v>Director's Loan</v>
      </c>
      <c r="B300" s="117" t="s">
        <v>104</v>
      </c>
      <c r="C300" s="154">
        <f>C180</f>
        <v>0</v>
      </c>
      <c r="D300" s="179">
        <f t="shared" ref="D300" si="94">IF(D$63="Actual",SUMIFS(BS_1,BS_CAT_1,$A300),SUM(D298:D299))</f>
        <v>0</v>
      </c>
      <c r="E300" s="179">
        <f>IF(E$63="Actual",SUMIFS(bs_2,BS_CAT_1,$A300),SUM(E298:E299))</f>
        <v>0</v>
      </c>
      <c r="F300" s="179">
        <f>IF(F$63="Actual",SUMIFS(BS_3,BS_CAT_1,$A300),SUM(F298:F299))</f>
        <v>0</v>
      </c>
      <c r="G300" s="179">
        <f>IF(G$63="Actual",SUMIFS(BS_4,BS_CAT_1,$A300),SUM(G298:G299))</f>
        <v>0</v>
      </c>
      <c r="H300" s="179">
        <f>IF(H$63="Actual",SUMIFS(BS_5,BS_CAT_1,$A300),SUM(H298:H299))</f>
        <v>0</v>
      </c>
      <c r="I300" s="179">
        <f>IF(I$63="Actual",SUMIFS(BS_6,BS_CAT_1,$A300),SUM(I298:I299))</f>
        <v>0</v>
      </c>
      <c r="J300" s="179">
        <f>IF(J$63="Actual",SUMIFS(BS_7,BS_CAT_1,$A300),SUM(J298:J299))</f>
        <v>0</v>
      </c>
      <c r="K300" s="179">
        <f>IF(K$63="Actual",SUMIFS(BS_8,BS_CAT_1,$A300),SUM(K298:K299))</f>
        <v>0</v>
      </c>
      <c r="L300" s="179">
        <f>IF(L$63="Actual",SUMIFS(BS_9,BS_CAT_1,$A300),SUM(L298:L299))</f>
        <v>0</v>
      </c>
      <c r="M300" s="179">
        <f>IF(M$63="Actual",SUMIFS(BS_10,BS_CAT_1,$A300),SUM(M298:M299))</f>
        <v>0</v>
      </c>
      <c r="N300" s="179">
        <f>IF(N$63="Actual",SUMIFS(BS_11,BS_CAT_1,$A300),SUM(N298:N299))</f>
        <v>0</v>
      </c>
      <c r="O300" s="179">
        <f>IF(O$63="Actual",SUMIFS(BS_12,BS_CAT_1,$A300),SUM(O298:O299))</f>
        <v>0</v>
      </c>
    </row>
    <row r="301" spans="1:15" ht="14" outlineLevel="1" x14ac:dyDescent="0.2">
      <c r="B301" s="96"/>
      <c r="C301" s="154"/>
      <c r="D301" s="102"/>
      <c r="E301" s="102"/>
      <c r="F301" s="102"/>
      <c r="G301" s="102"/>
      <c r="H301" s="102"/>
      <c r="I301" s="102"/>
      <c r="J301" s="102"/>
      <c r="K301" s="102"/>
      <c r="L301" s="102"/>
      <c r="M301" s="102"/>
      <c r="N301" s="102"/>
      <c r="O301" s="102"/>
    </row>
    <row r="302" spans="1:15" ht="14" outlineLevel="1" x14ac:dyDescent="0.2">
      <c r="B302" s="96"/>
      <c r="C302" s="154"/>
      <c r="D302" s="102"/>
      <c r="E302" s="102"/>
      <c r="F302" s="102"/>
      <c r="G302" s="102"/>
      <c r="H302" s="102"/>
      <c r="I302" s="102"/>
      <c r="J302" s="102"/>
      <c r="K302" s="102"/>
      <c r="L302" s="102"/>
      <c r="M302" s="102"/>
      <c r="N302" s="102"/>
      <c r="O302" s="102"/>
    </row>
    <row r="303" spans="1:15" ht="22" outlineLevel="1" x14ac:dyDescent="0.15">
      <c r="B303" s="288" t="str">
        <f>B107</f>
        <v>Paid up Capital</v>
      </c>
      <c r="C303" s="154"/>
      <c r="D303" s="102"/>
      <c r="E303" s="102"/>
      <c r="F303" s="102"/>
      <c r="G303" s="102"/>
      <c r="H303" s="102"/>
      <c r="I303" s="102"/>
      <c r="J303" s="102"/>
      <c r="K303" s="102"/>
      <c r="L303" s="102"/>
      <c r="M303" s="102"/>
      <c r="N303" s="102"/>
      <c r="O303" s="102"/>
    </row>
    <row r="304" spans="1:15" ht="22" outlineLevel="1" x14ac:dyDescent="0.15">
      <c r="B304" s="288"/>
      <c r="C304" s="154"/>
      <c r="D304" s="102"/>
      <c r="E304" s="102"/>
      <c r="F304" s="102"/>
      <c r="G304" s="102"/>
      <c r="H304" s="102"/>
      <c r="I304" s="102"/>
      <c r="J304" s="102"/>
      <c r="K304" s="102"/>
      <c r="L304" s="102"/>
      <c r="M304" s="102"/>
      <c r="N304" s="102"/>
      <c r="O304" s="102"/>
    </row>
    <row r="305" spans="1:15" ht="14" outlineLevel="1" x14ac:dyDescent="0.2">
      <c r="B305" s="96" t="s">
        <v>19</v>
      </c>
      <c r="C305" s="154"/>
      <c r="D305" s="102">
        <f>C307</f>
        <v>0</v>
      </c>
      <c r="E305" s="102">
        <f t="shared" ref="E305" si="95">D307</f>
        <v>0</v>
      </c>
      <c r="F305" s="102">
        <f t="shared" ref="F305" si="96">E307</f>
        <v>0</v>
      </c>
      <c r="G305" s="102">
        <f t="shared" ref="G305" si="97">F307</f>
        <v>0</v>
      </c>
      <c r="H305" s="102">
        <f t="shared" ref="H305" si="98">G307</f>
        <v>0</v>
      </c>
      <c r="I305" s="102">
        <f t="shared" ref="I305" si="99">H307</f>
        <v>0</v>
      </c>
      <c r="J305" s="102">
        <f t="shared" ref="J305" si="100">I307</f>
        <v>0</v>
      </c>
      <c r="K305" s="102">
        <f t="shared" ref="K305" si="101">J307</f>
        <v>0</v>
      </c>
      <c r="L305" s="102">
        <f t="shared" ref="L305" si="102">K307</f>
        <v>0</v>
      </c>
      <c r="M305" s="102">
        <f t="shared" ref="M305" si="103">L307</f>
        <v>0</v>
      </c>
      <c r="N305" s="102">
        <f t="shared" ref="N305" si="104">M307</f>
        <v>0</v>
      </c>
      <c r="O305" s="102">
        <f t="shared" ref="O305" si="105">N307</f>
        <v>0</v>
      </c>
    </row>
    <row r="306" spans="1:15" ht="14" outlineLevel="1" x14ac:dyDescent="0.2">
      <c r="B306" s="96" t="s">
        <v>186</v>
      </c>
      <c r="C306" s="154"/>
      <c r="D306" s="289"/>
      <c r="E306" s="289"/>
      <c r="F306" s="289"/>
      <c r="G306" s="289"/>
      <c r="H306" s="289"/>
      <c r="I306" s="289"/>
      <c r="J306" s="289"/>
      <c r="K306" s="289"/>
      <c r="L306" s="289"/>
      <c r="M306" s="289"/>
      <c r="N306" s="289"/>
      <c r="O306" s="289"/>
    </row>
    <row r="307" spans="1:15" ht="14" outlineLevel="1" x14ac:dyDescent="0.2">
      <c r="A307" s="97" t="str">
        <f>B303</f>
        <v>Paid up Capital</v>
      </c>
      <c r="B307" s="117" t="s">
        <v>104</v>
      </c>
      <c r="C307" s="154">
        <f>C187</f>
        <v>0</v>
      </c>
      <c r="D307" s="179">
        <f t="shared" ref="D307" si="106">IF(D$63="Actual",SUMIFS(BS_1,BS_CAT_1,$A307),SUM(D305:D306))</f>
        <v>0</v>
      </c>
      <c r="E307" s="179">
        <f>IF(E$63="Actual",SUMIFS(bs_2,BS_CAT_1,$A307),SUM(E305:E306))</f>
        <v>0</v>
      </c>
      <c r="F307" s="179">
        <f>IF(F$63="Actual",SUMIFS(BS_3,BS_CAT_1,$A307),SUM(F305:F306))</f>
        <v>0</v>
      </c>
      <c r="G307" s="179">
        <f>IF(G$63="Actual",SUMIFS(BS_4,BS_CAT_1,$A307),SUM(G305:G306))</f>
        <v>0</v>
      </c>
      <c r="H307" s="179">
        <f>IF(H$63="Actual",SUMIFS(BS_5,BS_CAT_1,$A307),SUM(H305:H306))</f>
        <v>0</v>
      </c>
      <c r="I307" s="179">
        <f>IF(I$63="Actual",SUMIFS(BS_6,BS_CAT_1,$A307),SUM(I305:I306))</f>
        <v>0</v>
      </c>
      <c r="J307" s="179">
        <f>IF(J$63="Actual",SUMIFS(BS_7,BS_CAT_1,$A307),SUM(J305:J306))</f>
        <v>0</v>
      </c>
      <c r="K307" s="179">
        <f>IF(K$63="Actual",SUMIFS(BS_8,BS_CAT_1,$A307),SUM(K305:K306))</f>
        <v>0</v>
      </c>
      <c r="L307" s="179">
        <f>IF(L$63="Actual",SUMIFS(BS_9,BS_CAT_1,$A307),SUM(L305:L306))</f>
        <v>0</v>
      </c>
      <c r="M307" s="179">
        <f>IF(M$63="Actual",SUMIFS(BS_10,BS_CAT_1,$A307),SUM(M305:M306))</f>
        <v>0</v>
      </c>
      <c r="N307" s="179">
        <f>IF(N$63="Actual",SUMIFS(BS_11,BS_CAT_1,$A307),SUM(N305:N306))</f>
        <v>0</v>
      </c>
      <c r="O307" s="179">
        <f>IF(O$63="Actual",SUMIFS(BS_12,BS_CAT_1,$A307),SUM(O305:O306))</f>
        <v>0</v>
      </c>
    </row>
    <row r="308" spans="1:15" ht="14" outlineLevel="1" x14ac:dyDescent="0.2">
      <c r="B308" s="96"/>
      <c r="C308" s="154"/>
      <c r="D308" s="102"/>
      <c r="E308" s="102"/>
      <c r="F308" s="102"/>
      <c r="G308" s="102"/>
      <c r="H308" s="102"/>
      <c r="I308" s="102"/>
      <c r="J308" s="102"/>
      <c r="K308" s="102"/>
      <c r="L308" s="102"/>
      <c r="M308" s="102"/>
      <c r="N308" s="102"/>
      <c r="O308" s="102"/>
    </row>
    <row r="309" spans="1:15" ht="14" outlineLevel="1" x14ac:dyDescent="0.2">
      <c r="B309" s="96"/>
      <c r="C309" s="154"/>
      <c r="D309" s="102"/>
      <c r="E309" s="102"/>
      <c r="F309" s="102"/>
      <c r="G309" s="102"/>
      <c r="H309" s="102"/>
      <c r="I309" s="102"/>
      <c r="J309" s="102"/>
      <c r="K309" s="102"/>
      <c r="L309" s="102"/>
      <c r="M309" s="102"/>
      <c r="N309" s="102"/>
      <c r="O309" s="102"/>
    </row>
    <row r="310" spans="1:15" ht="14" outlineLevel="1" x14ac:dyDescent="0.2">
      <c r="B310" s="96"/>
      <c r="C310" s="154"/>
      <c r="D310" s="102"/>
      <c r="E310" s="102"/>
      <c r="F310" s="102"/>
      <c r="G310" s="102"/>
      <c r="H310" s="102"/>
      <c r="I310" s="102"/>
      <c r="J310" s="102"/>
      <c r="K310" s="102"/>
      <c r="L310" s="102"/>
      <c r="M310" s="102"/>
      <c r="N310" s="102"/>
      <c r="O310" s="102"/>
    </row>
    <row r="311" spans="1:15" ht="14" outlineLevel="1" x14ac:dyDescent="0.2">
      <c r="B311" s="96"/>
      <c r="C311" s="154"/>
      <c r="D311" s="102"/>
      <c r="E311" s="102"/>
      <c r="F311" s="102"/>
      <c r="G311" s="102"/>
      <c r="H311" s="102"/>
      <c r="I311" s="102"/>
      <c r="J311" s="102"/>
      <c r="K311" s="102"/>
      <c r="L311" s="102"/>
      <c r="M311" s="102"/>
      <c r="N311" s="102"/>
      <c r="O311" s="102"/>
    </row>
    <row r="312" spans="1:15" ht="14" outlineLevel="1" x14ac:dyDescent="0.2">
      <c r="B312" s="96"/>
      <c r="C312" s="154"/>
      <c r="D312" s="102"/>
      <c r="E312" s="102"/>
      <c r="F312" s="102"/>
      <c r="G312" s="102"/>
      <c r="H312" s="102"/>
      <c r="I312" s="102"/>
      <c r="J312" s="102"/>
      <c r="K312" s="102"/>
      <c r="L312" s="102"/>
      <c r="M312" s="102"/>
      <c r="N312" s="102"/>
      <c r="O312" s="102"/>
    </row>
    <row r="313" spans="1:15" ht="14" outlineLevel="1" x14ac:dyDescent="0.2">
      <c r="B313" s="96"/>
      <c r="C313" s="154"/>
      <c r="D313" s="102"/>
      <c r="E313" s="102"/>
      <c r="F313" s="102"/>
      <c r="G313" s="102"/>
      <c r="H313" s="102"/>
      <c r="I313" s="102"/>
      <c r="J313" s="102"/>
      <c r="K313" s="102"/>
      <c r="L313" s="102"/>
      <c r="M313" s="102"/>
      <c r="N313" s="102"/>
      <c r="O313" s="102"/>
    </row>
    <row r="314" spans="1:15" ht="14" outlineLevel="1" x14ac:dyDescent="0.2">
      <c r="B314" s="96"/>
      <c r="C314" s="154"/>
      <c r="D314" s="102"/>
      <c r="E314" s="102"/>
      <c r="F314" s="102"/>
      <c r="G314" s="102"/>
      <c r="H314" s="102"/>
      <c r="I314" s="102"/>
      <c r="J314" s="102"/>
      <c r="K314" s="102"/>
      <c r="L314" s="102"/>
      <c r="M314" s="102"/>
      <c r="N314" s="102"/>
      <c r="O314" s="102"/>
    </row>
    <row r="315" spans="1:15" ht="14" outlineLevel="1" x14ac:dyDescent="0.2">
      <c r="B315" s="96"/>
      <c r="C315" s="154"/>
      <c r="D315" s="102"/>
      <c r="E315" s="102"/>
      <c r="F315" s="102"/>
      <c r="G315" s="102"/>
      <c r="H315" s="102"/>
      <c r="I315" s="102"/>
      <c r="J315" s="102"/>
      <c r="K315" s="102"/>
      <c r="L315" s="102"/>
      <c r="M315" s="102"/>
      <c r="N315" s="102"/>
      <c r="O315" s="102"/>
    </row>
    <row r="316" spans="1:15" ht="14" outlineLevel="1" x14ac:dyDescent="0.2">
      <c r="B316" s="96"/>
      <c r="C316" s="154"/>
      <c r="D316" s="102"/>
      <c r="E316" s="102"/>
      <c r="F316" s="102"/>
      <c r="G316" s="102"/>
      <c r="H316" s="102"/>
      <c r="I316" s="102"/>
      <c r="J316" s="102"/>
      <c r="K316" s="102"/>
      <c r="L316" s="102"/>
      <c r="M316" s="102"/>
      <c r="N316" s="102"/>
      <c r="O316" s="102"/>
    </row>
    <row r="317" spans="1:15" ht="14" outlineLevel="1" x14ac:dyDescent="0.2">
      <c r="B317" s="96"/>
      <c r="C317" s="154"/>
      <c r="D317" s="102"/>
      <c r="E317" s="102"/>
      <c r="F317" s="102"/>
      <c r="G317" s="102"/>
      <c r="H317" s="102"/>
      <c r="I317" s="102"/>
      <c r="J317" s="102"/>
      <c r="K317" s="102"/>
      <c r="L317" s="102"/>
      <c r="M317" s="102"/>
      <c r="N317" s="102"/>
      <c r="O317" s="102"/>
    </row>
    <row r="318" spans="1:15" ht="26" x14ac:dyDescent="0.3">
      <c r="B318" s="140"/>
      <c r="C318" s="153"/>
      <c r="D318" s="405" t="str">
        <f>CONCATENATE("CASHFLOW - ",Organisation1)</f>
        <v xml:space="preserve">CASHFLOW - </v>
      </c>
      <c r="E318" s="405"/>
      <c r="F318" s="405"/>
      <c r="G318" s="405"/>
      <c r="H318" s="405"/>
      <c r="I318" s="405"/>
      <c r="J318" s="405"/>
      <c r="K318" s="405"/>
      <c r="L318" s="405"/>
      <c r="M318" s="405"/>
      <c r="N318" s="405"/>
      <c r="O318" s="405"/>
    </row>
    <row r="319" spans="1:15" ht="13.5" customHeight="1" x14ac:dyDescent="0.3">
      <c r="B319" s="140"/>
      <c r="C319" s="153"/>
      <c r="D319" s="279"/>
      <c r="E319" s="279"/>
      <c r="F319" s="279"/>
      <c r="G319" s="279"/>
      <c r="H319" s="279"/>
      <c r="I319" s="279"/>
      <c r="J319" s="279"/>
      <c r="K319" s="279"/>
      <c r="L319" s="279"/>
      <c r="M319" s="279"/>
      <c r="N319" s="279"/>
      <c r="O319" s="279"/>
    </row>
    <row r="320" spans="1:15" ht="14" x14ac:dyDescent="0.2">
      <c r="B320" s="96"/>
      <c r="C320" s="153"/>
      <c r="D320" s="286" t="str">
        <f>D119</f>
        <v>Actual</v>
      </c>
      <c r="E320" s="286" t="str">
        <f t="shared" ref="E320:O320" si="107">E119</f>
        <v>Actual</v>
      </c>
      <c r="F320" s="286" t="str">
        <f t="shared" si="107"/>
        <v>Actual</v>
      </c>
      <c r="G320" s="286" t="str">
        <f t="shared" si="107"/>
        <v>Forecast</v>
      </c>
      <c r="H320" s="286" t="str">
        <f t="shared" si="107"/>
        <v>Forecast</v>
      </c>
      <c r="I320" s="286" t="str">
        <f t="shared" si="107"/>
        <v>Forecast</v>
      </c>
      <c r="J320" s="286" t="str">
        <f t="shared" si="107"/>
        <v>Forecast</v>
      </c>
      <c r="K320" s="286" t="str">
        <f t="shared" si="107"/>
        <v>Forecast</v>
      </c>
      <c r="L320" s="286" t="str">
        <f t="shared" si="107"/>
        <v>Forecast</v>
      </c>
      <c r="M320" s="286" t="str">
        <f t="shared" si="107"/>
        <v>Forecast</v>
      </c>
      <c r="N320" s="286" t="str">
        <f t="shared" si="107"/>
        <v>Forecast</v>
      </c>
      <c r="O320" s="286" t="str">
        <f t="shared" si="107"/>
        <v>Forecast</v>
      </c>
    </row>
    <row r="321" spans="1:15" ht="14" x14ac:dyDescent="0.2">
      <c r="B321" s="96"/>
      <c r="C321" s="153"/>
      <c r="D321" s="286">
        <f>D120</f>
        <v>1</v>
      </c>
      <c r="E321" s="286">
        <f t="shared" ref="E321:O321" si="108">E120</f>
        <v>2</v>
      </c>
      <c r="F321" s="286">
        <f t="shared" si="108"/>
        <v>3</v>
      </c>
      <c r="G321" s="286">
        <f t="shared" si="108"/>
        <v>4</v>
      </c>
      <c r="H321" s="286">
        <f t="shared" si="108"/>
        <v>5</v>
      </c>
      <c r="I321" s="286">
        <f t="shared" si="108"/>
        <v>6</v>
      </c>
      <c r="J321" s="286">
        <f t="shared" si="108"/>
        <v>7</v>
      </c>
      <c r="K321" s="286">
        <f t="shared" si="108"/>
        <v>8</v>
      </c>
      <c r="L321" s="286">
        <f t="shared" si="108"/>
        <v>9</v>
      </c>
      <c r="M321" s="286">
        <f t="shared" si="108"/>
        <v>10</v>
      </c>
      <c r="N321" s="286">
        <f t="shared" si="108"/>
        <v>11</v>
      </c>
      <c r="O321" s="286">
        <f t="shared" si="108"/>
        <v>12</v>
      </c>
    </row>
    <row r="322" spans="1:15" ht="14" x14ac:dyDescent="0.2">
      <c r="B322" s="96"/>
      <c r="C322" s="153"/>
      <c r="D322" s="292" t="str">
        <f>D121</f>
        <v>JAN-20</v>
      </c>
      <c r="E322" s="292" t="str">
        <f t="shared" ref="E322:O322" si="109">E121</f>
        <v>FEB-20</v>
      </c>
      <c r="F322" s="292" t="str">
        <f t="shared" si="109"/>
        <v>MAR-20</v>
      </c>
      <c r="G322" s="292" t="str">
        <f t="shared" si="109"/>
        <v>APR-20</v>
      </c>
      <c r="H322" s="292" t="str">
        <f t="shared" si="109"/>
        <v>MAY-20</v>
      </c>
      <c r="I322" s="292" t="str">
        <f t="shared" si="109"/>
        <v>JUN-20</v>
      </c>
      <c r="J322" s="292" t="str">
        <f t="shared" si="109"/>
        <v>JUL-20</v>
      </c>
      <c r="K322" s="292" t="str">
        <f t="shared" si="109"/>
        <v>AUG-20</v>
      </c>
      <c r="L322" s="292" t="str">
        <f t="shared" si="109"/>
        <v>SEP-20</v>
      </c>
      <c r="M322" s="292" t="str">
        <f t="shared" si="109"/>
        <v>OCT-20</v>
      </c>
      <c r="N322" s="292" t="str">
        <f t="shared" si="109"/>
        <v>NOV-20</v>
      </c>
      <c r="O322" s="292" t="str">
        <f t="shared" si="109"/>
        <v>DEC-20</v>
      </c>
    </row>
    <row r="323" spans="1:15" ht="14" x14ac:dyDescent="0.2">
      <c r="B323" s="96"/>
      <c r="C323" s="173"/>
      <c r="D323" s="128"/>
      <c r="E323" s="128"/>
      <c r="F323" s="128"/>
      <c r="G323" s="128"/>
      <c r="H323" s="128"/>
      <c r="I323" s="128"/>
      <c r="J323" s="128"/>
      <c r="K323" s="128"/>
      <c r="L323" s="128"/>
      <c r="M323" s="128"/>
      <c r="N323" s="128"/>
      <c r="O323" s="128"/>
    </row>
    <row r="324" spans="1:15" s="110" customFormat="1" ht="14" x14ac:dyDescent="0.2">
      <c r="A324" s="107"/>
      <c r="B324" s="96" t="s">
        <v>116</v>
      </c>
      <c r="C324" s="160">
        <f>C50</f>
        <v>0</v>
      </c>
      <c r="D324" s="109">
        <f t="shared" ref="D324:O324" si="110">D54</f>
        <v>11691.94</v>
      </c>
      <c r="E324" s="109">
        <f t="shared" si="110"/>
        <v>11847.54</v>
      </c>
      <c r="F324" s="109">
        <f t="shared" si="110"/>
        <v>11610.9</v>
      </c>
      <c r="G324" s="109">
        <f t="shared" si="110"/>
        <v>12500</v>
      </c>
      <c r="H324" s="109">
        <f t="shared" si="110"/>
        <v>12500</v>
      </c>
      <c r="I324" s="109">
        <f t="shared" si="110"/>
        <v>12500</v>
      </c>
      <c r="J324" s="109">
        <f t="shared" si="110"/>
        <v>12500</v>
      </c>
      <c r="K324" s="109">
        <f t="shared" si="110"/>
        <v>12500</v>
      </c>
      <c r="L324" s="109">
        <f t="shared" si="110"/>
        <v>12500</v>
      </c>
      <c r="M324" s="109">
        <f t="shared" si="110"/>
        <v>12500</v>
      </c>
      <c r="N324" s="109">
        <f t="shared" si="110"/>
        <v>12500</v>
      </c>
      <c r="O324" s="109">
        <f t="shared" si="110"/>
        <v>12500</v>
      </c>
    </row>
    <row r="325" spans="1:15" ht="14" x14ac:dyDescent="0.2">
      <c r="B325" s="96"/>
      <c r="C325" s="154"/>
      <c r="D325" s="102"/>
      <c r="E325" s="102"/>
      <c r="F325" s="102"/>
      <c r="G325" s="102"/>
      <c r="H325" s="102"/>
      <c r="I325" s="102"/>
      <c r="J325" s="102"/>
      <c r="K325" s="102"/>
      <c r="L325" s="102"/>
      <c r="M325" s="102"/>
      <c r="N325" s="102"/>
      <c r="O325" s="102"/>
    </row>
    <row r="326" spans="1:15" ht="13.5" customHeight="1" x14ac:dyDescent="0.2">
      <c r="B326" s="143" t="s">
        <v>134</v>
      </c>
      <c r="C326" s="154"/>
      <c r="D326" s="102"/>
      <c r="E326" s="102"/>
      <c r="F326" s="102"/>
      <c r="G326" s="102"/>
      <c r="H326" s="102"/>
      <c r="I326" s="102"/>
      <c r="J326" s="102"/>
      <c r="K326" s="102"/>
      <c r="L326" s="102"/>
      <c r="M326" s="102"/>
      <c r="N326" s="102"/>
      <c r="O326" s="102"/>
    </row>
    <row r="327" spans="1:15" ht="14" x14ac:dyDescent="0.2">
      <c r="A327" s="97" t="s">
        <v>43</v>
      </c>
      <c r="B327" s="96" t="s">
        <v>22</v>
      </c>
      <c r="C327" s="154"/>
      <c r="D327" s="102">
        <f t="shared" ref="D327:O327" si="111">IF(D$7="Actual",SUMIFS(ACTUAL_1,COA_CombinedName,A327),SUMIFS(FCAST_1,COA_CombinedName,A327))</f>
        <v>0</v>
      </c>
      <c r="E327" s="102">
        <f t="shared" si="111"/>
        <v>0</v>
      </c>
      <c r="F327" s="102">
        <f t="shared" si="111"/>
        <v>0</v>
      </c>
      <c r="G327" s="102">
        <f t="shared" si="111"/>
        <v>0</v>
      </c>
      <c r="H327" s="102">
        <f t="shared" si="111"/>
        <v>0</v>
      </c>
      <c r="I327" s="102">
        <f t="shared" si="111"/>
        <v>0</v>
      </c>
      <c r="J327" s="102">
        <f t="shared" si="111"/>
        <v>0</v>
      </c>
      <c r="K327" s="102">
        <f t="shared" si="111"/>
        <v>0</v>
      </c>
      <c r="L327" s="102">
        <f t="shared" si="111"/>
        <v>0</v>
      </c>
      <c r="M327" s="102">
        <f t="shared" si="111"/>
        <v>0</v>
      </c>
      <c r="N327" s="102">
        <f t="shared" si="111"/>
        <v>0</v>
      </c>
      <c r="O327" s="102">
        <f t="shared" si="111"/>
        <v>0</v>
      </c>
    </row>
    <row r="328" spans="1:15" ht="14" x14ac:dyDescent="0.2">
      <c r="B328" s="96" t="s">
        <v>115</v>
      </c>
      <c r="C328" s="154"/>
      <c r="D328" s="102">
        <v>0</v>
      </c>
      <c r="E328" s="102">
        <v>0</v>
      </c>
      <c r="F328" s="102">
        <v>0</v>
      </c>
      <c r="G328" s="102">
        <v>0</v>
      </c>
      <c r="H328" s="102">
        <v>0</v>
      </c>
      <c r="I328" s="102">
        <v>0</v>
      </c>
      <c r="J328" s="102">
        <v>0</v>
      </c>
      <c r="K328" s="102">
        <v>0</v>
      </c>
      <c r="L328" s="102">
        <v>0</v>
      </c>
      <c r="M328" s="102">
        <v>0</v>
      </c>
      <c r="N328" s="102">
        <v>0</v>
      </c>
      <c r="O328" s="102">
        <v>0</v>
      </c>
    </row>
    <row r="329" spans="1:15" ht="14" x14ac:dyDescent="0.2">
      <c r="B329" s="96" t="s">
        <v>133</v>
      </c>
      <c r="C329" s="154"/>
      <c r="D329" s="102">
        <v>0</v>
      </c>
      <c r="E329" s="102">
        <v>0</v>
      </c>
      <c r="F329" s="102">
        <v>0</v>
      </c>
      <c r="G329" s="102">
        <v>0</v>
      </c>
      <c r="H329" s="102">
        <v>0</v>
      </c>
      <c r="I329" s="102">
        <v>0</v>
      </c>
      <c r="J329" s="102">
        <v>0</v>
      </c>
      <c r="K329" s="102">
        <v>0</v>
      </c>
      <c r="L329" s="102">
        <v>0</v>
      </c>
      <c r="M329" s="102">
        <v>0</v>
      </c>
      <c r="N329" s="102">
        <v>0</v>
      </c>
      <c r="O329" s="102">
        <v>0</v>
      </c>
    </row>
    <row r="330" spans="1:15" ht="14" x14ac:dyDescent="0.2">
      <c r="B330" s="96" t="s">
        <v>132</v>
      </c>
      <c r="C330" s="154"/>
      <c r="D330" s="102">
        <v>0</v>
      </c>
      <c r="E330" s="102">
        <v>0</v>
      </c>
      <c r="F330" s="102">
        <v>0</v>
      </c>
      <c r="G330" s="102">
        <v>0</v>
      </c>
      <c r="H330" s="102">
        <v>0</v>
      </c>
      <c r="I330" s="102">
        <v>0</v>
      </c>
      <c r="J330" s="102">
        <v>0</v>
      </c>
      <c r="K330" s="102">
        <v>0</v>
      </c>
      <c r="L330" s="102">
        <v>0</v>
      </c>
      <c r="M330" s="102">
        <v>0</v>
      </c>
      <c r="N330" s="102">
        <v>0</v>
      </c>
      <c r="O330" s="102">
        <v>0</v>
      </c>
    </row>
    <row r="331" spans="1:15" ht="15" thickBot="1" x14ac:dyDescent="0.25">
      <c r="B331" s="96" t="s">
        <v>214</v>
      </c>
      <c r="C331" s="154"/>
      <c r="D331" s="144"/>
      <c r="E331" s="144"/>
      <c r="F331" s="144"/>
      <c r="G331" s="144"/>
      <c r="H331" s="144"/>
      <c r="I331" s="144"/>
      <c r="J331" s="144"/>
      <c r="K331" s="144"/>
      <c r="L331" s="144"/>
      <c r="M331" s="144"/>
      <c r="N331" s="144"/>
      <c r="O331" s="144"/>
    </row>
    <row r="332" spans="1:15" ht="14" x14ac:dyDescent="0.2">
      <c r="B332" s="96"/>
      <c r="C332" s="173">
        <f t="shared" ref="C332:O332" si="112">SUM(C324:C331)</f>
        <v>0</v>
      </c>
      <c r="D332" s="128">
        <f t="shared" si="112"/>
        <v>11691.94</v>
      </c>
      <c r="E332" s="128">
        <f t="shared" si="112"/>
        <v>11847.54</v>
      </c>
      <c r="F332" s="128">
        <f t="shared" si="112"/>
        <v>11610.9</v>
      </c>
      <c r="G332" s="129">
        <f t="shared" si="112"/>
        <v>12500</v>
      </c>
      <c r="H332" s="129">
        <f t="shared" si="112"/>
        <v>12500</v>
      </c>
      <c r="I332" s="129">
        <f t="shared" si="112"/>
        <v>12500</v>
      </c>
      <c r="J332" s="129">
        <f t="shared" si="112"/>
        <v>12500</v>
      </c>
      <c r="K332" s="129">
        <f t="shared" si="112"/>
        <v>12500</v>
      </c>
      <c r="L332" s="129">
        <f t="shared" si="112"/>
        <v>12500</v>
      </c>
      <c r="M332" s="129">
        <f t="shared" si="112"/>
        <v>12500</v>
      </c>
      <c r="N332" s="129">
        <f t="shared" si="112"/>
        <v>12500</v>
      </c>
      <c r="O332" s="129">
        <f t="shared" si="112"/>
        <v>12500</v>
      </c>
    </row>
    <row r="333" spans="1:15" ht="14" x14ac:dyDescent="0.2">
      <c r="B333" s="96"/>
      <c r="C333" s="174"/>
      <c r="D333" s="130"/>
      <c r="E333" s="130"/>
      <c r="F333" s="130"/>
      <c r="G333" s="130"/>
      <c r="H333" s="130"/>
      <c r="I333" s="130"/>
      <c r="J333" s="130"/>
      <c r="K333" s="130"/>
      <c r="L333" s="130"/>
      <c r="M333" s="130"/>
      <c r="N333" s="130"/>
      <c r="O333" s="130"/>
    </row>
    <row r="334" spans="1:15" ht="14" x14ac:dyDescent="0.2">
      <c r="B334" s="143" t="s">
        <v>131</v>
      </c>
      <c r="C334" s="174"/>
      <c r="D334" s="130"/>
      <c r="E334" s="130"/>
      <c r="F334" s="130"/>
      <c r="G334" s="131"/>
      <c r="H334" s="131"/>
      <c r="I334" s="131"/>
      <c r="J334" s="131"/>
      <c r="K334" s="131"/>
      <c r="L334" s="131"/>
      <c r="M334" s="131"/>
      <c r="N334" s="131"/>
      <c r="O334" s="131"/>
    </row>
    <row r="335" spans="1:15" ht="14" x14ac:dyDescent="0.2">
      <c r="B335" s="96" t="s">
        <v>130</v>
      </c>
      <c r="C335" s="174"/>
      <c r="D335" s="130">
        <f>C69-D69+C70-D70</f>
        <v>-14400</v>
      </c>
      <c r="E335" s="130">
        <f t="shared" ref="E335:O335" si="113">D69-E69+D70-E70</f>
        <v>0</v>
      </c>
      <c r="F335" s="130">
        <f t="shared" si="113"/>
        <v>0</v>
      </c>
      <c r="G335" s="130">
        <f t="shared" si="113"/>
        <v>-1200</v>
      </c>
      <c r="H335" s="130">
        <f t="shared" si="113"/>
        <v>0</v>
      </c>
      <c r="I335" s="130">
        <f t="shared" si="113"/>
        <v>0</v>
      </c>
      <c r="J335" s="130">
        <f t="shared" si="113"/>
        <v>0</v>
      </c>
      <c r="K335" s="130">
        <f t="shared" si="113"/>
        <v>0</v>
      </c>
      <c r="L335" s="130">
        <f t="shared" si="113"/>
        <v>0</v>
      </c>
      <c r="M335" s="130">
        <f t="shared" si="113"/>
        <v>0</v>
      </c>
      <c r="N335" s="130">
        <f t="shared" si="113"/>
        <v>0</v>
      </c>
      <c r="O335" s="130">
        <f t="shared" si="113"/>
        <v>0</v>
      </c>
    </row>
    <row r="336" spans="1:15" ht="14" x14ac:dyDescent="0.2">
      <c r="B336" s="96" t="s">
        <v>129</v>
      </c>
      <c r="C336" s="174"/>
      <c r="D336" s="130">
        <f t="shared" ref="D336:O336" si="114">C71-D71</f>
        <v>0</v>
      </c>
      <c r="E336" s="130">
        <f t="shared" si="114"/>
        <v>0</v>
      </c>
      <c r="F336" s="132">
        <f t="shared" si="114"/>
        <v>0</v>
      </c>
      <c r="G336" s="132">
        <f t="shared" si="114"/>
        <v>0</v>
      </c>
      <c r="H336" s="132">
        <f t="shared" si="114"/>
        <v>0</v>
      </c>
      <c r="I336" s="132">
        <f t="shared" si="114"/>
        <v>0</v>
      </c>
      <c r="J336" s="132">
        <f t="shared" si="114"/>
        <v>0</v>
      </c>
      <c r="K336" s="132">
        <f t="shared" si="114"/>
        <v>0</v>
      </c>
      <c r="L336" s="132">
        <f t="shared" si="114"/>
        <v>0</v>
      </c>
      <c r="M336" s="132">
        <f t="shared" si="114"/>
        <v>0</v>
      </c>
      <c r="N336" s="132">
        <f t="shared" si="114"/>
        <v>0</v>
      </c>
      <c r="O336" s="132">
        <f t="shared" si="114"/>
        <v>0</v>
      </c>
    </row>
    <row r="337" spans="2:15" ht="14" x14ac:dyDescent="0.2">
      <c r="B337" s="96" t="s">
        <v>128</v>
      </c>
      <c r="C337" s="174"/>
      <c r="D337" s="130">
        <f>C72-D72+C73-D73</f>
        <v>0</v>
      </c>
      <c r="E337" s="130">
        <f t="shared" ref="E337:O337" si="115">D72-E72+D73-E73</f>
        <v>0</v>
      </c>
      <c r="F337" s="130">
        <f t="shared" si="115"/>
        <v>0</v>
      </c>
      <c r="G337" s="130">
        <f t="shared" si="115"/>
        <v>0</v>
      </c>
      <c r="H337" s="130">
        <f t="shared" si="115"/>
        <v>0</v>
      </c>
      <c r="I337" s="130">
        <f t="shared" si="115"/>
        <v>0</v>
      </c>
      <c r="J337" s="130">
        <f t="shared" si="115"/>
        <v>0</v>
      </c>
      <c r="K337" s="130">
        <f t="shared" si="115"/>
        <v>0</v>
      </c>
      <c r="L337" s="130">
        <f t="shared" si="115"/>
        <v>0</v>
      </c>
      <c r="M337" s="130">
        <f t="shared" si="115"/>
        <v>0</v>
      </c>
      <c r="N337" s="130">
        <f t="shared" si="115"/>
        <v>0</v>
      </c>
      <c r="O337" s="130">
        <f t="shared" si="115"/>
        <v>0</v>
      </c>
    </row>
    <row r="338" spans="2:15" ht="14" x14ac:dyDescent="0.2">
      <c r="B338" s="96" t="s">
        <v>127</v>
      </c>
      <c r="C338" s="174"/>
      <c r="D338" s="132">
        <f t="shared" ref="D338:H338" si="116">D93-C93</f>
        <v>0</v>
      </c>
      <c r="E338" s="132">
        <f t="shared" si="116"/>
        <v>0</v>
      </c>
      <c r="F338" s="132">
        <f t="shared" si="116"/>
        <v>0</v>
      </c>
      <c r="G338" s="132">
        <f t="shared" si="116"/>
        <v>0</v>
      </c>
      <c r="H338" s="132">
        <f t="shared" si="116"/>
        <v>0</v>
      </c>
      <c r="I338" s="132">
        <f>I93-H93</f>
        <v>0</v>
      </c>
      <c r="J338" s="132">
        <f t="shared" ref="J338:O338" si="117">J93-I93</f>
        <v>0</v>
      </c>
      <c r="K338" s="132">
        <f t="shared" si="117"/>
        <v>0</v>
      </c>
      <c r="L338" s="132">
        <f t="shared" si="117"/>
        <v>0</v>
      </c>
      <c r="M338" s="132">
        <f t="shared" si="117"/>
        <v>0</v>
      </c>
      <c r="N338" s="132">
        <f t="shared" si="117"/>
        <v>0</v>
      </c>
      <c r="O338" s="132">
        <f t="shared" si="117"/>
        <v>0</v>
      </c>
    </row>
    <row r="339" spans="2:15" ht="14" x14ac:dyDescent="0.2">
      <c r="B339" s="96" t="s">
        <v>126</v>
      </c>
      <c r="C339" s="162"/>
      <c r="D339" s="115"/>
      <c r="E339" s="115"/>
      <c r="F339" s="115"/>
      <c r="G339" s="115"/>
      <c r="H339" s="115"/>
      <c r="I339" s="115"/>
      <c r="J339" s="115"/>
      <c r="K339" s="115"/>
      <c r="L339" s="115"/>
      <c r="M339" s="115"/>
      <c r="N339" s="115"/>
      <c r="O339" s="115"/>
    </row>
    <row r="340" spans="2:15" ht="14" x14ac:dyDescent="0.2">
      <c r="B340" s="96" t="s">
        <v>125</v>
      </c>
      <c r="C340" s="174"/>
      <c r="D340" s="132">
        <f t="shared" ref="D340:O340" si="118">D89-C89+D90-C90</f>
        <v>2049.6799999999998</v>
      </c>
      <c r="E340" s="132">
        <f t="shared" si="118"/>
        <v>-2658.32</v>
      </c>
      <c r="F340" s="132">
        <f t="shared" si="118"/>
        <v>-2681.3199999999997</v>
      </c>
      <c r="G340" s="132">
        <f t="shared" si="118"/>
        <v>3125.462</v>
      </c>
      <c r="H340" s="132">
        <f t="shared" si="118"/>
        <v>156.27310000000003</v>
      </c>
      <c r="I340" s="132">
        <f t="shared" si="118"/>
        <v>7.8136550000000184</v>
      </c>
      <c r="J340" s="132">
        <f t="shared" si="118"/>
        <v>0.39068275000000091</v>
      </c>
      <c r="K340" s="132">
        <f t="shared" si="118"/>
        <v>1.9534137500000055E-2</v>
      </c>
      <c r="L340" s="132">
        <f t="shared" si="118"/>
        <v>9.7670687500000402E-4</v>
      </c>
      <c r="M340" s="132">
        <f t="shared" si="118"/>
        <v>4.883534375000033E-5</v>
      </c>
      <c r="N340" s="132">
        <f t="shared" si="118"/>
        <v>2.4417671875000177E-6</v>
      </c>
      <c r="O340" s="132">
        <f t="shared" si="118"/>
        <v>1.2208835937500105E-7</v>
      </c>
    </row>
    <row r="341" spans="2:15" ht="14" x14ac:dyDescent="0.2">
      <c r="B341" s="96" t="s">
        <v>124</v>
      </c>
      <c r="C341" s="174"/>
      <c r="D341" s="132">
        <f>D94-C94+D91-C91+D100-C100+D92-C92</f>
        <v>0</v>
      </c>
      <c r="E341" s="132">
        <f t="shared" ref="E341:O341" si="119">E94-D94+E91-D91+E100-D100+E92-D92</f>
        <v>0</v>
      </c>
      <c r="F341" s="132">
        <f t="shared" si="119"/>
        <v>0</v>
      </c>
      <c r="G341" s="132">
        <f t="shared" si="119"/>
        <v>0</v>
      </c>
      <c r="H341" s="132">
        <f t="shared" si="119"/>
        <v>0</v>
      </c>
      <c r="I341" s="132">
        <f t="shared" si="119"/>
        <v>0</v>
      </c>
      <c r="J341" s="132">
        <f t="shared" si="119"/>
        <v>0</v>
      </c>
      <c r="K341" s="132">
        <f t="shared" si="119"/>
        <v>0</v>
      </c>
      <c r="L341" s="132">
        <f t="shared" si="119"/>
        <v>0</v>
      </c>
      <c r="M341" s="132">
        <f t="shared" si="119"/>
        <v>0</v>
      </c>
      <c r="N341" s="132">
        <f t="shared" si="119"/>
        <v>0</v>
      </c>
      <c r="O341" s="132">
        <f t="shared" si="119"/>
        <v>0</v>
      </c>
    </row>
    <row r="342" spans="2:15" ht="15" thickBot="1" x14ac:dyDescent="0.25">
      <c r="B342" s="96" t="s">
        <v>123</v>
      </c>
      <c r="C342" s="162"/>
      <c r="D342" s="176">
        <f>D95-C95+D96-C96-(D82-C82)</f>
        <v>0</v>
      </c>
      <c r="E342" s="176">
        <f t="shared" ref="E342:O342" si="120">E95-D95+E96-D96-(E82-D82)</f>
        <v>0</v>
      </c>
      <c r="F342" s="176">
        <f t="shared" si="120"/>
        <v>0</v>
      </c>
      <c r="G342" s="176">
        <f t="shared" si="120"/>
        <v>0</v>
      </c>
      <c r="H342" s="176">
        <f t="shared" si="120"/>
        <v>0</v>
      </c>
      <c r="I342" s="176">
        <f t="shared" si="120"/>
        <v>0</v>
      </c>
      <c r="J342" s="176">
        <f t="shared" si="120"/>
        <v>0</v>
      </c>
      <c r="K342" s="176">
        <f t="shared" si="120"/>
        <v>0</v>
      </c>
      <c r="L342" s="176">
        <f t="shared" si="120"/>
        <v>0</v>
      </c>
      <c r="M342" s="176">
        <f t="shared" si="120"/>
        <v>0</v>
      </c>
      <c r="N342" s="176">
        <f t="shared" si="120"/>
        <v>0</v>
      </c>
      <c r="O342" s="176">
        <f t="shared" si="120"/>
        <v>0</v>
      </c>
    </row>
    <row r="343" spans="2:15" ht="14" x14ac:dyDescent="0.2">
      <c r="B343" s="96"/>
      <c r="C343" s="173">
        <f>SUM(C335:C342)</f>
        <v>0</v>
      </c>
      <c r="D343" s="177">
        <f>SUM(D335:D342)</f>
        <v>-12350.32</v>
      </c>
      <c r="E343" s="177">
        <f t="shared" ref="E343:O343" si="121">SUM(E335:E342)</f>
        <v>-2658.32</v>
      </c>
      <c r="F343" s="177">
        <f t="shared" si="121"/>
        <v>-2681.3199999999997</v>
      </c>
      <c r="G343" s="177">
        <f t="shared" si="121"/>
        <v>1925.462</v>
      </c>
      <c r="H343" s="177">
        <f t="shared" si="121"/>
        <v>156.27310000000003</v>
      </c>
      <c r="I343" s="177">
        <f t="shared" si="121"/>
        <v>7.8136550000000184</v>
      </c>
      <c r="J343" s="177">
        <f t="shared" si="121"/>
        <v>0.39068275000000091</v>
      </c>
      <c r="K343" s="177">
        <f t="shared" si="121"/>
        <v>1.9534137500000055E-2</v>
      </c>
      <c r="L343" s="177">
        <f t="shared" si="121"/>
        <v>9.7670687500000402E-4</v>
      </c>
      <c r="M343" s="177">
        <f t="shared" si="121"/>
        <v>4.883534375000033E-5</v>
      </c>
      <c r="N343" s="177">
        <f t="shared" si="121"/>
        <v>2.4417671875000177E-6</v>
      </c>
      <c r="O343" s="177">
        <f t="shared" si="121"/>
        <v>1.2208835937500105E-7</v>
      </c>
    </row>
    <row r="344" spans="2:15" ht="15" thickBot="1" x14ac:dyDescent="0.25">
      <c r="B344" s="96"/>
      <c r="C344" s="173"/>
      <c r="D344" s="148"/>
      <c r="E344" s="148"/>
      <c r="F344" s="148"/>
      <c r="G344" s="149"/>
      <c r="H344" s="149"/>
      <c r="I344" s="149"/>
      <c r="J344" s="149"/>
      <c r="K344" s="149"/>
      <c r="L344" s="149"/>
      <c r="M344" s="149"/>
      <c r="N344" s="149"/>
      <c r="O344" s="149"/>
    </row>
    <row r="345" spans="2:15" ht="15" thickBot="1" x14ac:dyDescent="0.25">
      <c r="B345" s="108" t="s">
        <v>122</v>
      </c>
      <c r="C345" s="175">
        <f t="shared" ref="C345:O345" si="122">C332+C343</f>
        <v>0</v>
      </c>
      <c r="D345" s="146">
        <f t="shared" si="122"/>
        <v>-658.3799999999992</v>
      </c>
      <c r="E345" s="146">
        <f t="shared" si="122"/>
        <v>9189.2200000000012</v>
      </c>
      <c r="F345" s="146">
        <f t="shared" si="122"/>
        <v>8929.58</v>
      </c>
      <c r="G345" s="147">
        <f t="shared" si="122"/>
        <v>14425.462</v>
      </c>
      <c r="H345" s="147">
        <f t="shared" si="122"/>
        <v>12656.2731</v>
      </c>
      <c r="I345" s="147">
        <f t="shared" si="122"/>
        <v>12507.813655</v>
      </c>
      <c r="J345" s="147">
        <f t="shared" si="122"/>
        <v>12500.39068275</v>
      </c>
      <c r="K345" s="147">
        <f t="shared" si="122"/>
        <v>12500.0195341375</v>
      </c>
      <c r="L345" s="147">
        <f t="shared" si="122"/>
        <v>12500.000976706875</v>
      </c>
      <c r="M345" s="147">
        <f t="shared" si="122"/>
        <v>12500.000048835343</v>
      </c>
      <c r="N345" s="147">
        <f t="shared" si="122"/>
        <v>12500.000002441768</v>
      </c>
      <c r="O345" s="147">
        <f t="shared" si="122"/>
        <v>12500.000000122089</v>
      </c>
    </row>
    <row r="346" spans="2:15" ht="14" x14ac:dyDescent="0.2">
      <c r="B346" s="96"/>
      <c r="C346" s="174"/>
      <c r="D346" s="135"/>
      <c r="E346" s="135"/>
      <c r="F346" s="135"/>
      <c r="G346" s="130"/>
      <c r="H346" s="130"/>
      <c r="I346" s="130"/>
      <c r="J346" s="130"/>
      <c r="K346" s="130"/>
      <c r="L346" s="130"/>
      <c r="M346" s="130"/>
      <c r="N346" s="130"/>
      <c r="O346" s="130"/>
    </row>
    <row r="347" spans="2:15" ht="14" x14ac:dyDescent="0.2">
      <c r="B347" s="96" t="s">
        <v>113</v>
      </c>
      <c r="C347" s="154"/>
      <c r="D347" s="102">
        <f>-(D78-C78)</f>
        <v>-2000</v>
      </c>
      <c r="E347" s="102">
        <f t="shared" ref="E347:O347" si="123">-(E78-D78)</f>
        <v>-360</v>
      </c>
      <c r="F347" s="102">
        <f t="shared" si="123"/>
        <v>0</v>
      </c>
      <c r="G347" s="102">
        <f t="shared" si="123"/>
        <v>0</v>
      </c>
      <c r="H347" s="102">
        <f t="shared" si="123"/>
        <v>0</v>
      </c>
      <c r="I347" s="102">
        <f>-(I78-H78)</f>
        <v>0</v>
      </c>
      <c r="J347" s="102">
        <f t="shared" si="123"/>
        <v>0</v>
      </c>
      <c r="K347" s="102">
        <f t="shared" si="123"/>
        <v>0</v>
      </c>
      <c r="L347" s="102">
        <f t="shared" si="123"/>
        <v>0</v>
      </c>
      <c r="M347" s="102">
        <f t="shared" si="123"/>
        <v>0</v>
      </c>
      <c r="N347" s="102">
        <f t="shared" si="123"/>
        <v>0</v>
      </c>
      <c r="O347" s="102">
        <f t="shared" si="123"/>
        <v>0</v>
      </c>
    </row>
    <row r="348" spans="2:15" ht="14" x14ac:dyDescent="0.2">
      <c r="B348" s="96" t="s">
        <v>121</v>
      </c>
      <c r="C348" s="154"/>
      <c r="D348" s="102">
        <f>-(D79-C79)</f>
        <v>0</v>
      </c>
      <c r="E348" s="102">
        <f t="shared" ref="E348:O348" si="124">-(E79-D79)</f>
        <v>0</v>
      </c>
      <c r="F348" s="102">
        <f t="shared" si="124"/>
        <v>0</v>
      </c>
      <c r="G348" s="102">
        <f t="shared" si="124"/>
        <v>0</v>
      </c>
      <c r="H348" s="102">
        <f t="shared" si="124"/>
        <v>0</v>
      </c>
      <c r="I348" s="102">
        <f t="shared" si="124"/>
        <v>0</v>
      </c>
      <c r="J348" s="102">
        <f t="shared" si="124"/>
        <v>0</v>
      </c>
      <c r="K348" s="102">
        <f t="shared" si="124"/>
        <v>0</v>
      </c>
      <c r="L348" s="102">
        <f t="shared" si="124"/>
        <v>0</v>
      </c>
      <c r="M348" s="102">
        <f t="shared" si="124"/>
        <v>0</v>
      </c>
      <c r="N348" s="102">
        <f t="shared" si="124"/>
        <v>0</v>
      </c>
      <c r="O348" s="102">
        <f t="shared" si="124"/>
        <v>0</v>
      </c>
    </row>
    <row r="349" spans="2:15" ht="14" x14ac:dyDescent="0.2">
      <c r="B349" s="96" t="s">
        <v>251</v>
      </c>
      <c r="C349" s="154"/>
      <c r="D349" s="102">
        <f>-(D80-C80+D81-C81+D83-C83)</f>
        <v>0</v>
      </c>
      <c r="E349" s="102">
        <f t="shared" ref="E349:O349" si="125">-(E80-D80+E81-D81+E83-D83)</f>
        <v>0</v>
      </c>
      <c r="F349" s="102">
        <f t="shared" si="125"/>
        <v>0</v>
      </c>
      <c r="G349" s="102">
        <f t="shared" si="125"/>
        <v>0</v>
      </c>
      <c r="H349" s="102">
        <f t="shared" si="125"/>
        <v>0</v>
      </c>
      <c r="I349" s="102">
        <f t="shared" si="125"/>
        <v>0</v>
      </c>
      <c r="J349" s="102">
        <f t="shared" si="125"/>
        <v>0</v>
      </c>
      <c r="K349" s="102">
        <f t="shared" si="125"/>
        <v>0</v>
      </c>
      <c r="L349" s="102">
        <f t="shared" si="125"/>
        <v>0</v>
      </c>
      <c r="M349" s="102">
        <f t="shared" si="125"/>
        <v>0</v>
      </c>
      <c r="N349" s="102">
        <f t="shared" si="125"/>
        <v>0</v>
      </c>
      <c r="O349" s="102">
        <f t="shared" si="125"/>
        <v>0</v>
      </c>
    </row>
    <row r="350" spans="2:15" ht="14" x14ac:dyDescent="0.2">
      <c r="B350" s="96"/>
      <c r="C350" s="154"/>
      <c r="D350" s="102"/>
      <c r="E350" s="102"/>
      <c r="F350" s="102"/>
      <c r="G350" s="102"/>
      <c r="H350" s="102"/>
      <c r="I350" s="102"/>
      <c r="J350" s="102"/>
      <c r="K350" s="102"/>
      <c r="L350" s="102"/>
      <c r="M350" s="102"/>
      <c r="N350" s="102"/>
      <c r="O350" s="102"/>
    </row>
    <row r="351" spans="2:15" ht="15" thickBot="1" x14ac:dyDescent="0.25">
      <c r="B351" s="96"/>
      <c r="C351" s="162"/>
      <c r="D351" s="145"/>
      <c r="E351" s="145"/>
      <c r="F351" s="145"/>
      <c r="G351" s="145"/>
      <c r="H351" s="145"/>
      <c r="I351" s="145"/>
      <c r="J351" s="145"/>
      <c r="K351" s="145"/>
      <c r="L351" s="145"/>
      <c r="M351" s="145"/>
      <c r="N351" s="145"/>
      <c r="O351" s="145"/>
    </row>
    <row r="352" spans="2:15" ht="14" x14ac:dyDescent="0.2">
      <c r="B352" s="108" t="s">
        <v>120</v>
      </c>
      <c r="C352" s="175">
        <f t="shared" ref="C352:O352" si="126">SUM(C347:C351)</f>
        <v>0</v>
      </c>
      <c r="D352" s="137">
        <f t="shared" si="126"/>
        <v>-2000</v>
      </c>
      <c r="E352" s="137">
        <f t="shared" si="126"/>
        <v>-360</v>
      </c>
      <c r="F352" s="137">
        <f t="shared" si="126"/>
        <v>0</v>
      </c>
      <c r="G352" s="137">
        <f t="shared" si="126"/>
        <v>0</v>
      </c>
      <c r="H352" s="137">
        <f t="shared" si="126"/>
        <v>0</v>
      </c>
      <c r="I352" s="137">
        <f t="shared" si="126"/>
        <v>0</v>
      </c>
      <c r="J352" s="137">
        <f t="shared" si="126"/>
        <v>0</v>
      </c>
      <c r="K352" s="137">
        <f t="shared" si="126"/>
        <v>0</v>
      </c>
      <c r="L352" s="137">
        <f t="shared" si="126"/>
        <v>0</v>
      </c>
      <c r="M352" s="137">
        <f t="shared" si="126"/>
        <v>0</v>
      </c>
      <c r="N352" s="137">
        <f t="shared" si="126"/>
        <v>0</v>
      </c>
      <c r="O352" s="137">
        <f t="shared" si="126"/>
        <v>0</v>
      </c>
    </row>
    <row r="353" spans="1:15" ht="14" x14ac:dyDescent="0.2">
      <c r="B353" s="96"/>
      <c r="C353" s="174"/>
      <c r="D353" s="115"/>
      <c r="E353" s="115"/>
      <c r="F353" s="115"/>
      <c r="G353" s="115"/>
      <c r="H353" s="115"/>
      <c r="I353" s="115"/>
      <c r="J353" s="115"/>
      <c r="K353" s="115"/>
      <c r="L353" s="115"/>
      <c r="M353" s="115"/>
      <c r="N353" s="115"/>
      <c r="O353" s="115"/>
    </row>
    <row r="354" spans="1:15" ht="14" x14ac:dyDescent="0.2">
      <c r="B354" s="96" t="s">
        <v>112</v>
      </c>
      <c r="C354" s="162"/>
      <c r="D354" s="115">
        <f t="shared" ref="D354:O354" si="127">D101-C101</f>
        <v>0</v>
      </c>
      <c r="E354" s="115">
        <f t="shared" si="127"/>
        <v>0</v>
      </c>
      <c r="F354" s="115">
        <f t="shared" si="127"/>
        <v>0</v>
      </c>
      <c r="G354" s="115">
        <f t="shared" si="127"/>
        <v>0</v>
      </c>
      <c r="H354" s="115">
        <f t="shared" si="127"/>
        <v>50000</v>
      </c>
      <c r="I354" s="115">
        <f t="shared" si="127"/>
        <v>0</v>
      </c>
      <c r="J354" s="115">
        <f t="shared" si="127"/>
        <v>0</v>
      </c>
      <c r="K354" s="115">
        <f t="shared" si="127"/>
        <v>0</v>
      </c>
      <c r="L354" s="115">
        <f t="shared" si="127"/>
        <v>0</v>
      </c>
      <c r="M354" s="115">
        <f t="shared" si="127"/>
        <v>0</v>
      </c>
      <c r="N354" s="115">
        <f t="shared" si="127"/>
        <v>0</v>
      </c>
      <c r="O354" s="115">
        <f t="shared" si="127"/>
        <v>0</v>
      </c>
    </row>
    <row r="355" spans="1:15" ht="14" x14ac:dyDescent="0.2">
      <c r="B355" s="96" t="s">
        <v>179</v>
      </c>
      <c r="C355" s="162"/>
      <c r="D355" s="115">
        <f t="shared" ref="D355:O355" si="128">(D102-C102)+(D107-C107)</f>
        <v>0</v>
      </c>
      <c r="E355" s="115">
        <f t="shared" si="128"/>
        <v>0</v>
      </c>
      <c r="F355" s="115">
        <f t="shared" si="128"/>
        <v>0</v>
      </c>
      <c r="G355" s="115">
        <f t="shared" si="128"/>
        <v>0</v>
      </c>
      <c r="H355" s="115">
        <f t="shared" si="128"/>
        <v>0</v>
      </c>
      <c r="I355" s="115">
        <f t="shared" si="128"/>
        <v>0</v>
      </c>
      <c r="J355" s="115">
        <f t="shared" si="128"/>
        <v>0</v>
      </c>
      <c r="K355" s="115">
        <f t="shared" si="128"/>
        <v>0</v>
      </c>
      <c r="L355" s="115">
        <f t="shared" si="128"/>
        <v>0</v>
      </c>
      <c r="M355" s="115">
        <f t="shared" si="128"/>
        <v>0</v>
      </c>
      <c r="N355" s="115">
        <f t="shared" si="128"/>
        <v>0</v>
      </c>
      <c r="O355" s="115">
        <f t="shared" si="128"/>
        <v>0</v>
      </c>
    </row>
    <row r="356" spans="1:15" ht="14" x14ac:dyDescent="0.2">
      <c r="B356" s="96" t="s">
        <v>119</v>
      </c>
      <c r="C356" s="174"/>
      <c r="D356" s="115">
        <v>0</v>
      </c>
      <c r="E356" s="115">
        <v>0</v>
      </c>
      <c r="F356" s="115">
        <v>0</v>
      </c>
      <c r="G356" s="115">
        <v>0</v>
      </c>
      <c r="H356" s="115">
        <v>0</v>
      </c>
      <c r="I356" s="115">
        <v>0</v>
      </c>
      <c r="J356" s="115">
        <v>0</v>
      </c>
      <c r="K356" s="115">
        <v>0</v>
      </c>
      <c r="L356" s="115">
        <v>0</v>
      </c>
      <c r="M356" s="115">
        <v>0</v>
      </c>
      <c r="N356" s="115">
        <v>0</v>
      </c>
      <c r="O356" s="115">
        <v>0</v>
      </c>
    </row>
    <row r="357" spans="1:15" ht="14" x14ac:dyDescent="0.2">
      <c r="B357" s="96" t="s">
        <v>111</v>
      </c>
      <c r="C357" s="162"/>
      <c r="D357" s="115">
        <f>-(D74-C74)</f>
        <v>0</v>
      </c>
      <c r="E357" s="115">
        <f t="shared" ref="E357:O357" si="129">-(E74-D74)</f>
        <v>0</v>
      </c>
      <c r="F357" s="115">
        <f t="shared" si="129"/>
        <v>0</v>
      </c>
      <c r="G357" s="115">
        <f t="shared" si="129"/>
        <v>0</v>
      </c>
      <c r="H357" s="115">
        <f t="shared" si="129"/>
        <v>0</v>
      </c>
      <c r="I357" s="115">
        <f t="shared" si="129"/>
        <v>0</v>
      </c>
      <c r="J357" s="115">
        <f t="shared" si="129"/>
        <v>0</v>
      </c>
      <c r="K357" s="115">
        <f t="shared" si="129"/>
        <v>0</v>
      </c>
      <c r="L357" s="115">
        <f t="shared" si="129"/>
        <v>0</v>
      </c>
      <c r="M357" s="115">
        <f t="shared" si="129"/>
        <v>0</v>
      </c>
      <c r="N357" s="115">
        <f t="shared" si="129"/>
        <v>0</v>
      </c>
      <c r="O357" s="115">
        <f t="shared" si="129"/>
        <v>0</v>
      </c>
    </row>
    <row r="358" spans="1:15" ht="15" thickBot="1" x14ac:dyDescent="0.25">
      <c r="B358" s="96" t="s">
        <v>17</v>
      </c>
      <c r="C358" s="162"/>
      <c r="D358" s="145">
        <v>0</v>
      </c>
      <c r="E358" s="145">
        <v>0</v>
      </c>
      <c r="F358" s="145">
        <v>0</v>
      </c>
      <c r="G358" s="145">
        <v>0</v>
      </c>
      <c r="H358" s="145">
        <v>0</v>
      </c>
      <c r="I358" s="145">
        <v>0</v>
      </c>
      <c r="J358" s="145">
        <v>0</v>
      </c>
      <c r="K358" s="145">
        <v>0</v>
      </c>
      <c r="L358" s="145">
        <v>0</v>
      </c>
      <c r="M358" s="145">
        <v>0</v>
      </c>
      <c r="N358" s="145">
        <v>0</v>
      </c>
      <c r="O358" s="145">
        <v>0</v>
      </c>
    </row>
    <row r="359" spans="1:15" ht="14" x14ac:dyDescent="0.2">
      <c r="B359" s="108" t="s">
        <v>118</v>
      </c>
      <c r="C359" s="175">
        <f t="shared" ref="C359:O359" si="130">SUM(C354:C358)</f>
        <v>0</v>
      </c>
      <c r="D359" s="133">
        <f t="shared" si="130"/>
        <v>0</v>
      </c>
      <c r="E359" s="133">
        <f t="shared" si="130"/>
        <v>0</v>
      </c>
      <c r="F359" s="133">
        <f t="shared" si="130"/>
        <v>0</v>
      </c>
      <c r="G359" s="134">
        <f t="shared" si="130"/>
        <v>0</v>
      </c>
      <c r="H359" s="134">
        <f t="shared" si="130"/>
        <v>50000</v>
      </c>
      <c r="I359" s="134">
        <f t="shared" si="130"/>
        <v>0</v>
      </c>
      <c r="J359" s="134">
        <f t="shared" si="130"/>
        <v>0</v>
      </c>
      <c r="K359" s="134">
        <f t="shared" si="130"/>
        <v>0</v>
      </c>
      <c r="L359" s="134">
        <f t="shared" si="130"/>
        <v>0</v>
      </c>
      <c r="M359" s="134">
        <f t="shared" si="130"/>
        <v>0</v>
      </c>
      <c r="N359" s="134">
        <f t="shared" si="130"/>
        <v>0</v>
      </c>
      <c r="O359" s="134">
        <f t="shared" si="130"/>
        <v>0</v>
      </c>
    </row>
    <row r="360" spans="1:15" ht="14" x14ac:dyDescent="0.2">
      <c r="B360" s="96"/>
      <c r="C360" s="174"/>
      <c r="D360" s="135"/>
      <c r="E360" s="135"/>
      <c r="F360" s="135"/>
      <c r="G360" s="130"/>
      <c r="H360" s="130"/>
      <c r="I360" s="130"/>
      <c r="J360" s="130"/>
      <c r="K360" s="130"/>
      <c r="L360" s="130"/>
      <c r="M360" s="130"/>
      <c r="N360" s="130"/>
      <c r="O360" s="130"/>
    </row>
    <row r="361" spans="1:15" ht="15" thickBot="1" x14ac:dyDescent="0.25">
      <c r="B361" s="108" t="s">
        <v>117</v>
      </c>
      <c r="C361" s="175">
        <f t="shared" ref="C361:O361" si="131">C345+C352+C359</f>
        <v>0</v>
      </c>
      <c r="D361" s="150">
        <f t="shared" si="131"/>
        <v>-2658.3799999999992</v>
      </c>
      <c r="E361" s="150">
        <f t="shared" si="131"/>
        <v>8829.2200000000012</v>
      </c>
      <c r="F361" s="150">
        <f t="shared" si="131"/>
        <v>8929.58</v>
      </c>
      <c r="G361" s="151">
        <f t="shared" si="131"/>
        <v>14425.462</v>
      </c>
      <c r="H361" s="151">
        <f t="shared" si="131"/>
        <v>62656.273099999999</v>
      </c>
      <c r="I361" s="151">
        <f t="shared" si="131"/>
        <v>12507.813655</v>
      </c>
      <c r="J361" s="151">
        <f t="shared" si="131"/>
        <v>12500.39068275</v>
      </c>
      <c r="K361" s="151">
        <f t="shared" si="131"/>
        <v>12500.0195341375</v>
      </c>
      <c r="L361" s="151">
        <f t="shared" si="131"/>
        <v>12500.000976706875</v>
      </c>
      <c r="M361" s="151">
        <f t="shared" si="131"/>
        <v>12500.000048835343</v>
      </c>
      <c r="N361" s="151">
        <f t="shared" si="131"/>
        <v>12500.000002441768</v>
      </c>
      <c r="O361" s="151">
        <f t="shared" si="131"/>
        <v>12500.000000122089</v>
      </c>
    </row>
    <row r="362" spans="1:15" ht="14" x14ac:dyDescent="0.2">
      <c r="B362" s="96"/>
      <c r="C362" s="174"/>
      <c r="D362" s="129"/>
      <c r="E362" s="129"/>
      <c r="F362" s="129"/>
      <c r="G362" s="130"/>
      <c r="H362" s="130"/>
      <c r="I362" s="130"/>
      <c r="J362" s="130"/>
      <c r="K362" s="130"/>
      <c r="L362" s="130"/>
      <c r="M362" s="130"/>
      <c r="N362" s="130"/>
      <c r="O362" s="130"/>
    </row>
    <row r="363" spans="1:15" ht="14" x14ac:dyDescent="0.2">
      <c r="B363" s="96" t="s">
        <v>110</v>
      </c>
      <c r="C363" s="173"/>
      <c r="D363" s="129">
        <f>C68</f>
        <v>0</v>
      </c>
      <c r="E363" s="129">
        <f t="shared" ref="E363:O363" si="132">D68</f>
        <v>-2658.3799999999992</v>
      </c>
      <c r="F363" s="129">
        <f t="shared" si="132"/>
        <v>6170.840000000002</v>
      </c>
      <c r="G363" s="129">
        <f t="shared" si="132"/>
        <v>15100.420000000002</v>
      </c>
      <c r="H363" s="129">
        <f t="shared" si="132"/>
        <v>29525.882000000001</v>
      </c>
      <c r="I363" s="129">
        <f t="shared" si="132"/>
        <v>92182.155100000004</v>
      </c>
      <c r="J363" s="129">
        <f t="shared" si="132"/>
        <v>104689.96875500001</v>
      </c>
      <c r="K363" s="129">
        <f t="shared" si="132"/>
        <v>117190.35943775001</v>
      </c>
      <c r="L363" s="129">
        <f t="shared" si="132"/>
        <v>129690.37897188752</v>
      </c>
      <c r="M363" s="129">
        <f t="shared" si="132"/>
        <v>142190.3799485944</v>
      </c>
      <c r="N363" s="129">
        <f t="shared" si="132"/>
        <v>154690.37999742976</v>
      </c>
      <c r="O363" s="129">
        <f t="shared" si="132"/>
        <v>167190.37999987154</v>
      </c>
    </row>
    <row r="364" spans="1:15" ht="14" x14ac:dyDescent="0.2">
      <c r="B364" s="96"/>
      <c r="C364" s="174"/>
      <c r="D364" s="129"/>
      <c r="E364" s="129"/>
      <c r="F364" s="129"/>
      <c r="G364" s="130"/>
      <c r="H364" s="130"/>
      <c r="I364" s="130"/>
      <c r="J364" s="130"/>
      <c r="K364" s="130"/>
      <c r="L364" s="130"/>
      <c r="M364" s="130"/>
      <c r="N364" s="130"/>
      <c r="O364" s="130"/>
    </row>
    <row r="365" spans="1:15" ht="14" x14ac:dyDescent="0.2">
      <c r="B365" s="96" t="s">
        <v>109</v>
      </c>
      <c r="C365" s="175">
        <v>120626.24000000001</v>
      </c>
      <c r="D365" s="129">
        <f t="shared" ref="D365:O365" si="133">D361+D363</f>
        <v>-2658.3799999999992</v>
      </c>
      <c r="E365" s="129">
        <f t="shared" si="133"/>
        <v>6170.840000000002</v>
      </c>
      <c r="F365" s="129">
        <f t="shared" si="133"/>
        <v>15100.420000000002</v>
      </c>
      <c r="G365" s="134">
        <f t="shared" si="133"/>
        <v>29525.882000000001</v>
      </c>
      <c r="H365" s="134">
        <f t="shared" si="133"/>
        <v>92182.155100000004</v>
      </c>
      <c r="I365" s="134">
        <f t="shared" si="133"/>
        <v>104689.96875500001</v>
      </c>
      <c r="J365" s="134">
        <f t="shared" si="133"/>
        <v>117190.35943775001</v>
      </c>
      <c r="K365" s="134">
        <f t="shared" si="133"/>
        <v>129690.37897188752</v>
      </c>
      <c r="L365" s="134">
        <f t="shared" si="133"/>
        <v>142190.3799485944</v>
      </c>
      <c r="M365" s="134">
        <f t="shared" si="133"/>
        <v>154690.37999742976</v>
      </c>
      <c r="N365" s="134">
        <f t="shared" si="133"/>
        <v>167190.37999987154</v>
      </c>
      <c r="O365" s="134">
        <f t="shared" si="133"/>
        <v>179690.37999999363</v>
      </c>
    </row>
    <row r="366" spans="1:15" ht="14" x14ac:dyDescent="0.2">
      <c r="B366" s="96"/>
      <c r="C366" s="175"/>
      <c r="D366" s="129">
        <f t="shared" ref="D366:O366" si="134">D365-D68</f>
        <v>0</v>
      </c>
      <c r="E366" s="129">
        <f t="shared" si="134"/>
        <v>0</v>
      </c>
      <c r="F366" s="129">
        <f t="shared" si="134"/>
        <v>0</v>
      </c>
      <c r="G366" s="129">
        <f t="shared" si="134"/>
        <v>0</v>
      </c>
      <c r="H366" s="129">
        <f t="shared" si="134"/>
        <v>0</v>
      </c>
      <c r="I366" s="129">
        <f t="shared" si="134"/>
        <v>0</v>
      </c>
      <c r="J366" s="129">
        <f t="shared" si="134"/>
        <v>0</v>
      </c>
      <c r="K366" s="129">
        <f t="shared" si="134"/>
        <v>0</v>
      </c>
      <c r="L366" s="129">
        <f t="shared" si="134"/>
        <v>0</v>
      </c>
      <c r="M366" s="129">
        <f t="shared" si="134"/>
        <v>0</v>
      </c>
      <c r="N366" s="129">
        <f t="shared" si="134"/>
        <v>0</v>
      </c>
      <c r="O366" s="129">
        <f t="shared" si="134"/>
        <v>0</v>
      </c>
    </row>
    <row r="367" spans="1:15" s="110" customFormat="1" ht="14" x14ac:dyDescent="0.2">
      <c r="A367" s="107"/>
      <c r="B367" s="96"/>
      <c r="C367" s="160"/>
      <c r="D367" s="129"/>
      <c r="E367" s="129"/>
      <c r="F367" s="129"/>
      <c r="G367" s="109"/>
      <c r="H367" s="109"/>
      <c r="I367" s="109"/>
      <c r="J367" s="109"/>
      <c r="K367" s="109"/>
      <c r="L367" s="109"/>
      <c r="M367" s="109"/>
      <c r="N367" s="109"/>
      <c r="O367" s="109"/>
    </row>
    <row r="368" spans="1:15" s="293" customFormat="1" ht="14" hidden="1" x14ac:dyDescent="0.2">
      <c r="B368" s="294"/>
      <c r="C368" s="295"/>
      <c r="D368" s="296"/>
      <c r="E368" s="296"/>
      <c r="F368" s="296"/>
      <c r="G368" s="295"/>
      <c r="H368" s="295"/>
      <c r="I368" s="295"/>
      <c r="J368" s="295"/>
      <c r="K368" s="295"/>
      <c r="L368" s="295"/>
      <c r="M368" s="295"/>
      <c r="N368" s="295"/>
      <c r="O368" s="295"/>
    </row>
    <row r="369" spans="2:15" s="293" customFormat="1" ht="14" hidden="1" x14ac:dyDescent="0.2">
      <c r="B369" s="294"/>
      <c r="C369" s="295"/>
      <c r="D369" s="296"/>
      <c r="E369" s="296"/>
      <c r="F369" s="296"/>
      <c r="G369" s="295"/>
      <c r="H369" s="295"/>
      <c r="I369" s="295"/>
      <c r="J369" s="295"/>
      <c r="K369" s="295"/>
      <c r="L369" s="295"/>
      <c r="M369" s="295"/>
      <c r="N369" s="295"/>
      <c r="O369" s="295"/>
    </row>
    <row r="370" spans="2:15" s="293" customFormat="1" ht="14" hidden="1" x14ac:dyDescent="0.2">
      <c r="B370" s="294"/>
      <c r="C370" s="295"/>
      <c r="D370" s="295"/>
      <c r="E370" s="295"/>
      <c r="F370" s="295"/>
      <c r="G370" s="295"/>
      <c r="H370" s="295"/>
      <c r="I370" s="295"/>
      <c r="J370" s="295"/>
      <c r="K370" s="295"/>
      <c r="L370" s="295"/>
      <c r="M370" s="295"/>
      <c r="N370" s="295"/>
      <c r="O370" s="295"/>
    </row>
    <row r="371" spans="2:15" s="293" customFormat="1" ht="14" hidden="1" x14ac:dyDescent="0.2">
      <c r="B371" s="294"/>
      <c r="C371" s="297"/>
      <c r="D371" s="297"/>
      <c r="E371" s="297"/>
      <c r="F371" s="297"/>
      <c r="G371" s="297"/>
      <c r="H371" s="297"/>
      <c r="I371" s="297"/>
      <c r="J371" s="297"/>
      <c r="K371" s="297"/>
      <c r="L371" s="297"/>
      <c r="M371" s="297"/>
      <c r="N371" s="297"/>
      <c r="O371" s="297"/>
    </row>
    <row r="372" spans="2:15" s="293" customFormat="1" ht="14" hidden="1" x14ac:dyDescent="0.2">
      <c r="B372" s="294"/>
      <c r="C372" s="296"/>
      <c r="D372" s="296"/>
      <c r="E372" s="296"/>
      <c r="F372" s="296"/>
      <c r="G372" s="296"/>
      <c r="H372" s="296"/>
      <c r="I372" s="296"/>
      <c r="J372" s="296"/>
      <c r="K372" s="296"/>
      <c r="L372" s="296"/>
      <c r="M372" s="296"/>
      <c r="N372" s="296"/>
      <c r="O372" s="296"/>
    </row>
    <row r="373" spans="2:15" s="293" customFormat="1" ht="14" hidden="1" x14ac:dyDescent="0.2">
      <c r="B373" s="294"/>
      <c r="C373" s="295"/>
      <c r="D373" s="295"/>
      <c r="E373" s="295"/>
      <c r="F373" s="295"/>
      <c r="G373" s="295"/>
      <c r="H373" s="295"/>
      <c r="I373" s="295"/>
      <c r="J373" s="295"/>
      <c r="K373" s="295"/>
      <c r="L373" s="295"/>
      <c r="M373" s="295"/>
      <c r="N373" s="295"/>
      <c r="O373" s="295"/>
    </row>
    <row r="374" spans="2:15" s="293" customFormat="1" ht="14" hidden="1" x14ac:dyDescent="0.2">
      <c r="B374" s="294"/>
      <c r="C374" s="296"/>
      <c r="D374" s="296"/>
      <c r="E374" s="296"/>
      <c r="F374" s="296"/>
      <c r="G374" s="296"/>
      <c r="H374" s="296"/>
      <c r="I374" s="296"/>
      <c r="J374" s="296"/>
      <c r="K374" s="296"/>
      <c r="L374" s="296"/>
      <c r="M374" s="296"/>
      <c r="N374" s="296"/>
      <c r="O374" s="296"/>
    </row>
    <row r="375" spans="2:15" s="293" customFormat="1" ht="14" hidden="1" x14ac:dyDescent="0.2">
      <c r="B375" s="294"/>
      <c r="C375" s="298"/>
      <c r="D375" s="298"/>
      <c r="E375" s="298"/>
      <c r="F375" s="298"/>
      <c r="G375" s="298"/>
      <c r="H375" s="298"/>
      <c r="I375" s="298"/>
      <c r="J375" s="298"/>
      <c r="K375" s="298"/>
      <c r="L375" s="298"/>
      <c r="M375" s="298"/>
      <c r="N375" s="298"/>
      <c r="O375" s="298"/>
    </row>
    <row r="376" spans="2:15" s="293" customFormat="1" ht="14" hidden="1" x14ac:dyDescent="0.2">
      <c r="B376" s="294"/>
      <c r="C376" s="298"/>
      <c r="D376" s="298"/>
      <c r="E376" s="299"/>
      <c r="F376" s="299"/>
      <c r="G376" s="299"/>
      <c r="H376" s="299"/>
      <c r="I376" s="299"/>
      <c r="J376" s="299"/>
      <c r="K376" s="299"/>
      <c r="L376" s="299"/>
      <c r="M376" s="299"/>
      <c r="N376" s="299"/>
      <c r="O376" s="299"/>
    </row>
    <row r="377" spans="2:15" s="293" customFormat="1" ht="14" hidden="1" x14ac:dyDescent="0.2">
      <c r="B377" s="294"/>
      <c r="C377" s="298"/>
      <c r="D377" s="298"/>
      <c r="E377" s="299"/>
      <c r="G377" s="299"/>
      <c r="H377" s="299"/>
      <c r="I377" s="299"/>
      <c r="J377" s="299"/>
      <c r="K377" s="299"/>
      <c r="L377" s="299"/>
      <c r="M377" s="299"/>
      <c r="N377" s="299"/>
      <c r="O377" s="299"/>
    </row>
    <row r="378" spans="2:15" s="293" customFormat="1" ht="14" hidden="1" x14ac:dyDescent="0.2">
      <c r="B378" s="294"/>
      <c r="C378" s="300"/>
      <c r="D378" s="300"/>
      <c r="E378" s="300"/>
      <c r="F378" s="300"/>
      <c r="G378" s="300"/>
      <c r="H378" s="300"/>
      <c r="I378" s="300"/>
      <c r="J378" s="300"/>
      <c r="K378" s="300"/>
      <c r="L378" s="300"/>
      <c r="M378" s="300"/>
      <c r="N378" s="300"/>
      <c r="O378" s="300"/>
    </row>
    <row r="379" spans="2:15" s="293" customFormat="1" ht="14" hidden="1" x14ac:dyDescent="0.2">
      <c r="B379" s="294"/>
      <c r="C379" s="298"/>
      <c r="D379" s="298"/>
      <c r="E379" s="299"/>
      <c r="F379" s="299"/>
      <c r="G379" s="299"/>
      <c r="H379" s="299"/>
      <c r="I379" s="299"/>
      <c r="J379" s="299"/>
      <c r="K379" s="299"/>
      <c r="L379" s="299"/>
      <c r="M379" s="299"/>
      <c r="N379" s="299"/>
      <c r="O379" s="299"/>
    </row>
    <row r="380" spans="2:15" s="301" customFormat="1" ht="14" hidden="1" x14ac:dyDescent="0.2">
      <c r="B380" s="294"/>
    </row>
    <row r="381" spans="2:15" s="293" customFormat="1" ht="14" hidden="1" x14ac:dyDescent="0.2">
      <c r="B381" s="294"/>
      <c r="C381" s="302"/>
      <c r="D381" s="302"/>
      <c r="E381" s="303"/>
      <c r="F381" s="304"/>
      <c r="G381" s="303"/>
      <c r="H381" s="303"/>
      <c r="I381" s="303"/>
      <c r="J381" s="303"/>
      <c r="K381" s="303"/>
      <c r="L381" s="303"/>
      <c r="M381" s="303"/>
      <c r="N381" s="303"/>
      <c r="O381" s="303"/>
    </row>
    <row r="382" spans="2:15" s="293" customFormat="1" ht="14" hidden="1" x14ac:dyDescent="0.2">
      <c r="B382" s="294"/>
      <c r="C382" s="297"/>
      <c r="D382" s="297"/>
      <c r="E382" s="297"/>
      <c r="F382" s="297"/>
      <c r="G382" s="297"/>
      <c r="H382" s="297"/>
      <c r="I382" s="297"/>
      <c r="J382" s="297"/>
      <c r="K382" s="297"/>
      <c r="L382" s="297"/>
      <c r="M382" s="297"/>
      <c r="N382" s="297"/>
      <c r="O382" s="297"/>
    </row>
    <row r="383" spans="2:15" s="293" customFormat="1" ht="14" hidden="1" x14ac:dyDescent="0.2">
      <c r="B383" s="294"/>
      <c r="C383" s="297"/>
      <c r="D383" s="297"/>
      <c r="E383" s="297"/>
      <c r="F383" s="297"/>
      <c r="G383" s="297"/>
      <c r="H383" s="297"/>
      <c r="I383" s="297"/>
      <c r="J383" s="297"/>
      <c r="K383" s="297"/>
      <c r="L383" s="297"/>
      <c r="M383" s="297"/>
      <c r="N383" s="297"/>
      <c r="O383" s="297"/>
    </row>
    <row r="384" spans="2:15" s="293" customFormat="1" ht="14" hidden="1" x14ac:dyDescent="0.2">
      <c r="B384" s="294"/>
      <c r="C384" s="297"/>
      <c r="D384" s="297"/>
      <c r="E384" s="297"/>
      <c r="F384" s="297"/>
      <c r="G384" s="297"/>
      <c r="H384" s="297"/>
      <c r="I384" s="297"/>
      <c r="J384" s="297"/>
      <c r="K384" s="297"/>
      <c r="L384" s="297"/>
      <c r="M384" s="297"/>
      <c r="N384" s="297"/>
      <c r="O384" s="297"/>
    </row>
    <row r="385" spans="2:15" s="293" customFormat="1" ht="14" hidden="1" x14ac:dyDescent="0.2">
      <c r="B385" s="294"/>
      <c r="C385" s="305"/>
      <c r="D385" s="305"/>
      <c r="E385" s="305"/>
      <c r="F385" s="305"/>
      <c r="G385" s="305"/>
      <c r="H385" s="305"/>
      <c r="I385" s="305"/>
      <c r="J385" s="305"/>
      <c r="K385" s="305"/>
      <c r="L385" s="305"/>
      <c r="M385" s="305"/>
      <c r="N385" s="305"/>
      <c r="O385" s="305"/>
    </row>
    <row r="386" spans="2:15" s="293" customFormat="1" ht="14" hidden="1" x14ac:dyDescent="0.2">
      <c r="B386" s="294"/>
      <c r="C386" s="297"/>
      <c r="D386" s="297"/>
      <c r="E386" s="297"/>
      <c r="F386" s="297"/>
      <c r="G386" s="297"/>
      <c r="H386" s="297"/>
      <c r="I386" s="297"/>
      <c r="J386" s="297"/>
      <c r="K386" s="297"/>
      <c r="L386" s="297"/>
      <c r="M386" s="297"/>
      <c r="N386" s="297"/>
      <c r="O386" s="297"/>
    </row>
    <row r="387" spans="2:15" s="293" customFormat="1" ht="14" hidden="1" x14ac:dyDescent="0.2">
      <c r="B387" s="294"/>
      <c r="C387" s="297"/>
      <c r="D387" s="297"/>
      <c r="E387" s="297"/>
      <c r="F387" s="297"/>
      <c r="G387" s="297"/>
      <c r="H387" s="297"/>
      <c r="I387" s="297"/>
      <c r="J387" s="297"/>
      <c r="K387" s="297"/>
      <c r="L387" s="297"/>
      <c r="M387" s="297"/>
      <c r="N387" s="297"/>
      <c r="O387" s="297"/>
    </row>
    <row r="388" spans="2:15" s="293" customFormat="1" ht="14" hidden="1" x14ac:dyDescent="0.2">
      <c r="B388" s="294"/>
      <c r="C388" s="297"/>
      <c r="D388" s="297"/>
      <c r="E388" s="297"/>
      <c r="F388" s="297"/>
      <c r="G388" s="297"/>
      <c r="H388" s="297"/>
      <c r="I388" s="297"/>
      <c r="J388" s="297"/>
      <c r="K388" s="297"/>
      <c r="L388" s="297"/>
      <c r="M388" s="297"/>
      <c r="N388" s="297"/>
      <c r="O388" s="297"/>
    </row>
    <row r="389" spans="2:15" s="293" customFormat="1" ht="14" hidden="1" x14ac:dyDescent="0.2">
      <c r="B389" s="294"/>
      <c r="C389" s="297"/>
      <c r="D389" s="297"/>
      <c r="E389" s="297"/>
      <c r="F389" s="297"/>
      <c r="G389" s="297"/>
      <c r="H389" s="297"/>
      <c r="I389" s="297"/>
      <c r="J389" s="297"/>
      <c r="K389" s="297"/>
      <c r="L389" s="297"/>
      <c r="M389" s="297"/>
      <c r="N389" s="297"/>
      <c r="O389" s="297"/>
    </row>
    <row r="390" spans="2:15" s="293" customFormat="1" ht="14" hidden="1" x14ac:dyDescent="0.2">
      <c r="B390" s="294"/>
      <c r="C390" s="297"/>
      <c r="D390" s="297"/>
      <c r="E390" s="297"/>
      <c r="F390" s="297"/>
      <c r="G390" s="297"/>
      <c r="H390" s="297"/>
      <c r="I390" s="297"/>
      <c r="J390" s="297"/>
      <c r="K390" s="297"/>
      <c r="L390" s="297"/>
      <c r="M390" s="297"/>
      <c r="N390" s="297"/>
      <c r="O390" s="297"/>
    </row>
    <row r="391" spans="2:15" s="293" customFormat="1" ht="14" hidden="1" x14ac:dyDescent="0.2">
      <c r="B391" s="294"/>
      <c r="C391" s="297"/>
      <c r="D391" s="297"/>
      <c r="E391" s="297"/>
      <c r="F391" s="297"/>
      <c r="G391" s="297"/>
      <c r="H391" s="297"/>
      <c r="I391" s="297"/>
      <c r="J391" s="297"/>
      <c r="K391" s="297"/>
      <c r="L391" s="297"/>
      <c r="M391" s="297"/>
      <c r="N391" s="297"/>
      <c r="O391" s="297"/>
    </row>
    <row r="392" spans="2:15" s="293" customFormat="1" ht="14" hidden="1" x14ac:dyDescent="0.2">
      <c r="B392" s="294"/>
      <c r="C392" s="297"/>
      <c r="D392" s="297"/>
      <c r="E392" s="297"/>
      <c r="F392" s="297"/>
      <c r="G392" s="297"/>
      <c r="H392" s="297"/>
      <c r="I392" s="297"/>
      <c r="J392" s="297"/>
      <c r="K392" s="297"/>
      <c r="L392" s="297"/>
      <c r="M392" s="297"/>
      <c r="N392" s="297"/>
      <c r="O392" s="297"/>
    </row>
    <row r="393" spans="2:15" s="293" customFormat="1" ht="14" hidden="1" x14ac:dyDescent="0.2">
      <c r="B393" s="294"/>
      <c r="C393" s="305"/>
      <c r="D393" s="305"/>
      <c r="E393" s="305"/>
      <c r="F393" s="305"/>
      <c r="G393" s="305"/>
      <c r="H393" s="305"/>
      <c r="I393" s="305"/>
      <c r="J393" s="305"/>
      <c r="K393" s="305"/>
      <c r="L393" s="305"/>
      <c r="M393" s="305"/>
      <c r="N393" s="305"/>
      <c r="O393" s="305"/>
    </row>
    <row r="394" spans="2:15" s="293" customFormat="1" ht="14" hidden="1" x14ac:dyDescent="0.2">
      <c r="B394" s="294"/>
      <c r="C394" s="306"/>
      <c r="D394" s="306"/>
      <c r="E394" s="306"/>
      <c r="F394" s="306"/>
      <c r="G394" s="306"/>
      <c r="H394" s="306"/>
      <c r="I394" s="306"/>
      <c r="J394" s="306"/>
      <c r="K394" s="306"/>
      <c r="L394" s="306"/>
      <c r="M394" s="306"/>
      <c r="N394" s="306"/>
      <c r="O394" s="306"/>
    </row>
    <row r="395" spans="2:15" s="293" customFormat="1" ht="14" hidden="1" x14ac:dyDescent="0.2">
      <c r="B395" s="294"/>
      <c r="C395" s="305"/>
      <c r="D395" s="305"/>
      <c r="E395" s="305"/>
      <c r="F395" s="305"/>
      <c r="G395" s="305"/>
      <c r="H395" s="305"/>
      <c r="I395" s="305"/>
      <c r="J395" s="305"/>
      <c r="K395" s="305"/>
      <c r="L395" s="305"/>
      <c r="M395" s="305"/>
      <c r="N395" s="305"/>
      <c r="O395" s="305"/>
    </row>
    <row r="396" spans="2:15" s="293" customFormat="1" ht="14" hidden="1" x14ac:dyDescent="0.2">
      <c r="B396" s="294"/>
      <c r="C396" s="305"/>
      <c r="D396" s="305"/>
      <c r="E396" s="305"/>
      <c r="F396" s="305"/>
      <c r="G396" s="305"/>
      <c r="H396" s="305"/>
      <c r="I396" s="305"/>
      <c r="J396" s="305"/>
      <c r="K396" s="305"/>
      <c r="L396" s="305"/>
      <c r="M396" s="305"/>
      <c r="N396" s="305"/>
      <c r="O396" s="305"/>
    </row>
    <row r="397" spans="2:15" s="293" customFormat="1" ht="14" hidden="1" x14ac:dyDescent="0.2">
      <c r="B397" s="294"/>
      <c r="C397" s="295"/>
      <c r="D397" s="295"/>
      <c r="E397" s="295"/>
      <c r="F397" s="295"/>
      <c r="G397" s="295"/>
      <c r="H397" s="295"/>
      <c r="I397" s="295"/>
      <c r="J397" s="295"/>
      <c r="K397" s="295"/>
      <c r="L397" s="295"/>
      <c r="M397" s="295"/>
      <c r="N397" s="295"/>
      <c r="O397" s="295"/>
    </row>
    <row r="398" spans="2:15" s="293" customFormat="1" ht="14" hidden="1" x14ac:dyDescent="0.2">
      <c r="B398" s="294"/>
      <c r="C398" s="295"/>
      <c r="D398" s="295"/>
      <c r="E398" s="295"/>
      <c r="F398" s="295"/>
      <c r="G398" s="295"/>
      <c r="H398" s="295"/>
      <c r="I398" s="295"/>
      <c r="J398" s="295"/>
      <c r="K398" s="295"/>
      <c r="L398" s="295"/>
      <c r="M398" s="295"/>
      <c r="N398" s="295"/>
      <c r="O398" s="295"/>
    </row>
    <row r="399" spans="2:15" s="293" customFormat="1" ht="14" hidden="1" x14ac:dyDescent="0.2">
      <c r="B399" s="294"/>
      <c r="C399" s="295"/>
      <c r="D399" s="295"/>
      <c r="E399" s="295"/>
      <c r="F399" s="295"/>
      <c r="G399" s="295"/>
      <c r="H399" s="295"/>
      <c r="I399" s="295"/>
      <c r="J399" s="295"/>
      <c r="K399" s="295"/>
      <c r="L399" s="295"/>
      <c r="M399" s="295"/>
      <c r="N399" s="295"/>
      <c r="O399" s="295"/>
    </row>
    <row r="400" spans="2:15" s="293" customFormat="1" ht="14" hidden="1" x14ac:dyDescent="0.2">
      <c r="B400" s="294"/>
      <c r="C400" s="295"/>
      <c r="D400" s="295"/>
      <c r="E400" s="295"/>
      <c r="F400" s="295"/>
      <c r="G400" s="295"/>
      <c r="H400" s="295"/>
      <c r="I400" s="295"/>
      <c r="J400" s="295"/>
      <c r="K400" s="295"/>
      <c r="L400" s="295"/>
      <c r="M400" s="295"/>
      <c r="N400" s="295"/>
      <c r="O400" s="295"/>
    </row>
    <row r="401" spans="2:15" s="293" customFormat="1" ht="14" hidden="1" x14ac:dyDescent="0.2">
      <c r="B401" s="294"/>
      <c r="C401" s="297"/>
      <c r="D401" s="297"/>
      <c r="E401" s="297"/>
      <c r="F401" s="297"/>
      <c r="G401" s="297"/>
      <c r="H401" s="297"/>
      <c r="I401" s="297"/>
      <c r="J401" s="297"/>
      <c r="K401" s="297"/>
      <c r="L401" s="297"/>
      <c r="M401" s="297"/>
      <c r="N401" s="297"/>
      <c r="O401" s="297"/>
    </row>
    <row r="402" spans="2:15" s="293" customFormat="1" ht="14" hidden="1" x14ac:dyDescent="0.2">
      <c r="B402" s="294"/>
      <c r="C402" s="305"/>
      <c r="D402" s="305"/>
      <c r="E402" s="305"/>
      <c r="F402" s="305"/>
      <c r="G402" s="305"/>
      <c r="H402" s="305"/>
      <c r="I402" s="305"/>
      <c r="J402" s="305"/>
      <c r="K402" s="305"/>
      <c r="L402" s="305"/>
      <c r="M402" s="305"/>
      <c r="N402" s="305"/>
      <c r="O402" s="305"/>
    </row>
    <row r="403" spans="2:15" s="293" customFormat="1" ht="14" hidden="1" x14ac:dyDescent="0.2">
      <c r="B403" s="294"/>
      <c r="C403" s="306"/>
      <c r="D403" s="306"/>
      <c r="E403" s="306"/>
      <c r="F403" s="306"/>
      <c r="G403" s="306"/>
      <c r="H403" s="306"/>
      <c r="I403" s="306"/>
      <c r="J403" s="306"/>
      <c r="K403" s="306"/>
      <c r="L403" s="306"/>
      <c r="M403" s="306"/>
      <c r="N403" s="306"/>
      <c r="O403" s="306"/>
    </row>
    <row r="404" spans="2:15" s="293" customFormat="1" ht="14" hidden="1" x14ac:dyDescent="0.2">
      <c r="B404" s="294"/>
      <c r="C404" s="297"/>
      <c r="D404" s="297"/>
      <c r="E404" s="297"/>
      <c r="F404" s="297"/>
      <c r="G404" s="297"/>
      <c r="H404" s="297"/>
      <c r="I404" s="297"/>
      <c r="J404" s="297"/>
      <c r="K404" s="297"/>
      <c r="L404" s="297"/>
      <c r="M404" s="297"/>
      <c r="N404" s="297"/>
      <c r="O404" s="297"/>
    </row>
    <row r="405" spans="2:15" s="293" customFormat="1" ht="14" hidden="1" x14ac:dyDescent="0.2">
      <c r="B405" s="294"/>
      <c r="C405" s="297"/>
      <c r="D405" s="297"/>
      <c r="E405" s="297"/>
      <c r="F405" s="297"/>
      <c r="G405" s="297"/>
      <c r="H405" s="297"/>
      <c r="I405" s="297"/>
      <c r="J405" s="297"/>
      <c r="K405" s="297"/>
      <c r="L405" s="297"/>
      <c r="M405" s="297"/>
      <c r="N405" s="297"/>
      <c r="O405" s="297"/>
    </row>
    <row r="406" spans="2:15" s="293" customFormat="1" ht="14" hidden="1" x14ac:dyDescent="0.2">
      <c r="B406" s="294"/>
      <c r="C406" s="297"/>
      <c r="D406" s="297"/>
      <c r="E406" s="297"/>
      <c r="F406" s="297"/>
      <c r="G406" s="297"/>
      <c r="H406" s="297"/>
      <c r="I406" s="297"/>
      <c r="J406" s="297"/>
      <c r="K406" s="297"/>
      <c r="L406" s="297"/>
      <c r="M406" s="297"/>
      <c r="N406" s="297"/>
      <c r="O406" s="297"/>
    </row>
    <row r="407" spans="2:15" s="293" customFormat="1" ht="14" hidden="1" x14ac:dyDescent="0.2">
      <c r="B407" s="294"/>
      <c r="C407" s="297"/>
      <c r="D407" s="297"/>
      <c r="E407" s="297"/>
      <c r="F407" s="297"/>
      <c r="G407" s="297"/>
      <c r="H407" s="297"/>
      <c r="I407" s="297"/>
      <c r="J407" s="297"/>
      <c r="K407" s="297"/>
      <c r="L407" s="297"/>
      <c r="M407" s="297"/>
      <c r="N407" s="297"/>
      <c r="O407" s="297"/>
    </row>
    <row r="408" spans="2:15" s="293" customFormat="1" ht="14" hidden="1" x14ac:dyDescent="0.2">
      <c r="B408" s="294"/>
      <c r="C408" s="297"/>
      <c r="D408" s="297"/>
      <c r="E408" s="297"/>
      <c r="F408" s="297"/>
      <c r="G408" s="297"/>
      <c r="H408" s="297"/>
      <c r="I408" s="297"/>
      <c r="J408" s="297"/>
      <c r="K408" s="297"/>
      <c r="L408" s="297"/>
      <c r="M408" s="297"/>
      <c r="N408" s="297"/>
      <c r="O408" s="297"/>
    </row>
    <row r="409" spans="2:15" s="293" customFormat="1" ht="14" hidden="1" x14ac:dyDescent="0.2">
      <c r="B409" s="294"/>
      <c r="C409" s="305"/>
      <c r="D409" s="305"/>
      <c r="E409" s="305"/>
      <c r="F409" s="305"/>
      <c r="G409" s="305"/>
      <c r="H409" s="305"/>
      <c r="I409" s="305"/>
      <c r="J409" s="305"/>
      <c r="K409" s="305"/>
      <c r="L409" s="305"/>
      <c r="M409" s="305"/>
      <c r="N409" s="305"/>
      <c r="O409" s="305"/>
    </row>
    <row r="410" spans="2:15" s="293" customFormat="1" ht="14" hidden="1" x14ac:dyDescent="0.2">
      <c r="B410" s="294"/>
      <c r="C410" s="295"/>
      <c r="D410" s="295"/>
      <c r="E410" s="295"/>
      <c r="F410" s="295"/>
      <c r="G410" s="295"/>
      <c r="H410" s="295"/>
      <c r="I410" s="295"/>
      <c r="J410" s="295"/>
      <c r="K410" s="295"/>
      <c r="L410" s="295"/>
      <c r="M410" s="295"/>
      <c r="N410" s="295"/>
      <c r="O410" s="295"/>
    </row>
    <row r="411" spans="2:15" s="307" customFormat="1" ht="14" hidden="1" x14ac:dyDescent="0.2">
      <c r="B411" s="294"/>
      <c r="C411" s="306"/>
      <c r="D411" s="306"/>
      <c r="E411" s="306"/>
      <c r="F411" s="306"/>
      <c r="G411" s="306"/>
      <c r="H411" s="306"/>
      <c r="I411" s="306"/>
      <c r="J411" s="306"/>
      <c r="K411" s="306"/>
      <c r="L411" s="306"/>
      <c r="M411" s="306"/>
      <c r="N411" s="306"/>
      <c r="O411" s="306"/>
    </row>
    <row r="412" spans="2:15" s="293" customFormat="1" ht="14" hidden="1" x14ac:dyDescent="0.2">
      <c r="B412" s="294"/>
      <c r="C412" s="297"/>
      <c r="D412" s="297"/>
      <c r="E412" s="297"/>
      <c r="F412" s="297"/>
      <c r="G412" s="297"/>
      <c r="H412" s="297"/>
      <c r="I412" s="297"/>
      <c r="J412" s="297"/>
      <c r="K412" s="297"/>
      <c r="L412" s="297"/>
      <c r="M412" s="297"/>
      <c r="N412" s="297"/>
      <c r="O412" s="297"/>
    </row>
    <row r="413" spans="2:15" s="293" customFormat="1" ht="14" hidden="1" x14ac:dyDescent="0.2">
      <c r="B413" s="294"/>
      <c r="C413" s="305"/>
      <c r="D413" s="305"/>
      <c r="E413" s="305"/>
      <c r="F413" s="305"/>
      <c r="G413" s="305"/>
      <c r="H413" s="305"/>
      <c r="I413" s="305"/>
      <c r="J413" s="305"/>
      <c r="K413" s="305"/>
      <c r="L413" s="305"/>
      <c r="M413" s="305"/>
      <c r="N413" s="305"/>
      <c r="O413" s="305"/>
    </row>
    <row r="414" spans="2:15" s="293" customFormat="1" ht="14" hidden="1" x14ac:dyDescent="0.2">
      <c r="B414" s="294"/>
      <c r="C414" s="298"/>
      <c r="D414" s="298"/>
      <c r="E414" s="299"/>
      <c r="F414" s="299"/>
      <c r="G414" s="299"/>
      <c r="H414" s="299"/>
      <c r="I414" s="299"/>
      <c r="J414" s="299"/>
      <c r="K414" s="299"/>
      <c r="L414" s="299"/>
      <c r="M414" s="299"/>
      <c r="N414" s="299"/>
      <c r="O414" s="299"/>
    </row>
    <row r="415" spans="2:15" s="293" customFormat="1" ht="14" hidden="1" x14ac:dyDescent="0.2">
      <c r="B415" s="294"/>
      <c r="C415" s="298"/>
      <c r="D415" s="298"/>
      <c r="E415" s="299"/>
      <c r="F415" s="299"/>
      <c r="G415" s="299"/>
      <c r="H415" s="299"/>
      <c r="I415" s="299"/>
      <c r="J415" s="299"/>
      <c r="K415" s="299"/>
      <c r="L415" s="299"/>
      <c r="M415" s="299"/>
      <c r="N415" s="299"/>
      <c r="O415" s="299"/>
    </row>
    <row r="416" spans="2:15" s="293" customFormat="1" hidden="1" x14ac:dyDescent="0.15"/>
    <row r="417" spans="2:2" s="293" customFormat="1" hidden="1" x14ac:dyDescent="0.15">
      <c r="B417" s="307"/>
    </row>
    <row r="418" spans="2:2" s="293" customFormat="1" hidden="1" x14ac:dyDescent="0.15"/>
    <row r="419" spans="2:2" s="293" customFormat="1" hidden="1" x14ac:dyDescent="0.15"/>
    <row r="420" spans="2:2" s="293" customFormat="1" hidden="1" x14ac:dyDescent="0.15"/>
    <row r="421" spans="2:2" s="293" customFormat="1" hidden="1" x14ac:dyDescent="0.15"/>
    <row r="422" spans="2:2" s="293" customFormat="1" hidden="1" x14ac:dyDescent="0.15"/>
    <row r="423" spans="2:2" s="293" customFormat="1" hidden="1" x14ac:dyDescent="0.15"/>
    <row r="424" spans="2:2" s="293" customFormat="1" hidden="1" x14ac:dyDescent="0.15"/>
    <row r="425" spans="2:2" s="293" customFormat="1" hidden="1" x14ac:dyDescent="0.15"/>
    <row r="426" spans="2:2" s="293" customFormat="1" hidden="1" x14ac:dyDescent="0.15"/>
    <row r="427" spans="2:2" s="293" customFormat="1" hidden="1" x14ac:dyDescent="0.15"/>
    <row r="428" spans="2:2" s="293" customFormat="1" hidden="1" x14ac:dyDescent="0.15"/>
    <row r="429" spans="2:2" s="293" customFormat="1" hidden="1" x14ac:dyDescent="0.15"/>
    <row r="430" spans="2:2" s="293" customFormat="1" hidden="1" x14ac:dyDescent="0.15"/>
    <row r="431" spans="2:2" s="293" customFormat="1" hidden="1" x14ac:dyDescent="0.15"/>
    <row r="432" spans="2:2" s="293" customFormat="1" hidden="1" x14ac:dyDescent="0.15"/>
    <row r="433" s="293" customFormat="1" hidden="1" x14ac:dyDescent="0.15"/>
    <row r="434" s="293" customFormat="1" hidden="1" x14ac:dyDescent="0.15"/>
    <row r="435" s="293" customFormat="1" hidden="1" x14ac:dyDescent="0.15"/>
    <row r="436" s="293" customFormat="1" hidden="1" x14ac:dyDescent="0.15"/>
    <row r="437" s="293" customFormat="1" hidden="1" x14ac:dyDescent="0.15"/>
    <row r="438" s="293" customFormat="1" hidden="1" x14ac:dyDescent="0.15"/>
    <row r="439" s="293" customFormat="1" hidden="1" x14ac:dyDescent="0.15"/>
    <row r="440" s="293" customFormat="1" hidden="1" x14ac:dyDescent="0.15"/>
    <row r="441" s="293" customFormat="1" hidden="1" x14ac:dyDescent="0.15"/>
    <row r="442" s="293" customFormat="1" hidden="1" x14ac:dyDescent="0.15"/>
    <row r="443" s="293" customFormat="1" hidden="1" x14ac:dyDescent="0.15"/>
    <row r="444" s="293" customFormat="1" hidden="1" x14ac:dyDescent="0.15"/>
    <row r="445" s="293" customFormat="1" hidden="1" x14ac:dyDescent="0.15"/>
    <row r="446" s="293" customFormat="1" hidden="1" x14ac:dyDescent="0.15"/>
    <row r="447" s="293" customFormat="1" hidden="1" x14ac:dyDescent="0.15"/>
    <row r="448" s="293" customFormat="1" hidden="1" x14ac:dyDescent="0.15"/>
    <row r="449" spans="1:21" x14ac:dyDescent="0.15">
      <c r="A449" s="283" t="s">
        <v>206</v>
      </c>
      <c r="B449" s="283" t="s">
        <v>206</v>
      </c>
      <c r="C449" s="283" t="s">
        <v>206</v>
      </c>
      <c r="D449" s="283" t="s">
        <v>206</v>
      </c>
      <c r="E449" s="283" t="s">
        <v>206</v>
      </c>
      <c r="F449" s="283" t="s">
        <v>206</v>
      </c>
      <c r="G449" s="283" t="s">
        <v>206</v>
      </c>
      <c r="H449" s="283" t="s">
        <v>206</v>
      </c>
      <c r="I449" s="283" t="s">
        <v>206</v>
      </c>
      <c r="J449" s="283" t="s">
        <v>206</v>
      </c>
      <c r="K449" s="283" t="s">
        <v>206</v>
      </c>
      <c r="L449" s="283" t="s">
        <v>206</v>
      </c>
      <c r="M449" s="283" t="s">
        <v>206</v>
      </c>
      <c r="N449" s="283" t="s">
        <v>206</v>
      </c>
      <c r="O449" s="283" t="s">
        <v>206</v>
      </c>
      <c r="P449" s="283" t="s">
        <v>206</v>
      </c>
      <c r="Q449" s="283" t="s">
        <v>206</v>
      </c>
      <c r="R449" s="283" t="s">
        <v>206</v>
      </c>
      <c r="S449" s="283" t="s">
        <v>206</v>
      </c>
      <c r="T449" s="283" t="s">
        <v>206</v>
      </c>
      <c r="U449" s="283" t="s">
        <v>206</v>
      </c>
    </row>
  </sheetData>
  <mergeCells count="4">
    <mergeCell ref="D9:O9"/>
    <mergeCell ref="D60:O60"/>
    <mergeCell ref="D318:O318"/>
    <mergeCell ref="D116:O116"/>
  </mergeCells>
  <conditionalFormatting sqref="C323:O323 C318:C322 C4:O7 C2:O2">
    <cfRule type="cellIs" dxfId="5" priority="5" stopIfTrue="1" operator="notBetween">
      <formula>0.5</formula>
      <formula>-0.5</formula>
    </cfRule>
  </conditionalFormatting>
  <conditionalFormatting sqref="C1:O1">
    <cfRule type="cellIs" dxfId="4" priority="4" stopIfTrue="1" operator="notBetween">
      <formula>1</formula>
      <formula>-1</formula>
    </cfRule>
  </conditionalFormatting>
  <conditionalFormatting sqref="D5:O5">
    <cfRule type="cellIs" dxfId="3" priority="1" stopIfTrue="1" operator="equal">
      <formula>0</formula>
    </cfRule>
    <cfRule type="cellIs" dxfId="2" priority="2" stopIfTrue="1" operator="equal">
      <formula>0</formula>
    </cfRule>
    <cfRule type="cellIs" dxfId="1" priority="3" stopIfTrue="1" operator="equal">
      <formula>0</formula>
    </cfRule>
  </conditionalFormatting>
  <pageMargins left="0.70866141732283472" right="0.70866141732283472" top="0.74803149606299213" bottom="0.74803149606299213" header="0.31496062992125984" footer="0.31496062992125984"/>
  <pageSetup paperSize="9" scale="48" fitToHeight="5" orientation="landscape" r:id="rId1"/>
  <rowBreaks count="4" manualBreakCount="4">
    <brk id="59" min="1" max="15" man="1"/>
    <brk id="317" min="1" max="15" man="1"/>
    <brk id="374" min="1" max="15" man="1"/>
    <brk id="413" min="1"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20F0-FD21-47D8-94EB-19D2851CEB2A}">
  <sheetPr codeName="Sheet11">
    <tabColor rgb="FFFFCBF7"/>
  </sheetPr>
  <dimension ref="A1:BJ301"/>
  <sheetViews>
    <sheetView topLeftCell="K1" zoomScale="70" zoomScaleNormal="70" workbookViewId="0">
      <pane ySplit="8" topLeftCell="A9" activePane="bottomLeft" state="frozen"/>
      <selection activeCell="J14" sqref="J14:J16"/>
      <selection pane="bottomLeft" activeCell="P34" sqref="P34"/>
    </sheetView>
  </sheetViews>
  <sheetFormatPr baseColWidth="10" defaultColWidth="8.83203125" defaultRowHeight="15" outlineLevelCol="1" x14ac:dyDescent="0.2"/>
  <cols>
    <col min="1" max="1" width="14.1640625" customWidth="1"/>
    <col min="2" max="2" width="11" customWidth="1" outlineLevel="1"/>
    <col min="3" max="3" width="57.33203125" bestFit="1" customWidth="1"/>
    <col min="4" max="7" width="29.83203125" customWidth="1" outlineLevel="1"/>
    <col min="8" max="8" width="12.33203125" customWidth="1" outlineLevel="1"/>
    <col min="9" max="9" width="16.5" customWidth="1" outlineLevel="1"/>
    <col min="10" max="10" width="17.83203125" customWidth="1" outlineLevel="1"/>
    <col min="11" max="11" width="9.83203125" customWidth="1" outlineLevel="1"/>
    <col min="12" max="12" width="61.1640625" bestFit="1" customWidth="1"/>
    <col min="13" max="13" width="14.5" customWidth="1"/>
    <col min="14" max="14" width="37.1640625" bestFit="1" customWidth="1"/>
    <col min="15" max="15" width="23.5" customWidth="1" outlineLevel="1"/>
    <col min="16" max="16" width="33" customWidth="1" outlineLevel="1"/>
    <col min="17" max="17" width="33.5" customWidth="1" outlineLevel="1"/>
    <col min="18" max="18" width="2.5" customWidth="1"/>
    <col min="19" max="33" width="11.6640625" customWidth="1" outlineLevel="1"/>
    <col min="34" max="35" width="11.6640625" customWidth="1"/>
    <col min="36" max="48" width="11.6640625" customWidth="1" outlineLevel="1"/>
    <col min="49" max="49" width="11.6640625" style="267" customWidth="1"/>
    <col min="50" max="62" width="11.6640625" customWidth="1" outlineLevel="1"/>
  </cols>
  <sheetData>
    <row r="1" spans="1:62" ht="27" customHeight="1" thickBot="1" x14ac:dyDescent="0.25">
      <c r="S1" s="409" t="str">
        <f>CONCATENATE("P&amp;L ACTUALS - ",Organisation1)</f>
        <v xml:space="preserve">P&amp;L ACTUALS - </v>
      </c>
      <c r="T1" s="410"/>
      <c r="U1" s="410"/>
      <c r="V1" s="410"/>
      <c r="W1" s="410"/>
      <c r="X1" s="410"/>
      <c r="Y1" s="410"/>
      <c r="Z1" s="410"/>
      <c r="AA1" s="410"/>
      <c r="AB1" s="410"/>
      <c r="AC1" s="410"/>
      <c r="AD1" s="410"/>
      <c r="AE1" s="410"/>
      <c r="AF1" s="410"/>
      <c r="AG1" s="411"/>
      <c r="AJ1" s="409" t="str">
        <f>CONCATENATE("P&amp;L FORECAST - ",Organisation1)</f>
        <v xml:space="preserve">P&amp;L FORECAST - </v>
      </c>
      <c r="AK1" s="410"/>
      <c r="AL1" s="410"/>
      <c r="AM1" s="410"/>
      <c r="AN1" s="410"/>
      <c r="AO1" s="410"/>
      <c r="AP1" s="410"/>
      <c r="AQ1" s="410"/>
      <c r="AR1" s="410"/>
      <c r="AS1" s="410"/>
      <c r="AT1" s="410"/>
      <c r="AU1" s="410"/>
      <c r="AV1" s="411"/>
      <c r="AX1" s="409" t="str">
        <f>CONCATENATE("BALANCE SHEET - ",Organisation1)</f>
        <v xml:space="preserve">BALANCE SHEET - </v>
      </c>
      <c r="AY1" s="410"/>
      <c r="AZ1" s="410"/>
      <c r="BA1" s="410"/>
      <c r="BB1" s="410"/>
      <c r="BC1" s="410"/>
      <c r="BD1" s="410"/>
      <c r="BE1" s="410"/>
      <c r="BF1" s="410"/>
      <c r="BG1" s="410"/>
      <c r="BH1" s="410"/>
      <c r="BI1" s="410"/>
      <c r="BJ1" s="411"/>
    </row>
    <row r="2" spans="1:62" ht="15" customHeight="1" x14ac:dyDescent="0.2">
      <c r="S2" s="406" t="s">
        <v>222</v>
      </c>
      <c r="T2" s="407"/>
      <c r="U2" s="407"/>
      <c r="V2" s="407"/>
      <c r="W2" s="407"/>
      <c r="X2" s="407"/>
      <c r="Y2" s="407"/>
      <c r="Z2" s="407"/>
      <c r="AA2" s="407"/>
      <c r="AB2" s="407"/>
      <c r="AC2" s="407"/>
      <c r="AD2" s="407"/>
      <c r="AE2" s="407"/>
      <c r="AF2" s="407"/>
      <c r="AG2" s="408"/>
      <c r="AJ2" s="412" t="s">
        <v>222</v>
      </c>
      <c r="AK2" s="413"/>
      <c r="AL2" s="413"/>
      <c r="AM2" s="413"/>
      <c r="AN2" s="413"/>
      <c r="AO2" s="413"/>
      <c r="AP2" s="413"/>
      <c r="AQ2" s="413"/>
      <c r="AR2" s="413"/>
      <c r="AS2" s="413"/>
      <c r="AT2" s="413"/>
      <c r="AU2" s="413"/>
      <c r="AV2" s="414"/>
      <c r="AX2" s="412" t="s">
        <v>222</v>
      </c>
      <c r="AY2" s="413"/>
      <c r="AZ2" s="413"/>
      <c r="BA2" s="413"/>
      <c r="BB2" s="413"/>
      <c r="BC2" s="413"/>
      <c r="BD2" s="413"/>
      <c r="BE2" s="413"/>
      <c r="BF2" s="413"/>
      <c r="BG2" s="413"/>
      <c r="BH2" s="413"/>
      <c r="BI2" s="413"/>
      <c r="BJ2" s="414"/>
    </row>
    <row r="3" spans="1:62" x14ac:dyDescent="0.2">
      <c r="S3" s="339" t="str">
        <f>'Lookup Sheet'!$B$6</f>
        <v>Actual</v>
      </c>
      <c r="T3" s="340" t="str">
        <f>'Lookup Sheet'!$C$6</f>
        <v>Actual</v>
      </c>
      <c r="U3" s="340" t="str">
        <f>'Lookup Sheet'!$D$6</f>
        <v>Actual</v>
      </c>
      <c r="V3" s="340" t="str">
        <f>'Lookup Sheet'!$E$6</f>
        <v>Forecast</v>
      </c>
      <c r="W3" s="340" t="str">
        <f>'Lookup Sheet'!$F$6</f>
        <v>Forecast</v>
      </c>
      <c r="X3" s="340" t="str">
        <f>'Lookup Sheet'!$G$6</f>
        <v>Forecast</v>
      </c>
      <c r="Y3" s="340" t="str">
        <f>'Lookup Sheet'!$H$6</f>
        <v>Forecast</v>
      </c>
      <c r="Z3" s="340" t="str">
        <f>'Lookup Sheet'!$I$6</f>
        <v>Forecast</v>
      </c>
      <c r="AA3" s="340" t="str">
        <f>'Lookup Sheet'!$J$6</f>
        <v>Forecast</v>
      </c>
      <c r="AB3" s="340" t="str">
        <f>'Lookup Sheet'!$K$6</f>
        <v>Forecast</v>
      </c>
      <c r="AC3" s="340" t="str">
        <f>'Lookup Sheet'!$L$6</f>
        <v>Forecast</v>
      </c>
      <c r="AD3" s="340" t="str">
        <f>'Lookup Sheet'!$M$6</f>
        <v>Forecast</v>
      </c>
      <c r="AE3" s="341"/>
      <c r="AF3" s="341"/>
      <c r="AG3" s="3"/>
      <c r="AJ3" s="339" t="str">
        <f>'Lookup Sheet'!$B$6</f>
        <v>Actual</v>
      </c>
      <c r="AK3" s="340" t="str">
        <f>'Lookup Sheet'!$C$6</f>
        <v>Actual</v>
      </c>
      <c r="AL3" s="340" t="str">
        <f>'Lookup Sheet'!$D$6</f>
        <v>Actual</v>
      </c>
      <c r="AM3" s="340" t="str">
        <f>'Lookup Sheet'!$E$6</f>
        <v>Forecast</v>
      </c>
      <c r="AN3" s="340" t="str">
        <f>'Lookup Sheet'!$F$6</f>
        <v>Forecast</v>
      </c>
      <c r="AO3" s="340" t="str">
        <f>'Lookup Sheet'!$G$6</f>
        <v>Forecast</v>
      </c>
      <c r="AP3" s="340" t="str">
        <f>'Lookup Sheet'!$H$6</f>
        <v>Forecast</v>
      </c>
      <c r="AQ3" s="340" t="str">
        <f>'Lookup Sheet'!$I$6</f>
        <v>Forecast</v>
      </c>
      <c r="AR3" s="340" t="str">
        <f>'Lookup Sheet'!$J$6</f>
        <v>Forecast</v>
      </c>
      <c r="AS3" s="340" t="str">
        <f>'Lookup Sheet'!$K$6</f>
        <v>Forecast</v>
      </c>
      <c r="AT3" s="340" t="str">
        <f>'Lookup Sheet'!$L$6</f>
        <v>Forecast</v>
      </c>
      <c r="AU3" s="340" t="str">
        <f>'Lookup Sheet'!$M$6</f>
        <v>Forecast</v>
      </c>
      <c r="AV3" s="3"/>
      <c r="AX3" s="339" t="str">
        <f>'Lookup Sheet'!$B$6</f>
        <v>Actual</v>
      </c>
      <c r="AY3" s="340" t="str">
        <f>'Lookup Sheet'!$C$6</f>
        <v>Actual</v>
      </c>
      <c r="AZ3" s="340" t="str">
        <f>'Lookup Sheet'!$D$6</f>
        <v>Actual</v>
      </c>
      <c r="BA3" s="340" t="str">
        <f>'Lookup Sheet'!$E$6</f>
        <v>Forecast</v>
      </c>
      <c r="BB3" s="340" t="str">
        <f>'Lookup Sheet'!$F$6</f>
        <v>Forecast</v>
      </c>
      <c r="BC3" s="340" t="str">
        <f>'Lookup Sheet'!$G$6</f>
        <v>Forecast</v>
      </c>
      <c r="BD3" s="340" t="str">
        <f>'Lookup Sheet'!$H$6</f>
        <v>Forecast</v>
      </c>
      <c r="BE3" s="340" t="str">
        <f>'Lookup Sheet'!$I$6</f>
        <v>Forecast</v>
      </c>
      <c r="BF3" s="340" t="str">
        <f>'Lookup Sheet'!$J$6</f>
        <v>Forecast</v>
      </c>
      <c r="BG3" s="340" t="str">
        <f>'Lookup Sheet'!$K$6</f>
        <v>Forecast</v>
      </c>
      <c r="BH3" s="340" t="str">
        <f>'Lookup Sheet'!$L$6</f>
        <v>Forecast</v>
      </c>
      <c r="BI3" s="340" t="str">
        <f>'Lookup Sheet'!$M$6</f>
        <v>Forecast</v>
      </c>
      <c r="BJ3" s="3"/>
    </row>
    <row r="4" spans="1:62" x14ac:dyDescent="0.2">
      <c r="R4" s="95"/>
      <c r="S4" s="342" t="str">
        <f>'Lookup Sheet'!$B$3</f>
        <v>JAN-20</v>
      </c>
      <c r="T4" s="343" t="str">
        <f>'Lookup Sheet'!$C$3</f>
        <v>FEB-20</v>
      </c>
      <c r="U4" s="343" t="str">
        <f>'Lookup Sheet'!$D$3</f>
        <v>MAR-20</v>
      </c>
      <c r="V4" s="343" t="str">
        <f>'Lookup Sheet'!$E$3</f>
        <v>APR-20</v>
      </c>
      <c r="W4" s="343" t="str">
        <f>'Lookup Sheet'!$F$3</f>
        <v>MAY-20</v>
      </c>
      <c r="X4" s="343" t="str">
        <f>'Lookup Sheet'!$G$3</f>
        <v>JUN-20</v>
      </c>
      <c r="Y4" s="343" t="str">
        <f>'Lookup Sheet'!$H$3</f>
        <v>JUL-20</v>
      </c>
      <c r="Z4" s="343" t="str">
        <f>'Lookup Sheet'!$I$3</f>
        <v>AUG-20</v>
      </c>
      <c r="AA4" s="343" t="str">
        <f>'Lookup Sheet'!$J$3</f>
        <v>SEP-20</v>
      </c>
      <c r="AB4" s="343" t="str">
        <f>'Lookup Sheet'!$K$3</f>
        <v>OCT-20</v>
      </c>
      <c r="AC4" s="343" t="str">
        <f>'Lookup Sheet'!$L$3</f>
        <v>NOV-20</v>
      </c>
      <c r="AD4" s="343" t="str">
        <f>'Lookup Sheet'!$M$3</f>
        <v>DEC-20</v>
      </c>
      <c r="AE4" s="341"/>
      <c r="AF4" s="341"/>
      <c r="AG4" s="3"/>
      <c r="AJ4" s="342" t="str">
        <f>'Lookup Sheet'!$B$3</f>
        <v>JAN-20</v>
      </c>
      <c r="AK4" s="343" t="str">
        <f>'Lookup Sheet'!$C$3</f>
        <v>FEB-20</v>
      </c>
      <c r="AL4" s="343" t="str">
        <f>'Lookup Sheet'!$D$3</f>
        <v>MAR-20</v>
      </c>
      <c r="AM4" s="343" t="str">
        <f>'Lookup Sheet'!$E$3</f>
        <v>APR-20</v>
      </c>
      <c r="AN4" s="343" t="str">
        <f>'Lookup Sheet'!$F$3</f>
        <v>MAY-20</v>
      </c>
      <c r="AO4" s="343" t="str">
        <f>'Lookup Sheet'!$G$3</f>
        <v>JUN-20</v>
      </c>
      <c r="AP4" s="343" t="str">
        <f>'Lookup Sheet'!$H$3</f>
        <v>JUL-20</v>
      </c>
      <c r="AQ4" s="343" t="str">
        <f>'Lookup Sheet'!$I$3</f>
        <v>AUG-20</v>
      </c>
      <c r="AR4" s="343" t="str">
        <f>'Lookup Sheet'!$J$3</f>
        <v>SEP-20</v>
      </c>
      <c r="AS4" s="343" t="str">
        <f>'Lookup Sheet'!$K$3</f>
        <v>OCT-20</v>
      </c>
      <c r="AT4" s="343" t="str">
        <f>'Lookup Sheet'!$L$3</f>
        <v>NOV-20</v>
      </c>
      <c r="AU4" s="343" t="str">
        <f>'Lookup Sheet'!$M$3</f>
        <v>DEC-20</v>
      </c>
      <c r="AV4" s="3"/>
      <c r="AX4" s="342" t="str">
        <f>'Lookup Sheet'!$B$3</f>
        <v>JAN-20</v>
      </c>
      <c r="AY4" s="343" t="str">
        <f>'Lookup Sheet'!$C$3</f>
        <v>FEB-20</v>
      </c>
      <c r="AZ4" s="343" t="str">
        <f>'Lookup Sheet'!$D$3</f>
        <v>MAR-20</v>
      </c>
      <c r="BA4" s="343" t="str">
        <f>'Lookup Sheet'!$E$3</f>
        <v>APR-20</v>
      </c>
      <c r="BB4" s="343" t="str">
        <f>'Lookup Sheet'!$F$3</f>
        <v>MAY-20</v>
      </c>
      <c r="BC4" s="343" t="str">
        <f>'Lookup Sheet'!$G$3</f>
        <v>JUN-20</v>
      </c>
      <c r="BD4" s="343" t="str">
        <f>'Lookup Sheet'!$H$3</f>
        <v>JUL-20</v>
      </c>
      <c r="BE4" s="343" t="str">
        <f>'Lookup Sheet'!$I$3</f>
        <v>AUG-20</v>
      </c>
      <c r="BF4" s="343" t="str">
        <f>'Lookup Sheet'!$J$3</f>
        <v>SEP-20</v>
      </c>
      <c r="BG4" s="343" t="str">
        <f>'Lookup Sheet'!$K$3</f>
        <v>OCT-20</v>
      </c>
      <c r="BH4" s="343" t="str">
        <f>'Lookup Sheet'!$L$3</f>
        <v>NOV-20</v>
      </c>
      <c r="BI4" s="343" t="str">
        <f>'Lookup Sheet'!$M$3</f>
        <v>DEC-20</v>
      </c>
      <c r="BJ4" s="3" t="s">
        <v>178</v>
      </c>
    </row>
    <row r="5" spans="1:62" x14ac:dyDescent="0.2">
      <c r="S5" s="344">
        <f>'Lookup Sheet'!$B$4</f>
        <v>43831</v>
      </c>
      <c r="T5" s="345">
        <f>'Lookup Sheet'!$C$4</f>
        <v>43862</v>
      </c>
      <c r="U5" s="345">
        <f>'Lookup Sheet'!$D$4</f>
        <v>43891</v>
      </c>
      <c r="V5" s="345">
        <f>'Lookup Sheet'!$E$4</f>
        <v>43922</v>
      </c>
      <c r="W5" s="345">
        <f>'Lookup Sheet'!$F$4</f>
        <v>43952</v>
      </c>
      <c r="X5" s="345">
        <f>'Lookup Sheet'!$G$4</f>
        <v>43983</v>
      </c>
      <c r="Y5" s="345">
        <f>'Lookup Sheet'!$H$4</f>
        <v>44013</v>
      </c>
      <c r="Z5" s="345">
        <f>'Lookup Sheet'!$I$4</f>
        <v>44044</v>
      </c>
      <c r="AA5" s="345">
        <f>'Lookup Sheet'!$J$4</f>
        <v>44075</v>
      </c>
      <c r="AB5" s="345">
        <f>'Lookup Sheet'!$K$4</f>
        <v>44105</v>
      </c>
      <c r="AC5" s="345">
        <f>'Lookup Sheet'!$L$4</f>
        <v>44136</v>
      </c>
      <c r="AD5" s="345">
        <f>'Lookup Sheet'!$M$4</f>
        <v>44166</v>
      </c>
      <c r="AE5" s="341"/>
      <c r="AF5" s="341"/>
      <c r="AG5" s="3"/>
      <c r="AJ5" s="344">
        <f>'Lookup Sheet'!$B$4</f>
        <v>43831</v>
      </c>
      <c r="AK5" s="345">
        <f>'Lookup Sheet'!$C$4</f>
        <v>43862</v>
      </c>
      <c r="AL5" s="345">
        <f>'Lookup Sheet'!$D$4</f>
        <v>43891</v>
      </c>
      <c r="AM5" s="345">
        <f>'Lookup Sheet'!$E$4</f>
        <v>43922</v>
      </c>
      <c r="AN5" s="345">
        <f>'Lookup Sheet'!$F$4</f>
        <v>43952</v>
      </c>
      <c r="AO5" s="345">
        <f>'Lookup Sheet'!$G$4</f>
        <v>43983</v>
      </c>
      <c r="AP5" s="345">
        <f>'Lookup Sheet'!$H$4</f>
        <v>44013</v>
      </c>
      <c r="AQ5" s="345">
        <f>'Lookup Sheet'!$I$4</f>
        <v>44044</v>
      </c>
      <c r="AR5" s="345">
        <f>'Lookup Sheet'!$J$4</f>
        <v>44075</v>
      </c>
      <c r="AS5" s="345">
        <f>'Lookup Sheet'!$K$4</f>
        <v>44105</v>
      </c>
      <c r="AT5" s="345">
        <f>'Lookup Sheet'!$L$4</f>
        <v>44136</v>
      </c>
      <c r="AU5" s="345">
        <f>'Lookup Sheet'!$M$4</f>
        <v>44166</v>
      </c>
      <c r="AV5" s="3"/>
      <c r="AX5" s="344">
        <v>1</v>
      </c>
      <c r="AY5" s="345">
        <v>1</v>
      </c>
      <c r="AZ5" s="345">
        <v>1</v>
      </c>
      <c r="BA5" s="345">
        <v>1</v>
      </c>
      <c r="BB5" s="345">
        <v>1</v>
      </c>
      <c r="BC5" s="345">
        <v>1</v>
      </c>
      <c r="BD5" s="345">
        <v>1</v>
      </c>
      <c r="BE5" s="345">
        <v>1</v>
      </c>
      <c r="BF5" s="345">
        <v>1</v>
      </c>
      <c r="BG5" s="345">
        <v>1</v>
      </c>
      <c r="BH5" s="345">
        <v>1</v>
      </c>
      <c r="BI5" s="345">
        <v>1</v>
      </c>
      <c r="BJ5" s="354">
        <v>1</v>
      </c>
    </row>
    <row r="6" spans="1:62" x14ac:dyDescent="0.2">
      <c r="S6" s="344">
        <f>'Lookup Sheet'!$B$5</f>
        <v>43861</v>
      </c>
      <c r="T6" s="345">
        <f>'Lookup Sheet'!$C$5</f>
        <v>43890</v>
      </c>
      <c r="U6" s="345">
        <f>'Lookup Sheet'!$D$5</f>
        <v>43921</v>
      </c>
      <c r="V6" s="345">
        <f>'Lookup Sheet'!$E$5</f>
        <v>43951</v>
      </c>
      <c r="W6" s="345">
        <f>'Lookup Sheet'!$F$5</f>
        <v>43982</v>
      </c>
      <c r="X6" s="345">
        <f>'Lookup Sheet'!$G$5</f>
        <v>44012</v>
      </c>
      <c r="Y6" s="345">
        <f>'Lookup Sheet'!$H$5</f>
        <v>44043</v>
      </c>
      <c r="Z6" s="345">
        <f>'Lookup Sheet'!$I$5</f>
        <v>44074</v>
      </c>
      <c r="AA6" s="345">
        <f>'Lookup Sheet'!$J$5</f>
        <v>44104</v>
      </c>
      <c r="AB6" s="345">
        <f>'Lookup Sheet'!$K$5</f>
        <v>44135</v>
      </c>
      <c r="AC6" s="345">
        <f>'Lookup Sheet'!$L$5</f>
        <v>44165</v>
      </c>
      <c r="AD6" s="345">
        <f>'Lookup Sheet'!$M$5</f>
        <v>44196</v>
      </c>
      <c r="AE6" s="341"/>
      <c r="AF6" s="341"/>
      <c r="AG6" s="3"/>
      <c r="AJ6" s="344">
        <f>'Lookup Sheet'!$B$5</f>
        <v>43861</v>
      </c>
      <c r="AK6" s="345">
        <f>'Lookup Sheet'!$C$5</f>
        <v>43890</v>
      </c>
      <c r="AL6" s="345">
        <f>'Lookup Sheet'!$D$5</f>
        <v>43921</v>
      </c>
      <c r="AM6" s="345">
        <f>'Lookup Sheet'!$E$5</f>
        <v>43951</v>
      </c>
      <c r="AN6" s="345">
        <f>'Lookup Sheet'!$F$5</f>
        <v>43982</v>
      </c>
      <c r="AO6" s="345">
        <f>'Lookup Sheet'!$G$5</f>
        <v>44012</v>
      </c>
      <c r="AP6" s="345">
        <f>'Lookup Sheet'!$H$5</f>
        <v>44043</v>
      </c>
      <c r="AQ6" s="345">
        <f>'Lookup Sheet'!$I$5</f>
        <v>44074</v>
      </c>
      <c r="AR6" s="345">
        <f>'Lookup Sheet'!$J$5</f>
        <v>44104</v>
      </c>
      <c r="AS6" s="345">
        <f>'Lookup Sheet'!$K$5</f>
        <v>44135</v>
      </c>
      <c r="AT6" s="345">
        <f>'Lookup Sheet'!$L$5</f>
        <v>44165</v>
      </c>
      <c r="AU6" s="345">
        <f>'Lookup Sheet'!$M$5</f>
        <v>44196</v>
      </c>
      <c r="AV6" s="3"/>
      <c r="AX6" s="344">
        <f>'Lookup Sheet'!$B$5</f>
        <v>43861</v>
      </c>
      <c r="AY6" s="345">
        <f>'Lookup Sheet'!$C$5</f>
        <v>43890</v>
      </c>
      <c r="AZ6" s="345">
        <f>'Lookup Sheet'!$D$5</f>
        <v>43921</v>
      </c>
      <c r="BA6" s="345">
        <f>'Lookup Sheet'!$E$5</f>
        <v>43951</v>
      </c>
      <c r="BB6" s="345">
        <f>'Lookup Sheet'!$F$5</f>
        <v>43982</v>
      </c>
      <c r="BC6" s="345">
        <f>'Lookup Sheet'!$G$5</f>
        <v>44012</v>
      </c>
      <c r="BD6" s="345">
        <f>'Lookup Sheet'!$H$5</f>
        <v>44043</v>
      </c>
      <c r="BE6" s="345">
        <f>'Lookup Sheet'!$I$5</f>
        <v>44074</v>
      </c>
      <c r="BF6" s="345">
        <f>'Lookup Sheet'!$J$5</f>
        <v>44104</v>
      </c>
      <c r="BG6" s="345">
        <f>'Lookup Sheet'!$K$5</f>
        <v>44135</v>
      </c>
      <c r="BH6" s="345">
        <f>'Lookup Sheet'!$L$5</f>
        <v>44165</v>
      </c>
      <c r="BI6" s="345">
        <f>'Lookup Sheet'!$M$5</f>
        <v>44196</v>
      </c>
      <c r="BJ6" s="354">
        <f>Header!B3</f>
        <v>43830</v>
      </c>
    </row>
    <row r="7" spans="1:62" ht="16" thickBot="1" x14ac:dyDescent="0.25">
      <c r="S7" s="346">
        <f>'Lookup Sheet'!$B$2</f>
        <v>1</v>
      </c>
      <c r="T7" s="347">
        <f>'Lookup Sheet'!$C$2</f>
        <v>2</v>
      </c>
      <c r="U7" s="347">
        <f>'Lookup Sheet'!$D$2</f>
        <v>3</v>
      </c>
      <c r="V7" s="347">
        <f>'Lookup Sheet'!$E$2</f>
        <v>4</v>
      </c>
      <c r="W7" s="347">
        <f>'Lookup Sheet'!$F$2</f>
        <v>5</v>
      </c>
      <c r="X7" s="347">
        <f>'Lookup Sheet'!$G$2</f>
        <v>6</v>
      </c>
      <c r="Y7" s="347">
        <f>'Lookup Sheet'!$H$2</f>
        <v>7</v>
      </c>
      <c r="Z7" s="347">
        <f>'Lookup Sheet'!$I$2</f>
        <v>8</v>
      </c>
      <c r="AA7" s="347">
        <f>'Lookup Sheet'!$J$2</f>
        <v>9</v>
      </c>
      <c r="AB7" s="347">
        <f>'Lookup Sheet'!$K$2</f>
        <v>10</v>
      </c>
      <c r="AC7" s="347">
        <f>'Lookup Sheet'!$L$2</f>
        <v>11</v>
      </c>
      <c r="AD7" s="347">
        <f>'Lookup Sheet'!$M$2</f>
        <v>12</v>
      </c>
      <c r="AE7" s="341"/>
      <c r="AF7" s="341"/>
      <c r="AG7" s="3"/>
      <c r="AJ7" s="346">
        <f>'Lookup Sheet'!$B$2</f>
        <v>1</v>
      </c>
      <c r="AK7" s="347">
        <f>'Lookup Sheet'!$C$2</f>
        <v>2</v>
      </c>
      <c r="AL7" s="347">
        <f>'Lookup Sheet'!$D$2</f>
        <v>3</v>
      </c>
      <c r="AM7" s="347">
        <f>'Lookup Sheet'!$E$2</f>
        <v>4</v>
      </c>
      <c r="AN7" s="347">
        <f>'Lookup Sheet'!$F$2</f>
        <v>5</v>
      </c>
      <c r="AO7" s="347">
        <f>'Lookup Sheet'!$G$2</f>
        <v>6</v>
      </c>
      <c r="AP7" s="347">
        <f>'Lookup Sheet'!$H$2</f>
        <v>7</v>
      </c>
      <c r="AQ7" s="347">
        <f>'Lookup Sheet'!$I$2</f>
        <v>8</v>
      </c>
      <c r="AR7" s="347">
        <f>'Lookup Sheet'!$J$2</f>
        <v>9</v>
      </c>
      <c r="AS7" s="347">
        <f>'Lookup Sheet'!$K$2</f>
        <v>10</v>
      </c>
      <c r="AT7" s="347">
        <f>'Lookup Sheet'!$L$2</f>
        <v>11</v>
      </c>
      <c r="AU7" s="347">
        <f>'Lookup Sheet'!$M$2</f>
        <v>12</v>
      </c>
      <c r="AV7" s="3"/>
      <c r="AX7" s="346">
        <f>'Lookup Sheet'!$B$2</f>
        <v>1</v>
      </c>
      <c r="AY7" s="347">
        <f>'Lookup Sheet'!$C$2</f>
        <v>2</v>
      </c>
      <c r="AZ7" s="347">
        <f>'Lookup Sheet'!$D$2</f>
        <v>3</v>
      </c>
      <c r="BA7" s="347">
        <f>'Lookup Sheet'!$E$2</f>
        <v>4</v>
      </c>
      <c r="BB7" s="347">
        <f>'Lookup Sheet'!$F$2</f>
        <v>5</v>
      </c>
      <c r="BC7" s="347">
        <f>'Lookup Sheet'!$G$2</f>
        <v>6</v>
      </c>
      <c r="BD7" s="347">
        <f>'Lookup Sheet'!$H$2</f>
        <v>7</v>
      </c>
      <c r="BE7" s="347">
        <f>'Lookup Sheet'!$I$2</f>
        <v>8</v>
      </c>
      <c r="BF7" s="347">
        <f>'Lookup Sheet'!$J$2</f>
        <v>9</v>
      </c>
      <c r="BG7" s="347">
        <f>'Lookup Sheet'!$K$2</f>
        <v>10</v>
      </c>
      <c r="BH7" s="347">
        <f>'Lookup Sheet'!$L$2</f>
        <v>11</v>
      </c>
      <c r="BI7" s="347">
        <f>'Lookup Sheet'!$M$2</f>
        <v>12</v>
      </c>
      <c r="BJ7" s="3"/>
    </row>
    <row r="8" spans="1:62" ht="27" customHeight="1" thickBot="1" x14ac:dyDescent="0.25">
      <c r="A8" s="94" t="s">
        <v>7</v>
      </c>
      <c r="B8" s="93" t="s">
        <v>8</v>
      </c>
      <c r="C8" s="93" t="s">
        <v>9</v>
      </c>
      <c r="D8" s="93" t="s">
        <v>10</v>
      </c>
      <c r="E8" s="93" t="s">
        <v>11</v>
      </c>
      <c r="F8" s="93" t="s">
        <v>12</v>
      </c>
      <c r="G8" s="93" t="s">
        <v>4</v>
      </c>
      <c r="H8" s="93" t="s">
        <v>13</v>
      </c>
      <c r="I8" s="93" t="s">
        <v>14</v>
      </c>
      <c r="J8" s="93" t="s">
        <v>15</v>
      </c>
      <c r="K8" s="92" t="s">
        <v>5</v>
      </c>
      <c r="L8" s="49" t="s">
        <v>167</v>
      </c>
      <c r="M8" s="49" t="s">
        <v>166</v>
      </c>
      <c r="N8" s="49" t="s">
        <v>56</v>
      </c>
      <c r="O8" s="49" t="s">
        <v>55</v>
      </c>
      <c r="P8" s="49" t="s">
        <v>54</v>
      </c>
      <c r="Q8" s="49" t="s">
        <v>165</v>
      </c>
      <c r="S8" s="224" t="str">
        <f>S4</f>
        <v>JAN-20</v>
      </c>
      <c r="T8" s="224" t="str">
        <f t="shared" ref="T8:AD8" si="0">T4</f>
        <v>FEB-20</v>
      </c>
      <c r="U8" s="224" t="str">
        <f t="shared" si="0"/>
        <v>MAR-20</v>
      </c>
      <c r="V8" s="224" t="str">
        <f t="shared" si="0"/>
        <v>APR-20</v>
      </c>
      <c r="W8" s="224" t="str">
        <f t="shared" si="0"/>
        <v>MAY-20</v>
      </c>
      <c r="X8" s="224" t="str">
        <f t="shared" si="0"/>
        <v>JUN-20</v>
      </c>
      <c r="Y8" s="224" t="str">
        <f t="shared" si="0"/>
        <v>JUL-20</v>
      </c>
      <c r="Z8" s="224" t="str">
        <f t="shared" si="0"/>
        <v>AUG-20</v>
      </c>
      <c r="AA8" s="224" t="str">
        <f t="shared" si="0"/>
        <v>SEP-20</v>
      </c>
      <c r="AB8" s="224" t="str">
        <f t="shared" si="0"/>
        <v>OCT-20</v>
      </c>
      <c r="AC8" s="224" t="str">
        <f t="shared" si="0"/>
        <v>NOV-20</v>
      </c>
      <c r="AD8" s="224" t="str">
        <f t="shared" si="0"/>
        <v>DEC-20</v>
      </c>
      <c r="AE8" s="87" t="s">
        <v>75</v>
      </c>
      <c r="AF8" s="221" t="s">
        <v>213</v>
      </c>
      <c r="AG8" s="348" t="s">
        <v>212</v>
      </c>
      <c r="AJ8" s="224" t="str">
        <f t="shared" ref="AJ8:AU8" si="1">S8</f>
        <v>JAN-20</v>
      </c>
      <c r="AK8" s="224" t="str">
        <f t="shared" si="1"/>
        <v>FEB-20</v>
      </c>
      <c r="AL8" s="224" t="str">
        <f t="shared" si="1"/>
        <v>MAR-20</v>
      </c>
      <c r="AM8" s="224" t="str">
        <f t="shared" si="1"/>
        <v>APR-20</v>
      </c>
      <c r="AN8" s="224" t="str">
        <f t="shared" si="1"/>
        <v>MAY-20</v>
      </c>
      <c r="AO8" s="224" t="str">
        <f t="shared" si="1"/>
        <v>JUN-20</v>
      </c>
      <c r="AP8" s="224" t="str">
        <f t="shared" si="1"/>
        <v>JUL-20</v>
      </c>
      <c r="AQ8" s="224" t="str">
        <f t="shared" si="1"/>
        <v>AUG-20</v>
      </c>
      <c r="AR8" s="224" t="str">
        <f t="shared" si="1"/>
        <v>SEP-20</v>
      </c>
      <c r="AS8" s="224" t="str">
        <f t="shared" si="1"/>
        <v>OCT-20</v>
      </c>
      <c r="AT8" s="224" t="str">
        <f t="shared" si="1"/>
        <v>NOV-20</v>
      </c>
      <c r="AU8" s="224" t="str">
        <f t="shared" si="1"/>
        <v>DEC-20</v>
      </c>
      <c r="AV8" s="87" t="s">
        <v>75</v>
      </c>
      <c r="AX8" s="224" t="str">
        <f t="shared" ref="AX8:BI8" si="2">AJ8</f>
        <v>JAN-20</v>
      </c>
      <c r="AY8" s="224" t="str">
        <f t="shared" si="2"/>
        <v>FEB-20</v>
      </c>
      <c r="AZ8" s="224" t="str">
        <f t="shared" si="2"/>
        <v>MAR-20</v>
      </c>
      <c r="BA8" s="224" t="str">
        <f t="shared" si="2"/>
        <v>APR-20</v>
      </c>
      <c r="BB8" s="224" t="str">
        <f t="shared" si="2"/>
        <v>MAY-20</v>
      </c>
      <c r="BC8" s="224" t="str">
        <f t="shared" si="2"/>
        <v>JUN-20</v>
      </c>
      <c r="BD8" s="224" t="str">
        <f t="shared" si="2"/>
        <v>JUL-20</v>
      </c>
      <c r="BE8" s="224" t="str">
        <f t="shared" si="2"/>
        <v>AUG-20</v>
      </c>
      <c r="BF8" s="224" t="str">
        <f t="shared" si="2"/>
        <v>SEP-20</v>
      </c>
      <c r="BG8" s="224" t="str">
        <f t="shared" si="2"/>
        <v>OCT-20</v>
      </c>
      <c r="BH8" s="224" t="str">
        <f t="shared" si="2"/>
        <v>NOV-20</v>
      </c>
      <c r="BI8" s="224" t="str">
        <f t="shared" si="2"/>
        <v>DEC-20</v>
      </c>
      <c r="BJ8" s="334" t="s">
        <v>178</v>
      </c>
    </row>
    <row r="9" spans="1:62" x14ac:dyDescent="0.2">
      <c r="A9" s="2">
        <v>600</v>
      </c>
      <c r="B9" s="341" t="s">
        <v>360</v>
      </c>
      <c r="C9" s="341" t="s">
        <v>467</v>
      </c>
      <c r="D9" s="341"/>
      <c r="E9" s="341" t="s">
        <v>361</v>
      </c>
      <c r="F9" s="341" t="s">
        <v>290</v>
      </c>
      <c r="G9" s="341"/>
      <c r="H9" s="341" t="s">
        <v>287</v>
      </c>
      <c r="I9" s="341" t="s">
        <v>287</v>
      </c>
      <c r="J9" s="341" t="s">
        <v>287</v>
      </c>
      <c r="K9" s="3"/>
      <c r="L9" t="str">
        <f t="shared" ref="L9:L72" si="3">CONCATENATE(A9," - ",C9)</f>
        <v>600 - Brendon Test 1</v>
      </c>
      <c r="M9" t="s">
        <v>456</v>
      </c>
      <c r="P9" t="s">
        <v>153</v>
      </c>
      <c r="S9" s="349" cm="1">
        <f t="array" ref="S9">IFERROR(_xldudf_SCOTT_SUMTRANSACTIONS(Scotts_Org1,'COA - VALUE TABLE'!$A9,'COA - VALUE TABLE'!S$5,'COA - VALUE TABLE'!S$6),0)</f>
        <v>0</v>
      </c>
      <c r="T9" s="350" cm="1">
        <f t="array" ref="T9">IFERROR(_xldudf_SCOTT_SUMTRANSACTIONS(Scotts_Org1,'COA - VALUE TABLE'!$A9,'COA - VALUE TABLE'!T$5,'COA - VALUE TABLE'!T$6),0)</f>
        <v>0</v>
      </c>
      <c r="U9" s="350" cm="1">
        <f t="array" ref="U9">IFERROR(_xldudf_SCOTT_SUMTRANSACTIONS(Scotts_Org1,'COA - VALUE TABLE'!$A9,'COA - VALUE TABLE'!U$5,'COA - VALUE TABLE'!U$6),0)</f>
        <v>0</v>
      </c>
      <c r="V9" s="350" cm="1">
        <f t="array" ref="V9">IFERROR(_xldudf_SCOTT_SUMTRANSACTIONS(Scotts_Org1,'COA - VALUE TABLE'!$A9,'COA - VALUE TABLE'!V$5,'COA - VALUE TABLE'!V$6),0)</f>
        <v>0</v>
      </c>
      <c r="W9" s="350" cm="1">
        <f t="array" ref="W9">IFERROR(_xldudf_SCOTT_SUMTRANSACTIONS(Scotts_Org1,'COA - VALUE TABLE'!$A9,'COA - VALUE TABLE'!W$5,'COA - VALUE TABLE'!W$6),0)</f>
        <v>0</v>
      </c>
      <c r="X9" s="350" cm="1">
        <f t="array" ref="X9">IFERROR(_xldudf_SCOTT_SUMTRANSACTIONS(Scotts_Org1,'COA - VALUE TABLE'!$A9,'COA - VALUE TABLE'!X$5,'COA - VALUE TABLE'!X$6),0)</f>
        <v>0</v>
      </c>
      <c r="Y9" s="350" cm="1">
        <f t="array" ref="Y9">IFERROR(_xldudf_SCOTT_SUMTRANSACTIONS(Scotts_Org1,'COA - VALUE TABLE'!$A9,'COA - VALUE TABLE'!Y$5,'COA - VALUE TABLE'!Y$6),0)</f>
        <v>0</v>
      </c>
      <c r="Z9" s="350" cm="1">
        <f t="array" ref="Z9">IFERROR(_xldudf_SCOTT_SUMTRANSACTIONS(Scotts_Org1,'COA - VALUE TABLE'!$A9,'COA - VALUE TABLE'!Z$5,'COA - VALUE TABLE'!Z$6),0)</f>
        <v>0</v>
      </c>
      <c r="AA9" s="350" cm="1">
        <f t="array" ref="AA9">IFERROR(_xldudf_SCOTT_SUMTRANSACTIONS(Scotts_Org1,'COA - VALUE TABLE'!$A9,'COA - VALUE TABLE'!AA$5,'COA - VALUE TABLE'!AA$6),0)</f>
        <v>0</v>
      </c>
      <c r="AB9" s="350" cm="1">
        <f t="array" ref="AB9">IFERROR(_xldudf_SCOTT_SUMTRANSACTIONS(Scotts_Org1,'COA - VALUE TABLE'!$A9,'COA - VALUE TABLE'!AB$5,'COA - VALUE TABLE'!AB$6),0)</f>
        <v>0</v>
      </c>
      <c r="AC9" s="350" cm="1">
        <f t="array" ref="AC9">IFERROR(_xldudf_SCOTT_SUMTRANSACTIONS(Scotts_Org1,'COA - VALUE TABLE'!$A9,'COA - VALUE TABLE'!AC$5,'COA - VALUE TABLE'!AC$6),0)</f>
        <v>0</v>
      </c>
      <c r="AD9" s="350" cm="1">
        <f t="array" ref="AD9">IFERROR(_xldudf_SCOTT_SUMTRANSACTIONS(Scotts_Org1,'COA - VALUE TABLE'!$A9,'COA - VALUE TABLE'!AD$5,'COA - VALUE TABLE'!AD$6),0)</f>
        <v>0</v>
      </c>
      <c r="AE9" s="350">
        <f t="shared" ref="AE9:AE72" si="4">SUM(S9:AD9)</f>
        <v>0</v>
      </c>
      <c r="AF9" s="350">
        <f>IF(Header!$C$4=S$7,S9,0)+IF(Header!$C$4=T$7,T9,0)+IF(Header!$C$4=U$7,U9,0)+IF(Header!$C$4=V$7,V9,0)+IF(Header!$C$4=W$7,W9,0)+IF(Header!$C$4=X$7,X9,0)+IF(Header!$C$4=Y$7,Y9,0)+IF(Header!$C$4=Z$7,Z9,0)+IF(Header!$C$4=AA$7,AA9,0)+IF(Header!$C$4=AB$7,AB9,0)+IF(Header!$C$4=AC$7,AC9,0)+IF(Header!$C$4=AD$7,AD9,0)</f>
        <v>0</v>
      </c>
      <c r="AG9" s="351">
        <f>IF(S$3="Actual",S9,0)+IF(T$3="Actual",T9,0)+IF(U$3="Actual",U9,0)+IF(V$3="Actual",V9,0)+IF(W$3="Actual",W9,0)+IF(X$3="Actual",X9,0)+IF(Y$3="Actual",Y9,0)+IF(Z$3="Actual",Z9,0)+IF(AA$3="Actual",AA9,0)+IF(AB$3="Actual",AB9,0)+IF(AC$3="Actual",AC9,0)+IF(AD$3="Actual",AD9,0)</f>
        <v>0</v>
      </c>
      <c r="AJ9" s="2">
        <f t="shared" ref="AJ9:AJ72" si="5">SUMIFS(Sales_1,Sales_Lookup,$L9)+SUMIFS(OH_1,OH_Lookup,$L9)+SUMIFS(Gross_Salary_1,Gross_Salary_Lookup,$L9)+SUMIFS(ER_NI_1,ER_NI_Lookup,$L9)+SUMIFS(ER_Pension_1,ER_Pension_Lookup,$L9)</f>
        <v>0</v>
      </c>
      <c r="AK9" s="341">
        <f t="shared" ref="AK9:AK72" si="6">SUMIFS(Sales_2,Sales_Lookup,$L9)+SUMIFS(OH_2,OH_Lookup,$L9)+SUMIFS(Gross_Salary_2,Gross_Salary_Lookup,$L9)+SUMIFS(ER_NI_2,ER_NI_Lookup,$L9)+SUMIFS(ER_Pension_2,ER_Pension_Lookup,$L9)</f>
        <v>0</v>
      </c>
      <c r="AL9" s="341">
        <f t="shared" ref="AL9:AL72" si="7">SUMIFS(Sales_3,Sales_Lookup,$L9)+SUMIFS(OH_3,OH_Lookup,$L9)+SUMIFS(Gross_Salary_3,Gross_Salary_Lookup,$L9)+SUMIFS(ER_NI_3,ER_NI_Lookup,$L9)+SUMIFS(ER_Pension_3,ER_Pension_Lookup,$L9)</f>
        <v>0</v>
      </c>
      <c r="AM9" s="341">
        <f t="shared" ref="AM9:AM72" si="8">SUMIFS(Sales_4,Sales_Lookup,$L9)+SUMIFS(OH_4,OH_Lookup,$L9)+SUMIFS(Gross_Salary_4,Gross_Salary_Lookup,$L9)+SUMIFS(ER_NI_4,ER_NI_Lookup,$L9)+SUMIFS(ER_Pension_4,ER_Pension_Lookup,$L9)</f>
        <v>0</v>
      </c>
      <c r="AN9" s="341">
        <f t="shared" ref="AN9:AN72" si="9">SUMIFS(Sales_5,Sales_Lookup,$L9)+SUMIFS(OH_5,OH_Lookup,$L9)+SUMIFS(Gross_Salary_5,Gross_Salary_Lookup,$L9)+SUMIFS(ER_NI_5,ER_NI_Lookup,$L9)+SUMIFS(ER_Pension_5,ER_Pension_Lookup,$L9)</f>
        <v>0</v>
      </c>
      <c r="AO9" s="341">
        <f t="shared" ref="AO9:AO72" si="10">SUMIFS(Sales_6,Sales_Lookup,$L9)+SUMIFS(OH_6,OH_Lookup,$L9)+SUMIFS(Gross_Salary_6,Gross_Salary_Lookup,$L9)+SUMIFS(ER_NI_6,ER_NI_Lookup,$L9)+SUMIFS(ER_Pension_6,ER_Pension_Lookup,$L9)</f>
        <v>0</v>
      </c>
      <c r="AP9" s="341">
        <f t="shared" ref="AP9:AP72" si="11">SUMIFS(Sales_7,Sales_Lookup,$L9)+SUMIFS(OH_7,OH_Lookup,$L9)+SUMIFS(Gross_Salary_7,Gross_Salary_Lookup,$L9)+SUMIFS(ER_NI_7,ER_NI_Lookup,$L9)+SUMIFS(ER_Pension_7,ER_Pension_Lookup,$L9)</f>
        <v>0</v>
      </c>
      <c r="AQ9" s="341">
        <f t="shared" ref="AQ9:AQ72" si="12">SUMIFS(Sales_8,Sales_Lookup,$L9)+SUMIFS(OH_8,OH_Lookup,$L9)+SUMIFS(Gross_Salary_8,Gross_Salary_Lookup,$L9)+SUMIFS(ER_NI_8,ER_NI_Lookup,$L9)+SUMIFS(ER_Pension_8,ER_Pension_Lookup,$L9)</f>
        <v>0</v>
      </c>
      <c r="AR9" s="341">
        <f t="shared" ref="AR9:AR72" si="13">SUMIFS(Sales_9,Sales_Lookup,$L9)+SUMIFS(OH_9,OH_Lookup,$L9)+SUMIFS(Gross_Salary_9,Gross_Salary_Lookup,$L9)+SUMIFS(ER_NI_9,ER_NI_Lookup,$L9)+SUMIFS(ER_Pension_9,ER_Pension_Lookup,$L9)</f>
        <v>0</v>
      </c>
      <c r="AS9" s="341">
        <f t="shared" ref="AS9:AS72" si="14">SUMIFS(Sales_10,Sales_Lookup,$L9)+SUMIFS(OH_10,OH_Lookup,$L9)+SUMIFS(Gross_Salary_10,Gross_Salary_Lookup,$L9)+SUMIFS(ER_NI_10,ER_NI_Lookup,$L9)+SUMIFS(ER_Pension_10,ER_Pension_Lookup,$L9)</f>
        <v>0</v>
      </c>
      <c r="AT9" s="341">
        <f t="shared" ref="AT9:AT72" si="15">SUMIFS(Sales_11,Sales_Lookup,$L9)+SUMIFS(OH_11,OH_Lookup,$L9)+SUMIFS(Gross_Salary_11,Gross_Salary_Lookup,$L9)+SUMIFS(ER_NI_11,ER_NI_Lookup,$L9)+SUMIFS(ER_Pension_11,ER_Pension_Lookup,$L9)</f>
        <v>0</v>
      </c>
      <c r="AU9" s="341">
        <f t="shared" ref="AU9:AU72" si="16">SUMIFS(Sales_12,Sales_Lookup,$L9)+SUMIFS(OH_12,OH_Lookup,$L9)+SUMIFS(Gross_Salary_12,Gross_Salary_Lookup,$L9)+SUMIFS(ER_NI_12,ER_NI_Lookup,$L9)+SUMIFS(ER_Pension_12,ER_Pension_Lookup,$L9)</f>
        <v>0</v>
      </c>
      <c r="AV9" s="351"/>
      <c r="AX9" s="349" cm="1">
        <f t="array" ref="AX9">IFERROR(_xldudf_SCOTT_SUMTRANSACTIONS(Scotts_Org1,'COA - VALUE TABLE'!$A9,'COA - VALUE TABLE'!AX$5,'COA - VALUE TABLE'!AX$6),0)</f>
        <v>0</v>
      </c>
      <c r="AY9" s="350" cm="1">
        <f t="array" ref="AY9">IFERROR(_xldudf_SCOTT_SUMTRANSACTIONS(Scotts_Org1,'COA - VALUE TABLE'!$A9,'COA - VALUE TABLE'!AY$5,'COA - VALUE TABLE'!AY$6),0)</f>
        <v>0</v>
      </c>
      <c r="AZ9" s="350" cm="1">
        <f t="array" ref="AZ9">IFERROR(_xldudf_SCOTT_SUMTRANSACTIONS(Scotts_Org1,'COA - VALUE TABLE'!$A9,'COA - VALUE TABLE'!AZ$5,'COA - VALUE TABLE'!AZ$6),0)</f>
        <v>0</v>
      </c>
      <c r="BA9" s="350" cm="1">
        <f t="array" ref="BA9">IFERROR(_xldudf_SCOTT_SUMTRANSACTIONS(Scotts_Org1,'COA - VALUE TABLE'!$A9,'COA - VALUE TABLE'!BA$5,'COA - VALUE TABLE'!BA$6),0)</f>
        <v>0</v>
      </c>
      <c r="BB9" s="350" cm="1">
        <f t="array" ref="BB9">IFERROR(_xldudf_SCOTT_SUMTRANSACTIONS(Scotts_Org1,'COA - VALUE TABLE'!$A9,'COA - VALUE TABLE'!BB$5,'COA - VALUE TABLE'!BB$6),0)</f>
        <v>0</v>
      </c>
      <c r="BC9" s="350" cm="1">
        <f t="array" ref="BC9">IFERROR(_xldudf_SCOTT_SUMTRANSACTIONS(Scotts_Org1,'COA - VALUE TABLE'!$A9,'COA - VALUE TABLE'!BC$5,'COA - VALUE TABLE'!BC$6),0)</f>
        <v>0</v>
      </c>
      <c r="BD9" s="350" cm="1">
        <f t="array" ref="BD9">IFERROR(_xldudf_SCOTT_SUMTRANSACTIONS(Scotts_Org1,'COA - VALUE TABLE'!$A9,'COA - VALUE TABLE'!BD$5,'COA - VALUE TABLE'!BD$6),0)</f>
        <v>0</v>
      </c>
      <c r="BE9" s="350" cm="1">
        <f t="array" ref="BE9">IFERROR(_xldudf_SCOTT_SUMTRANSACTIONS(Scotts_Org1,'COA - VALUE TABLE'!$A9,'COA - VALUE TABLE'!BE$5,'COA - VALUE TABLE'!BE$6),0)</f>
        <v>0</v>
      </c>
      <c r="BF9" s="350" cm="1">
        <f t="array" ref="BF9">IFERROR(_xldudf_SCOTT_SUMTRANSACTIONS(Scotts_Org1,'COA - VALUE TABLE'!$A9,'COA - VALUE TABLE'!BF$5,'COA - VALUE TABLE'!BF$6),0)</f>
        <v>0</v>
      </c>
      <c r="BG9" s="350" cm="1">
        <f t="array" ref="BG9">IFERROR(_xldudf_SCOTT_SUMTRANSACTIONS(Scotts_Org1,'COA - VALUE TABLE'!$A9,'COA - VALUE TABLE'!BG$5,'COA - VALUE TABLE'!BG$6),0)</f>
        <v>0</v>
      </c>
      <c r="BH9" s="350" cm="1">
        <f t="array" ref="BH9">IFERROR(_xldudf_SCOTT_SUMTRANSACTIONS(Scotts_Org1,'COA - VALUE TABLE'!$A9,'COA - VALUE TABLE'!BH$5,'COA - VALUE TABLE'!BH$6),0)</f>
        <v>0</v>
      </c>
      <c r="BI9" s="350" cm="1">
        <f t="array" ref="BI9">IFERROR(_xldudf_SCOTT_SUMTRANSACTIONS(Scotts_Org1,'COA - VALUE TABLE'!$A9,'COA - VALUE TABLE'!BI$5,'COA - VALUE TABLE'!BI$6),0)</f>
        <v>0</v>
      </c>
      <c r="BJ9" s="351" cm="1">
        <f t="array" ref="BJ9">IFERROR(_xldudf_SCOTT_SUMTRANSACTIONS(Scotts_Org1,'COA - VALUE TABLE'!$A9,'COA - VALUE TABLE'!BJ$5,'COA - VALUE TABLE'!BJ$6),0)</f>
        <v>0</v>
      </c>
    </row>
    <row r="10" spans="1:62" x14ac:dyDescent="0.2">
      <c r="A10" s="2">
        <v>601</v>
      </c>
      <c r="B10" s="341" t="s">
        <v>360</v>
      </c>
      <c r="C10" s="341" t="s">
        <v>468</v>
      </c>
      <c r="D10" s="341"/>
      <c r="E10" s="341" t="s">
        <v>361</v>
      </c>
      <c r="F10" s="341" t="s">
        <v>290</v>
      </c>
      <c r="G10" s="341"/>
      <c r="H10" s="341" t="s">
        <v>287</v>
      </c>
      <c r="I10" s="341" t="s">
        <v>287</v>
      </c>
      <c r="J10" s="341" t="s">
        <v>287</v>
      </c>
      <c r="K10" s="3"/>
      <c r="L10" t="str">
        <f t="shared" si="3"/>
        <v>601 - Sam's Contracting Comapmy Ltd-</v>
      </c>
      <c r="M10" t="s">
        <v>456</v>
      </c>
      <c r="P10" t="s">
        <v>153</v>
      </c>
      <c r="S10" s="349" cm="1">
        <f t="array" ref="S10">IFERROR(_xldudf_SCOTT_SUMTRANSACTIONS(Scotts_Org1,'COA - VALUE TABLE'!$A10,'COA - VALUE TABLE'!S$5,'COA - VALUE TABLE'!S$6),0)</f>
        <v>0</v>
      </c>
      <c r="T10" s="350" cm="1">
        <f t="array" ref="T10">IFERROR(_xldudf_SCOTT_SUMTRANSACTIONS(Scotts_Org1,'COA - VALUE TABLE'!$A10,'COA - VALUE TABLE'!T$5,'COA - VALUE TABLE'!T$6),0)</f>
        <v>0</v>
      </c>
      <c r="U10" s="350" cm="1">
        <f t="array" ref="U10">IFERROR(_xldudf_SCOTT_SUMTRANSACTIONS(Scotts_Org1,'COA - VALUE TABLE'!$A10,'COA - VALUE TABLE'!U$5,'COA - VALUE TABLE'!U$6),0)</f>
        <v>0</v>
      </c>
      <c r="V10" s="350" cm="1">
        <f t="array" ref="V10">IFERROR(_xldudf_SCOTT_SUMTRANSACTIONS(Scotts_Org1,'COA - VALUE TABLE'!$A10,'COA - VALUE TABLE'!V$5,'COA - VALUE TABLE'!V$6),0)</f>
        <v>0</v>
      </c>
      <c r="W10" s="350" cm="1">
        <f t="array" ref="W10">IFERROR(_xldudf_SCOTT_SUMTRANSACTIONS(Scotts_Org1,'COA - VALUE TABLE'!$A10,'COA - VALUE TABLE'!W$5,'COA - VALUE TABLE'!W$6),0)</f>
        <v>0</v>
      </c>
      <c r="X10" s="350" cm="1">
        <f t="array" ref="X10">IFERROR(_xldudf_SCOTT_SUMTRANSACTIONS(Scotts_Org1,'COA - VALUE TABLE'!$A10,'COA - VALUE TABLE'!X$5,'COA - VALUE TABLE'!X$6),0)</f>
        <v>0</v>
      </c>
      <c r="Y10" s="350" cm="1">
        <f t="array" ref="Y10">IFERROR(_xldudf_SCOTT_SUMTRANSACTIONS(Scotts_Org1,'COA - VALUE TABLE'!$A10,'COA - VALUE TABLE'!Y$5,'COA - VALUE TABLE'!Y$6),0)</f>
        <v>0</v>
      </c>
      <c r="Z10" s="350" cm="1">
        <f t="array" ref="Z10">IFERROR(_xldudf_SCOTT_SUMTRANSACTIONS(Scotts_Org1,'COA - VALUE TABLE'!$A10,'COA - VALUE TABLE'!Z$5,'COA - VALUE TABLE'!Z$6),0)</f>
        <v>0</v>
      </c>
      <c r="AA10" s="350" cm="1">
        <f t="array" ref="AA10">IFERROR(_xldudf_SCOTT_SUMTRANSACTIONS(Scotts_Org1,'COA - VALUE TABLE'!$A10,'COA - VALUE TABLE'!AA$5,'COA - VALUE TABLE'!AA$6),0)</f>
        <v>0</v>
      </c>
      <c r="AB10" s="350" cm="1">
        <f t="array" ref="AB10">IFERROR(_xldudf_SCOTT_SUMTRANSACTIONS(Scotts_Org1,'COA - VALUE TABLE'!$A10,'COA - VALUE TABLE'!AB$5,'COA - VALUE TABLE'!AB$6),0)</f>
        <v>0</v>
      </c>
      <c r="AC10" s="350" cm="1">
        <f t="array" ref="AC10">IFERROR(_xldudf_SCOTT_SUMTRANSACTIONS(Scotts_Org1,'COA - VALUE TABLE'!$A10,'COA - VALUE TABLE'!AC$5,'COA - VALUE TABLE'!AC$6),0)</f>
        <v>0</v>
      </c>
      <c r="AD10" s="350" cm="1">
        <f t="array" ref="AD10">IFERROR(_xldudf_SCOTT_SUMTRANSACTIONS(Scotts_Org1,'COA - VALUE TABLE'!$A10,'COA - VALUE TABLE'!AD$5,'COA - VALUE TABLE'!AD$6),0)</f>
        <v>0</v>
      </c>
      <c r="AE10" s="350">
        <f t="shared" si="4"/>
        <v>0</v>
      </c>
      <c r="AF10" s="350">
        <f>IF(Header!$C$4=S$7,S10,0)+IF(Header!$C$4=T$7,T10,0)+IF(Header!$C$4=U$7,U10,0)+IF(Header!$C$4=V$7,V10,0)+IF(Header!$C$4=W$7,W10,0)+IF(Header!$C$4=X$7,X10,0)+IF(Header!$C$4=Y$7,Y10,0)+IF(Header!$C$4=Z$7,Z10,0)+IF(Header!$C$4=AA$7,AA10,0)+IF(Header!$C$4=AB$7,AB10,0)+IF(Header!$C$4=AC$7,AC10,0)+IF(Header!$C$4=AD$7,AD10,0)</f>
        <v>0</v>
      </c>
      <c r="AG10" s="351">
        <f t="shared" ref="AG10:AG73" si="17">IF(S$3="Actual",S10,0)+IF(T$3="Actual",T10,0)+IF(U$3="Actual",U10,0)+IF(V$3="Actual",V10,0)+IF(W$3="Actual",W10,0)+IF(X$3="Actual",X10,0)+IF(Y$3="Actual",Y10,0)+IF(Z$3="Actual",Z10,0)+IF(AA$3="Actual",AA10,0)+IF(AB$3="Actual",AB10,0)+IF(AC$3="Actual",AC10,0)+IF(AD$3="Actual",AD10,0)</f>
        <v>0</v>
      </c>
      <c r="AJ10" s="2">
        <f t="shared" si="5"/>
        <v>0</v>
      </c>
      <c r="AK10" s="341">
        <f t="shared" si="6"/>
        <v>0</v>
      </c>
      <c r="AL10" s="341">
        <f t="shared" si="7"/>
        <v>0</v>
      </c>
      <c r="AM10" s="341">
        <f t="shared" si="8"/>
        <v>0</v>
      </c>
      <c r="AN10" s="341">
        <f t="shared" si="9"/>
        <v>0</v>
      </c>
      <c r="AO10" s="341">
        <f t="shared" si="10"/>
        <v>0</v>
      </c>
      <c r="AP10" s="341">
        <f t="shared" si="11"/>
        <v>0</v>
      </c>
      <c r="AQ10" s="341">
        <f t="shared" si="12"/>
        <v>0</v>
      </c>
      <c r="AR10" s="341">
        <f t="shared" si="13"/>
        <v>0</v>
      </c>
      <c r="AS10" s="341">
        <f t="shared" si="14"/>
        <v>0</v>
      </c>
      <c r="AT10" s="341">
        <f t="shared" si="15"/>
        <v>0</v>
      </c>
      <c r="AU10" s="341">
        <f t="shared" si="16"/>
        <v>0</v>
      </c>
      <c r="AV10" s="351"/>
      <c r="AX10" s="349" cm="1">
        <f t="array" ref="AX10">IFERROR(_xldudf_SCOTT_SUMTRANSACTIONS(Scotts_Org1,'COA - VALUE TABLE'!$A10,'COA - VALUE TABLE'!AX$5,'COA - VALUE TABLE'!AX$6),0)</f>
        <v>0</v>
      </c>
      <c r="AY10" s="350" cm="1">
        <f t="array" ref="AY10">IFERROR(_xldudf_SCOTT_SUMTRANSACTIONS(Scotts_Org1,'COA - VALUE TABLE'!$A10,'COA - VALUE TABLE'!AY$5,'COA - VALUE TABLE'!AY$6),0)</f>
        <v>0</v>
      </c>
      <c r="AZ10" s="350" cm="1">
        <f t="array" ref="AZ10">IFERROR(_xldudf_SCOTT_SUMTRANSACTIONS(Scotts_Org1,'COA - VALUE TABLE'!$A10,'COA - VALUE TABLE'!AZ$5,'COA - VALUE TABLE'!AZ$6),0)</f>
        <v>0</v>
      </c>
      <c r="BA10" s="350" cm="1">
        <f t="array" ref="BA10">IFERROR(_xldudf_SCOTT_SUMTRANSACTIONS(Scotts_Org1,'COA - VALUE TABLE'!$A10,'COA - VALUE TABLE'!BA$5,'COA - VALUE TABLE'!BA$6),0)</f>
        <v>0</v>
      </c>
      <c r="BB10" s="350" cm="1">
        <f t="array" ref="BB10">IFERROR(_xldudf_SCOTT_SUMTRANSACTIONS(Scotts_Org1,'COA - VALUE TABLE'!$A10,'COA - VALUE TABLE'!BB$5,'COA - VALUE TABLE'!BB$6),0)</f>
        <v>0</v>
      </c>
      <c r="BC10" s="350" cm="1">
        <f t="array" ref="BC10">IFERROR(_xldudf_SCOTT_SUMTRANSACTIONS(Scotts_Org1,'COA - VALUE TABLE'!$A10,'COA - VALUE TABLE'!BC$5,'COA - VALUE TABLE'!BC$6),0)</f>
        <v>0</v>
      </c>
      <c r="BD10" s="350" cm="1">
        <f t="array" ref="BD10">IFERROR(_xldudf_SCOTT_SUMTRANSACTIONS(Scotts_Org1,'COA - VALUE TABLE'!$A10,'COA - VALUE TABLE'!BD$5,'COA - VALUE TABLE'!BD$6),0)</f>
        <v>0</v>
      </c>
      <c r="BE10" s="350" cm="1">
        <f t="array" ref="BE10">IFERROR(_xldudf_SCOTT_SUMTRANSACTIONS(Scotts_Org1,'COA - VALUE TABLE'!$A10,'COA - VALUE TABLE'!BE$5,'COA - VALUE TABLE'!BE$6),0)</f>
        <v>0</v>
      </c>
      <c r="BF10" s="350" cm="1">
        <f t="array" ref="BF10">IFERROR(_xldudf_SCOTT_SUMTRANSACTIONS(Scotts_Org1,'COA - VALUE TABLE'!$A10,'COA - VALUE TABLE'!BF$5,'COA - VALUE TABLE'!BF$6),0)</f>
        <v>0</v>
      </c>
      <c r="BG10" s="350" cm="1">
        <f t="array" ref="BG10">IFERROR(_xldudf_SCOTT_SUMTRANSACTIONS(Scotts_Org1,'COA - VALUE TABLE'!$A10,'COA - VALUE TABLE'!BG$5,'COA - VALUE TABLE'!BG$6),0)</f>
        <v>0</v>
      </c>
      <c r="BH10" s="350" cm="1">
        <f t="array" ref="BH10">IFERROR(_xldudf_SCOTT_SUMTRANSACTIONS(Scotts_Org1,'COA - VALUE TABLE'!$A10,'COA - VALUE TABLE'!BH$5,'COA - VALUE TABLE'!BH$6),0)</f>
        <v>0</v>
      </c>
      <c r="BI10" s="350" cm="1">
        <f t="array" ref="BI10">IFERROR(_xldudf_SCOTT_SUMTRANSACTIONS(Scotts_Org1,'COA - VALUE TABLE'!$A10,'COA - VALUE TABLE'!BI$5,'COA - VALUE TABLE'!BI$6),0)</f>
        <v>0</v>
      </c>
      <c r="BJ10" s="351" cm="1">
        <f t="array" ref="BJ10">IFERROR(_xldudf_SCOTT_SUMTRANSACTIONS(Scotts_Org1,'COA - VALUE TABLE'!$A10,'COA - VALUE TABLE'!BJ$5,'COA - VALUE TABLE'!BJ$6),0)</f>
        <v>0</v>
      </c>
    </row>
    <row r="11" spans="1:62" x14ac:dyDescent="0.2">
      <c r="A11" s="2">
        <v>200</v>
      </c>
      <c r="B11" s="341" t="s">
        <v>288</v>
      </c>
      <c r="C11" s="341" t="s">
        <v>26</v>
      </c>
      <c r="D11" s="341"/>
      <c r="E11" s="341" t="s">
        <v>283</v>
      </c>
      <c r="F11" s="341" t="s">
        <v>284</v>
      </c>
      <c r="G11" s="341" t="s">
        <v>285</v>
      </c>
      <c r="H11" s="341" t="s">
        <v>287</v>
      </c>
      <c r="I11" s="341" t="s">
        <v>287</v>
      </c>
      <c r="J11" s="341" t="s">
        <v>287</v>
      </c>
      <c r="K11" s="3"/>
      <c r="L11" t="str">
        <f t="shared" si="3"/>
        <v>200 - Sales</v>
      </c>
      <c r="M11" t="s">
        <v>457</v>
      </c>
      <c r="N11" t="s">
        <v>26</v>
      </c>
      <c r="S11" s="349" cm="1">
        <f t="array" ref="S11">IFERROR(_xldudf_SCOTT_SUMTRANSACTIONS(Scotts_Org1,'COA - VALUE TABLE'!$A11,'COA - VALUE TABLE'!S$5,'COA - VALUE TABLE'!S$6),0)</f>
        <v>12000</v>
      </c>
      <c r="T11" s="350" cm="1">
        <f t="array" ref="T11">IFERROR(_xldudf_SCOTT_SUMTRANSACTIONS(Scotts_Org1,'COA - VALUE TABLE'!$A11,'COA - VALUE TABLE'!T$5,'COA - VALUE TABLE'!T$6),0)</f>
        <v>12000</v>
      </c>
      <c r="U11" s="350" cm="1">
        <f t="array" ref="U11">IFERROR(_xldudf_SCOTT_SUMTRANSACTIONS(Scotts_Org1,'COA - VALUE TABLE'!$A11,'COA - VALUE TABLE'!U$5,'COA - VALUE TABLE'!U$6),0)</f>
        <v>12000</v>
      </c>
      <c r="V11" s="350" cm="1">
        <f t="array" ref="V11">IFERROR(_xldudf_SCOTT_SUMTRANSACTIONS(Scotts_Org1,'COA - VALUE TABLE'!$A11,'COA - VALUE TABLE'!V$5,'COA - VALUE TABLE'!V$6),0)</f>
        <v>12000</v>
      </c>
      <c r="W11" s="350" cm="1">
        <f t="array" ref="W11">IFERROR(_xldudf_SCOTT_SUMTRANSACTIONS(Scotts_Org1,'COA - VALUE TABLE'!$A11,'COA - VALUE TABLE'!W$5,'COA - VALUE TABLE'!W$6),0)</f>
        <v>12000</v>
      </c>
      <c r="X11" s="350" cm="1">
        <f t="array" ref="X11">IFERROR(_xldudf_SCOTT_SUMTRANSACTIONS(Scotts_Org1,'COA - VALUE TABLE'!$A11,'COA - VALUE TABLE'!X$5,'COA - VALUE TABLE'!X$6),0)</f>
        <v>12000</v>
      </c>
      <c r="Y11" s="350" cm="1">
        <f t="array" ref="Y11">IFERROR(_xldudf_SCOTT_SUMTRANSACTIONS(Scotts_Org1,'COA - VALUE TABLE'!$A11,'COA - VALUE TABLE'!Y$5,'COA - VALUE TABLE'!Y$6),0)</f>
        <v>12000</v>
      </c>
      <c r="Z11" s="350" cm="1">
        <f t="array" ref="Z11">IFERROR(_xldudf_SCOTT_SUMTRANSACTIONS(Scotts_Org1,'COA - VALUE TABLE'!$A11,'COA - VALUE TABLE'!Z$5,'COA - VALUE TABLE'!Z$6),0)</f>
        <v>12000</v>
      </c>
      <c r="AA11" s="350" cm="1">
        <f t="array" ref="AA11">IFERROR(_xldudf_SCOTT_SUMTRANSACTIONS(Scotts_Org1,'COA - VALUE TABLE'!$A11,'COA - VALUE TABLE'!AA$5,'COA - VALUE TABLE'!AA$6),0)</f>
        <v>12000</v>
      </c>
      <c r="AB11" s="350" cm="1">
        <f t="array" ref="AB11">IFERROR(_xldudf_SCOTT_SUMTRANSACTIONS(Scotts_Org1,'COA - VALUE TABLE'!$A11,'COA - VALUE TABLE'!AB$5,'COA - VALUE TABLE'!AB$6),0)</f>
        <v>12000</v>
      </c>
      <c r="AC11" s="350" cm="1">
        <f t="array" ref="AC11">IFERROR(_xldudf_SCOTT_SUMTRANSACTIONS(Scotts_Org1,'COA - VALUE TABLE'!$A11,'COA - VALUE TABLE'!AC$5,'COA - VALUE TABLE'!AC$6),0)</f>
        <v>12000</v>
      </c>
      <c r="AD11" s="350" cm="1">
        <f t="array" ref="AD11">IFERROR(_xldudf_SCOTT_SUMTRANSACTIONS(Scotts_Org1,'COA - VALUE TABLE'!$A11,'COA - VALUE TABLE'!AD$5,'COA - VALUE TABLE'!AD$6),0)</f>
        <v>12000</v>
      </c>
      <c r="AE11" s="350">
        <f t="shared" si="4"/>
        <v>144000</v>
      </c>
      <c r="AF11" s="350">
        <f>IF(Header!$C$4=S$7,S11,0)+IF(Header!$C$4=T$7,T11,0)+IF(Header!$C$4=U$7,U11,0)+IF(Header!$C$4=V$7,V11,0)+IF(Header!$C$4=W$7,W11,0)+IF(Header!$C$4=X$7,X11,0)+IF(Header!$C$4=Y$7,Y11,0)+IF(Header!$C$4=Z$7,Z11,0)+IF(Header!$C$4=AA$7,AA11,0)+IF(Header!$C$4=AB$7,AB11,0)+IF(Header!$C$4=AC$7,AC11,0)+IF(Header!$C$4=AD$7,AD11,0)</f>
        <v>12000</v>
      </c>
      <c r="AG11" s="351">
        <f t="shared" si="17"/>
        <v>36000</v>
      </c>
      <c r="AJ11" s="2">
        <f t="shared" si="5"/>
        <v>0</v>
      </c>
      <c r="AK11" s="341">
        <f t="shared" si="6"/>
        <v>0</v>
      </c>
      <c r="AL11" s="341">
        <f t="shared" si="7"/>
        <v>0</v>
      </c>
      <c r="AM11" s="341">
        <f t="shared" si="8"/>
        <v>13000</v>
      </c>
      <c r="AN11" s="341">
        <f t="shared" si="9"/>
        <v>13000</v>
      </c>
      <c r="AO11" s="341">
        <f t="shared" si="10"/>
        <v>13000</v>
      </c>
      <c r="AP11" s="341">
        <f t="shared" si="11"/>
        <v>13000</v>
      </c>
      <c r="AQ11" s="341">
        <f t="shared" si="12"/>
        <v>13000</v>
      </c>
      <c r="AR11" s="341">
        <f t="shared" si="13"/>
        <v>13000</v>
      </c>
      <c r="AS11" s="341">
        <f t="shared" si="14"/>
        <v>13000</v>
      </c>
      <c r="AT11" s="341">
        <f t="shared" si="15"/>
        <v>13000</v>
      </c>
      <c r="AU11" s="341">
        <f t="shared" si="16"/>
        <v>13000</v>
      </c>
      <c r="AV11" s="351"/>
      <c r="AX11" s="349" cm="1">
        <f t="array" ref="AX11">IFERROR(_xldudf_SCOTT_SUMTRANSACTIONS(Scotts_Org1,'COA - VALUE TABLE'!$A11,'COA - VALUE TABLE'!AX$5,'COA - VALUE TABLE'!AX$6),0)</f>
        <v>12000</v>
      </c>
      <c r="AY11" s="350" cm="1">
        <f t="array" ref="AY11">IFERROR(_xldudf_SCOTT_SUMTRANSACTIONS(Scotts_Org1,'COA - VALUE TABLE'!$A11,'COA - VALUE TABLE'!AY$5,'COA - VALUE TABLE'!AY$6),0)</f>
        <v>24000</v>
      </c>
      <c r="AZ11" s="350" cm="1">
        <f t="array" ref="AZ11">IFERROR(_xldudf_SCOTT_SUMTRANSACTIONS(Scotts_Org1,'COA - VALUE TABLE'!$A11,'COA - VALUE TABLE'!AZ$5,'COA - VALUE TABLE'!AZ$6),0)</f>
        <v>36000</v>
      </c>
      <c r="BA11" s="350" cm="1">
        <f t="array" ref="BA11">IFERROR(_xldudf_SCOTT_SUMTRANSACTIONS(Scotts_Org1,'COA - VALUE TABLE'!$A11,'COA - VALUE TABLE'!BA$5,'COA - VALUE TABLE'!BA$6),0)</f>
        <v>48000</v>
      </c>
      <c r="BB11" s="350" cm="1">
        <f t="array" ref="BB11">IFERROR(_xldudf_SCOTT_SUMTRANSACTIONS(Scotts_Org1,'COA - VALUE TABLE'!$A11,'COA - VALUE TABLE'!BB$5,'COA - VALUE TABLE'!BB$6),0)</f>
        <v>60000</v>
      </c>
      <c r="BC11" s="350" cm="1">
        <f t="array" ref="BC11">IFERROR(_xldudf_SCOTT_SUMTRANSACTIONS(Scotts_Org1,'COA - VALUE TABLE'!$A11,'COA - VALUE TABLE'!BC$5,'COA - VALUE TABLE'!BC$6),0)</f>
        <v>72000</v>
      </c>
      <c r="BD11" s="350" cm="1">
        <f t="array" ref="BD11">IFERROR(_xldudf_SCOTT_SUMTRANSACTIONS(Scotts_Org1,'COA - VALUE TABLE'!$A11,'COA - VALUE TABLE'!BD$5,'COA - VALUE TABLE'!BD$6),0)</f>
        <v>84000</v>
      </c>
      <c r="BE11" s="350" cm="1">
        <f t="array" ref="BE11">IFERROR(_xldudf_SCOTT_SUMTRANSACTIONS(Scotts_Org1,'COA - VALUE TABLE'!$A11,'COA - VALUE TABLE'!BE$5,'COA - VALUE TABLE'!BE$6),0)</f>
        <v>96000</v>
      </c>
      <c r="BF11" s="350" cm="1">
        <f t="array" ref="BF11">IFERROR(_xldudf_SCOTT_SUMTRANSACTIONS(Scotts_Org1,'COA - VALUE TABLE'!$A11,'COA - VALUE TABLE'!BF$5,'COA - VALUE TABLE'!BF$6),0)</f>
        <v>108000</v>
      </c>
      <c r="BG11" s="350" cm="1">
        <f t="array" ref="BG11">IFERROR(_xldudf_SCOTT_SUMTRANSACTIONS(Scotts_Org1,'COA - VALUE TABLE'!$A11,'COA - VALUE TABLE'!BG$5,'COA - VALUE TABLE'!BG$6),0)</f>
        <v>120000</v>
      </c>
      <c r="BH11" s="350" cm="1">
        <f t="array" ref="BH11">IFERROR(_xldudf_SCOTT_SUMTRANSACTIONS(Scotts_Org1,'COA - VALUE TABLE'!$A11,'COA - VALUE TABLE'!BH$5,'COA - VALUE TABLE'!BH$6),0)</f>
        <v>132000</v>
      </c>
      <c r="BI11" s="350" cm="1">
        <f t="array" ref="BI11">IFERROR(_xldudf_SCOTT_SUMTRANSACTIONS(Scotts_Org1,'COA - VALUE TABLE'!$A11,'COA - VALUE TABLE'!BI$5,'COA - VALUE TABLE'!BI$6),0)</f>
        <v>144000</v>
      </c>
      <c r="BJ11" s="351" cm="1">
        <f t="array" ref="BJ11">IFERROR(_xldudf_SCOTT_SUMTRANSACTIONS(Scotts_Org1,'COA - VALUE TABLE'!$A11,'COA - VALUE TABLE'!BJ$5,'COA - VALUE TABLE'!BJ$6),0)</f>
        <v>0</v>
      </c>
    </row>
    <row r="12" spans="1:62" x14ac:dyDescent="0.2">
      <c r="A12" s="2">
        <v>260</v>
      </c>
      <c r="B12" s="341" t="s">
        <v>288</v>
      </c>
      <c r="C12" s="341" t="s">
        <v>289</v>
      </c>
      <c r="D12" s="341"/>
      <c r="E12" s="341" t="s">
        <v>283</v>
      </c>
      <c r="F12" s="341" t="s">
        <v>284</v>
      </c>
      <c r="G12" s="341" t="s">
        <v>291</v>
      </c>
      <c r="H12" s="341" t="s">
        <v>287</v>
      </c>
      <c r="I12" s="341" t="s">
        <v>287</v>
      </c>
      <c r="J12" s="341" t="s">
        <v>287</v>
      </c>
      <c r="K12" s="3"/>
      <c r="L12" t="str">
        <f t="shared" si="3"/>
        <v>260 - Other Revenue</v>
      </c>
      <c r="M12" t="s">
        <v>457</v>
      </c>
      <c r="N12" t="s">
        <v>26</v>
      </c>
      <c r="S12" s="349" cm="1">
        <f t="array" ref="S12">IFERROR(_xldudf_SCOTT_SUMTRANSACTIONS(Scotts_Org1,'COA - VALUE TABLE'!$A12,'COA - VALUE TABLE'!S$5,'COA - VALUE TABLE'!S$6),0)</f>
        <v>0</v>
      </c>
      <c r="T12" s="350" cm="1">
        <f t="array" ref="T12">IFERROR(_xldudf_SCOTT_SUMTRANSACTIONS(Scotts_Org1,'COA - VALUE TABLE'!$A12,'COA - VALUE TABLE'!T$5,'COA - VALUE TABLE'!T$6),0)</f>
        <v>0</v>
      </c>
      <c r="U12" s="350" cm="1">
        <f t="array" ref="U12">IFERROR(_xldudf_SCOTT_SUMTRANSACTIONS(Scotts_Org1,'COA - VALUE TABLE'!$A12,'COA - VALUE TABLE'!U$5,'COA - VALUE TABLE'!U$6),0)</f>
        <v>0</v>
      </c>
      <c r="V12" s="350" cm="1">
        <f t="array" ref="V12">IFERROR(_xldudf_SCOTT_SUMTRANSACTIONS(Scotts_Org1,'COA - VALUE TABLE'!$A12,'COA - VALUE TABLE'!V$5,'COA - VALUE TABLE'!V$6),0)</f>
        <v>0</v>
      </c>
      <c r="W12" s="350" cm="1">
        <f t="array" ref="W12">IFERROR(_xldudf_SCOTT_SUMTRANSACTIONS(Scotts_Org1,'COA - VALUE TABLE'!$A12,'COA - VALUE TABLE'!W$5,'COA - VALUE TABLE'!W$6),0)</f>
        <v>0</v>
      </c>
      <c r="X12" s="350" cm="1">
        <f t="array" ref="X12">IFERROR(_xldudf_SCOTT_SUMTRANSACTIONS(Scotts_Org1,'COA - VALUE TABLE'!$A12,'COA - VALUE TABLE'!X$5,'COA - VALUE TABLE'!X$6),0)</f>
        <v>0</v>
      </c>
      <c r="Y12" s="350" cm="1">
        <f t="array" ref="Y12">IFERROR(_xldudf_SCOTT_SUMTRANSACTIONS(Scotts_Org1,'COA - VALUE TABLE'!$A12,'COA - VALUE TABLE'!Y$5,'COA - VALUE TABLE'!Y$6),0)</f>
        <v>0</v>
      </c>
      <c r="Z12" s="350" cm="1">
        <f t="array" ref="Z12">IFERROR(_xldudf_SCOTT_SUMTRANSACTIONS(Scotts_Org1,'COA - VALUE TABLE'!$A12,'COA - VALUE TABLE'!Z$5,'COA - VALUE TABLE'!Z$6),0)</f>
        <v>0</v>
      </c>
      <c r="AA12" s="350" cm="1">
        <f t="array" ref="AA12">IFERROR(_xldudf_SCOTT_SUMTRANSACTIONS(Scotts_Org1,'COA - VALUE TABLE'!$A12,'COA - VALUE TABLE'!AA$5,'COA - VALUE TABLE'!AA$6),0)</f>
        <v>0</v>
      </c>
      <c r="AB12" s="350" cm="1">
        <f t="array" ref="AB12">IFERROR(_xldudf_SCOTT_SUMTRANSACTIONS(Scotts_Org1,'COA - VALUE TABLE'!$A12,'COA - VALUE TABLE'!AB$5,'COA - VALUE TABLE'!AB$6),0)</f>
        <v>0</v>
      </c>
      <c r="AC12" s="350" cm="1">
        <f t="array" ref="AC12">IFERROR(_xldudf_SCOTT_SUMTRANSACTIONS(Scotts_Org1,'COA - VALUE TABLE'!$A12,'COA - VALUE TABLE'!AC$5,'COA - VALUE TABLE'!AC$6),0)</f>
        <v>0</v>
      </c>
      <c r="AD12" s="350" cm="1">
        <f t="array" ref="AD12">IFERROR(_xldudf_SCOTT_SUMTRANSACTIONS(Scotts_Org1,'COA - VALUE TABLE'!$A12,'COA - VALUE TABLE'!AD$5,'COA - VALUE TABLE'!AD$6),0)</f>
        <v>0</v>
      </c>
      <c r="AE12" s="350">
        <f t="shared" si="4"/>
        <v>0</v>
      </c>
      <c r="AF12" s="350">
        <f>IF(Header!$C$4=S$7,S12,0)+IF(Header!$C$4=T$7,T12,0)+IF(Header!$C$4=U$7,U12,0)+IF(Header!$C$4=V$7,V12,0)+IF(Header!$C$4=W$7,W12,0)+IF(Header!$C$4=X$7,X12,0)+IF(Header!$C$4=Y$7,Y12,0)+IF(Header!$C$4=Z$7,Z12,0)+IF(Header!$C$4=AA$7,AA12,0)+IF(Header!$C$4=AB$7,AB12,0)+IF(Header!$C$4=AC$7,AC12,0)+IF(Header!$C$4=AD$7,AD12,0)</f>
        <v>0</v>
      </c>
      <c r="AG12" s="351">
        <f t="shared" si="17"/>
        <v>0</v>
      </c>
      <c r="AJ12" s="2">
        <f t="shared" si="5"/>
        <v>0</v>
      </c>
      <c r="AK12" s="341">
        <f t="shared" si="6"/>
        <v>0</v>
      </c>
      <c r="AL12" s="341">
        <f t="shared" si="7"/>
        <v>0</v>
      </c>
      <c r="AM12" s="341">
        <f t="shared" si="8"/>
        <v>0</v>
      </c>
      <c r="AN12" s="341">
        <f t="shared" si="9"/>
        <v>0</v>
      </c>
      <c r="AO12" s="341">
        <f t="shared" si="10"/>
        <v>0</v>
      </c>
      <c r="AP12" s="341">
        <f t="shared" si="11"/>
        <v>0</v>
      </c>
      <c r="AQ12" s="341">
        <f t="shared" si="12"/>
        <v>0</v>
      </c>
      <c r="AR12" s="341">
        <f t="shared" si="13"/>
        <v>0</v>
      </c>
      <c r="AS12" s="341">
        <f t="shared" si="14"/>
        <v>0</v>
      </c>
      <c r="AT12" s="341">
        <f t="shared" si="15"/>
        <v>0</v>
      </c>
      <c r="AU12" s="341">
        <f t="shared" si="16"/>
        <v>0</v>
      </c>
      <c r="AV12" s="351"/>
      <c r="AX12" s="349" cm="1">
        <f t="array" ref="AX12">IFERROR(_xldudf_SCOTT_SUMTRANSACTIONS(Scotts_Org1,'COA - VALUE TABLE'!$A12,'COA - VALUE TABLE'!AX$5,'COA - VALUE TABLE'!AX$6),0)</f>
        <v>0</v>
      </c>
      <c r="AY12" s="350" cm="1">
        <f t="array" ref="AY12">IFERROR(_xldudf_SCOTT_SUMTRANSACTIONS(Scotts_Org1,'COA - VALUE TABLE'!$A12,'COA - VALUE TABLE'!AY$5,'COA - VALUE TABLE'!AY$6),0)</f>
        <v>0</v>
      </c>
      <c r="AZ12" s="350" cm="1">
        <f t="array" ref="AZ12">IFERROR(_xldudf_SCOTT_SUMTRANSACTIONS(Scotts_Org1,'COA - VALUE TABLE'!$A12,'COA - VALUE TABLE'!AZ$5,'COA - VALUE TABLE'!AZ$6),0)</f>
        <v>0</v>
      </c>
      <c r="BA12" s="350" cm="1">
        <f t="array" ref="BA12">IFERROR(_xldudf_SCOTT_SUMTRANSACTIONS(Scotts_Org1,'COA - VALUE TABLE'!$A12,'COA - VALUE TABLE'!BA$5,'COA - VALUE TABLE'!BA$6),0)</f>
        <v>0</v>
      </c>
      <c r="BB12" s="350" cm="1">
        <f t="array" ref="BB12">IFERROR(_xldudf_SCOTT_SUMTRANSACTIONS(Scotts_Org1,'COA - VALUE TABLE'!$A12,'COA - VALUE TABLE'!BB$5,'COA - VALUE TABLE'!BB$6),0)</f>
        <v>0</v>
      </c>
      <c r="BC12" s="350" cm="1">
        <f t="array" ref="BC12">IFERROR(_xldudf_SCOTT_SUMTRANSACTIONS(Scotts_Org1,'COA - VALUE TABLE'!$A12,'COA - VALUE TABLE'!BC$5,'COA - VALUE TABLE'!BC$6),0)</f>
        <v>0</v>
      </c>
      <c r="BD12" s="350" cm="1">
        <f t="array" ref="BD12">IFERROR(_xldudf_SCOTT_SUMTRANSACTIONS(Scotts_Org1,'COA - VALUE TABLE'!$A12,'COA - VALUE TABLE'!BD$5,'COA - VALUE TABLE'!BD$6),0)</f>
        <v>0</v>
      </c>
      <c r="BE12" s="350" cm="1">
        <f t="array" ref="BE12">IFERROR(_xldudf_SCOTT_SUMTRANSACTIONS(Scotts_Org1,'COA - VALUE TABLE'!$A12,'COA - VALUE TABLE'!BE$5,'COA - VALUE TABLE'!BE$6),0)</f>
        <v>0</v>
      </c>
      <c r="BF12" s="350" cm="1">
        <f t="array" ref="BF12">IFERROR(_xldudf_SCOTT_SUMTRANSACTIONS(Scotts_Org1,'COA - VALUE TABLE'!$A12,'COA - VALUE TABLE'!BF$5,'COA - VALUE TABLE'!BF$6),0)</f>
        <v>0</v>
      </c>
      <c r="BG12" s="350" cm="1">
        <f t="array" ref="BG12">IFERROR(_xldudf_SCOTT_SUMTRANSACTIONS(Scotts_Org1,'COA - VALUE TABLE'!$A12,'COA - VALUE TABLE'!BG$5,'COA - VALUE TABLE'!BG$6),0)</f>
        <v>0</v>
      </c>
      <c r="BH12" s="350" cm="1">
        <f t="array" ref="BH12">IFERROR(_xldudf_SCOTT_SUMTRANSACTIONS(Scotts_Org1,'COA - VALUE TABLE'!$A12,'COA - VALUE TABLE'!BH$5,'COA - VALUE TABLE'!BH$6),0)</f>
        <v>0</v>
      </c>
      <c r="BI12" s="350" cm="1">
        <f t="array" ref="BI12">IFERROR(_xldudf_SCOTT_SUMTRANSACTIONS(Scotts_Org1,'COA - VALUE TABLE'!$A12,'COA - VALUE TABLE'!BI$5,'COA - VALUE TABLE'!BI$6),0)</f>
        <v>0</v>
      </c>
      <c r="BJ12" s="351" cm="1">
        <f t="array" ref="BJ12">IFERROR(_xldudf_SCOTT_SUMTRANSACTIONS(Scotts_Org1,'COA - VALUE TABLE'!$A12,'COA - VALUE TABLE'!BJ$5,'COA - VALUE TABLE'!BJ$6),0)</f>
        <v>0</v>
      </c>
    </row>
    <row r="13" spans="1:62" x14ac:dyDescent="0.2">
      <c r="A13" s="2">
        <v>261</v>
      </c>
      <c r="B13" s="341" t="s">
        <v>288</v>
      </c>
      <c r="C13" s="341" t="s">
        <v>469</v>
      </c>
      <c r="D13" s="341"/>
      <c r="E13" s="341" t="s">
        <v>283</v>
      </c>
      <c r="F13" s="341" t="s">
        <v>290</v>
      </c>
      <c r="G13" s="341" t="s">
        <v>470</v>
      </c>
      <c r="H13" s="341" t="s">
        <v>287</v>
      </c>
      <c r="I13" s="341" t="s">
        <v>287</v>
      </c>
      <c r="J13" s="341" t="s">
        <v>287</v>
      </c>
      <c r="K13" s="3"/>
      <c r="L13" t="str">
        <f t="shared" si="3"/>
        <v>261 - Sales - Flat Rate VAT</v>
      </c>
      <c r="M13" t="s">
        <v>457</v>
      </c>
      <c r="N13" t="s">
        <v>26</v>
      </c>
      <c r="S13" s="349" cm="1">
        <f t="array" ref="S13">IFERROR(_xldudf_SCOTT_SUMTRANSACTIONS(Scotts_Org1,'COA - VALUE TABLE'!$A13,'COA - VALUE TABLE'!S$5,'COA - VALUE TABLE'!S$6),0)</f>
        <v>0</v>
      </c>
      <c r="T13" s="350" cm="1">
        <f t="array" ref="T13">IFERROR(_xldudf_SCOTT_SUMTRANSACTIONS(Scotts_Org1,'COA - VALUE TABLE'!$A13,'COA - VALUE TABLE'!T$5,'COA - VALUE TABLE'!T$6),0)</f>
        <v>0</v>
      </c>
      <c r="U13" s="350" cm="1">
        <f t="array" ref="U13">IFERROR(_xldudf_SCOTT_SUMTRANSACTIONS(Scotts_Org1,'COA - VALUE TABLE'!$A13,'COA - VALUE TABLE'!U$5,'COA - VALUE TABLE'!U$6),0)</f>
        <v>0</v>
      </c>
      <c r="V13" s="350" cm="1">
        <f t="array" ref="V13">IFERROR(_xldudf_SCOTT_SUMTRANSACTIONS(Scotts_Org1,'COA - VALUE TABLE'!$A13,'COA - VALUE TABLE'!V$5,'COA - VALUE TABLE'!V$6),0)</f>
        <v>0</v>
      </c>
      <c r="W13" s="350" cm="1">
        <f t="array" ref="W13">IFERROR(_xldudf_SCOTT_SUMTRANSACTIONS(Scotts_Org1,'COA - VALUE TABLE'!$A13,'COA - VALUE TABLE'!W$5,'COA - VALUE TABLE'!W$6),0)</f>
        <v>0</v>
      </c>
      <c r="X13" s="350" cm="1">
        <f t="array" ref="X13">IFERROR(_xldudf_SCOTT_SUMTRANSACTIONS(Scotts_Org1,'COA - VALUE TABLE'!$A13,'COA - VALUE TABLE'!X$5,'COA - VALUE TABLE'!X$6),0)</f>
        <v>0</v>
      </c>
      <c r="Y13" s="350" cm="1">
        <f t="array" ref="Y13">IFERROR(_xldudf_SCOTT_SUMTRANSACTIONS(Scotts_Org1,'COA - VALUE TABLE'!$A13,'COA - VALUE TABLE'!Y$5,'COA - VALUE TABLE'!Y$6),0)</f>
        <v>0</v>
      </c>
      <c r="Z13" s="350" cm="1">
        <f t="array" ref="Z13">IFERROR(_xldudf_SCOTT_SUMTRANSACTIONS(Scotts_Org1,'COA - VALUE TABLE'!$A13,'COA - VALUE TABLE'!Z$5,'COA - VALUE TABLE'!Z$6),0)</f>
        <v>0</v>
      </c>
      <c r="AA13" s="350" cm="1">
        <f t="array" ref="AA13">IFERROR(_xldudf_SCOTT_SUMTRANSACTIONS(Scotts_Org1,'COA - VALUE TABLE'!$A13,'COA - VALUE TABLE'!AA$5,'COA - VALUE TABLE'!AA$6),0)</f>
        <v>0</v>
      </c>
      <c r="AB13" s="350" cm="1">
        <f t="array" ref="AB13">IFERROR(_xldudf_SCOTT_SUMTRANSACTIONS(Scotts_Org1,'COA - VALUE TABLE'!$A13,'COA - VALUE TABLE'!AB$5,'COA - VALUE TABLE'!AB$6),0)</f>
        <v>0</v>
      </c>
      <c r="AC13" s="350" cm="1">
        <f t="array" ref="AC13">IFERROR(_xldudf_SCOTT_SUMTRANSACTIONS(Scotts_Org1,'COA - VALUE TABLE'!$A13,'COA - VALUE TABLE'!AC$5,'COA - VALUE TABLE'!AC$6),0)</f>
        <v>0</v>
      </c>
      <c r="AD13" s="350" cm="1">
        <f t="array" ref="AD13">IFERROR(_xldudf_SCOTT_SUMTRANSACTIONS(Scotts_Org1,'COA - VALUE TABLE'!$A13,'COA - VALUE TABLE'!AD$5,'COA - VALUE TABLE'!AD$6),0)</f>
        <v>0</v>
      </c>
      <c r="AE13" s="350">
        <f t="shared" si="4"/>
        <v>0</v>
      </c>
      <c r="AF13" s="350">
        <f>IF(Header!$C$4=S$7,S13,0)+IF(Header!$C$4=T$7,T13,0)+IF(Header!$C$4=U$7,U13,0)+IF(Header!$C$4=V$7,V13,0)+IF(Header!$C$4=W$7,W13,0)+IF(Header!$C$4=X$7,X13,0)+IF(Header!$C$4=Y$7,Y13,0)+IF(Header!$C$4=Z$7,Z13,0)+IF(Header!$C$4=AA$7,AA13,0)+IF(Header!$C$4=AB$7,AB13,0)+IF(Header!$C$4=AC$7,AC13,0)+IF(Header!$C$4=AD$7,AD13,0)</f>
        <v>0</v>
      </c>
      <c r="AG13" s="351">
        <f t="shared" si="17"/>
        <v>0</v>
      </c>
      <c r="AJ13" s="2">
        <f t="shared" si="5"/>
        <v>0</v>
      </c>
      <c r="AK13" s="341">
        <f t="shared" si="6"/>
        <v>0</v>
      </c>
      <c r="AL13" s="341">
        <f t="shared" si="7"/>
        <v>0</v>
      </c>
      <c r="AM13" s="341">
        <f t="shared" si="8"/>
        <v>0</v>
      </c>
      <c r="AN13" s="341">
        <f t="shared" si="9"/>
        <v>0</v>
      </c>
      <c r="AO13" s="341">
        <f t="shared" si="10"/>
        <v>0</v>
      </c>
      <c r="AP13" s="341">
        <f t="shared" si="11"/>
        <v>0</v>
      </c>
      <c r="AQ13" s="341">
        <f t="shared" si="12"/>
        <v>0</v>
      </c>
      <c r="AR13" s="341">
        <f t="shared" si="13"/>
        <v>0</v>
      </c>
      <c r="AS13" s="341">
        <f t="shared" si="14"/>
        <v>0</v>
      </c>
      <c r="AT13" s="341">
        <f t="shared" si="15"/>
        <v>0</v>
      </c>
      <c r="AU13" s="341">
        <f t="shared" si="16"/>
        <v>0</v>
      </c>
      <c r="AV13" s="351"/>
      <c r="AX13" s="349" cm="1">
        <f t="array" ref="AX13">IFERROR(_xldudf_SCOTT_SUMTRANSACTIONS(Scotts_Org1,'COA - VALUE TABLE'!$A13,'COA - VALUE TABLE'!AX$5,'COA - VALUE TABLE'!AX$6),0)</f>
        <v>0</v>
      </c>
      <c r="AY13" s="350" cm="1">
        <f t="array" ref="AY13">IFERROR(_xldudf_SCOTT_SUMTRANSACTIONS(Scotts_Org1,'COA - VALUE TABLE'!$A13,'COA - VALUE TABLE'!AY$5,'COA - VALUE TABLE'!AY$6),0)</f>
        <v>0</v>
      </c>
      <c r="AZ13" s="350" cm="1">
        <f t="array" ref="AZ13">IFERROR(_xldudf_SCOTT_SUMTRANSACTIONS(Scotts_Org1,'COA - VALUE TABLE'!$A13,'COA - VALUE TABLE'!AZ$5,'COA - VALUE TABLE'!AZ$6),0)</f>
        <v>0</v>
      </c>
      <c r="BA13" s="350" cm="1">
        <f t="array" ref="BA13">IFERROR(_xldudf_SCOTT_SUMTRANSACTIONS(Scotts_Org1,'COA - VALUE TABLE'!$A13,'COA - VALUE TABLE'!BA$5,'COA - VALUE TABLE'!BA$6),0)</f>
        <v>0</v>
      </c>
      <c r="BB13" s="350" cm="1">
        <f t="array" ref="BB13">IFERROR(_xldudf_SCOTT_SUMTRANSACTIONS(Scotts_Org1,'COA - VALUE TABLE'!$A13,'COA - VALUE TABLE'!BB$5,'COA - VALUE TABLE'!BB$6),0)</f>
        <v>0</v>
      </c>
      <c r="BC13" s="350" cm="1">
        <f t="array" ref="BC13">IFERROR(_xldudf_SCOTT_SUMTRANSACTIONS(Scotts_Org1,'COA - VALUE TABLE'!$A13,'COA - VALUE TABLE'!BC$5,'COA - VALUE TABLE'!BC$6),0)</f>
        <v>0</v>
      </c>
      <c r="BD13" s="350" cm="1">
        <f t="array" ref="BD13">IFERROR(_xldudf_SCOTT_SUMTRANSACTIONS(Scotts_Org1,'COA - VALUE TABLE'!$A13,'COA - VALUE TABLE'!BD$5,'COA - VALUE TABLE'!BD$6),0)</f>
        <v>0</v>
      </c>
      <c r="BE13" s="350" cm="1">
        <f t="array" ref="BE13">IFERROR(_xldudf_SCOTT_SUMTRANSACTIONS(Scotts_Org1,'COA - VALUE TABLE'!$A13,'COA - VALUE TABLE'!BE$5,'COA - VALUE TABLE'!BE$6),0)</f>
        <v>0</v>
      </c>
      <c r="BF13" s="350" cm="1">
        <f t="array" ref="BF13">IFERROR(_xldudf_SCOTT_SUMTRANSACTIONS(Scotts_Org1,'COA - VALUE TABLE'!$A13,'COA - VALUE TABLE'!BF$5,'COA - VALUE TABLE'!BF$6),0)</f>
        <v>0</v>
      </c>
      <c r="BG13" s="350" cm="1">
        <f t="array" ref="BG13">IFERROR(_xldudf_SCOTT_SUMTRANSACTIONS(Scotts_Org1,'COA - VALUE TABLE'!$A13,'COA - VALUE TABLE'!BG$5,'COA - VALUE TABLE'!BG$6),0)</f>
        <v>0</v>
      </c>
      <c r="BH13" s="350" cm="1">
        <f t="array" ref="BH13">IFERROR(_xldudf_SCOTT_SUMTRANSACTIONS(Scotts_Org1,'COA - VALUE TABLE'!$A13,'COA - VALUE TABLE'!BH$5,'COA - VALUE TABLE'!BH$6),0)</f>
        <v>0</v>
      </c>
      <c r="BI13" s="350" cm="1">
        <f t="array" ref="BI13">IFERROR(_xldudf_SCOTT_SUMTRANSACTIONS(Scotts_Org1,'COA - VALUE TABLE'!$A13,'COA - VALUE TABLE'!BI$5,'COA - VALUE TABLE'!BI$6),0)</f>
        <v>0</v>
      </c>
      <c r="BJ13" s="351" cm="1">
        <f t="array" ref="BJ13">IFERROR(_xldudf_SCOTT_SUMTRANSACTIONS(Scotts_Org1,'COA - VALUE TABLE'!$A13,'COA - VALUE TABLE'!BJ$5,'COA - VALUE TABLE'!BJ$6),0)</f>
        <v>0</v>
      </c>
    </row>
    <row r="14" spans="1:62" x14ac:dyDescent="0.2">
      <c r="A14" s="2">
        <v>270</v>
      </c>
      <c r="B14" s="341" t="s">
        <v>288</v>
      </c>
      <c r="C14" s="341" t="s">
        <v>292</v>
      </c>
      <c r="D14" s="341"/>
      <c r="E14" s="341" t="s">
        <v>283</v>
      </c>
      <c r="F14" s="341" t="s">
        <v>290</v>
      </c>
      <c r="G14" s="341" t="s">
        <v>293</v>
      </c>
      <c r="H14" s="341" t="s">
        <v>287</v>
      </c>
      <c r="I14" s="341" t="s">
        <v>287</v>
      </c>
      <c r="J14" s="341" t="s">
        <v>287</v>
      </c>
      <c r="K14" s="3"/>
      <c r="L14" t="str">
        <f t="shared" si="3"/>
        <v>270 - Interest Income</v>
      </c>
      <c r="M14" t="s">
        <v>457</v>
      </c>
      <c r="N14" t="s">
        <v>26</v>
      </c>
      <c r="S14" s="349" cm="1">
        <f t="array" ref="S14">IFERROR(_xldudf_SCOTT_SUMTRANSACTIONS(Scotts_Org1,'COA - VALUE TABLE'!$A14,'COA - VALUE TABLE'!S$5,'COA - VALUE TABLE'!S$6),0)</f>
        <v>0</v>
      </c>
      <c r="T14" s="350" cm="1">
        <f t="array" ref="T14">IFERROR(_xldudf_SCOTT_SUMTRANSACTIONS(Scotts_Org1,'COA - VALUE TABLE'!$A14,'COA - VALUE TABLE'!T$5,'COA - VALUE TABLE'!T$6),0)</f>
        <v>0</v>
      </c>
      <c r="U14" s="350" cm="1">
        <f t="array" ref="U14">IFERROR(_xldudf_SCOTT_SUMTRANSACTIONS(Scotts_Org1,'COA - VALUE TABLE'!$A14,'COA - VALUE TABLE'!U$5,'COA - VALUE TABLE'!U$6),0)</f>
        <v>0</v>
      </c>
      <c r="V14" s="350" cm="1">
        <f t="array" ref="V14">IFERROR(_xldudf_SCOTT_SUMTRANSACTIONS(Scotts_Org1,'COA - VALUE TABLE'!$A14,'COA - VALUE TABLE'!V$5,'COA - VALUE TABLE'!V$6),0)</f>
        <v>0</v>
      </c>
      <c r="W14" s="350" cm="1">
        <f t="array" ref="W14">IFERROR(_xldudf_SCOTT_SUMTRANSACTIONS(Scotts_Org1,'COA - VALUE TABLE'!$A14,'COA - VALUE TABLE'!W$5,'COA - VALUE TABLE'!W$6),0)</f>
        <v>0</v>
      </c>
      <c r="X14" s="350" cm="1">
        <f t="array" ref="X14">IFERROR(_xldudf_SCOTT_SUMTRANSACTIONS(Scotts_Org1,'COA - VALUE TABLE'!$A14,'COA - VALUE TABLE'!X$5,'COA - VALUE TABLE'!X$6),0)</f>
        <v>0</v>
      </c>
      <c r="Y14" s="350" cm="1">
        <f t="array" ref="Y14">IFERROR(_xldudf_SCOTT_SUMTRANSACTIONS(Scotts_Org1,'COA - VALUE TABLE'!$A14,'COA - VALUE TABLE'!Y$5,'COA - VALUE TABLE'!Y$6),0)</f>
        <v>0</v>
      </c>
      <c r="Z14" s="350" cm="1">
        <f t="array" ref="Z14">IFERROR(_xldudf_SCOTT_SUMTRANSACTIONS(Scotts_Org1,'COA - VALUE TABLE'!$A14,'COA - VALUE TABLE'!Z$5,'COA - VALUE TABLE'!Z$6),0)</f>
        <v>0</v>
      </c>
      <c r="AA14" s="350" cm="1">
        <f t="array" ref="AA14">IFERROR(_xldudf_SCOTT_SUMTRANSACTIONS(Scotts_Org1,'COA - VALUE TABLE'!$A14,'COA - VALUE TABLE'!AA$5,'COA - VALUE TABLE'!AA$6),0)</f>
        <v>0</v>
      </c>
      <c r="AB14" s="350" cm="1">
        <f t="array" ref="AB14">IFERROR(_xldudf_SCOTT_SUMTRANSACTIONS(Scotts_Org1,'COA - VALUE TABLE'!$A14,'COA - VALUE TABLE'!AB$5,'COA - VALUE TABLE'!AB$6),0)</f>
        <v>0</v>
      </c>
      <c r="AC14" s="350" cm="1">
        <f t="array" ref="AC14">IFERROR(_xldudf_SCOTT_SUMTRANSACTIONS(Scotts_Org1,'COA - VALUE TABLE'!$A14,'COA - VALUE TABLE'!AC$5,'COA - VALUE TABLE'!AC$6),0)</f>
        <v>0</v>
      </c>
      <c r="AD14" s="350" cm="1">
        <f t="array" ref="AD14">IFERROR(_xldudf_SCOTT_SUMTRANSACTIONS(Scotts_Org1,'COA - VALUE TABLE'!$A14,'COA - VALUE TABLE'!AD$5,'COA - VALUE TABLE'!AD$6),0)</f>
        <v>0</v>
      </c>
      <c r="AE14" s="350">
        <f t="shared" si="4"/>
        <v>0</v>
      </c>
      <c r="AF14" s="350">
        <f>IF(Header!$C$4=S$7,S14,0)+IF(Header!$C$4=T$7,T14,0)+IF(Header!$C$4=U$7,U14,0)+IF(Header!$C$4=V$7,V14,0)+IF(Header!$C$4=W$7,W14,0)+IF(Header!$C$4=X$7,X14,0)+IF(Header!$C$4=Y$7,Y14,0)+IF(Header!$C$4=Z$7,Z14,0)+IF(Header!$C$4=AA$7,AA14,0)+IF(Header!$C$4=AB$7,AB14,0)+IF(Header!$C$4=AC$7,AC14,0)+IF(Header!$C$4=AD$7,AD14,0)</f>
        <v>0</v>
      </c>
      <c r="AG14" s="351">
        <f t="shared" si="17"/>
        <v>0</v>
      </c>
      <c r="AJ14" s="2">
        <f t="shared" si="5"/>
        <v>0</v>
      </c>
      <c r="AK14" s="341">
        <f t="shared" si="6"/>
        <v>0</v>
      </c>
      <c r="AL14" s="341">
        <f t="shared" si="7"/>
        <v>0</v>
      </c>
      <c r="AM14" s="341">
        <f t="shared" si="8"/>
        <v>0</v>
      </c>
      <c r="AN14" s="341">
        <f t="shared" si="9"/>
        <v>0</v>
      </c>
      <c r="AO14" s="341">
        <f t="shared" si="10"/>
        <v>0</v>
      </c>
      <c r="AP14" s="341">
        <f t="shared" si="11"/>
        <v>0</v>
      </c>
      <c r="AQ14" s="341">
        <f t="shared" si="12"/>
        <v>0</v>
      </c>
      <c r="AR14" s="341">
        <f t="shared" si="13"/>
        <v>0</v>
      </c>
      <c r="AS14" s="341">
        <f t="shared" si="14"/>
        <v>0</v>
      </c>
      <c r="AT14" s="341">
        <f t="shared" si="15"/>
        <v>0</v>
      </c>
      <c r="AU14" s="341">
        <f t="shared" si="16"/>
        <v>0</v>
      </c>
      <c r="AV14" s="351"/>
      <c r="AX14" s="349" cm="1">
        <f t="array" ref="AX14">IFERROR(_xldudf_SCOTT_SUMTRANSACTIONS(Scotts_Org1,'COA - VALUE TABLE'!$A14,'COA - VALUE TABLE'!AX$5,'COA - VALUE TABLE'!AX$6),0)</f>
        <v>0</v>
      </c>
      <c r="AY14" s="350" cm="1">
        <f t="array" ref="AY14">IFERROR(_xldudf_SCOTT_SUMTRANSACTIONS(Scotts_Org1,'COA - VALUE TABLE'!$A14,'COA - VALUE TABLE'!AY$5,'COA - VALUE TABLE'!AY$6),0)</f>
        <v>0</v>
      </c>
      <c r="AZ14" s="350" cm="1">
        <f t="array" ref="AZ14">IFERROR(_xldudf_SCOTT_SUMTRANSACTIONS(Scotts_Org1,'COA - VALUE TABLE'!$A14,'COA - VALUE TABLE'!AZ$5,'COA - VALUE TABLE'!AZ$6),0)</f>
        <v>0</v>
      </c>
      <c r="BA14" s="350" cm="1">
        <f t="array" ref="BA14">IFERROR(_xldudf_SCOTT_SUMTRANSACTIONS(Scotts_Org1,'COA - VALUE TABLE'!$A14,'COA - VALUE TABLE'!BA$5,'COA - VALUE TABLE'!BA$6),0)</f>
        <v>0</v>
      </c>
      <c r="BB14" s="350" cm="1">
        <f t="array" ref="BB14">IFERROR(_xldudf_SCOTT_SUMTRANSACTIONS(Scotts_Org1,'COA - VALUE TABLE'!$A14,'COA - VALUE TABLE'!BB$5,'COA - VALUE TABLE'!BB$6),0)</f>
        <v>0</v>
      </c>
      <c r="BC14" s="350" cm="1">
        <f t="array" ref="BC14">IFERROR(_xldudf_SCOTT_SUMTRANSACTIONS(Scotts_Org1,'COA - VALUE TABLE'!$A14,'COA - VALUE TABLE'!BC$5,'COA - VALUE TABLE'!BC$6),0)</f>
        <v>0</v>
      </c>
      <c r="BD14" s="350" cm="1">
        <f t="array" ref="BD14">IFERROR(_xldudf_SCOTT_SUMTRANSACTIONS(Scotts_Org1,'COA - VALUE TABLE'!$A14,'COA - VALUE TABLE'!BD$5,'COA - VALUE TABLE'!BD$6),0)</f>
        <v>0</v>
      </c>
      <c r="BE14" s="350" cm="1">
        <f t="array" ref="BE14">IFERROR(_xldudf_SCOTT_SUMTRANSACTIONS(Scotts_Org1,'COA - VALUE TABLE'!$A14,'COA - VALUE TABLE'!BE$5,'COA - VALUE TABLE'!BE$6),0)</f>
        <v>0</v>
      </c>
      <c r="BF14" s="350" cm="1">
        <f t="array" ref="BF14">IFERROR(_xldudf_SCOTT_SUMTRANSACTIONS(Scotts_Org1,'COA - VALUE TABLE'!$A14,'COA - VALUE TABLE'!BF$5,'COA - VALUE TABLE'!BF$6),0)</f>
        <v>0</v>
      </c>
      <c r="BG14" s="350" cm="1">
        <f t="array" ref="BG14">IFERROR(_xldudf_SCOTT_SUMTRANSACTIONS(Scotts_Org1,'COA - VALUE TABLE'!$A14,'COA - VALUE TABLE'!BG$5,'COA - VALUE TABLE'!BG$6),0)</f>
        <v>0</v>
      </c>
      <c r="BH14" s="350" cm="1">
        <f t="array" ref="BH14">IFERROR(_xldudf_SCOTT_SUMTRANSACTIONS(Scotts_Org1,'COA - VALUE TABLE'!$A14,'COA - VALUE TABLE'!BH$5,'COA - VALUE TABLE'!BH$6),0)</f>
        <v>0</v>
      </c>
      <c r="BI14" s="350" cm="1">
        <f t="array" ref="BI14">IFERROR(_xldudf_SCOTT_SUMTRANSACTIONS(Scotts_Org1,'COA - VALUE TABLE'!$A14,'COA - VALUE TABLE'!BI$5,'COA - VALUE TABLE'!BI$6),0)</f>
        <v>0</v>
      </c>
      <c r="BJ14" s="351" cm="1">
        <f t="array" ref="BJ14">IFERROR(_xldudf_SCOTT_SUMTRANSACTIONS(Scotts_Org1,'COA - VALUE TABLE'!$A14,'COA - VALUE TABLE'!BJ$5,'COA - VALUE TABLE'!BJ$6),0)</f>
        <v>0</v>
      </c>
    </row>
    <row r="15" spans="1:62" x14ac:dyDescent="0.2">
      <c r="A15" s="2">
        <v>310</v>
      </c>
      <c r="B15" s="341" t="s">
        <v>295</v>
      </c>
      <c r="C15" s="341" t="s">
        <v>471</v>
      </c>
      <c r="D15" s="341"/>
      <c r="E15" s="341" t="s">
        <v>294</v>
      </c>
      <c r="F15" s="341" t="s">
        <v>290</v>
      </c>
      <c r="G15" s="341" t="s">
        <v>472</v>
      </c>
      <c r="H15" s="341" t="s">
        <v>287</v>
      </c>
      <c r="I15" s="341" t="s">
        <v>287</v>
      </c>
      <c r="J15" s="341" t="s">
        <v>287</v>
      </c>
      <c r="K15" s="3"/>
      <c r="L15" t="str">
        <f t="shared" si="3"/>
        <v>310 - Cost of Goods Sold</v>
      </c>
      <c r="M15" t="s">
        <v>457</v>
      </c>
      <c r="N15" t="s">
        <v>32</v>
      </c>
      <c r="S15" s="349" cm="1">
        <f t="array" ref="S15">IFERROR(_xldudf_SCOTT_SUMTRANSACTIONS(Scotts_Org1,'COA - VALUE TABLE'!$A15,'COA - VALUE TABLE'!S$5,'COA - VALUE TABLE'!S$6),0)</f>
        <v>0</v>
      </c>
      <c r="T15" s="350" cm="1">
        <f t="array" ref="T15">IFERROR(_xldudf_SCOTT_SUMTRANSACTIONS(Scotts_Org1,'COA - VALUE TABLE'!$A15,'COA - VALUE TABLE'!T$5,'COA - VALUE TABLE'!T$6),0)</f>
        <v>0</v>
      </c>
      <c r="U15" s="350" cm="1">
        <f t="array" ref="U15">IFERROR(_xldudf_SCOTT_SUMTRANSACTIONS(Scotts_Org1,'COA - VALUE TABLE'!$A15,'COA - VALUE TABLE'!U$5,'COA - VALUE TABLE'!U$6),0)</f>
        <v>0</v>
      </c>
      <c r="V15" s="350" cm="1">
        <f t="array" ref="V15">IFERROR(_xldudf_SCOTT_SUMTRANSACTIONS(Scotts_Org1,'COA - VALUE TABLE'!$A15,'COA - VALUE TABLE'!V$5,'COA - VALUE TABLE'!V$6),0)</f>
        <v>0</v>
      </c>
      <c r="W15" s="350" cm="1">
        <f t="array" ref="W15">IFERROR(_xldudf_SCOTT_SUMTRANSACTIONS(Scotts_Org1,'COA - VALUE TABLE'!$A15,'COA - VALUE TABLE'!W$5,'COA - VALUE TABLE'!W$6),0)</f>
        <v>0</v>
      </c>
      <c r="X15" s="350" cm="1">
        <f t="array" ref="X15">IFERROR(_xldudf_SCOTT_SUMTRANSACTIONS(Scotts_Org1,'COA - VALUE TABLE'!$A15,'COA - VALUE TABLE'!X$5,'COA - VALUE TABLE'!X$6),0)</f>
        <v>0</v>
      </c>
      <c r="Y15" s="350" cm="1">
        <f t="array" ref="Y15">IFERROR(_xldudf_SCOTT_SUMTRANSACTIONS(Scotts_Org1,'COA - VALUE TABLE'!$A15,'COA - VALUE TABLE'!Y$5,'COA - VALUE TABLE'!Y$6),0)</f>
        <v>0</v>
      </c>
      <c r="Z15" s="350" cm="1">
        <f t="array" ref="Z15">IFERROR(_xldudf_SCOTT_SUMTRANSACTIONS(Scotts_Org1,'COA - VALUE TABLE'!$A15,'COA - VALUE TABLE'!Z$5,'COA - VALUE TABLE'!Z$6),0)</f>
        <v>0</v>
      </c>
      <c r="AA15" s="350" cm="1">
        <f t="array" ref="AA15">IFERROR(_xldudf_SCOTT_SUMTRANSACTIONS(Scotts_Org1,'COA - VALUE TABLE'!$A15,'COA - VALUE TABLE'!AA$5,'COA - VALUE TABLE'!AA$6),0)</f>
        <v>0</v>
      </c>
      <c r="AB15" s="350" cm="1">
        <f t="array" ref="AB15">IFERROR(_xldudf_SCOTT_SUMTRANSACTIONS(Scotts_Org1,'COA - VALUE TABLE'!$A15,'COA - VALUE TABLE'!AB$5,'COA - VALUE TABLE'!AB$6),0)</f>
        <v>0</v>
      </c>
      <c r="AC15" s="350" cm="1">
        <f t="array" ref="AC15">IFERROR(_xldudf_SCOTT_SUMTRANSACTIONS(Scotts_Org1,'COA - VALUE TABLE'!$A15,'COA - VALUE TABLE'!AC$5,'COA - VALUE TABLE'!AC$6),0)</f>
        <v>0</v>
      </c>
      <c r="AD15" s="350" cm="1">
        <f t="array" ref="AD15">IFERROR(_xldudf_SCOTT_SUMTRANSACTIONS(Scotts_Org1,'COA - VALUE TABLE'!$A15,'COA - VALUE TABLE'!AD$5,'COA - VALUE TABLE'!AD$6),0)</f>
        <v>0</v>
      </c>
      <c r="AE15" s="350">
        <f t="shared" si="4"/>
        <v>0</v>
      </c>
      <c r="AF15" s="350">
        <f>IF(Header!$C$4=S$7,S15,0)+IF(Header!$C$4=T$7,T15,0)+IF(Header!$C$4=U$7,U15,0)+IF(Header!$C$4=V$7,V15,0)+IF(Header!$C$4=W$7,W15,0)+IF(Header!$C$4=X$7,X15,0)+IF(Header!$C$4=Y$7,Y15,0)+IF(Header!$C$4=Z$7,Z15,0)+IF(Header!$C$4=AA$7,AA15,0)+IF(Header!$C$4=AB$7,AB15,0)+IF(Header!$C$4=AC$7,AC15,0)+IF(Header!$C$4=AD$7,AD15,0)</f>
        <v>0</v>
      </c>
      <c r="AG15" s="351">
        <f t="shared" si="17"/>
        <v>0</v>
      </c>
      <c r="AJ15" s="2">
        <f t="shared" si="5"/>
        <v>500</v>
      </c>
      <c r="AK15" s="341">
        <f t="shared" si="6"/>
        <v>0</v>
      </c>
      <c r="AL15" s="341">
        <f t="shared" si="7"/>
        <v>0</v>
      </c>
      <c r="AM15" s="341">
        <f t="shared" si="8"/>
        <v>500</v>
      </c>
      <c r="AN15" s="341">
        <f t="shared" si="9"/>
        <v>500</v>
      </c>
      <c r="AO15" s="341">
        <f t="shared" si="10"/>
        <v>500</v>
      </c>
      <c r="AP15" s="341">
        <f t="shared" si="11"/>
        <v>500</v>
      </c>
      <c r="AQ15" s="341">
        <f t="shared" si="12"/>
        <v>500</v>
      </c>
      <c r="AR15" s="341">
        <f t="shared" si="13"/>
        <v>500</v>
      </c>
      <c r="AS15" s="341">
        <f t="shared" si="14"/>
        <v>500</v>
      </c>
      <c r="AT15" s="341">
        <f t="shared" si="15"/>
        <v>500</v>
      </c>
      <c r="AU15" s="341">
        <f t="shared" si="16"/>
        <v>500</v>
      </c>
      <c r="AV15" s="351"/>
      <c r="AX15" s="349" cm="1">
        <f t="array" ref="AX15">IFERROR(_xldudf_SCOTT_SUMTRANSACTIONS(Scotts_Org1,'COA - VALUE TABLE'!$A15,'COA - VALUE TABLE'!AX$5,'COA - VALUE TABLE'!AX$6),0)</f>
        <v>0</v>
      </c>
      <c r="AY15" s="350" cm="1">
        <f t="array" ref="AY15">IFERROR(_xldudf_SCOTT_SUMTRANSACTIONS(Scotts_Org1,'COA - VALUE TABLE'!$A15,'COA - VALUE TABLE'!AY$5,'COA - VALUE TABLE'!AY$6),0)</f>
        <v>0</v>
      </c>
      <c r="AZ15" s="350" cm="1">
        <f t="array" ref="AZ15">IFERROR(_xldudf_SCOTT_SUMTRANSACTIONS(Scotts_Org1,'COA - VALUE TABLE'!$A15,'COA - VALUE TABLE'!AZ$5,'COA - VALUE TABLE'!AZ$6),0)</f>
        <v>0</v>
      </c>
      <c r="BA15" s="350" cm="1">
        <f t="array" ref="BA15">IFERROR(_xldudf_SCOTT_SUMTRANSACTIONS(Scotts_Org1,'COA - VALUE TABLE'!$A15,'COA - VALUE TABLE'!BA$5,'COA - VALUE TABLE'!BA$6),0)</f>
        <v>0</v>
      </c>
      <c r="BB15" s="350" cm="1">
        <f t="array" ref="BB15">IFERROR(_xldudf_SCOTT_SUMTRANSACTIONS(Scotts_Org1,'COA - VALUE TABLE'!$A15,'COA - VALUE TABLE'!BB$5,'COA - VALUE TABLE'!BB$6),0)</f>
        <v>0</v>
      </c>
      <c r="BC15" s="350" cm="1">
        <f t="array" ref="BC15">IFERROR(_xldudf_SCOTT_SUMTRANSACTIONS(Scotts_Org1,'COA - VALUE TABLE'!$A15,'COA - VALUE TABLE'!BC$5,'COA - VALUE TABLE'!BC$6),0)</f>
        <v>0</v>
      </c>
      <c r="BD15" s="350" cm="1">
        <f t="array" ref="BD15">IFERROR(_xldudf_SCOTT_SUMTRANSACTIONS(Scotts_Org1,'COA - VALUE TABLE'!$A15,'COA - VALUE TABLE'!BD$5,'COA - VALUE TABLE'!BD$6),0)</f>
        <v>0</v>
      </c>
      <c r="BE15" s="350" cm="1">
        <f t="array" ref="BE15">IFERROR(_xldudf_SCOTT_SUMTRANSACTIONS(Scotts_Org1,'COA - VALUE TABLE'!$A15,'COA - VALUE TABLE'!BE$5,'COA - VALUE TABLE'!BE$6),0)</f>
        <v>0</v>
      </c>
      <c r="BF15" s="350" cm="1">
        <f t="array" ref="BF15">IFERROR(_xldudf_SCOTT_SUMTRANSACTIONS(Scotts_Org1,'COA - VALUE TABLE'!$A15,'COA - VALUE TABLE'!BF$5,'COA - VALUE TABLE'!BF$6),0)</f>
        <v>0</v>
      </c>
      <c r="BG15" s="350" cm="1">
        <f t="array" ref="BG15">IFERROR(_xldudf_SCOTT_SUMTRANSACTIONS(Scotts_Org1,'COA - VALUE TABLE'!$A15,'COA - VALUE TABLE'!BG$5,'COA - VALUE TABLE'!BG$6),0)</f>
        <v>0</v>
      </c>
      <c r="BH15" s="350" cm="1">
        <f t="array" ref="BH15">IFERROR(_xldudf_SCOTT_SUMTRANSACTIONS(Scotts_Org1,'COA - VALUE TABLE'!$A15,'COA - VALUE TABLE'!BH$5,'COA - VALUE TABLE'!BH$6),0)</f>
        <v>0</v>
      </c>
      <c r="BI15" s="350" cm="1">
        <f t="array" ref="BI15">IFERROR(_xldudf_SCOTT_SUMTRANSACTIONS(Scotts_Org1,'COA - VALUE TABLE'!$A15,'COA - VALUE TABLE'!BI$5,'COA - VALUE TABLE'!BI$6),0)</f>
        <v>0</v>
      </c>
      <c r="BJ15" s="351" cm="1">
        <f t="array" ref="BJ15">IFERROR(_xldudf_SCOTT_SUMTRANSACTIONS(Scotts_Org1,'COA - VALUE TABLE'!$A15,'COA - VALUE TABLE'!BJ$5,'COA - VALUE TABLE'!BJ$6),0)</f>
        <v>0</v>
      </c>
    </row>
    <row r="16" spans="1:62" x14ac:dyDescent="0.2">
      <c r="A16" s="2">
        <v>320</v>
      </c>
      <c r="B16" s="341" t="s">
        <v>295</v>
      </c>
      <c r="C16" s="341" t="s">
        <v>473</v>
      </c>
      <c r="D16" s="341"/>
      <c r="E16" s="341" t="s">
        <v>294</v>
      </c>
      <c r="F16" s="341" t="s">
        <v>290</v>
      </c>
      <c r="G16" s="341" t="s">
        <v>296</v>
      </c>
      <c r="H16" s="341" t="s">
        <v>287</v>
      </c>
      <c r="I16" s="341" t="s">
        <v>287</v>
      </c>
      <c r="J16" s="341" t="s">
        <v>287</v>
      </c>
      <c r="K16" s="3"/>
      <c r="L16" t="str">
        <f t="shared" si="3"/>
        <v>320 - Direct Wages</v>
      </c>
      <c r="M16" t="s">
        <v>457</v>
      </c>
      <c r="N16" t="s">
        <v>32</v>
      </c>
      <c r="S16" s="349" cm="1">
        <f t="array" ref="S16">IFERROR(_xldudf_SCOTT_SUMTRANSACTIONS(Scotts_Org1,'COA - VALUE TABLE'!$A16,'COA - VALUE TABLE'!S$5,'COA - VALUE TABLE'!S$6),0)</f>
        <v>0</v>
      </c>
      <c r="T16" s="350" cm="1">
        <f t="array" ref="T16">IFERROR(_xldudf_SCOTT_SUMTRANSACTIONS(Scotts_Org1,'COA - VALUE TABLE'!$A16,'COA - VALUE TABLE'!T$5,'COA - VALUE TABLE'!T$6),0)</f>
        <v>0</v>
      </c>
      <c r="U16" s="350" cm="1">
        <f t="array" ref="U16">IFERROR(_xldudf_SCOTT_SUMTRANSACTIONS(Scotts_Org1,'COA - VALUE TABLE'!$A16,'COA - VALUE TABLE'!U$5,'COA - VALUE TABLE'!U$6),0)</f>
        <v>0</v>
      </c>
      <c r="V16" s="350" cm="1">
        <f t="array" ref="V16">IFERROR(_xldudf_SCOTT_SUMTRANSACTIONS(Scotts_Org1,'COA - VALUE TABLE'!$A16,'COA - VALUE TABLE'!V$5,'COA - VALUE TABLE'!V$6),0)</f>
        <v>0</v>
      </c>
      <c r="W16" s="350" cm="1">
        <f t="array" ref="W16">IFERROR(_xldudf_SCOTT_SUMTRANSACTIONS(Scotts_Org1,'COA - VALUE TABLE'!$A16,'COA - VALUE TABLE'!W$5,'COA - VALUE TABLE'!W$6),0)</f>
        <v>0</v>
      </c>
      <c r="X16" s="350" cm="1">
        <f t="array" ref="X16">IFERROR(_xldudf_SCOTT_SUMTRANSACTIONS(Scotts_Org1,'COA - VALUE TABLE'!$A16,'COA - VALUE TABLE'!X$5,'COA - VALUE TABLE'!X$6),0)</f>
        <v>0</v>
      </c>
      <c r="Y16" s="350" cm="1">
        <f t="array" ref="Y16">IFERROR(_xldudf_SCOTT_SUMTRANSACTIONS(Scotts_Org1,'COA - VALUE TABLE'!$A16,'COA - VALUE TABLE'!Y$5,'COA - VALUE TABLE'!Y$6),0)</f>
        <v>0</v>
      </c>
      <c r="Z16" s="350" cm="1">
        <f t="array" ref="Z16">IFERROR(_xldudf_SCOTT_SUMTRANSACTIONS(Scotts_Org1,'COA - VALUE TABLE'!$A16,'COA - VALUE TABLE'!Z$5,'COA - VALUE TABLE'!Z$6),0)</f>
        <v>0</v>
      </c>
      <c r="AA16" s="350" cm="1">
        <f t="array" ref="AA16">IFERROR(_xldudf_SCOTT_SUMTRANSACTIONS(Scotts_Org1,'COA - VALUE TABLE'!$A16,'COA - VALUE TABLE'!AA$5,'COA - VALUE TABLE'!AA$6),0)</f>
        <v>0</v>
      </c>
      <c r="AB16" s="350" cm="1">
        <f t="array" ref="AB16">IFERROR(_xldudf_SCOTT_SUMTRANSACTIONS(Scotts_Org1,'COA - VALUE TABLE'!$A16,'COA - VALUE TABLE'!AB$5,'COA - VALUE TABLE'!AB$6),0)</f>
        <v>0</v>
      </c>
      <c r="AC16" s="350" cm="1">
        <f t="array" ref="AC16">IFERROR(_xldudf_SCOTT_SUMTRANSACTIONS(Scotts_Org1,'COA - VALUE TABLE'!$A16,'COA - VALUE TABLE'!AC$5,'COA - VALUE TABLE'!AC$6),0)</f>
        <v>0</v>
      </c>
      <c r="AD16" s="350" cm="1">
        <f t="array" ref="AD16">IFERROR(_xldudf_SCOTT_SUMTRANSACTIONS(Scotts_Org1,'COA - VALUE TABLE'!$A16,'COA - VALUE TABLE'!AD$5,'COA - VALUE TABLE'!AD$6),0)</f>
        <v>0</v>
      </c>
      <c r="AE16" s="350">
        <f t="shared" si="4"/>
        <v>0</v>
      </c>
      <c r="AF16" s="350">
        <f>IF(Header!$C$4=S$7,S16,0)+IF(Header!$C$4=T$7,T16,0)+IF(Header!$C$4=U$7,U16,0)+IF(Header!$C$4=V$7,V16,0)+IF(Header!$C$4=W$7,W16,0)+IF(Header!$C$4=X$7,X16,0)+IF(Header!$C$4=Y$7,Y16,0)+IF(Header!$C$4=Z$7,Z16,0)+IF(Header!$C$4=AA$7,AA16,0)+IF(Header!$C$4=AB$7,AB16,0)+IF(Header!$C$4=AC$7,AC16,0)+IF(Header!$C$4=AD$7,AD16,0)</f>
        <v>0</v>
      </c>
      <c r="AG16" s="351">
        <f t="shared" si="17"/>
        <v>0</v>
      </c>
      <c r="AJ16" s="2">
        <f t="shared" si="5"/>
        <v>0</v>
      </c>
      <c r="AK16" s="341">
        <f t="shared" si="6"/>
        <v>0</v>
      </c>
      <c r="AL16" s="341">
        <f t="shared" si="7"/>
        <v>0</v>
      </c>
      <c r="AM16" s="341">
        <f t="shared" si="8"/>
        <v>0</v>
      </c>
      <c r="AN16" s="341">
        <f t="shared" si="9"/>
        <v>0</v>
      </c>
      <c r="AO16" s="341">
        <f t="shared" si="10"/>
        <v>0</v>
      </c>
      <c r="AP16" s="341">
        <f t="shared" si="11"/>
        <v>0</v>
      </c>
      <c r="AQ16" s="341">
        <f t="shared" si="12"/>
        <v>0</v>
      </c>
      <c r="AR16" s="341">
        <f t="shared" si="13"/>
        <v>0</v>
      </c>
      <c r="AS16" s="341">
        <f t="shared" si="14"/>
        <v>0</v>
      </c>
      <c r="AT16" s="341">
        <f t="shared" si="15"/>
        <v>0</v>
      </c>
      <c r="AU16" s="341">
        <f t="shared" si="16"/>
        <v>0</v>
      </c>
      <c r="AV16" s="351"/>
      <c r="AX16" s="349" cm="1">
        <f t="array" ref="AX16">IFERROR(_xldudf_SCOTT_SUMTRANSACTIONS(Scotts_Org1,'COA - VALUE TABLE'!$A16,'COA - VALUE TABLE'!AX$5,'COA - VALUE TABLE'!AX$6),0)</f>
        <v>0</v>
      </c>
      <c r="AY16" s="350" cm="1">
        <f t="array" ref="AY16">IFERROR(_xldudf_SCOTT_SUMTRANSACTIONS(Scotts_Org1,'COA - VALUE TABLE'!$A16,'COA - VALUE TABLE'!AY$5,'COA - VALUE TABLE'!AY$6),0)</f>
        <v>0</v>
      </c>
      <c r="AZ16" s="350" cm="1">
        <f t="array" ref="AZ16">IFERROR(_xldudf_SCOTT_SUMTRANSACTIONS(Scotts_Org1,'COA - VALUE TABLE'!$A16,'COA - VALUE TABLE'!AZ$5,'COA - VALUE TABLE'!AZ$6),0)</f>
        <v>0</v>
      </c>
      <c r="BA16" s="350" cm="1">
        <f t="array" ref="BA16">IFERROR(_xldudf_SCOTT_SUMTRANSACTIONS(Scotts_Org1,'COA - VALUE TABLE'!$A16,'COA - VALUE TABLE'!BA$5,'COA - VALUE TABLE'!BA$6),0)</f>
        <v>0</v>
      </c>
      <c r="BB16" s="350" cm="1">
        <f t="array" ref="BB16">IFERROR(_xldudf_SCOTT_SUMTRANSACTIONS(Scotts_Org1,'COA - VALUE TABLE'!$A16,'COA - VALUE TABLE'!BB$5,'COA - VALUE TABLE'!BB$6),0)</f>
        <v>0</v>
      </c>
      <c r="BC16" s="350" cm="1">
        <f t="array" ref="BC16">IFERROR(_xldudf_SCOTT_SUMTRANSACTIONS(Scotts_Org1,'COA - VALUE TABLE'!$A16,'COA - VALUE TABLE'!BC$5,'COA - VALUE TABLE'!BC$6),0)</f>
        <v>0</v>
      </c>
      <c r="BD16" s="350" cm="1">
        <f t="array" ref="BD16">IFERROR(_xldudf_SCOTT_SUMTRANSACTIONS(Scotts_Org1,'COA - VALUE TABLE'!$A16,'COA - VALUE TABLE'!BD$5,'COA - VALUE TABLE'!BD$6),0)</f>
        <v>0</v>
      </c>
      <c r="BE16" s="350" cm="1">
        <f t="array" ref="BE16">IFERROR(_xldudf_SCOTT_SUMTRANSACTIONS(Scotts_Org1,'COA - VALUE TABLE'!$A16,'COA - VALUE TABLE'!BE$5,'COA - VALUE TABLE'!BE$6),0)</f>
        <v>0</v>
      </c>
      <c r="BF16" s="350" cm="1">
        <f t="array" ref="BF16">IFERROR(_xldudf_SCOTT_SUMTRANSACTIONS(Scotts_Org1,'COA - VALUE TABLE'!$A16,'COA - VALUE TABLE'!BF$5,'COA - VALUE TABLE'!BF$6),0)</f>
        <v>0</v>
      </c>
      <c r="BG16" s="350" cm="1">
        <f t="array" ref="BG16">IFERROR(_xldudf_SCOTT_SUMTRANSACTIONS(Scotts_Org1,'COA - VALUE TABLE'!$A16,'COA - VALUE TABLE'!BG$5,'COA - VALUE TABLE'!BG$6),0)</f>
        <v>0</v>
      </c>
      <c r="BH16" s="350" cm="1">
        <f t="array" ref="BH16">IFERROR(_xldudf_SCOTT_SUMTRANSACTIONS(Scotts_Org1,'COA - VALUE TABLE'!$A16,'COA - VALUE TABLE'!BH$5,'COA - VALUE TABLE'!BH$6),0)</f>
        <v>0</v>
      </c>
      <c r="BI16" s="350" cm="1">
        <f t="array" ref="BI16">IFERROR(_xldudf_SCOTT_SUMTRANSACTIONS(Scotts_Org1,'COA - VALUE TABLE'!$A16,'COA - VALUE TABLE'!BI$5,'COA - VALUE TABLE'!BI$6),0)</f>
        <v>0</v>
      </c>
      <c r="BJ16" s="351" cm="1">
        <f t="array" ref="BJ16">IFERROR(_xldudf_SCOTT_SUMTRANSACTIONS(Scotts_Org1,'COA - VALUE TABLE'!$A16,'COA - VALUE TABLE'!BJ$5,'COA - VALUE TABLE'!BJ$6),0)</f>
        <v>0</v>
      </c>
    </row>
    <row r="17" spans="1:62" x14ac:dyDescent="0.2">
      <c r="A17" s="2">
        <v>325</v>
      </c>
      <c r="B17" s="341" t="s">
        <v>295</v>
      </c>
      <c r="C17" s="341" t="s">
        <v>474</v>
      </c>
      <c r="D17" s="341"/>
      <c r="E17" s="341" t="s">
        <v>294</v>
      </c>
      <c r="F17" s="341" t="s">
        <v>290</v>
      </c>
      <c r="G17" s="341" t="s">
        <v>475</v>
      </c>
      <c r="H17" s="341" t="s">
        <v>287</v>
      </c>
      <c r="I17" s="341" t="s">
        <v>287</v>
      </c>
      <c r="J17" s="341" t="s">
        <v>287</v>
      </c>
      <c r="K17" s="3"/>
      <c r="L17" t="str">
        <f t="shared" si="3"/>
        <v>325 - Direct Expenses</v>
      </c>
      <c r="M17" t="s">
        <v>457</v>
      </c>
      <c r="N17" t="s">
        <v>32</v>
      </c>
      <c r="S17" s="349" cm="1">
        <f t="array" ref="S17">IFERROR(_xldudf_SCOTT_SUMTRANSACTIONS(Scotts_Org1,'COA - VALUE TABLE'!$A17,'COA - VALUE TABLE'!S$5,'COA - VALUE TABLE'!S$6),0)</f>
        <v>0</v>
      </c>
      <c r="T17" s="350" cm="1">
        <f t="array" ref="T17">IFERROR(_xldudf_SCOTT_SUMTRANSACTIONS(Scotts_Org1,'COA - VALUE TABLE'!$A17,'COA - VALUE TABLE'!T$5,'COA - VALUE TABLE'!T$6),0)</f>
        <v>0</v>
      </c>
      <c r="U17" s="350" cm="1">
        <f t="array" ref="U17">IFERROR(_xldudf_SCOTT_SUMTRANSACTIONS(Scotts_Org1,'COA - VALUE TABLE'!$A17,'COA - VALUE TABLE'!U$5,'COA - VALUE TABLE'!U$6),0)</f>
        <v>0</v>
      </c>
      <c r="V17" s="350" cm="1">
        <f t="array" ref="V17">IFERROR(_xldudf_SCOTT_SUMTRANSACTIONS(Scotts_Org1,'COA - VALUE TABLE'!$A17,'COA - VALUE TABLE'!V$5,'COA - VALUE TABLE'!V$6),0)</f>
        <v>0</v>
      </c>
      <c r="W17" s="350" cm="1">
        <f t="array" ref="W17">IFERROR(_xldudf_SCOTT_SUMTRANSACTIONS(Scotts_Org1,'COA - VALUE TABLE'!$A17,'COA - VALUE TABLE'!W$5,'COA - VALUE TABLE'!W$6),0)</f>
        <v>0</v>
      </c>
      <c r="X17" s="350" cm="1">
        <f t="array" ref="X17">IFERROR(_xldudf_SCOTT_SUMTRANSACTIONS(Scotts_Org1,'COA - VALUE TABLE'!$A17,'COA - VALUE TABLE'!X$5,'COA - VALUE TABLE'!X$6),0)</f>
        <v>0</v>
      </c>
      <c r="Y17" s="350" cm="1">
        <f t="array" ref="Y17">IFERROR(_xldudf_SCOTT_SUMTRANSACTIONS(Scotts_Org1,'COA - VALUE TABLE'!$A17,'COA - VALUE TABLE'!Y$5,'COA - VALUE TABLE'!Y$6),0)</f>
        <v>0</v>
      </c>
      <c r="Z17" s="350" cm="1">
        <f t="array" ref="Z17">IFERROR(_xldudf_SCOTT_SUMTRANSACTIONS(Scotts_Org1,'COA - VALUE TABLE'!$A17,'COA - VALUE TABLE'!Z$5,'COA - VALUE TABLE'!Z$6),0)</f>
        <v>0</v>
      </c>
      <c r="AA17" s="350" cm="1">
        <f t="array" ref="AA17">IFERROR(_xldudf_SCOTT_SUMTRANSACTIONS(Scotts_Org1,'COA - VALUE TABLE'!$A17,'COA - VALUE TABLE'!AA$5,'COA - VALUE TABLE'!AA$6),0)</f>
        <v>0</v>
      </c>
      <c r="AB17" s="350" cm="1">
        <f t="array" ref="AB17">IFERROR(_xldudf_SCOTT_SUMTRANSACTIONS(Scotts_Org1,'COA - VALUE TABLE'!$A17,'COA - VALUE TABLE'!AB$5,'COA - VALUE TABLE'!AB$6),0)</f>
        <v>0</v>
      </c>
      <c r="AC17" s="350" cm="1">
        <f t="array" ref="AC17">IFERROR(_xldudf_SCOTT_SUMTRANSACTIONS(Scotts_Org1,'COA - VALUE TABLE'!$A17,'COA - VALUE TABLE'!AC$5,'COA - VALUE TABLE'!AC$6),0)</f>
        <v>0</v>
      </c>
      <c r="AD17" s="350" cm="1">
        <f t="array" ref="AD17">IFERROR(_xldudf_SCOTT_SUMTRANSACTIONS(Scotts_Org1,'COA - VALUE TABLE'!$A17,'COA - VALUE TABLE'!AD$5,'COA - VALUE TABLE'!AD$6),0)</f>
        <v>0</v>
      </c>
      <c r="AE17" s="350">
        <f t="shared" si="4"/>
        <v>0</v>
      </c>
      <c r="AF17" s="350">
        <f>IF(Header!$C$4=S$7,S17,0)+IF(Header!$C$4=T$7,T17,0)+IF(Header!$C$4=U$7,U17,0)+IF(Header!$C$4=V$7,V17,0)+IF(Header!$C$4=W$7,W17,0)+IF(Header!$C$4=X$7,X17,0)+IF(Header!$C$4=Y$7,Y17,0)+IF(Header!$C$4=Z$7,Z17,0)+IF(Header!$C$4=AA$7,AA17,0)+IF(Header!$C$4=AB$7,AB17,0)+IF(Header!$C$4=AC$7,AC17,0)+IF(Header!$C$4=AD$7,AD17,0)</f>
        <v>0</v>
      </c>
      <c r="AG17" s="351">
        <f t="shared" si="17"/>
        <v>0</v>
      </c>
      <c r="AJ17" s="2">
        <f t="shared" si="5"/>
        <v>0</v>
      </c>
      <c r="AK17" s="341">
        <f t="shared" si="6"/>
        <v>0</v>
      </c>
      <c r="AL17" s="341">
        <f t="shared" si="7"/>
        <v>0</v>
      </c>
      <c r="AM17" s="341">
        <f t="shared" si="8"/>
        <v>0</v>
      </c>
      <c r="AN17" s="341">
        <f t="shared" si="9"/>
        <v>0</v>
      </c>
      <c r="AO17" s="341">
        <f t="shared" si="10"/>
        <v>0</v>
      </c>
      <c r="AP17" s="341">
        <f t="shared" si="11"/>
        <v>0</v>
      </c>
      <c r="AQ17" s="341">
        <f t="shared" si="12"/>
        <v>0</v>
      </c>
      <c r="AR17" s="341">
        <f t="shared" si="13"/>
        <v>0</v>
      </c>
      <c r="AS17" s="341">
        <f t="shared" si="14"/>
        <v>0</v>
      </c>
      <c r="AT17" s="341">
        <f t="shared" si="15"/>
        <v>0</v>
      </c>
      <c r="AU17" s="341">
        <f t="shared" si="16"/>
        <v>0</v>
      </c>
      <c r="AV17" s="351"/>
      <c r="AX17" s="349" cm="1">
        <f t="array" ref="AX17">IFERROR(_xldudf_SCOTT_SUMTRANSACTIONS(Scotts_Org1,'COA - VALUE TABLE'!$A17,'COA - VALUE TABLE'!AX$5,'COA - VALUE TABLE'!AX$6),0)</f>
        <v>0</v>
      </c>
      <c r="AY17" s="350" cm="1">
        <f t="array" ref="AY17">IFERROR(_xldudf_SCOTT_SUMTRANSACTIONS(Scotts_Org1,'COA - VALUE TABLE'!$A17,'COA - VALUE TABLE'!AY$5,'COA - VALUE TABLE'!AY$6),0)</f>
        <v>0</v>
      </c>
      <c r="AZ17" s="350" cm="1">
        <f t="array" ref="AZ17">IFERROR(_xldudf_SCOTT_SUMTRANSACTIONS(Scotts_Org1,'COA - VALUE TABLE'!$A17,'COA - VALUE TABLE'!AZ$5,'COA - VALUE TABLE'!AZ$6),0)</f>
        <v>0</v>
      </c>
      <c r="BA17" s="350" cm="1">
        <f t="array" ref="BA17">IFERROR(_xldudf_SCOTT_SUMTRANSACTIONS(Scotts_Org1,'COA - VALUE TABLE'!$A17,'COA - VALUE TABLE'!BA$5,'COA - VALUE TABLE'!BA$6),0)</f>
        <v>0</v>
      </c>
      <c r="BB17" s="350" cm="1">
        <f t="array" ref="BB17">IFERROR(_xldudf_SCOTT_SUMTRANSACTIONS(Scotts_Org1,'COA - VALUE TABLE'!$A17,'COA - VALUE TABLE'!BB$5,'COA - VALUE TABLE'!BB$6),0)</f>
        <v>0</v>
      </c>
      <c r="BC17" s="350" cm="1">
        <f t="array" ref="BC17">IFERROR(_xldudf_SCOTT_SUMTRANSACTIONS(Scotts_Org1,'COA - VALUE TABLE'!$A17,'COA - VALUE TABLE'!BC$5,'COA - VALUE TABLE'!BC$6),0)</f>
        <v>0</v>
      </c>
      <c r="BD17" s="350" cm="1">
        <f t="array" ref="BD17">IFERROR(_xldudf_SCOTT_SUMTRANSACTIONS(Scotts_Org1,'COA - VALUE TABLE'!$A17,'COA - VALUE TABLE'!BD$5,'COA - VALUE TABLE'!BD$6),0)</f>
        <v>0</v>
      </c>
      <c r="BE17" s="350" cm="1">
        <f t="array" ref="BE17">IFERROR(_xldudf_SCOTT_SUMTRANSACTIONS(Scotts_Org1,'COA - VALUE TABLE'!$A17,'COA - VALUE TABLE'!BE$5,'COA - VALUE TABLE'!BE$6),0)</f>
        <v>0</v>
      </c>
      <c r="BF17" s="350" cm="1">
        <f t="array" ref="BF17">IFERROR(_xldudf_SCOTT_SUMTRANSACTIONS(Scotts_Org1,'COA - VALUE TABLE'!$A17,'COA - VALUE TABLE'!BF$5,'COA - VALUE TABLE'!BF$6),0)</f>
        <v>0</v>
      </c>
      <c r="BG17" s="350" cm="1">
        <f t="array" ref="BG17">IFERROR(_xldudf_SCOTT_SUMTRANSACTIONS(Scotts_Org1,'COA - VALUE TABLE'!$A17,'COA - VALUE TABLE'!BG$5,'COA - VALUE TABLE'!BG$6),0)</f>
        <v>0</v>
      </c>
      <c r="BH17" s="350" cm="1">
        <f t="array" ref="BH17">IFERROR(_xldudf_SCOTT_SUMTRANSACTIONS(Scotts_Org1,'COA - VALUE TABLE'!$A17,'COA - VALUE TABLE'!BH$5,'COA - VALUE TABLE'!BH$6),0)</f>
        <v>0</v>
      </c>
      <c r="BI17" s="350" cm="1">
        <f t="array" ref="BI17">IFERROR(_xldudf_SCOTT_SUMTRANSACTIONS(Scotts_Org1,'COA - VALUE TABLE'!$A17,'COA - VALUE TABLE'!BI$5,'COA - VALUE TABLE'!BI$6),0)</f>
        <v>0</v>
      </c>
      <c r="BJ17" s="351" cm="1">
        <f t="array" ref="BJ17">IFERROR(_xldudf_SCOTT_SUMTRANSACTIONS(Scotts_Org1,'COA - VALUE TABLE'!$A17,'COA - VALUE TABLE'!BJ$5,'COA - VALUE TABLE'!BJ$6),0)</f>
        <v>0</v>
      </c>
    </row>
    <row r="18" spans="1:62" x14ac:dyDescent="0.2">
      <c r="A18" s="2">
        <v>350</v>
      </c>
      <c r="B18" s="341" t="s">
        <v>295</v>
      </c>
      <c r="C18" s="341" t="s">
        <v>476</v>
      </c>
      <c r="D18" s="341"/>
      <c r="E18" s="341" t="s">
        <v>297</v>
      </c>
      <c r="F18" s="341" t="s">
        <v>290</v>
      </c>
      <c r="G18" s="341" t="s">
        <v>477</v>
      </c>
      <c r="H18" s="341" t="s">
        <v>287</v>
      </c>
      <c r="I18" s="341" t="s">
        <v>287</v>
      </c>
      <c r="J18" s="341" t="s">
        <v>287</v>
      </c>
      <c r="K18" s="3"/>
      <c r="L18" t="str">
        <f t="shared" si="3"/>
        <v>350 - Dividends declared</v>
      </c>
      <c r="M18" t="s">
        <v>457</v>
      </c>
      <c r="N18" t="s">
        <v>32</v>
      </c>
      <c r="S18" s="349" cm="1">
        <f t="array" ref="S18">IFERROR(_xldudf_SCOTT_SUMTRANSACTIONS(Scotts_Org1,'COA - VALUE TABLE'!$A18,'COA - VALUE TABLE'!S$5,'COA - VALUE TABLE'!S$6),0)</f>
        <v>0</v>
      </c>
      <c r="T18" s="350" cm="1">
        <f t="array" ref="T18">IFERROR(_xldudf_SCOTT_SUMTRANSACTIONS(Scotts_Org1,'COA - VALUE TABLE'!$A18,'COA - VALUE TABLE'!T$5,'COA - VALUE TABLE'!T$6),0)</f>
        <v>0</v>
      </c>
      <c r="U18" s="350" cm="1">
        <f t="array" ref="U18">IFERROR(_xldudf_SCOTT_SUMTRANSACTIONS(Scotts_Org1,'COA - VALUE TABLE'!$A18,'COA - VALUE TABLE'!U$5,'COA - VALUE TABLE'!U$6),0)</f>
        <v>0</v>
      </c>
      <c r="V18" s="350" cm="1">
        <f t="array" ref="V18">IFERROR(_xldudf_SCOTT_SUMTRANSACTIONS(Scotts_Org1,'COA - VALUE TABLE'!$A18,'COA - VALUE TABLE'!V$5,'COA - VALUE TABLE'!V$6),0)</f>
        <v>0</v>
      </c>
      <c r="W18" s="350" cm="1">
        <f t="array" ref="W18">IFERROR(_xldudf_SCOTT_SUMTRANSACTIONS(Scotts_Org1,'COA - VALUE TABLE'!$A18,'COA - VALUE TABLE'!W$5,'COA - VALUE TABLE'!W$6),0)</f>
        <v>0</v>
      </c>
      <c r="X18" s="350" cm="1">
        <f t="array" ref="X18">IFERROR(_xldudf_SCOTT_SUMTRANSACTIONS(Scotts_Org1,'COA - VALUE TABLE'!$A18,'COA - VALUE TABLE'!X$5,'COA - VALUE TABLE'!X$6),0)</f>
        <v>0</v>
      </c>
      <c r="Y18" s="350" cm="1">
        <f t="array" ref="Y18">IFERROR(_xldudf_SCOTT_SUMTRANSACTIONS(Scotts_Org1,'COA - VALUE TABLE'!$A18,'COA - VALUE TABLE'!Y$5,'COA - VALUE TABLE'!Y$6),0)</f>
        <v>0</v>
      </c>
      <c r="Z18" s="350" cm="1">
        <f t="array" ref="Z18">IFERROR(_xldudf_SCOTT_SUMTRANSACTIONS(Scotts_Org1,'COA - VALUE TABLE'!$A18,'COA - VALUE TABLE'!Z$5,'COA - VALUE TABLE'!Z$6),0)</f>
        <v>0</v>
      </c>
      <c r="AA18" s="350" cm="1">
        <f t="array" ref="AA18">IFERROR(_xldudf_SCOTT_SUMTRANSACTIONS(Scotts_Org1,'COA - VALUE TABLE'!$A18,'COA - VALUE TABLE'!AA$5,'COA - VALUE TABLE'!AA$6),0)</f>
        <v>0</v>
      </c>
      <c r="AB18" s="350" cm="1">
        <f t="array" ref="AB18">IFERROR(_xldudf_SCOTT_SUMTRANSACTIONS(Scotts_Org1,'COA - VALUE TABLE'!$A18,'COA - VALUE TABLE'!AB$5,'COA - VALUE TABLE'!AB$6),0)</f>
        <v>0</v>
      </c>
      <c r="AC18" s="350" cm="1">
        <f t="array" ref="AC18">IFERROR(_xldudf_SCOTT_SUMTRANSACTIONS(Scotts_Org1,'COA - VALUE TABLE'!$A18,'COA - VALUE TABLE'!AC$5,'COA - VALUE TABLE'!AC$6),0)</f>
        <v>0</v>
      </c>
      <c r="AD18" s="350" cm="1">
        <f t="array" ref="AD18">IFERROR(_xldudf_SCOTT_SUMTRANSACTIONS(Scotts_Org1,'COA - VALUE TABLE'!$A18,'COA - VALUE TABLE'!AD$5,'COA - VALUE TABLE'!AD$6),0)</f>
        <v>0</v>
      </c>
      <c r="AE18" s="350">
        <f t="shared" si="4"/>
        <v>0</v>
      </c>
      <c r="AF18" s="350">
        <f>IF(Header!$C$4=S$7,S18,0)+IF(Header!$C$4=T$7,T18,0)+IF(Header!$C$4=U$7,U18,0)+IF(Header!$C$4=V$7,V18,0)+IF(Header!$C$4=W$7,W18,0)+IF(Header!$C$4=X$7,X18,0)+IF(Header!$C$4=Y$7,Y18,0)+IF(Header!$C$4=Z$7,Z18,0)+IF(Header!$C$4=AA$7,AA18,0)+IF(Header!$C$4=AB$7,AB18,0)+IF(Header!$C$4=AC$7,AC18,0)+IF(Header!$C$4=AD$7,AD18,0)</f>
        <v>0</v>
      </c>
      <c r="AG18" s="351">
        <f t="shared" si="17"/>
        <v>0</v>
      </c>
      <c r="AJ18" s="2">
        <f t="shared" si="5"/>
        <v>0</v>
      </c>
      <c r="AK18" s="341">
        <f t="shared" si="6"/>
        <v>0</v>
      </c>
      <c r="AL18" s="341">
        <f t="shared" si="7"/>
        <v>0</v>
      </c>
      <c r="AM18" s="341">
        <f t="shared" si="8"/>
        <v>0</v>
      </c>
      <c r="AN18" s="341">
        <f t="shared" si="9"/>
        <v>0</v>
      </c>
      <c r="AO18" s="341">
        <f t="shared" si="10"/>
        <v>0</v>
      </c>
      <c r="AP18" s="341">
        <f t="shared" si="11"/>
        <v>0</v>
      </c>
      <c r="AQ18" s="341">
        <f t="shared" si="12"/>
        <v>0</v>
      </c>
      <c r="AR18" s="341">
        <f t="shared" si="13"/>
        <v>0</v>
      </c>
      <c r="AS18" s="341">
        <f t="shared" si="14"/>
        <v>0</v>
      </c>
      <c r="AT18" s="341">
        <f t="shared" si="15"/>
        <v>0</v>
      </c>
      <c r="AU18" s="341">
        <f t="shared" si="16"/>
        <v>0</v>
      </c>
      <c r="AV18" s="351"/>
      <c r="AX18" s="349" cm="1">
        <f t="array" ref="AX18">IFERROR(_xldudf_SCOTT_SUMTRANSACTIONS(Scotts_Org1,'COA - VALUE TABLE'!$A18,'COA - VALUE TABLE'!AX$5,'COA - VALUE TABLE'!AX$6),0)</f>
        <v>0</v>
      </c>
      <c r="AY18" s="350" cm="1">
        <f t="array" ref="AY18">IFERROR(_xldudf_SCOTT_SUMTRANSACTIONS(Scotts_Org1,'COA - VALUE TABLE'!$A18,'COA - VALUE TABLE'!AY$5,'COA - VALUE TABLE'!AY$6),0)</f>
        <v>0</v>
      </c>
      <c r="AZ18" s="350" cm="1">
        <f t="array" ref="AZ18">IFERROR(_xldudf_SCOTT_SUMTRANSACTIONS(Scotts_Org1,'COA - VALUE TABLE'!$A18,'COA - VALUE TABLE'!AZ$5,'COA - VALUE TABLE'!AZ$6),0)</f>
        <v>0</v>
      </c>
      <c r="BA18" s="350" cm="1">
        <f t="array" ref="BA18">IFERROR(_xldudf_SCOTT_SUMTRANSACTIONS(Scotts_Org1,'COA - VALUE TABLE'!$A18,'COA - VALUE TABLE'!BA$5,'COA - VALUE TABLE'!BA$6),0)</f>
        <v>0</v>
      </c>
      <c r="BB18" s="350" cm="1">
        <f t="array" ref="BB18">IFERROR(_xldudf_SCOTT_SUMTRANSACTIONS(Scotts_Org1,'COA - VALUE TABLE'!$A18,'COA - VALUE TABLE'!BB$5,'COA - VALUE TABLE'!BB$6),0)</f>
        <v>0</v>
      </c>
      <c r="BC18" s="350" cm="1">
        <f t="array" ref="BC18">IFERROR(_xldudf_SCOTT_SUMTRANSACTIONS(Scotts_Org1,'COA - VALUE TABLE'!$A18,'COA - VALUE TABLE'!BC$5,'COA - VALUE TABLE'!BC$6),0)</f>
        <v>0</v>
      </c>
      <c r="BD18" s="350" cm="1">
        <f t="array" ref="BD18">IFERROR(_xldudf_SCOTT_SUMTRANSACTIONS(Scotts_Org1,'COA - VALUE TABLE'!$A18,'COA - VALUE TABLE'!BD$5,'COA - VALUE TABLE'!BD$6),0)</f>
        <v>0</v>
      </c>
      <c r="BE18" s="350" cm="1">
        <f t="array" ref="BE18">IFERROR(_xldudf_SCOTT_SUMTRANSACTIONS(Scotts_Org1,'COA - VALUE TABLE'!$A18,'COA - VALUE TABLE'!BE$5,'COA - VALUE TABLE'!BE$6),0)</f>
        <v>0</v>
      </c>
      <c r="BF18" s="350" cm="1">
        <f t="array" ref="BF18">IFERROR(_xldudf_SCOTT_SUMTRANSACTIONS(Scotts_Org1,'COA - VALUE TABLE'!$A18,'COA - VALUE TABLE'!BF$5,'COA - VALUE TABLE'!BF$6),0)</f>
        <v>0</v>
      </c>
      <c r="BG18" s="350" cm="1">
        <f t="array" ref="BG18">IFERROR(_xldudf_SCOTT_SUMTRANSACTIONS(Scotts_Org1,'COA - VALUE TABLE'!$A18,'COA - VALUE TABLE'!BG$5,'COA - VALUE TABLE'!BG$6),0)</f>
        <v>0</v>
      </c>
      <c r="BH18" s="350" cm="1">
        <f t="array" ref="BH18">IFERROR(_xldudf_SCOTT_SUMTRANSACTIONS(Scotts_Org1,'COA - VALUE TABLE'!$A18,'COA - VALUE TABLE'!BH$5,'COA - VALUE TABLE'!BH$6),0)</f>
        <v>0</v>
      </c>
      <c r="BI18" s="350" cm="1">
        <f t="array" ref="BI18">IFERROR(_xldudf_SCOTT_SUMTRANSACTIONS(Scotts_Org1,'COA - VALUE TABLE'!$A18,'COA - VALUE TABLE'!BI$5,'COA - VALUE TABLE'!BI$6),0)</f>
        <v>0</v>
      </c>
      <c r="BJ18" s="351" cm="1">
        <f t="array" ref="BJ18">IFERROR(_xldudf_SCOTT_SUMTRANSACTIONS(Scotts_Org1,'COA - VALUE TABLE'!$A18,'COA - VALUE TABLE'!BJ$5,'COA - VALUE TABLE'!BJ$6),0)</f>
        <v>0</v>
      </c>
    </row>
    <row r="19" spans="1:62" x14ac:dyDescent="0.2">
      <c r="A19" s="2">
        <v>400</v>
      </c>
      <c r="B19" s="341" t="s">
        <v>295</v>
      </c>
      <c r="C19" s="341" t="s">
        <v>255</v>
      </c>
      <c r="D19" s="341"/>
      <c r="E19" s="341" t="s">
        <v>297</v>
      </c>
      <c r="F19" s="341" t="s">
        <v>290</v>
      </c>
      <c r="G19" s="341" t="s">
        <v>478</v>
      </c>
      <c r="H19" s="341" t="s">
        <v>287</v>
      </c>
      <c r="I19" s="341" t="s">
        <v>287</v>
      </c>
      <c r="J19" s="341" t="s">
        <v>287</v>
      </c>
      <c r="K19" s="3"/>
      <c r="L19" t="str">
        <f t="shared" si="3"/>
        <v>400 - Advertising &amp; Marketing</v>
      </c>
      <c r="M19" t="s">
        <v>457</v>
      </c>
      <c r="N19" t="s">
        <v>255</v>
      </c>
      <c r="S19" s="349" cm="1">
        <f t="array" ref="S19">IFERROR(_xldudf_SCOTT_SUMTRANSACTIONS(Scotts_Org1,'COA - VALUE TABLE'!$A19,'COA - VALUE TABLE'!S$5,'COA - VALUE TABLE'!S$6),0)</f>
        <v>0</v>
      </c>
      <c r="T19" s="350" cm="1">
        <f t="array" ref="T19">IFERROR(_xldudf_SCOTT_SUMTRANSACTIONS(Scotts_Org1,'COA - VALUE TABLE'!$A19,'COA - VALUE TABLE'!T$5,'COA - VALUE TABLE'!T$6),0)</f>
        <v>0</v>
      </c>
      <c r="U19" s="350" cm="1">
        <f t="array" ref="U19">IFERROR(_xldudf_SCOTT_SUMTRANSACTIONS(Scotts_Org1,'COA - VALUE TABLE'!$A19,'COA - VALUE TABLE'!U$5,'COA - VALUE TABLE'!U$6),0)</f>
        <v>0</v>
      </c>
      <c r="V19" s="350" cm="1">
        <f t="array" ref="V19">IFERROR(_xldudf_SCOTT_SUMTRANSACTIONS(Scotts_Org1,'COA - VALUE TABLE'!$A19,'COA - VALUE TABLE'!V$5,'COA - VALUE TABLE'!V$6),0)</f>
        <v>0</v>
      </c>
      <c r="W19" s="350" cm="1">
        <f t="array" ref="W19">IFERROR(_xldudf_SCOTT_SUMTRANSACTIONS(Scotts_Org1,'COA - VALUE TABLE'!$A19,'COA - VALUE TABLE'!W$5,'COA - VALUE TABLE'!W$6),0)</f>
        <v>0</v>
      </c>
      <c r="X19" s="350" cm="1">
        <f t="array" ref="X19">IFERROR(_xldudf_SCOTT_SUMTRANSACTIONS(Scotts_Org1,'COA - VALUE TABLE'!$A19,'COA - VALUE TABLE'!X$5,'COA - VALUE TABLE'!X$6),0)</f>
        <v>0</v>
      </c>
      <c r="Y19" s="350" cm="1">
        <f t="array" ref="Y19">IFERROR(_xldudf_SCOTT_SUMTRANSACTIONS(Scotts_Org1,'COA - VALUE TABLE'!$A19,'COA - VALUE TABLE'!Y$5,'COA - VALUE TABLE'!Y$6),0)</f>
        <v>0</v>
      </c>
      <c r="Z19" s="350" cm="1">
        <f t="array" ref="Z19">IFERROR(_xldudf_SCOTT_SUMTRANSACTIONS(Scotts_Org1,'COA - VALUE TABLE'!$A19,'COA - VALUE TABLE'!Z$5,'COA - VALUE TABLE'!Z$6),0)</f>
        <v>0</v>
      </c>
      <c r="AA19" s="350" cm="1">
        <f t="array" ref="AA19">IFERROR(_xldudf_SCOTT_SUMTRANSACTIONS(Scotts_Org1,'COA - VALUE TABLE'!$A19,'COA - VALUE TABLE'!AA$5,'COA - VALUE TABLE'!AA$6),0)</f>
        <v>0</v>
      </c>
      <c r="AB19" s="350" cm="1">
        <f t="array" ref="AB19">IFERROR(_xldudf_SCOTT_SUMTRANSACTIONS(Scotts_Org1,'COA - VALUE TABLE'!$A19,'COA - VALUE TABLE'!AB$5,'COA - VALUE TABLE'!AB$6),0)</f>
        <v>0</v>
      </c>
      <c r="AC19" s="350" cm="1">
        <f t="array" ref="AC19">IFERROR(_xldudf_SCOTT_SUMTRANSACTIONS(Scotts_Org1,'COA - VALUE TABLE'!$A19,'COA - VALUE TABLE'!AC$5,'COA - VALUE TABLE'!AC$6),0)</f>
        <v>0</v>
      </c>
      <c r="AD19" s="350" cm="1">
        <f t="array" ref="AD19">IFERROR(_xldudf_SCOTT_SUMTRANSACTIONS(Scotts_Org1,'COA - VALUE TABLE'!$A19,'COA - VALUE TABLE'!AD$5,'COA - VALUE TABLE'!AD$6),0)</f>
        <v>0</v>
      </c>
      <c r="AE19" s="350">
        <f t="shared" si="4"/>
        <v>0</v>
      </c>
      <c r="AF19" s="350">
        <f>IF(Header!$C$4=S$7,S19,0)+IF(Header!$C$4=T$7,T19,0)+IF(Header!$C$4=U$7,U19,0)+IF(Header!$C$4=V$7,V19,0)+IF(Header!$C$4=W$7,W19,0)+IF(Header!$C$4=X$7,X19,0)+IF(Header!$C$4=Y$7,Y19,0)+IF(Header!$C$4=Z$7,Z19,0)+IF(Header!$C$4=AA$7,AA19,0)+IF(Header!$C$4=AB$7,AB19,0)+IF(Header!$C$4=AC$7,AC19,0)+IF(Header!$C$4=AD$7,AD19,0)</f>
        <v>0</v>
      </c>
      <c r="AG19" s="351">
        <f t="shared" si="17"/>
        <v>0</v>
      </c>
      <c r="AJ19" s="2">
        <f t="shared" si="5"/>
        <v>400</v>
      </c>
      <c r="AK19" s="341">
        <f t="shared" si="6"/>
        <v>0</v>
      </c>
      <c r="AL19" s="341">
        <f t="shared" si="7"/>
        <v>0</v>
      </c>
      <c r="AM19" s="341">
        <f t="shared" si="8"/>
        <v>0</v>
      </c>
      <c r="AN19" s="341">
        <f t="shared" si="9"/>
        <v>0</v>
      </c>
      <c r="AO19" s="341">
        <f t="shared" si="10"/>
        <v>0</v>
      </c>
      <c r="AP19" s="341">
        <f t="shared" si="11"/>
        <v>0</v>
      </c>
      <c r="AQ19" s="341">
        <f t="shared" si="12"/>
        <v>0</v>
      </c>
      <c r="AR19" s="341">
        <f t="shared" si="13"/>
        <v>0</v>
      </c>
      <c r="AS19" s="341">
        <f t="shared" si="14"/>
        <v>0</v>
      </c>
      <c r="AT19" s="341">
        <f t="shared" si="15"/>
        <v>0</v>
      </c>
      <c r="AU19" s="341">
        <f t="shared" si="16"/>
        <v>0</v>
      </c>
      <c r="AV19" s="351"/>
      <c r="AX19" s="349" cm="1">
        <f t="array" ref="AX19">IFERROR(_xldudf_SCOTT_SUMTRANSACTIONS(Scotts_Org1,'COA - VALUE TABLE'!$A19,'COA - VALUE TABLE'!AX$5,'COA - VALUE TABLE'!AX$6),0)</f>
        <v>0</v>
      </c>
      <c r="AY19" s="350" cm="1">
        <f t="array" ref="AY19">IFERROR(_xldudf_SCOTT_SUMTRANSACTIONS(Scotts_Org1,'COA - VALUE TABLE'!$A19,'COA - VALUE TABLE'!AY$5,'COA - VALUE TABLE'!AY$6),0)</f>
        <v>0</v>
      </c>
      <c r="AZ19" s="350" cm="1">
        <f t="array" ref="AZ19">IFERROR(_xldudf_SCOTT_SUMTRANSACTIONS(Scotts_Org1,'COA - VALUE TABLE'!$A19,'COA - VALUE TABLE'!AZ$5,'COA - VALUE TABLE'!AZ$6),0)</f>
        <v>0</v>
      </c>
      <c r="BA19" s="350" cm="1">
        <f t="array" ref="BA19">IFERROR(_xldudf_SCOTT_SUMTRANSACTIONS(Scotts_Org1,'COA - VALUE TABLE'!$A19,'COA - VALUE TABLE'!BA$5,'COA - VALUE TABLE'!BA$6),0)</f>
        <v>0</v>
      </c>
      <c r="BB19" s="350" cm="1">
        <f t="array" ref="BB19">IFERROR(_xldudf_SCOTT_SUMTRANSACTIONS(Scotts_Org1,'COA - VALUE TABLE'!$A19,'COA - VALUE TABLE'!BB$5,'COA - VALUE TABLE'!BB$6),0)</f>
        <v>0</v>
      </c>
      <c r="BC19" s="350" cm="1">
        <f t="array" ref="BC19">IFERROR(_xldudf_SCOTT_SUMTRANSACTIONS(Scotts_Org1,'COA - VALUE TABLE'!$A19,'COA - VALUE TABLE'!BC$5,'COA - VALUE TABLE'!BC$6),0)</f>
        <v>0</v>
      </c>
      <c r="BD19" s="350" cm="1">
        <f t="array" ref="BD19">IFERROR(_xldudf_SCOTT_SUMTRANSACTIONS(Scotts_Org1,'COA - VALUE TABLE'!$A19,'COA - VALUE TABLE'!BD$5,'COA - VALUE TABLE'!BD$6),0)</f>
        <v>0</v>
      </c>
      <c r="BE19" s="350" cm="1">
        <f t="array" ref="BE19">IFERROR(_xldudf_SCOTT_SUMTRANSACTIONS(Scotts_Org1,'COA - VALUE TABLE'!$A19,'COA - VALUE TABLE'!BE$5,'COA - VALUE TABLE'!BE$6),0)</f>
        <v>0</v>
      </c>
      <c r="BF19" s="350" cm="1">
        <f t="array" ref="BF19">IFERROR(_xldudf_SCOTT_SUMTRANSACTIONS(Scotts_Org1,'COA - VALUE TABLE'!$A19,'COA - VALUE TABLE'!BF$5,'COA - VALUE TABLE'!BF$6),0)</f>
        <v>0</v>
      </c>
      <c r="BG19" s="350" cm="1">
        <f t="array" ref="BG19">IFERROR(_xldudf_SCOTT_SUMTRANSACTIONS(Scotts_Org1,'COA - VALUE TABLE'!$A19,'COA - VALUE TABLE'!BG$5,'COA - VALUE TABLE'!BG$6),0)</f>
        <v>0</v>
      </c>
      <c r="BH19" s="350" cm="1">
        <f t="array" ref="BH19">IFERROR(_xldudf_SCOTT_SUMTRANSACTIONS(Scotts_Org1,'COA - VALUE TABLE'!$A19,'COA - VALUE TABLE'!BH$5,'COA - VALUE TABLE'!BH$6),0)</f>
        <v>0</v>
      </c>
      <c r="BI19" s="350" cm="1">
        <f t="array" ref="BI19">IFERROR(_xldudf_SCOTT_SUMTRANSACTIONS(Scotts_Org1,'COA - VALUE TABLE'!$A19,'COA - VALUE TABLE'!BI$5,'COA - VALUE TABLE'!BI$6),0)</f>
        <v>0</v>
      </c>
      <c r="BJ19" s="351" cm="1">
        <f t="array" ref="BJ19">IFERROR(_xldudf_SCOTT_SUMTRANSACTIONS(Scotts_Org1,'COA - VALUE TABLE'!$A19,'COA - VALUE TABLE'!BJ$5,'COA - VALUE TABLE'!BJ$6),0)</f>
        <v>0</v>
      </c>
    </row>
    <row r="20" spans="1:62" x14ac:dyDescent="0.2">
      <c r="A20" s="2">
        <v>401</v>
      </c>
      <c r="B20" s="341" t="s">
        <v>295</v>
      </c>
      <c r="C20" s="341" t="s">
        <v>298</v>
      </c>
      <c r="D20" s="341"/>
      <c r="E20" s="341" t="s">
        <v>297</v>
      </c>
      <c r="F20" s="341" t="s">
        <v>290</v>
      </c>
      <c r="G20" s="341" t="s">
        <v>299</v>
      </c>
      <c r="H20" s="341" t="s">
        <v>287</v>
      </c>
      <c r="I20" s="341" t="s">
        <v>287</v>
      </c>
      <c r="J20" s="341" t="s">
        <v>287</v>
      </c>
      <c r="K20" s="3"/>
      <c r="L20" t="str">
        <f t="shared" si="3"/>
        <v>401 - Audit &amp; Accountancy fees</v>
      </c>
      <c r="M20" t="s">
        <v>457</v>
      </c>
      <c r="N20" t="s">
        <v>260</v>
      </c>
      <c r="S20" s="349" cm="1">
        <f t="array" ref="S20">IFERROR(_xldudf_SCOTT_SUMTRANSACTIONS(Scotts_Org1,'COA - VALUE TABLE'!$A20,'COA - VALUE TABLE'!S$5,'COA - VALUE TABLE'!S$6),0)</f>
        <v>216</v>
      </c>
      <c r="T20" s="350" cm="1">
        <f t="array" ref="T20">IFERROR(_xldudf_SCOTT_SUMTRANSACTIONS(Scotts_Org1,'COA - VALUE TABLE'!$A20,'COA - VALUE TABLE'!T$5,'COA - VALUE TABLE'!T$6),0)</f>
        <v>108</v>
      </c>
      <c r="U20" s="350" cm="1">
        <f t="array" ref="U20">IFERROR(_xldudf_SCOTT_SUMTRANSACTIONS(Scotts_Org1,'COA - VALUE TABLE'!$A20,'COA - VALUE TABLE'!U$5,'COA - VALUE TABLE'!U$6),0)</f>
        <v>108</v>
      </c>
      <c r="V20" s="350" cm="1">
        <f t="array" ref="V20">IFERROR(_xldudf_SCOTT_SUMTRANSACTIONS(Scotts_Org1,'COA - VALUE TABLE'!$A20,'COA - VALUE TABLE'!V$5,'COA - VALUE TABLE'!V$6),0)</f>
        <v>108</v>
      </c>
      <c r="W20" s="350" cm="1">
        <f t="array" ref="W20">IFERROR(_xldudf_SCOTT_SUMTRANSACTIONS(Scotts_Org1,'COA - VALUE TABLE'!$A20,'COA - VALUE TABLE'!W$5,'COA - VALUE TABLE'!W$6),0)</f>
        <v>108</v>
      </c>
      <c r="X20" s="350" cm="1">
        <f t="array" ref="X20">IFERROR(_xldudf_SCOTT_SUMTRANSACTIONS(Scotts_Org1,'COA - VALUE TABLE'!$A20,'COA - VALUE TABLE'!X$5,'COA - VALUE TABLE'!X$6),0)</f>
        <v>108</v>
      </c>
      <c r="Y20" s="350" cm="1">
        <f t="array" ref="Y20">IFERROR(_xldudf_SCOTT_SUMTRANSACTIONS(Scotts_Org1,'COA - VALUE TABLE'!$A20,'COA - VALUE TABLE'!Y$5,'COA - VALUE TABLE'!Y$6),0)</f>
        <v>0</v>
      </c>
      <c r="Z20" s="350" cm="1">
        <f t="array" ref="Z20">IFERROR(_xldudf_SCOTT_SUMTRANSACTIONS(Scotts_Org1,'COA - VALUE TABLE'!$A20,'COA - VALUE TABLE'!Z$5,'COA - VALUE TABLE'!Z$6),0)</f>
        <v>108</v>
      </c>
      <c r="AA20" s="350" cm="1">
        <f t="array" ref="AA20">IFERROR(_xldudf_SCOTT_SUMTRANSACTIONS(Scotts_Org1,'COA - VALUE TABLE'!$A20,'COA - VALUE TABLE'!AA$5,'COA - VALUE TABLE'!AA$6),0)</f>
        <v>108</v>
      </c>
      <c r="AB20" s="350" cm="1">
        <f t="array" ref="AB20">IFERROR(_xldudf_SCOTT_SUMTRANSACTIONS(Scotts_Org1,'COA - VALUE TABLE'!$A20,'COA - VALUE TABLE'!AB$5,'COA - VALUE TABLE'!AB$6),0)</f>
        <v>108</v>
      </c>
      <c r="AC20" s="350" cm="1">
        <f t="array" ref="AC20">IFERROR(_xldudf_SCOTT_SUMTRANSACTIONS(Scotts_Org1,'COA - VALUE TABLE'!$A20,'COA - VALUE TABLE'!AC$5,'COA - VALUE TABLE'!AC$6),0)</f>
        <v>108</v>
      </c>
      <c r="AD20" s="350" cm="1">
        <f t="array" ref="AD20">IFERROR(_xldudf_SCOTT_SUMTRANSACTIONS(Scotts_Org1,'COA - VALUE TABLE'!$A20,'COA - VALUE TABLE'!AD$5,'COA - VALUE TABLE'!AD$6),0)</f>
        <v>108</v>
      </c>
      <c r="AE20" s="350">
        <f t="shared" si="4"/>
        <v>1296</v>
      </c>
      <c r="AF20" s="350">
        <f>IF(Header!$C$4=S$7,S20,0)+IF(Header!$C$4=T$7,T20,0)+IF(Header!$C$4=U$7,U20,0)+IF(Header!$C$4=V$7,V20,0)+IF(Header!$C$4=W$7,W20,0)+IF(Header!$C$4=X$7,X20,0)+IF(Header!$C$4=Y$7,Y20,0)+IF(Header!$C$4=Z$7,Z20,0)+IF(Header!$C$4=AA$7,AA20,0)+IF(Header!$C$4=AB$7,AB20,0)+IF(Header!$C$4=AC$7,AC20,0)+IF(Header!$C$4=AD$7,AD20,0)</f>
        <v>216</v>
      </c>
      <c r="AG20" s="351">
        <f t="shared" si="17"/>
        <v>432</v>
      </c>
      <c r="AJ20" s="2">
        <f t="shared" si="5"/>
        <v>0</v>
      </c>
      <c r="AK20" s="341">
        <f t="shared" si="6"/>
        <v>0</v>
      </c>
      <c r="AL20" s="341">
        <f t="shared" si="7"/>
        <v>0</v>
      </c>
      <c r="AM20" s="341">
        <f t="shared" si="8"/>
        <v>0</v>
      </c>
      <c r="AN20" s="341">
        <f t="shared" si="9"/>
        <v>0</v>
      </c>
      <c r="AO20" s="341">
        <f t="shared" si="10"/>
        <v>0</v>
      </c>
      <c r="AP20" s="341">
        <f t="shared" si="11"/>
        <v>0</v>
      </c>
      <c r="AQ20" s="341">
        <f t="shared" si="12"/>
        <v>0</v>
      </c>
      <c r="AR20" s="341">
        <f t="shared" si="13"/>
        <v>0</v>
      </c>
      <c r="AS20" s="341">
        <f t="shared" si="14"/>
        <v>0</v>
      </c>
      <c r="AT20" s="341">
        <f t="shared" si="15"/>
        <v>0</v>
      </c>
      <c r="AU20" s="341">
        <f t="shared" si="16"/>
        <v>0</v>
      </c>
      <c r="AV20" s="351"/>
      <c r="AX20" s="349" cm="1">
        <f t="array" ref="AX20">IFERROR(_xldudf_SCOTT_SUMTRANSACTIONS(Scotts_Org1,'COA - VALUE TABLE'!$A20,'COA - VALUE TABLE'!AX$5,'COA - VALUE TABLE'!AX$6),0)</f>
        <v>216</v>
      </c>
      <c r="AY20" s="350" cm="1">
        <f t="array" ref="AY20">IFERROR(_xldudf_SCOTT_SUMTRANSACTIONS(Scotts_Org1,'COA - VALUE TABLE'!$A20,'COA - VALUE TABLE'!AY$5,'COA - VALUE TABLE'!AY$6),0)</f>
        <v>324</v>
      </c>
      <c r="AZ20" s="350" cm="1">
        <f t="array" ref="AZ20">IFERROR(_xldudf_SCOTT_SUMTRANSACTIONS(Scotts_Org1,'COA - VALUE TABLE'!$A20,'COA - VALUE TABLE'!AZ$5,'COA - VALUE TABLE'!AZ$6),0)</f>
        <v>432</v>
      </c>
      <c r="BA20" s="350" cm="1">
        <f t="array" ref="BA20">IFERROR(_xldudf_SCOTT_SUMTRANSACTIONS(Scotts_Org1,'COA - VALUE TABLE'!$A20,'COA - VALUE TABLE'!BA$5,'COA - VALUE TABLE'!BA$6),0)</f>
        <v>540</v>
      </c>
      <c r="BB20" s="350" cm="1">
        <f t="array" ref="BB20">IFERROR(_xldudf_SCOTT_SUMTRANSACTIONS(Scotts_Org1,'COA - VALUE TABLE'!$A20,'COA - VALUE TABLE'!BB$5,'COA - VALUE TABLE'!BB$6),0)</f>
        <v>648</v>
      </c>
      <c r="BC20" s="350" cm="1">
        <f t="array" ref="BC20">IFERROR(_xldudf_SCOTT_SUMTRANSACTIONS(Scotts_Org1,'COA - VALUE TABLE'!$A20,'COA - VALUE TABLE'!BC$5,'COA - VALUE TABLE'!BC$6),0)</f>
        <v>756</v>
      </c>
      <c r="BD20" s="350" cm="1">
        <f t="array" ref="BD20">IFERROR(_xldudf_SCOTT_SUMTRANSACTIONS(Scotts_Org1,'COA - VALUE TABLE'!$A20,'COA - VALUE TABLE'!BD$5,'COA - VALUE TABLE'!BD$6),0)</f>
        <v>756</v>
      </c>
      <c r="BE20" s="350" cm="1">
        <f t="array" ref="BE20">IFERROR(_xldudf_SCOTT_SUMTRANSACTIONS(Scotts_Org1,'COA - VALUE TABLE'!$A20,'COA - VALUE TABLE'!BE$5,'COA - VALUE TABLE'!BE$6),0)</f>
        <v>864</v>
      </c>
      <c r="BF20" s="350" cm="1">
        <f t="array" ref="BF20">IFERROR(_xldudf_SCOTT_SUMTRANSACTIONS(Scotts_Org1,'COA - VALUE TABLE'!$A20,'COA - VALUE TABLE'!BF$5,'COA - VALUE TABLE'!BF$6),0)</f>
        <v>972</v>
      </c>
      <c r="BG20" s="350" cm="1">
        <f t="array" ref="BG20">IFERROR(_xldudf_SCOTT_SUMTRANSACTIONS(Scotts_Org1,'COA - VALUE TABLE'!$A20,'COA - VALUE TABLE'!BG$5,'COA - VALUE TABLE'!BG$6),0)</f>
        <v>1080</v>
      </c>
      <c r="BH20" s="350" cm="1">
        <f t="array" ref="BH20">IFERROR(_xldudf_SCOTT_SUMTRANSACTIONS(Scotts_Org1,'COA - VALUE TABLE'!$A20,'COA - VALUE TABLE'!BH$5,'COA - VALUE TABLE'!BH$6),0)</f>
        <v>1188</v>
      </c>
      <c r="BI20" s="350" cm="1">
        <f t="array" ref="BI20">IFERROR(_xldudf_SCOTT_SUMTRANSACTIONS(Scotts_Org1,'COA - VALUE TABLE'!$A20,'COA - VALUE TABLE'!BI$5,'COA - VALUE TABLE'!BI$6),0)</f>
        <v>1296</v>
      </c>
      <c r="BJ20" s="351" cm="1">
        <f t="array" ref="BJ20">IFERROR(_xldudf_SCOTT_SUMTRANSACTIONS(Scotts_Org1,'COA - VALUE TABLE'!$A20,'COA - VALUE TABLE'!BJ$5,'COA - VALUE TABLE'!BJ$6),0)</f>
        <v>0</v>
      </c>
    </row>
    <row r="21" spans="1:62" x14ac:dyDescent="0.2">
      <c r="A21" s="2">
        <v>404</v>
      </c>
      <c r="B21" s="341" t="s">
        <v>295</v>
      </c>
      <c r="C21" s="341" t="s">
        <v>221</v>
      </c>
      <c r="D21" s="341"/>
      <c r="E21" s="341" t="s">
        <v>297</v>
      </c>
      <c r="F21" s="341" t="s">
        <v>290</v>
      </c>
      <c r="G21" s="341" t="s">
        <v>300</v>
      </c>
      <c r="H21" s="341" t="s">
        <v>287</v>
      </c>
      <c r="I21" s="341" t="s">
        <v>287</v>
      </c>
      <c r="J21" s="341" t="s">
        <v>287</v>
      </c>
      <c r="K21" s="3"/>
      <c r="L21" t="str">
        <f t="shared" si="3"/>
        <v>404 - Bank Fees</v>
      </c>
      <c r="M21" t="s">
        <v>457</v>
      </c>
      <c r="N21" t="s">
        <v>260</v>
      </c>
      <c r="S21" s="349" cm="1">
        <f t="array" ref="S21">IFERROR(_xldudf_SCOTT_SUMTRANSACTIONS(Scotts_Org1,'COA - VALUE TABLE'!$A21,'COA - VALUE TABLE'!S$5,'COA - VALUE TABLE'!S$6),0)</f>
        <v>5</v>
      </c>
      <c r="T21" s="350" cm="1">
        <f t="array" ref="T21">IFERROR(_xldudf_SCOTT_SUMTRANSACTIONS(Scotts_Org1,'COA - VALUE TABLE'!$A21,'COA - VALUE TABLE'!T$5,'COA - VALUE TABLE'!T$6),0)</f>
        <v>5</v>
      </c>
      <c r="U21" s="350" cm="1">
        <f t="array" ref="U21">IFERROR(_xldudf_SCOTT_SUMTRANSACTIONS(Scotts_Org1,'COA - VALUE TABLE'!$A21,'COA - VALUE TABLE'!U$5,'COA - VALUE TABLE'!U$6),0)</f>
        <v>5</v>
      </c>
      <c r="V21" s="350" cm="1">
        <f t="array" ref="V21">IFERROR(_xldudf_SCOTT_SUMTRANSACTIONS(Scotts_Org1,'COA - VALUE TABLE'!$A21,'COA - VALUE TABLE'!V$5,'COA - VALUE TABLE'!V$6),0)</f>
        <v>5</v>
      </c>
      <c r="W21" s="350" cm="1">
        <f t="array" ref="W21">IFERROR(_xldudf_SCOTT_SUMTRANSACTIONS(Scotts_Org1,'COA - VALUE TABLE'!$A21,'COA - VALUE TABLE'!W$5,'COA - VALUE TABLE'!W$6),0)</f>
        <v>5</v>
      </c>
      <c r="X21" s="350" cm="1">
        <f t="array" ref="X21">IFERROR(_xldudf_SCOTT_SUMTRANSACTIONS(Scotts_Org1,'COA - VALUE TABLE'!$A21,'COA - VALUE TABLE'!X$5,'COA - VALUE TABLE'!X$6),0)</f>
        <v>5</v>
      </c>
      <c r="Y21" s="350" cm="1">
        <f t="array" ref="Y21">IFERROR(_xldudf_SCOTT_SUMTRANSACTIONS(Scotts_Org1,'COA - VALUE TABLE'!$A21,'COA - VALUE TABLE'!Y$5,'COA - VALUE TABLE'!Y$6),0)</f>
        <v>5</v>
      </c>
      <c r="Z21" s="350" cm="1">
        <f t="array" ref="Z21">IFERROR(_xldudf_SCOTT_SUMTRANSACTIONS(Scotts_Org1,'COA - VALUE TABLE'!$A21,'COA - VALUE TABLE'!Z$5,'COA - VALUE TABLE'!Z$6),0)</f>
        <v>5</v>
      </c>
      <c r="AA21" s="350" cm="1">
        <f t="array" ref="AA21">IFERROR(_xldudf_SCOTT_SUMTRANSACTIONS(Scotts_Org1,'COA - VALUE TABLE'!$A21,'COA - VALUE TABLE'!AA$5,'COA - VALUE TABLE'!AA$6),0)</f>
        <v>5</v>
      </c>
      <c r="AB21" s="350" cm="1">
        <f t="array" ref="AB21">IFERROR(_xldudf_SCOTT_SUMTRANSACTIONS(Scotts_Org1,'COA - VALUE TABLE'!$A21,'COA - VALUE TABLE'!AB$5,'COA - VALUE TABLE'!AB$6),0)</f>
        <v>5</v>
      </c>
      <c r="AC21" s="350" cm="1">
        <f t="array" ref="AC21">IFERROR(_xldudf_SCOTT_SUMTRANSACTIONS(Scotts_Org1,'COA - VALUE TABLE'!$A21,'COA - VALUE TABLE'!AC$5,'COA - VALUE TABLE'!AC$6),0)</f>
        <v>5</v>
      </c>
      <c r="AD21" s="350" cm="1">
        <f t="array" ref="AD21">IFERROR(_xldudf_SCOTT_SUMTRANSACTIONS(Scotts_Org1,'COA - VALUE TABLE'!$A21,'COA - VALUE TABLE'!AD$5,'COA - VALUE TABLE'!AD$6),0)</f>
        <v>5</v>
      </c>
      <c r="AE21" s="350">
        <f t="shared" si="4"/>
        <v>60</v>
      </c>
      <c r="AF21" s="350">
        <f>IF(Header!$C$4=S$7,S21,0)+IF(Header!$C$4=T$7,T21,0)+IF(Header!$C$4=U$7,U21,0)+IF(Header!$C$4=V$7,V21,0)+IF(Header!$C$4=W$7,W21,0)+IF(Header!$C$4=X$7,X21,0)+IF(Header!$C$4=Y$7,Y21,0)+IF(Header!$C$4=Z$7,Z21,0)+IF(Header!$C$4=AA$7,AA21,0)+IF(Header!$C$4=AB$7,AB21,0)+IF(Header!$C$4=AC$7,AC21,0)+IF(Header!$C$4=AD$7,AD21,0)</f>
        <v>5</v>
      </c>
      <c r="AG21" s="351">
        <f t="shared" si="17"/>
        <v>15</v>
      </c>
      <c r="AJ21" s="2">
        <f t="shared" si="5"/>
        <v>0</v>
      </c>
      <c r="AK21" s="341">
        <f t="shared" si="6"/>
        <v>0</v>
      </c>
      <c r="AL21" s="341">
        <f t="shared" si="7"/>
        <v>0</v>
      </c>
      <c r="AM21" s="341">
        <f t="shared" si="8"/>
        <v>0</v>
      </c>
      <c r="AN21" s="341">
        <f t="shared" si="9"/>
        <v>0</v>
      </c>
      <c r="AO21" s="341">
        <f t="shared" si="10"/>
        <v>0</v>
      </c>
      <c r="AP21" s="341">
        <f t="shared" si="11"/>
        <v>0</v>
      </c>
      <c r="AQ21" s="341">
        <f t="shared" si="12"/>
        <v>0</v>
      </c>
      <c r="AR21" s="341">
        <f t="shared" si="13"/>
        <v>0</v>
      </c>
      <c r="AS21" s="341">
        <f t="shared" si="14"/>
        <v>0</v>
      </c>
      <c r="AT21" s="341">
        <f t="shared" si="15"/>
        <v>0</v>
      </c>
      <c r="AU21" s="341">
        <f t="shared" si="16"/>
        <v>0</v>
      </c>
      <c r="AV21" s="351"/>
      <c r="AX21" s="349" cm="1">
        <f t="array" ref="AX21">IFERROR(_xldudf_SCOTT_SUMTRANSACTIONS(Scotts_Org1,'COA - VALUE TABLE'!$A21,'COA - VALUE TABLE'!AX$5,'COA - VALUE TABLE'!AX$6),0)</f>
        <v>5</v>
      </c>
      <c r="AY21" s="350" cm="1">
        <f t="array" ref="AY21">IFERROR(_xldudf_SCOTT_SUMTRANSACTIONS(Scotts_Org1,'COA - VALUE TABLE'!$A21,'COA - VALUE TABLE'!AY$5,'COA - VALUE TABLE'!AY$6),0)</f>
        <v>10</v>
      </c>
      <c r="AZ21" s="350" cm="1">
        <f t="array" ref="AZ21">IFERROR(_xldudf_SCOTT_SUMTRANSACTIONS(Scotts_Org1,'COA - VALUE TABLE'!$A21,'COA - VALUE TABLE'!AZ$5,'COA - VALUE TABLE'!AZ$6),0)</f>
        <v>15</v>
      </c>
      <c r="BA21" s="350" cm="1">
        <f t="array" ref="BA21">IFERROR(_xldudf_SCOTT_SUMTRANSACTIONS(Scotts_Org1,'COA - VALUE TABLE'!$A21,'COA - VALUE TABLE'!BA$5,'COA - VALUE TABLE'!BA$6),0)</f>
        <v>20</v>
      </c>
      <c r="BB21" s="350" cm="1">
        <f t="array" ref="BB21">IFERROR(_xldudf_SCOTT_SUMTRANSACTIONS(Scotts_Org1,'COA - VALUE TABLE'!$A21,'COA - VALUE TABLE'!BB$5,'COA - VALUE TABLE'!BB$6),0)</f>
        <v>25</v>
      </c>
      <c r="BC21" s="350" cm="1">
        <f t="array" ref="BC21">IFERROR(_xldudf_SCOTT_SUMTRANSACTIONS(Scotts_Org1,'COA - VALUE TABLE'!$A21,'COA - VALUE TABLE'!BC$5,'COA - VALUE TABLE'!BC$6),0)</f>
        <v>30</v>
      </c>
      <c r="BD21" s="350" cm="1">
        <f t="array" ref="BD21">IFERROR(_xldudf_SCOTT_SUMTRANSACTIONS(Scotts_Org1,'COA - VALUE TABLE'!$A21,'COA - VALUE TABLE'!BD$5,'COA - VALUE TABLE'!BD$6),0)</f>
        <v>35</v>
      </c>
      <c r="BE21" s="350" cm="1">
        <f t="array" ref="BE21">IFERROR(_xldudf_SCOTT_SUMTRANSACTIONS(Scotts_Org1,'COA - VALUE TABLE'!$A21,'COA - VALUE TABLE'!BE$5,'COA - VALUE TABLE'!BE$6),0)</f>
        <v>40</v>
      </c>
      <c r="BF21" s="350" cm="1">
        <f t="array" ref="BF21">IFERROR(_xldudf_SCOTT_SUMTRANSACTIONS(Scotts_Org1,'COA - VALUE TABLE'!$A21,'COA - VALUE TABLE'!BF$5,'COA - VALUE TABLE'!BF$6),0)</f>
        <v>45</v>
      </c>
      <c r="BG21" s="350" cm="1">
        <f t="array" ref="BG21">IFERROR(_xldudf_SCOTT_SUMTRANSACTIONS(Scotts_Org1,'COA - VALUE TABLE'!$A21,'COA - VALUE TABLE'!BG$5,'COA - VALUE TABLE'!BG$6),0)</f>
        <v>50</v>
      </c>
      <c r="BH21" s="350" cm="1">
        <f t="array" ref="BH21">IFERROR(_xldudf_SCOTT_SUMTRANSACTIONS(Scotts_Org1,'COA - VALUE TABLE'!$A21,'COA - VALUE TABLE'!BH$5,'COA - VALUE TABLE'!BH$6),0)</f>
        <v>55</v>
      </c>
      <c r="BI21" s="350" cm="1">
        <f t="array" ref="BI21">IFERROR(_xldudf_SCOTT_SUMTRANSACTIONS(Scotts_Org1,'COA - VALUE TABLE'!$A21,'COA - VALUE TABLE'!BI$5,'COA - VALUE TABLE'!BI$6),0)</f>
        <v>60</v>
      </c>
      <c r="BJ21" s="351" cm="1">
        <f t="array" ref="BJ21">IFERROR(_xldudf_SCOTT_SUMTRANSACTIONS(Scotts_Org1,'COA - VALUE TABLE'!$A21,'COA - VALUE TABLE'!BJ$5,'COA - VALUE TABLE'!BJ$6),0)</f>
        <v>0</v>
      </c>
    </row>
    <row r="22" spans="1:62" x14ac:dyDescent="0.2">
      <c r="A22" s="2">
        <v>408</v>
      </c>
      <c r="B22" s="341" t="s">
        <v>295</v>
      </c>
      <c r="C22" s="341" t="s">
        <v>301</v>
      </c>
      <c r="D22" s="341"/>
      <c r="E22" s="341" t="s">
        <v>297</v>
      </c>
      <c r="F22" s="341" t="s">
        <v>290</v>
      </c>
      <c r="G22" s="341" t="s">
        <v>302</v>
      </c>
      <c r="H22" s="341" t="s">
        <v>287</v>
      </c>
      <c r="I22" s="341" t="s">
        <v>287</v>
      </c>
      <c r="J22" s="341" t="s">
        <v>287</v>
      </c>
      <c r="K22" s="3"/>
      <c r="L22" t="str">
        <f t="shared" si="3"/>
        <v>408 - Cleaning</v>
      </c>
      <c r="M22" t="s">
        <v>457</v>
      </c>
      <c r="N22" t="s">
        <v>260</v>
      </c>
      <c r="S22" s="349" cm="1">
        <f t="array" ref="S22">IFERROR(_xldudf_SCOTT_SUMTRANSACTIONS(Scotts_Org1,'COA - VALUE TABLE'!$A22,'COA - VALUE TABLE'!S$5,'COA - VALUE TABLE'!S$6),0)</f>
        <v>0</v>
      </c>
      <c r="T22" s="350" cm="1">
        <f t="array" ref="T22">IFERROR(_xldudf_SCOTT_SUMTRANSACTIONS(Scotts_Org1,'COA - VALUE TABLE'!$A22,'COA - VALUE TABLE'!T$5,'COA - VALUE TABLE'!T$6),0)</f>
        <v>0</v>
      </c>
      <c r="U22" s="350" cm="1">
        <f t="array" ref="U22">IFERROR(_xldudf_SCOTT_SUMTRANSACTIONS(Scotts_Org1,'COA - VALUE TABLE'!$A22,'COA - VALUE TABLE'!U$5,'COA - VALUE TABLE'!U$6),0)</f>
        <v>0</v>
      </c>
      <c r="V22" s="350" cm="1">
        <f t="array" ref="V22">IFERROR(_xldudf_SCOTT_SUMTRANSACTIONS(Scotts_Org1,'COA - VALUE TABLE'!$A22,'COA - VALUE TABLE'!V$5,'COA - VALUE TABLE'!V$6),0)</f>
        <v>0</v>
      </c>
      <c r="W22" s="350" cm="1">
        <f t="array" ref="W22">IFERROR(_xldudf_SCOTT_SUMTRANSACTIONS(Scotts_Org1,'COA - VALUE TABLE'!$A22,'COA - VALUE TABLE'!W$5,'COA - VALUE TABLE'!W$6),0)</f>
        <v>0</v>
      </c>
      <c r="X22" s="350" cm="1">
        <f t="array" ref="X22">IFERROR(_xldudf_SCOTT_SUMTRANSACTIONS(Scotts_Org1,'COA - VALUE TABLE'!$A22,'COA - VALUE TABLE'!X$5,'COA - VALUE TABLE'!X$6),0)</f>
        <v>0</v>
      </c>
      <c r="Y22" s="350" cm="1">
        <f t="array" ref="Y22">IFERROR(_xldudf_SCOTT_SUMTRANSACTIONS(Scotts_Org1,'COA - VALUE TABLE'!$A22,'COA - VALUE TABLE'!Y$5,'COA - VALUE TABLE'!Y$6),0)</f>
        <v>0</v>
      </c>
      <c r="Z22" s="350" cm="1">
        <f t="array" ref="Z22">IFERROR(_xldudf_SCOTT_SUMTRANSACTIONS(Scotts_Org1,'COA - VALUE TABLE'!$A22,'COA - VALUE TABLE'!Z$5,'COA - VALUE TABLE'!Z$6),0)</f>
        <v>0</v>
      </c>
      <c r="AA22" s="350" cm="1">
        <f t="array" ref="AA22">IFERROR(_xldudf_SCOTT_SUMTRANSACTIONS(Scotts_Org1,'COA - VALUE TABLE'!$A22,'COA - VALUE TABLE'!AA$5,'COA - VALUE TABLE'!AA$6),0)</f>
        <v>0</v>
      </c>
      <c r="AB22" s="350" cm="1">
        <f t="array" ref="AB22">IFERROR(_xldudf_SCOTT_SUMTRANSACTIONS(Scotts_Org1,'COA - VALUE TABLE'!$A22,'COA - VALUE TABLE'!AB$5,'COA - VALUE TABLE'!AB$6),0)</f>
        <v>0</v>
      </c>
      <c r="AC22" s="350" cm="1">
        <f t="array" ref="AC22">IFERROR(_xldudf_SCOTT_SUMTRANSACTIONS(Scotts_Org1,'COA - VALUE TABLE'!$A22,'COA - VALUE TABLE'!AC$5,'COA - VALUE TABLE'!AC$6),0)</f>
        <v>0</v>
      </c>
      <c r="AD22" s="350" cm="1">
        <f t="array" ref="AD22">IFERROR(_xldudf_SCOTT_SUMTRANSACTIONS(Scotts_Org1,'COA - VALUE TABLE'!$A22,'COA - VALUE TABLE'!AD$5,'COA - VALUE TABLE'!AD$6),0)</f>
        <v>0</v>
      </c>
      <c r="AE22" s="350">
        <f t="shared" si="4"/>
        <v>0</v>
      </c>
      <c r="AF22" s="350">
        <f>IF(Header!$C$4=S$7,S22,0)+IF(Header!$C$4=T$7,T22,0)+IF(Header!$C$4=U$7,U22,0)+IF(Header!$C$4=V$7,V22,0)+IF(Header!$C$4=W$7,W22,0)+IF(Header!$C$4=X$7,X22,0)+IF(Header!$C$4=Y$7,Y22,0)+IF(Header!$C$4=Z$7,Z22,0)+IF(Header!$C$4=AA$7,AA22,0)+IF(Header!$C$4=AB$7,AB22,0)+IF(Header!$C$4=AC$7,AC22,0)+IF(Header!$C$4=AD$7,AD22,0)</f>
        <v>0</v>
      </c>
      <c r="AG22" s="351">
        <f t="shared" si="17"/>
        <v>0</v>
      </c>
      <c r="AJ22" s="2">
        <f t="shared" si="5"/>
        <v>0</v>
      </c>
      <c r="AK22" s="341">
        <f t="shared" si="6"/>
        <v>0</v>
      </c>
      <c r="AL22" s="341">
        <f t="shared" si="7"/>
        <v>0</v>
      </c>
      <c r="AM22" s="341">
        <f t="shared" si="8"/>
        <v>0</v>
      </c>
      <c r="AN22" s="341">
        <f t="shared" si="9"/>
        <v>0</v>
      </c>
      <c r="AO22" s="341">
        <f t="shared" si="10"/>
        <v>0</v>
      </c>
      <c r="AP22" s="341">
        <f t="shared" si="11"/>
        <v>0</v>
      </c>
      <c r="AQ22" s="341">
        <f t="shared" si="12"/>
        <v>0</v>
      </c>
      <c r="AR22" s="341">
        <f t="shared" si="13"/>
        <v>0</v>
      </c>
      <c r="AS22" s="341">
        <f t="shared" si="14"/>
        <v>0</v>
      </c>
      <c r="AT22" s="341">
        <f t="shared" si="15"/>
        <v>0</v>
      </c>
      <c r="AU22" s="341">
        <f t="shared" si="16"/>
        <v>0</v>
      </c>
      <c r="AV22" s="351"/>
      <c r="AX22" s="349" cm="1">
        <f t="array" ref="AX22">IFERROR(_xldudf_SCOTT_SUMTRANSACTIONS(Scotts_Org1,'COA - VALUE TABLE'!$A22,'COA - VALUE TABLE'!AX$5,'COA - VALUE TABLE'!AX$6),0)</f>
        <v>0</v>
      </c>
      <c r="AY22" s="350" cm="1">
        <f t="array" ref="AY22">IFERROR(_xldudf_SCOTT_SUMTRANSACTIONS(Scotts_Org1,'COA - VALUE TABLE'!$A22,'COA - VALUE TABLE'!AY$5,'COA - VALUE TABLE'!AY$6),0)</f>
        <v>0</v>
      </c>
      <c r="AZ22" s="350" cm="1">
        <f t="array" ref="AZ22">IFERROR(_xldudf_SCOTT_SUMTRANSACTIONS(Scotts_Org1,'COA - VALUE TABLE'!$A22,'COA - VALUE TABLE'!AZ$5,'COA - VALUE TABLE'!AZ$6),0)</f>
        <v>0</v>
      </c>
      <c r="BA22" s="350" cm="1">
        <f t="array" ref="BA22">IFERROR(_xldudf_SCOTT_SUMTRANSACTIONS(Scotts_Org1,'COA - VALUE TABLE'!$A22,'COA - VALUE TABLE'!BA$5,'COA - VALUE TABLE'!BA$6),0)</f>
        <v>0</v>
      </c>
      <c r="BB22" s="350" cm="1">
        <f t="array" ref="BB22">IFERROR(_xldudf_SCOTT_SUMTRANSACTIONS(Scotts_Org1,'COA - VALUE TABLE'!$A22,'COA - VALUE TABLE'!BB$5,'COA - VALUE TABLE'!BB$6),0)</f>
        <v>0</v>
      </c>
      <c r="BC22" s="350" cm="1">
        <f t="array" ref="BC22">IFERROR(_xldudf_SCOTT_SUMTRANSACTIONS(Scotts_Org1,'COA - VALUE TABLE'!$A22,'COA - VALUE TABLE'!BC$5,'COA - VALUE TABLE'!BC$6),0)</f>
        <v>0</v>
      </c>
      <c r="BD22" s="350" cm="1">
        <f t="array" ref="BD22">IFERROR(_xldudf_SCOTT_SUMTRANSACTIONS(Scotts_Org1,'COA - VALUE TABLE'!$A22,'COA - VALUE TABLE'!BD$5,'COA - VALUE TABLE'!BD$6),0)</f>
        <v>0</v>
      </c>
      <c r="BE22" s="350" cm="1">
        <f t="array" ref="BE22">IFERROR(_xldudf_SCOTT_SUMTRANSACTIONS(Scotts_Org1,'COA - VALUE TABLE'!$A22,'COA - VALUE TABLE'!BE$5,'COA - VALUE TABLE'!BE$6),0)</f>
        <v>0</v>
      </c>
      <c r="BF22" s="350" cm="1">
        <f t="array" ref="BF22">IFERROR(_xldudf_SCOTT_SUMTRANSACTIONS(Scotts_Org1,'COA - VALUE TABLE'!$A22,'COA - VALUE TABLE'!BF$5,'COA - VALUE TABLE'!BF$6),0)</f>
        <v>0</v>
      </c>
      <c r="BG22" s="350" cm="1">
        <f t="array" ref="BG22">IFERROR(_xldudf_SCOTT_SUMTRANSACTIONS(Scotts_Org1,'COA - VALUE TABLE'!$A22,'COA - VALUE TABLE'!BG$5,'COA - VALUE TABLE'!BG$6),0)</f>
        <v>0</v>
      </c>
      <c r="BH22" s="350" cm="1">
        <f t="array" ref="BH22">IFERROR(_xldudf_SCOTT_SUMTRANSACTIONS(Scotts_Org1,'COA - VALUE TABLE'!$A22,'COA - VALUE TABLE'!BH$5,'COA - VALUE TABLE'!BH$6),0)</f>
        <v>0</v>
      </c>
      <c r="BI22" s="350" cm="1">
        <f t="array" ref="BI22">IFERROR(_xldudf_SCOTT_SUMTRANSACTIONS(Scotts_Org1,'COA - VALUE TABLE'!$A22,'COA - VALUE TABLE'!BI$5,'COA - VALUE TABLE'!BI$6),0)</f>
        <v>0</v>
      </c>
      <c r="BJ22" s="351" cm="1">
        <f t="array" ref="BJ22">IFERROR(_xldudf_SCOTT_SUMTRANSACTIONS(Scotts_Org1,'COA - VALUE TABLE'!$A22,'COA - VALUE TABLE'!BJ$5,'COA - VALUE TABLE'!BJ$6),0)</f>
        <v>0</v>
      </c>
    </row>
    <row r="23" spans="1:62" x14ac:dyDescent="0.2">
      <c r="A23" s="2">
        <v>411</v>
      </c>
      <c r="B23" s="341" t="s">
        <v>295</v>
      </c>
      <c r="C23" s="341" t="s">
        <v>479</v>
      </c>
      <c r="D23" s="341"/>
      <c r="E23" s="341" t="s">
        <v>297</v>
      </c>
      <c r="F23" s="341" t="s">
        <v>290</v>
      </c>
      <c r="G23" s="341" t="s">
        <v>480</v>
      </c>
      <c r="H23" s="341" t="s">
        <v>287</v>
      </c>
      <c r="I23" s="341" t="s">
        <v>287</v>
      </c>
      <c r="J23" s="341" t="s">
        <v>287</v>
      </c>
      <c r="K23" s="3"/>
      <c r="L23" t="str">
        <f t="shared" si="3"/>
        <v>411 - Flat Rate Adjustment Account (411)</v>
      </c>
      <c r="M23" t="s">
        <v>457</v>
      </c>
      <c r="N23" t="s">
        <v>260</v>
      </c>
      <c r="S23" s="349" cm="1">
        <f t="array" ref="S23">IFERROR(_xldudf_SCOTT_SUMTRANSACTIONS(Scotts_Org1,'COA - VALUE TABLE'!$A23,'COA - VALUE TABLE'!S$5,'COA - VALUE TABLE'!S$6),0)</f>
        <v>0</v>
      </c>
      <c r="T23" s="350" cm="1">
        <f t="array" ref="T23">IFERROR(_xldudf_SCOTT_SUMTRANSACTIONS(Scotts_Org1,'COA - VALUE TABLE'!$A23,'COA - VALUE TABLE'!T$5,'COA - VALUE TABLE'!T$6),0)</f>
        <v>0</v>
      </c>
      <c r="U23" s="350" cm="1">
        <f t="array" ref="U23">IFERROR(_xldudf_SCOTT_SUMTRANSACTIONS(Scotts_Org1,'COA - VALUE TABLE'!$A23,'COA - VALUE TABLE'!U$5,'COA - VALUE TABLE'!U$6),0)</f>
        <v>0</v>
      </c>
      <c r="V23" s="350" cm="1">
        <f t="array" ref="V23">IFERROR(_xldudf_SCOTT_SUMTRANSACTIONS(Scotts_Org1,'COA - VALUE TABLE'!$A23,'COA - VALUE TABLE'!V$5,'COA - VALUE TABLE'!V$6),0)</f>
        <v>0</v>
      </c>
      <c r="W23" s="350" cm="1">
        <f t="array" ref="W23">IFERROR(_xldudf_SCOTT_SUMTRANSACTIONS(Scotts_Org1,'COA - VALUE TABLE'!$A23,'COA - VALUE TABLE'!W$5,'COA - VALUE TABLE'!W$6),0)</f>
        <v>0</v>
      </c>
      <c r="X23" s="350" cm="1">
        <f t="array" ref="X23">IFERROR(_xldudf_SCOTT_SUMTRANSACTIONS(Scotts_Org1,'COA - VALUE TABLE'!$A23,'COA - VALUE TABLE'!X$5,'COA - VALUE TABLE'!X$6),0)</f>
        <v>0</v>
      </c>
      <c r="Y23" s="350" cm="1">
        <f t="array" ref="Y23">IFERROR(_xldudf_SCOTT_SUMTRANSACTIONS(Scotts_Org1,'COA - VALUE TABLE'!$A23,'COA - VALUE TABLE'!Y$5,'COA - VALUE TABLE'!Y$6),0)</f>
        <v>0</v>
      </c>
      <c r="Z23" s="350" cm="1">
        <f t="array" ref="Z23">IFERROR(_xldudf_SCOTT_SUMTRANSACTIONS(Scotts_Org1,'COA - VALUE TABLE'!$A23,'COA - VALUE TABLE'!Z$5,'COA - VALUE TABLE'!Z$6),0)</f>
        <v>0</v>
      </c>
      <c r="AA23" s="350" cm="1">
        <f t="array" ref="AA23">IFERROR(_xldudf_SCOTT_SUMTRANSACTIONS(Scotts_Org1,'COA - VALUE TABLE'!$A23,'COA - VALUE TABLE'!AA$5,'COA - VALUE TABLE'!AA$6),0)</f>
        <v>0</v>
      </c>
      <c r="AB23" s="350" cm="1">
        <f t="array" ref="AB23">IFERROR(_xldudf_SCOTT_SUMTRANSACTIONS(Scotts_Org1,'COA - VALUE TABLE'!$A23,'COA - VALUE TABLE'!AB$5,'COA - VALUE TABLE'!AB$6),0)</f>
        <v>0</v>
      </c>
      <c r="AC23" s="350" cm="1">
        <f t="array" ref="AC23">IFERROR(_xldudf_SCOTT_SUMTRANSACTIONS(Scotts_Org1,'COA - VALUE TABLE'!$A23,'COA - VALUE TABLE'!AC$5,'COA - VALUE TABLE'!AC$6),0)</f>
        <v>0</v>
      </c>
      <c r="AD23" s="350" cm="1">
        <f t="array" ref="AD23">IFERROR(_xldudf_SCOTT_SUMTRANSACTIONS(Scotts_Org1,'COA - VALUE TABLE'!$A23,'COA - VALUE TABLE'!AD$5,'COA - VALUE TABLE'!AD$6),0)</f>
        <v>0</v>
      </c>
      <c r="AE23" s="350">
        <f t="shared" si="4"/>
        <v>0</v>
      </c>
      <c r="AF23" s="350">
        <f>IF(Header!$C$4=S$7,S23,0)+IF(Header!$C$4=T$7,T23,0)+IF(Header!$C$4=U$7,U23,0)+IF(Header!$C$4=V$7,V23,0)+IF(Header!$C$4=W$7,W23,0)+IF(Header!$C$4=X$7,X23,0)+IF(Header!$C$4=Y$7,Y23,0)+IF(Header!$C$4=Z$7,Z23,0)+IF(Header!$C$4=AA$7,AA23,0)+IF(Header!$C$4=AB$7,AB23,0)+IF(Header!$C$4=AC$7,AC23,0)+IF(Header!$C$4=AD$7,AD23,0)</f>
        <v>0</v>
      </c>
      <c r="AG23" s="351">
        <f t="shared" si="17"/>
        <v>0</v>
      </c>
      <c r="AJ23" s="2">
        <f t="shared" si="5"/>
        <v>0</v>
      </c>
      <c r="AK23" s="341">
        <f t="shared" si="6"/>
        <v>0</v>
      </c>
      <c r="AL23" s="341">
        <f t="shared" si="7"/>
        <v>0</v>
      </c>
      <c r="AM23" s="341">
        <f t="shared" si="8"/>
        <v>0</v>
      </c>
      <c r="AN23" s="341">
        <f t="shared" si="9"/>
        <v>0</v>
      </c>
      <c r="AO23" s="341">
        <f t="shared" si="10"/>
        <v>0</v>
      </c>
      <c r="AP23" s="341">
        <f t="shared" si="11"/>
        <v>0</v>
      </c>
      <c r="AQ23" s="341">
        <f t="shared" si="12"/>
        <v>0</v>
      </c>
      <c r="AR23" s="341">
        <f t="shared" si="13"/>
        <v>0</v>
      </c>
      <c r="AS23" s="341">
        <f t="shared" si="14"/>
        <v>0</v>
      </c>
      <c r="AT23" s="341">
        <f t="shared" si="15"/>
        <v>0</v>
      </c>
      <c r="AU23" s="341">
        <f t="shared" si="16"/>
        <v>0</v>
      </c>
      <c r="AV23" s="351"/>
      <c r="AX23" s="349" cm="1">
        <f t="array" ref="AX23">IFERROR(_xldudf_SCOTT_SUMTRANSACTIONS(Scotts_Org1,'COA - VALUE TABLE'!$A23,'COA - VALUE TABLE'!AX$5,'COA - VALUE TABLE'!AX$6),0)</f>
        <v>0</v>
      </c>
      <c r="AY23" s="350" cm="1">
        <f t="array" ref="AY23">IFERROR(_xldudf_SCOTT_SUMTRANSACTIONS(Scotts_Org1,'COA - VALUE TABLE'!$A23,'COA - VALUE TABLE'!AY$5,'COA - VALUE TABLE'!AY$6),0)</f>
        <v>0</v>
      </c>
      <c r="AZ23" s="350" cm="1">
        <f t="array" ref="AZ23">IFERROR(_xldudf_SCOTT_SUMTRANSACTIONS(Scotts_Org1,'COA - VALUE TABLE'!$A23,'COA - VALUE TABLE'!AZ$5,'COA - VALUE TABLE'!AZ$6),0)</f>
        <v>0</v>
      </c>
      <c r="BA23" s="350" cm="1">
        <f t="array" ref="BA23">IFERROR(_xldudf_SCOTT_SUMTRANSACTIONS(Scotts_Org1,'COA - VALUE TABLE'!$A23,'COA - VALUE TABLE'!BA$5,'COA - VALUE TABLE'!BA$6),0)</f>
        <v>0</v>
      </c>
      <c r="BB23" s="350" cm="1">
        <f t="array" ref="BB23">IFERROR(_xldudf_SCOTT_SUMTRANSACTIONS(Scotts_Org1,'COA - VALUE TABLE'!$A23,'COA - VALUE TABLE'!BB$5,'COA - VALUE TABLE'!BB$6),0)</f>
        <v>0</v>
      </c>
      <c r="BC23" s="350" cm="1">
        <f t="array" ref="BC23">IFERROR(_xldudf_SCOTT_SUMTRANSACTIONS(Scotts_Org1,'COA - VALUE TABLE'!$A23,'COA - VALUE TABLE'!BC$5,'COA - VALUE TABLE'!BC$6),0)</f>
        <v>0</v>
      </c>
      <c r="BD23" s="350" cm="1">
        <f t="array" ref="BD23">IFERROR(_xldudf_SCOTT_SUMTRANSACTIONS(Scotts_Org1,'COA - VALUE TABLE'!$A23,'COA - VALUE TABLE'!BD$5,'COA - VALUE TABLE'!BD$6),0)</f>
        <v>0</v>
      </c>
      <c r="BE23" s="350" cm="1">
        <f t="array" ref="BE23">IFERROR(_xldudf_SCOTT_SUMTRANSACTIONS(Scotts_Org1,'COA - VALUE TABLE'!$A23,'COA - VALUE TABLE'!BE$5,'COA - VALUE TABLE'!BE$6),0)</f>
        <v>0</v>
      </c>
      <c r="BF23" s="350" cm="1">
        <f t="array" ref="BF23">IFERROR(_xldudf_SCOTT_SUMTRANSACTIONS(Scotts_Org1,'COA - VALUE TABLE'!$A23,'COA - VALUE TABLE'!BF$5,'COA - VALUE TABLE'!BF$6),0)</f>
        <v>0</v>
      </c>
      <c r="BG23" s="350" cm="1">
        <f t="array" ref="BG23">IFERROR(_xldudf_SCOTT_SUMTRANSACTIONS(Scotts_Org1,'COA - VALUE TABLE'!$A23,'COA - VALUE TABLE'!BG$5,'COA - VALUE TABLE'!BG$6),0)</f>
        <v>0</v>
      </c>
      <c r="BH23" s="350" cm="1">
        <f t="array" ref="BH23">IFERROR(_xldudf_SCOTT_SUMTRANSACTIONS(Scotts_Org1,'COA - VALUE TABLE'!$A23,'COA - VALUE TABLE'!BH$5,'COA - VALUE TABLE'!BH$6),0)</f>
        <v>0</v>
      </c>
      <c r="BI23" s="350" cm="1">
        <f t="array" ref="BI23">IFERROR(_xldudf_SCOTT_SUMTRANSACTIONS(Scotts_Org1,'COA - VALUE TABLE'!$A23,'COA - VALUE TABLE'!BI$5,'COA - VALUE TABLE'!BI$6),0)</f>
        <v>0</v>
      </c>
      <c r="BJ23" s="351" cm="1">
        <f t="array" ref="BJ23">IFERROR(_xldudf_SCOTT_SUMTRANSACTIONS(Scotts_Org1,'COA - VALUE TABLE'!$A23,'COA - VALUE TABLE'!BJ$5,'COA - VALUE TABLE'!BJ$6),0)</f>
        <v>0</v>
      </c>
    </row>
    <row r="24" spans="1:62" x14ac:dyDescent="0.2">
      <c r="A24" s="2">
        <v>412</v>
      </c>
      <c r="B24" s="341" t="s">
        <v>295</v>
      </c>
      <c r="C24" s="341" t="s">
        <v>303</v>
      </c>
      <c r="D24" s="341"/>
      <c r="E24" s="341" t="s">
        <v>297</v>
      </c>
      <c r="F24" s="341" t="s">
        <v>290</v>
      </c>
      <c r="G24" s="341" t="s">
        <v>304</v>
      </c>
      <c r="H24" s="341" t="s">
        <v>287</v>
      </c>
      <c r="I24" s="341" t="s">
        <v>287</v>
      </c>
      <c r="J24" s="341" t="s">
        <v>287</v>
      </c>
      <c r="K24" s="3"/>
      <c r="L24" t="str">
        <f t="shared" si="3"/>
        <v>412 - Consulting</v>
      </c>
      <c r="M24" t="s">
        <v>457</v>
      </c>
      <c r="N24" t="s">
        <v>260</v>
      </c>
      <c r="S24" s="349" cm="1">
        <f t="array" ref="S24">IFERROR(_xldudf_SCOTT_SUMTRANSACTIONS(Scotts_Org1,'COA - VALUE TABLE'!$A24,'COA - VALUE TABLE'!S$5,'COA - VALUE TABLE'!S$6),0)</f>
        <v>0</v>
      </c>
      <c r="T24" s="350" cm="1">
        <f t="array" ref="T24">IFERROR(_xldudf_SCOTT_SUMTRANSACTIONS(Scotts_Org1,'COA - VALUE TABLE'!$A24,'COA - VALUE TABLE'!T$5,'COA - VALUE TABLE'!T$6),0)</f>
        <v>0</v>
      </c>
      <c r="U24" s="350" cm="1">
        <f t="array" ref="U24">IFERROR(_xldudf_SCOTT_SUMTRANSACTIONS(Scotts_Org1,'COA - VALUE TABLE'!$A24,'COA - VALUE TABLE'!U$5,'COA - VALUE TABLE'!U$6),0)</f>
        <v>0</v>
      </c>
      <c r="V24" s="350" cm="1">
        <f t="array" ref="V24">IFERROR(_xldudf_SCOTT_SUMTRANSACTIONS(Scotts_Org1,'COA - VALUE TABLE'!$A24,'COA - VALUE TABLE'!V$5,'COA - VALUE TABLE'!V$6),0)</f>
        <v>0</v>
      </c>
      <c r="W24" s="350" cm="1">
        <f t="array" ref="W24">IFERROR(_xldudf_SCOTT_SUMTRANSACTIONS(Scotts_Org1,'COA - VALUE TABLE'!$A24,'COA - VALUE TABLE'!W$5,'COA - VALUE TABLE'!W$6),0)</f>
        <v>0</v>
      </c>
      <c r="X24" s="350" cm="1">
        <f t="array" ref="X24">IFERROR(_xldudf_SCOTT_SUMTRANSACTIONS(Scotts_Org1,'COA - VALUE TABLE'!$A24,'COA - VALUE TABLE'!X$5,'COA - VALUE TABLE'!X$6),0)</f>
        <v>0</v>
      </c>
      <c r="Y24" s="350" cm="1">
        <f t="array" ref="Y24">IFERROR(_xldudf_SCOTT_SUMTRANSACTIONS(Scotts_Org1,'COA - VALUE TABLE'!$A24,'COA - VALUE TABLE'!Y$5,'COA - VALUE TABLE'!Y$6),0)</f>
        <v>0</v>
      </c>
      <c r="Z24" s="350" cm="1">
        <f t="array" ref="Z24">IFERROR(_xldudf_SCOTT_SUMTRANSACTIONS(Scotts_Org1,'COA - VALUE TABLE'!$A24,'COA - VALUE TABLE'!Z$5,'COA - VALUE TABLE'!Z$6),0)</f>
        <v>0</v>
      </c>
      <c r="AA24" s="350" cm="1">
        <f t="array" ref="AA24">IFERROR(_xldudf_SCOTT_SUMTRANSACTIONS(Scotts_Org1,'COA - VALUE TABLE'!$A24,'COA - VALUE TABLE'!AA$5,'COA - VALUE TABLE'!AA$6),0)</f>
        <v>0</v>
      </c>
      <c r="AB24" s="350" cm="1">
        <f t="array" ref="AB24">IFERROR(_xldudf_SCOTT_SUMTRANSACTIONS(Scotts_Org1,'COA - VALUE TABLE'!$A24,'COA - VALUE TABLE'!AB$5,'COA - VALUE TABLE'!AB$6),0)</f>
        <v>0</v>
      </c>
      <c r="AC24" s="350" cm="1">
        <f t="array" ref="AC24">IFERROR(_xldudf_SCOTT_SUMTRANSACTIONS(Scotts_Org1,'COA - VALUE TABLE'!$A24,'COA - VALUE TABLE'!AC$5,'COA - VALUE TABLE'!AC$6),0)</f>
        <v>0</v>
      </c>
      <c r="AD24" s="350" cm="1">
        <f t="array" ref="AD24">IFERROR(_xldudf_SCOTT_SUMTRANSACTIONS(Scotts_Org1,'COA - VALUE TABLE'!$A24,'COA - VALUE TABLE'!AD$5,'COA - VALUE TABLE'!AD$6),0)</f>
        <v>0</v>
      </c>
      <c r="AE24" s="350">
        <f t="shared" si="4"/>
        <v>0</v>
      </c>
      <c r="AF24" s="350">
        <f>IF(Header!$C$4=S$7,S24,0)+IF(Header!$C$4=T$7,T24,0)+IF(Header!$C$4=U$7,U24,0)+IF(Header!$C$4=V$7,V24,0)+IF(Header!$C$4=W$7,W24,0)+IF(Header!$C$4=X$7,X24,0)+IF(Header!$C$4=Y$7,Y24,0)+IF(Header!$C$4=Z$7,Z24,0)+IF(Header!$C$4=AA$7,AA24,0)+IF(Header!$C$4=AB$7,AB24,0)+IF(Header!$C$4=AC$7,AC24,0)+IF(Header!$C$4=AD$7,AD24,0)</f>
        <v>0</v>
      </c>
      <c r="AG24" s="351">
        <f t="shared" si="17"/>
        <v>0</v>
      </c>
      <c r="AJ24" s="2">
        <f t="shared" si="5"/>
        <v>0</v>
      </c>
      <c r="AK24" s="341">
        <f t="shared" si="6"/>
        <v>0</v>
      </c>
      <c r="AL24" s="341">
        <f t="shared" si="7"/>
        <v>0</v>
      </c>
      <c r="AM24" s="341">
        <f t="shared" si="8"/>
        <v>0</v>
      </c>
      <c r="AN24" s="341">
        <f t="shared" si="9"/>
        <v>0</v>
      </c>
      <c r="AO24" s="341">
        <f t="shared" si="10"/>
        <v>0</v>
      </c>
      <c r="AP24" s="341">
        <f t="shared" si="11"/>
        <v>0</v>
      </c>
      <c r="AQ24" s="341">
        <f t="shared" si="12"/>
        <v>0</v>
      </c>
      <c r="AR24" s="341">
        <f t="shared" si="13"/>
        <v>0</v>
      </c>
      <c r="AS24" s="341">
        <f t="shared" si="14"/>
        <v>0</v>
      </c>
      <c r="AT24" s="341">
        <f t="shared" si="15"/>
        <v>0</v>
      </c>
      <c r="AU24" s="341">
        <f t="shared" si="16"/>
        <v>0</v>
      </c>
      <c r="AV24" s="351"/>
      <c r="AX24" s="349" cm="1">
        <f t="array" ref="AX24">IFERROR(_xldudf_SCOTT_SUMTRANSACTIONS(Scotts_Org1,'COA - VALUE TABLE'!$A24,'COA - VALUE TABLE'!AX$5,'COA - VALUE TABLE'!AX$6),0)</f>
        <v>0</v>
      </c>
      <c r="AY24" s="350" cm="1">
        <f t="array" ref="AY24">IFERROR(_xldudf_SCOTT_SUMTRANSACTIONS(Scotts_Org1,'COA - VALUE TABLE'!$A24,'COA - VALUE TABLE'!AY$5,'COA - VALUE TABLE'!AY$6),0)</f>
        <v>0</v>
      </c>
      <c r="AZ24" s="350" cm="1">
        <f t="array" ref="AZ24">IFERROR(_xldudf_SCOTT_SUMTRANSACTIONS(Scotts_Org1,'COA - VALUE TABLE'!$A24,'COA - VALUE TABLE'!AZ$5,'COA - VALUE TABLE'!AZ$6),0)</f>
        <v>0</v>
      </c>
      <c r="BA24" s="350" cm="1">
        <f t="array" ref="BA24">IFERROR(_xldudf_SCOTT_SUMTRANSACTIONS(Scotts_Org1,'COA - VALUE TABLE'!$A24,'COA - VALUE TABLE'!BA$5,'COA - VALUE TABLE'!BA$6),0)</f>
        <v>0</v>
      </c>
      <c r="BB24" s="350" cm="1">
        <f t="array" ref="BB24">IFERROR(_xldudf_SCOTT_SUMTRANSACTIONS(Scotts_Org1,'COA - VALUE TABLE'!$A24,'COA - VALUE TABLE'!BB$5,'COA - VALUE TABLE'!BB$6),0)</f>
        <v>0</v>
      </c>
      <c r="BC24" s="350" cm="1">
        <f t="array" ref="BC24">IFERROR(_xldudf_SCOTT_SUMTRANSACTIONS(Scotts_Org1,'COA - VALUE TABLE'!$A24,'COA - VALUE TABLE'!BC$5,'COA - VALUE TABLE'!BC$6),0)</f>
        <v>0</v>
      </c>
      <c r="BD24" s="350" cm="1">
        <f t="array" ref="BD24">IFERROR(_xldudf_SCOTT_SUMTRANSACTIONS(Scotts_Org1,'COA - VALUE TABLE'!$A24,'COA - VALUE TABLE'!BD$5,'COA - VALUE TABLE'!BD$6),0)</f>
        <v>0</v>
      </c>
      <c r="BE24" s="350" cm="1">
        <f t="array" ref="BE24">IFERROR(_xldudf_SCOTT_SUMTRANSACTIONS(Scotts_Org1,'COA - VALUE TABLE'!$A24,'COA - VALUE TABLE'!BE$5,'COA - VALUE TABLE'!BE$6),0)</f>
        <v>0</v>
      </c>
      <c r="BF24" s="350" cm="1">
        <f t="array" ref="BF24">IFERROR(_xldudf_SCOTT_SUMTRANSACTIONS(Scotts_Org1,'COA - VALUE TABLE'!$A24,'COA - VALUE TABLE'!BF$5,'COA - VALUE TABLE'!BF$6),0)</f>
        <v>0</v>
      </c>
      <c r="BG24" s="350" cm="1">
        <f t="array" ref="BG24">IFERROR(_xldudf_SCOTT_SUMTRANSACTIONS(Scotts_Org1,'COA - VALUE TABLE'!$A24,'COA - VALUE TABLE'!BG$5,'COA - VALUE TABLE'!BG$6),0)</f>
        <v>0</v>
      </c>
      <c r="BH24" s="350" cm="1">
        <f t="array" ref="BH24">IFERROR(_xldudf_SCOTT_SUMTRANSACTIONS(Scotts_Org1,'COA - VALUE TABLE'!$A24,'COA - VALUE TABLE'!BH$5,'COA - VALUE TABLE'!BH$6),0)</f>
        <v>0</v>
      </c>
      <c r="BI24" s="350" cm="1">
        <f t="array" ref="BI24">IFERROR(_xldudf_SCOTT_SUMTRANSACTIONS(Scotts_Org1,'COA - VALUE TABLE'!$A24,'COA - VALUE TABLE'!BI$5,'COA - VALUE TABLE'!BI$6),0)</f>
        <v>0</v>
      </c>
      <c r="BJ24" s="351" cm="1">
        <f t="array" ref="BJ24">IFERROR(_xldudf_SCOTT_SUMTRANSACTIONS(Scotts_Org1,'COA - VALUE TABLE'!$A24,'COA - VALUE TABLE'!BJ$5,'COA - VALUE TABLE'!BJ$6),0)</f>
        <v>0</v>
      </c>
    </row>
    <row r="25" spans="1:62" x14ac:dyDescent="0.2">
      <c r="A25" s="2">
        <v>416</v>
      </c>
      <c r="B25" s="341" t="s">
        <v>295</v>
      </c>
      <c r="C25" s="341" t="s">
        <v>305</v>
      </c>
      <c r="D25" s="341"/>
      <c r="E25" s="341" t="s">
        <v>297</v>
      </c>
      <c r="F25" s="341" t="s">
        <v>290</v>
      </c>
      <c r="G25" s="341" t="s">
        <v>306</v>
      </c>
      <c r="H25" s="341" t="s">
        <v>287</v>
      </c>
      <c r="I25" s="341" t="s">
        <v>287</v>
      </c>
      <c r="J25" s="341" t="s">
        <v>287</v>
      </c>
      <c r="K25" s="3"/>
      <c r="L25" t="str">
        <f t="shared" si="3"/>
        <v>416 - Depreciation Expense</v>
      </c>
      <c r="M25" t="s">
        <v>457</v>
      </c>
      <c r="N25" t="s">
        <v>260</v>
      </c>
      <c r="O25" s="12"/>
      <c r="S25" s="349" cm="1">
        <f t="array" ref="S25">IFERROR(_xldudf_SCOTT_SUMTRANSACTIONS(Scotts_Org1,'COA - VALUE TABLE'!$A25,'COA - VALUE TABLE'!S$5,'COA - VALUE TABLE'!S$6),0)</f>
        <v>0</v>
      </c>
      <c r="T25" s="350" cm="1">
        <f t="array" ref="T25">IFERROR(_xldudf_SCOTT_SUMTRANSACTIONS(Scotts_Org1,'COA - VALUE TABLE'!$A25,'COA - VALUE TABLE'!T$5,'COA - VALUE TABLE'!T$6),0)</f>
        <v>0</v>
      </c>
      <c r="U25" s="350" cm="1">
        <f t="array" ref="U25">IFERROR(_xldudf_SCOTT_SUMTRANSACTIONS(Scotts_Org1,'COA - VALUE TABLE'!$A25,'COA - VALUE TABLE'!U$5,'COA - VALUE TABLE'!U$6),0)</f>
        <v>0</v>
      </c>
      <c r="V25" s="350" cm="1">
        <f t="array" ref="V25">IFERROR(_xldudf_SCOTT_SUMTRANSACTIONS(Scotts_Org1,'COA - VALUE TABLE'!$A25,'COA - VALUE TABLE'!V$5,'COA - VALUE TABLE'!V$6),0)</f>
        <v>0</v>
      </c>
      <c r="W25" s="350" cm="1">
        <f t="array" ref="W25">IFERROR(_xldudf_SCOTT_SUMTRANSACTIONS(Scotts_Org1,'COA - VALUE TABLE'!$A25,'COA - VALUE TABLE'!W$5,'COA - VALUE TABLE'!W$6),0)</f>
        <v>0</v>
      </c>
      <c r="X25" s="350" cm="1">
        <f t="array" ref="X25">IFERROR(_xldudf_SCOTT_SUMTRANSACTIONS(Scotts_Org1,'COA - VALUE TABLE'!$A25,'COA - VALUE TABLE'!X$5,'COA - VALUE TABLE'!X$6),0)</f>
        <v>0</v>
      </c>
      <c r="Y25" s="350" cm="1">
        <f t="array" ref="Y25">IFERROR(_xldudf_SCOTT_SUMTRANSACTIONS(Scotts_Org1,'COA - VALUE TABLE'!$A25,'COA - VALUE TABLE'!Y$5,'COA - VALUE TABLE'!Y$6),0)</f>
        <v>0</v>
      </c>
      <c r="Z25" s="350" cm="1">
        <f t="array" ref="Z25">IFERROR(_xldudf_SCOTT_SUMTRANSACTIONS(Scotts_Org1,'COA - VALUE TABLE'!$A25,'COA - VALUE TABLE'!Z$5,'COA - VALUE TABLE'!Z$6),0)</f>
        <v>0</v>
      </c>
      <c r="AA25" s="350" cm="1">
        <f t="array" ref="AA25">IFERROR(_xldudf_SCOTT_SUMTRANSACTIONS(Scotts_Org1,'COA - VALUE TABLE'!$A25,'COA - VALUE TABLE'!AA$5,'COA - VALUE TABLE'!AA$6),0)</f>
        <v>0</v>
      </c>
      <c r="AB25" s="350" cm="1">
        <f t="array" ref="AB25">IFERROR(_xldudf_SCOTT_SUMTRANSACTIONS(Scotts_Org1,'COA - VALUE TABLE'!$A25,'COA - VALUE TABLE'!AB$5,'COA - VALUE TABLE'!AB$6),0)</f>
        <v>0</v>
      </c>
      <c r="AC25" s="350" cm="1">
        <f t="array" ref="AC25">IFERROR(_xldudf_SCOTT_SUMTRANSACTIONS(Scotts_Org1,'COA - VALUE TABLE'!$A25,'COA - VALUE TABLE'!AC$5,'COA - VALUE TABLE'!AC$6),0)</f>
        <v>0</v>
      </c>
      <c r="AD25" s="350" cm="1">
        <f t="array" ref="AD25">IFERROR(_xldudf_SCOTT_SUMTRANSACTIONS(Scotts_Org1,'COA - VALUE TABLE'!$A25,'COA - VALUE TABLE'!AD$5,'COA - VALUE TABLE'!AD$6),0)</f>
        <v>0</v>
      </c>
      <c r="AE25" s="350">
        <f t="shared" si="4"/>
        <v>0</v>
      </c>
      <c r="AF25" s="350">
        <f>IF(Header!$C$4=S$7,S25,0)+IF(Header!$C$4=T$7,T25,0)+IF(Header!$C$4=U$7,U25,0)+IF(Header!$C$4=V$7,V25,0)+IF(Header!$C$4=W$7,W25,0)+IF(Header!$C$4=X$7,X25,0)+IF(Header!$C$4=Y$7,Y25,0)+IF(Header!$C$4=Z$7,Z25,0)+IF(Header!$C$4=AA$7,AA25,0)+IF(Header!$C$4=AB$7,AB25,0)+IF(Header!$C$4=AC$7,AC25,0)+IF(Header!$C$4=AD$7,AD25,0)</f>
        <v>0</v>
      </c>
      <c r="AG25" s="351">
        <f t="shared" si="17"/>
        <v>0</v>
      </c>
      <c r="AJ25" s="2">
        <f t="shared" si="5"/>
        <v>0</v>
      </c>
      <c r="AK25" s="341">
        <f t="shared" si="6"/>
        <v>0</v>
      </c>
      <c r="AL25" s="341">
        <f t="shared" si="7"/>
        <v>0</v>
      </c>
      <c r="AM25" s="341">
        <f t="shared" si="8"/>
        <v>0</v>
      </c>
      <c r="AN25" s="341">
        <f t="shared" si="9"/>
        <v>0</v>
      </c>
      <c r="AO25" s="341">
        <f t="shared" si="10"/>
        <v>0</v>
      </c>
      <c r="AP25" s="341">
        <f t="shared" si="11"/>
        <v>0</v>
      </c>
      <c r="AQ25" s="341">
        <f t="shared" si="12"/>
        <v>0</v>
      </c>
      <c r="AR25" s="341">
        <f t="shared" si="13"/>
        <v>0</v>
      </c>
      <c r="AS25" s="341">
        <f t="shared" si="14"/>
        <v>0</v>
      </c>
      <c r="AT25" s="341">
        <f t="shared" si="15"/>
        <v>0</v>
      </c>
      <c r="AU25" s="341">
        <f t="shared" si="16"/>
        <v>0</v>
      </c>
      <c r="AV25" s="351"/>
      <c r="AX25" s="349" cm="1">
        <f t="array" ref="AX25">IFERROR(_xldudf_SCOTT_SUMTRANSACTIONS(Scotts_Org1,'COA - VALUE TABLE'!$A25,'COA - VALUE TABLE'!AX$5,'COA - VALUE TABLE'!AX$6),0)</f>
        <v>0</v>
      </c>
      <c r="AY25" s="350" cm="1">
        <f t="array" ref="AY25">IFERROR(_xldudf_SCOTT_SUMTRANSACTIONS(Scotts_Org1,'COA - VALUE TABLE'!$A25,'COA - VALUE TABLE'!AY$5,'COA - VALUE TABLE'!AY$6),0)</f>
        <v>0</v>
      </c>
      <c r="AZ25" s="350" cm="1">
        <f t="array" ref="AZ25">IFERROR(_xldudf_SCOTT_SUMTRANSACTIONS(Scotts_Org1,'COA - VALUE TABLE'!$A25,'COA - VALUE TABLE'!AZ$5,'COA - VALUE TABLE'!AZ$6),0)</f>
        <v>0</v>
      </c>
      <c r="BA25" s="350" cm="1">
        <f t="array" ref="BA25">IFERROR(_xldudf_SCOTT_SUMTRANSACTIONS(Scotts_Org1,'COA - VALUE TABLE'!$A25,'COA - VALUE TABLE'!BA$5,'COA - VALUE TABLE'!BA$6),0)</f>
        <v>0</v>
      </c>
      <c r="BB25" s="350" cm="1">
        <f t="array" ref="BB25">IFERROR(_xldudf_SCOTT_SUMTRANSACTIONS(Scotts_Org1,'COA - VALUE TABLE'!$A25,'COA - VALUE TABLE'!BB$5,'COA - VALUE TABLE'!BB$6),0)</f>
        <v>0</v>
      </c>
      <c r="BC25" s="350" cm="1">
        <f t="array" ref="BC25">IFERROR(_xldudf_SCOTT_SUMTRANSACTIONS(Scotts_Org1,'COA - VALUE TABLE'!$A25,'COA - VALUE TABLE'!BC$5,'COA - VALUE TABLE'!BC$6),0)</f>
        <v>0</v>
      </c>
      <c r="BD25" s="350" cm="1">
        <f t="array" ref="BD25">IFERROR(_xldudf_SCOTT_SUMTRANSACTIONS(Scotts_Org1,'COA - VALUE TABLE'!$A25,'COA - VALUE TABLE'!BD$5,'COA - VALUE TABLE'!BD$6),0)</f>
        <v>0</v>
      </c>
      <c r="BE25" s="350" cm="1">
        <f t="array" ref="BE25">IFERROR(_xldudf_SCOTT_SUMTRANSACTIONS(Scotts_Org1,'COA - VALUE TABLE'!$A25,'COA - VALUE TABLE'!BE$5,'COA - VALUE TABLE'!BE$6),0)</f>
        <v>0</v>
      </c>
      <c r="BF25" s="350" cm="1">
        <f t="array" ref="BF25">IFERROR(_xldudf_SCOTT_SUMTRANSACTIONS(Scotts_Org1,'COA - VALUE TABLE'!$A25,'COA - VALUE TABLE'!BF$5,'COA - VALUE TABLE'!BF$6),0)</f>
        <v>0</v>
      </c>
      <c r="BG25" s="350" cm="1">
        <f t="array" ref="BG25">IFERROR(_xldudf_SCOTT_SUMTRANSACTIONS(Scotts_Org1,'COA - VALUE TABLE'!$A25,'COA - VALUE TABLE'!BG$5,'COA - VALUE TABLE'!BG$6),0)</f>
        <v>0</v>
      </c>
      <c r="BH25" s="350" cm="1">
        <f t="array" ref="BH25">IFERROR(_xldudf_SCOTT_SUMTRANSACTIONS(Scotts_Org1,'COA - VALUE TABLE'!$A25,'COA - VALUE TABLE'!BH$5,'COA - VALUE TABLE'!BH$6),0)</f>
        <v>0</v>
      </c>
      <c r="BI25" s="350" cm="1">
        <f t="array" ref="BI25">IFERROR(_xldudf_SCOTT_SUMTRANSACTIONS(Scotts_Org1,'COA - VALUE TABLE'!$A25,'COA - VALUE TABLE'!BI$5,'COA - VALUE TABLE'!BI$6),0)</f>
        <v>0</v>
      </c>
      <c r="BJ25" s="351" cm="1">
        <f t="array" ref="BJ25">IFERROR(_xldudf_SCOTT_SUMTRANSACTIONS(Scotts_Org1,'COA - VALUE TABLE'!$A25,'COA - VALUE TABLE'!BJ$5,'COA - VALUE TABLE'!BJ$6),0)</f>
        <v>0</v>
      </c>
    </row>
    <row r="26" spans="1:62" x14ac:dyDescent="0.2">
      <c r="A26" s="2">
        <v>418</v>
      </c>
      <c r="B26" s="341" t="s">
        <v>295</v>
      </c>
      <c r="C26" s="341" t="s">
        <v>307</v>
      </c>
      <c r="D26" s="341"/>
      <c r="E26" s="341" t="s">
        <v>297</v>
      </c>
      <c r="F26" s="341" t="s">
        <v>290</v>
      </c>
      <c r="G26" s="341" t="s">
        <v>308</v>
      </c>
      <c r="H26" s="341" t="s">
        <v>287</v>
      </c>
      <c r="I26" s="341" t="s">
        <v>287</v>
      </c>
      <c r="J26" s="341" t="s">
        <v>287</v>
      </c>
      <c r="K26" s="3"/>
      <c r="L26" t="str">
        <f t="shared" si="3"/>
        <v>418 - Charitable and Political Donations</v>
      </c>
      <c r="M26" t="s">
        <v>457</v>
      </c>
      <c r="N26" t="s">
        <v>260</v>
      </c>
      <c r="O26" s="12"/>
      <c r="S26" s="349" cm="1">
        <f t="array" ref="S26">IFERROR(_xldudf_SCOTT_SUMTRANSACTIONS(Scotts_Org1,'COA - VALUE TABLE'!$A26,'COA - VALUE TABLE'!S$5,'COA - VALUE TABLE'!S$6),0)</f>
        <v>0</v>
      </c>
      <c r="T26" s="350" cm="1">
        <f t="array" ref="T26">IFERROR(_xldudf_SCOTT_SUMTRANSACTIONS(Scotts_Org1,'COA - VALUE TABLE'!$A26,'COA - VALUE TABLE'!T$5,'COA - VALUE TABLE'!T$6),0)</f>
        <v>0</v>
      </c>
      <c r="U26" s="350" cm="1">
        <f t="array" ref="U26">IFERROR(_xldudf_SCOTT_SUMTRANSACTIONS(Scotts_Org1,'COA - VALUE TABLE'!$A26,'COA - VALUE TABLE'!U$5,'COA - VALUE TABLE'!U$6),0)</f>
        <v>0</v>
      </c>
      <c r="V26" s="350" cm="1">
        <f t="array" ref="V26">IFERROR(_xldudf_SCOTT_SUMTRANSACTIONS(Scotts_Org1,'COA - VALUE TABLE'!$A26,'COA - VALUE TABLE'!V$5,'COA - VALUE TABLE'!V$6),0)</f>
        <v>0</v>
      </c>
      <c r="W26" s="350" cm="1">
        <f t="array" ref="W26">IFERROR(_xldudf_SCOTT_SUMTRANSACTIONS(Scotts_Org1,'COA - VALUE TABLE'!$A26,'COA - VALUE TABLE'!W$5,'COA - VALUE TABLE'!W$6),0)</f>
        <v>0</v>
      </c>
      <c r="X26" s="350" cm="1">
        <f t="array" ref="X26">IFERROR(_xldudf_SCOTT_SUMTRANSACTIONS(Scotts_Org1,'COA - VALUE TABLE'!$A26,'COA - VALUE TABLE'!X$5,'COA - VALUE TABLE'!X$6),0)</f>
        <v>0</v>
      </c>
      <c r="Y26" s="350" cm="1">
        <f t="array" ref="Y26">IFERROR(_xldudf_SCOTT_SUMTRANSACTIONS(Scotts_Org1,'COA - VALUE TABLE'!$A26,'COA - VALUE TABLE'!Y$5,'COA - VALUE TABLE'!Y$6),0)</f>
        <v>0</v>
      </c>
      <c r="Z26" s="350" cm="1">
        <f t="array" ref="Z26">IFERROR(_xldudf_SCOTT_SUMTRANSACTIONS(Scotts_Org1,'COA - VALUE TABLE'!$A26,'COA - VALUE TABLE'!Z$5,'COA - VALUE TABLE'!Z$6),0)</f>
        <v>0</v>
      </c>
      <c r="AA26" s="350" cm="1">
        <f t="array" ref="AA26">IFERROR(_xldudf_SCOTT_SUMTRANSACTIONS(Scotts_Org1,'COA - VALUE TABLE'!$A26,'COA - VALUE TABLE'!AA$5,'COA - VALUE TABLE'!AA$6),0)</f>
        <v>0</v>
      </c>
      <c r="AB26" s="350" cm="1">
        <f t="array" ref="AB26">IFERROR(_xldudf_SCOTT_SUMTRANSACTIONS(Scotts_Org1,'COA - VALUE TABLE'!$A26,'COA - VALUE TABLE'!AB$5,'COA - VALUE TABLE'!AB$6),0)</f>
        <v>0</v>
      </c>
      <c r="AC26" s="350" cm="1">
        <f t="array" ref="AC26">IFERROR(_xldudf_SCOTT_SUMTRANSACTIONS(Scotts_Org1,'COA - VALUE TABLE'!$A26,'COA - VALUE TABLE'!AC$5,'COA - VALUE TABLE'!AC$6),0)</f>
        <v>0</v>
      </c>
      <c r="AD26" s="350" cm="1">
        <f t="array" ref="AD26">IFERROR(_xldudf_SCOTT_SUMTRANSACTIONS(Scotts_Org1,'COA - VALUE TABLE'!$A26,'COA - VALUE TABLE'!AD$5,'COA - VALUE TABLE'!AD$6),0)</f>
        <v>0</v>
      </c>
      <c r="AE26" s="350">
        <f t="shared" si="4"/>
        <v>0</v>
      </c>
      <c r="AF26" s="350">
        <f>IF(Header!$C$4=S$7,S26,0)+IF(Header!$C$4=T$7,T26,0)+IF(Header!$C$4=U$7,U26,0)+IF(Header!$C$4=V$7,V26,0)+IF(Header!$C$4=W$7,W26,0)+IF(Header!$C$4=X$7,X26,0)+IF(Header!$C$4=Y$7,Y26,0)+IF(Header!$C$4=Z$7,Z26,0)+IF(Header!$C$4=AA$7,AA26,0)+IF(Header!$C$4=AB$7,AB26,0)+IF(Header!$C$4=AC$7,AC26,0)+IF(Header!$C$4=AD$7,AD26,0)</f>
        <v>0</v>
      </c>
      <c r="AG26" s="351">
        <f t="shared" si="17"/>
        <v>0</v>
      </c>
      <c r="AJ26" s="2">
        <f t="shared" si="5"/>
        <v>0</v>
      </c>
      <c r="AK26" s="341">
        <f t="shared" si="6"/>
        <v>0</v>
      </c>
      <c r="AL26" s="341">
        <f t="shared" si="7"/>
        <v>0</v>
      </c>
      <c r="AM26" s="341">
        <f t="shared" si="8"/>
        <v>0</v>
      </c>
      <c r="AN26" s="341">
        <f t="shared" si="9"/>
        <v>0</v>
      </c>
      <c r="AO26" s="341">
        <f t="shared" si="10"/>
        <v>0</v>
      </c>
      <c r="AP26" s="341">
        <f t="shared" si="11"/>
        <v>0</v>
      </c>
      <c r="AQ26" s="341">
        <f t="shared" si="12"/>
        <v>0</v>
      </c>
      <c r="AR26" s="341">
        <f t="shared" si="13"/>
        <v>0</v>
      </c>
      <c r="AS26" s="341">
        <f t="shared" si="14"/>
        <v>0</v>
      </c>
      <c r="AT26" s="341">
        <f t="shared" si="15"/>
        <v>0</v>
      </c>
      <c r="AU26" s="341">
        <f t="shared" si="16"/>
        <v>0</v>
      </c>
      <c r="AV26" s="351"/>
      <c r="AX26" s="349" cm="1">
        <f t="array" ref="AX26">IFERROR(_xldudf_SCOTT_SUMTRANSACTIONS(Scotts_Org1,'COA - VALUE TABLE'!$A26,'COA - VALUE TABLE'!AX$5,'COA - VALUE TABLE'!AX$6),0)</f>
        <v>0</v>
      </c>
      <c r="AY26" s="350" cm="1">
        <f t="array" ref="AY26">IFERROR(_xldudf_SCOTT_SUMTRANSACTIONS(Scotts_Org1,'COA - VALUE TABLE'!$A26,'COA - VALUE TABLE'!AY$5,'COA - VALUE TABLE'!AY$6),0)</f>
        <v>0</v>
      </c>
      <c r="AZ26" s="350" cm="1">
        <f t="array" ref="AZ26">IFERROR(_xldudf_SCOTT_SUMTRANSACTIONS(Scotts_Org1,'COA - VALUE TABLE'!$A26,'COA - VALUE TABLE'!AZ$5,'COA - VALUE TABLE'!AZ$6),0)</f>
        <v>0</v>
      </c>
      <c r="BA26" s="350" cm="1">
        <f t="array" ref="BA26">IFERROR(_xldudf_SCOTT_SUMTRANSACTIONS(Scotts_Org1,'COA - VALUE TABLE'!$A26,'COA - VALUE TABLE'!BA$5,'COA - VALUE TABLE'!BA$6),0)</f>
        <v>0</v>
      </c>
      <c r="BB26" s="350" cm="1">
        <f t="array" ref="BB26">IFERROR(_xldudf_SCOTT_SUMTRANSACTIONS(Scotts_Org1,'COA - VALUE TABLE'!$A26,'COA - VALUE TABLE'!BB$5,'COA - VALUE TABLE'!BB$6),0)</f>
        <v>0</v>
      </c>
      <c r="BC26" s="350" cm="1">
        <f t="array" ref="BC26">IFERROR(_xldudf_SCOTT_SUMTRANSACTIONS(Scotts_Org1,'COA - VALUE TABLE'!$A26,'COA - VALUE TABLE'!BC$5,'COA - VALUE TABLE'!BC$6),0)</f>
        <v>0</v>
      </c>
      <c r="BD26" s="350" cm="1">
        <f t="array" ref="BD26">IFERROR(_xldudf_SCOTT_SUMTRANSACTIONS(Scotts_Org1,'COA - VALUE TABLE'!$A26,'COA - VALUE TABLE'!BD$5,'COA - VALUE TABLE'!BD$6),0)</f>
        <v>0</v>
      </c>
      <c r="BE26" s="350" cm="1">
        <f t="array" ref="BE26">IFERROR(_xldudf_SCOTT_SUMTRANSACTIONS(Scotts_Org1,'COA - VALUE TABLE'!$A26,'COA - VALUE TABLE'!BE$5,'COA - VALUE TABLE'!BE$6),0)</f>
        <v>0</v>
      </c>
      <c r="BF26" s="350" cm="1">
        <f t="array" ref="BF26">IFERROR(_xldudf_SCOTT_SUMTRANSACTIONS(Scotts_Org1,'COA - VALUE TABLE'!$A26,'COA - VALUE TABLE'!BF$5,'COA - VALUE TABLE'!BF$6),0)</f>
        <v>0</v>
      </c>
      <c r="BG26" s="350" cm="1">
        <f t="array" ref="BG26">IFERROR(_xldudf_SCOTT_SUMTRANSACTIONS(Scotts_Org1,'COA - VALUE TABLE'!$A26,'COA - VALUE TABLE'!BG$5,'COA - VALUE TABLE'!BG$6),0)</f>
        <v>0</v>
      </c>
      <c r="BH26" s="350" cm="1">
        <f t="array" ref="BH26">IFERROR(_xldudf_SCOTT_SUMTRANSACTIONS(Scotts_Org1,'COA - VALUE TABLE'!$A26,'COA - VALUE TABLE'!BH$5,'COA - VALUE TABLE'!BH$6),0)</f>
        <v>0</v>
      </c>
      <c r="BI26" s="350" cm="1">
        <f t="array" ref="BI26">IFERROR(_xldudf_SCOTT_SUMTRANSACTIONS(Scotts_Org1,'COA - VALUE TABLE'!$A26,'COA - VALUE TABLE'!BI$5,'COA - VALUE TABLE'!BI$6),0)</f>
        <v>0</v>
      </c>
      <c r="BJ26" s="351" cm="1">
        <f t="array" ref="BJ26">IFERROR(_xldudf_SCOTT_SUMTRANSACTIONS(Scotts_Org1,'COA - VALUE TABLE'!$A26,'COA - VALUE TABLE'!BJ$5,'COA - VALUE TABLE'!BJ$6),0)</f>
        <v>0</v>
      </c>
    </row>
    <row r="27" spans="1:62" x14ac:dyDescent="0.2">
      <c r="A27" s="2">
        <v>419</v>
      </c>
      <c r="B27" s="341" t="s">
        <v>295</v>
      </c>
      <c r="C27" s="341" t="s">
        <v>481</v>
      </c>
      <c r="D27" s="341"/>
      <c r="E27" s="341" t="s">
        <v>297</v>
      </c>
      <c r="F27" s="341" t="s">
        <v>290</v>
      </c>
      <c r="G27" s="341" t="s">
        <v>308</v>
      </c>
      <c r="H27" s="341" t="s">
        <v>287</v>
      </c>
      <c r="I27" s="341" t="s">
        <v>287</v>
      </c>
      <c r="J27" s="341" t="s">
        <v>287</v>
      </c>
      <c r="K27" s="3"/>
      <c r="L27" t="str">
        <f t="shared" si="3"/>
        <v>419 - Equipment Hire</v>
      </c>
      <c r="M27" t="s">
        <v>457</v>
      </c>
      <c r="N27" t="s">
        <v>260</v>
      </c>
      <c r="O27" s="12"/>
      <c r="S27" s="349" cm="1">
        <f t="array" ref="S27">IFERROR(_xldudf_SCOTT_SUMTRANSACTIONS(Scotts_Org1,'COA - VALUE TABLE'!$A27,'COA - VALUE TABLE'!S$5,'COA - VALUE TABLE'!S$6),0)</f>
        <v>0</v>
      </c>
      <c r="T27" s="350" cm="1">
        <f t="array" ref="T27">IFERROR(_xldudf_SCOTT_SUMTRANSACTIONS(Scotts_Org1,'COA - VALUE TABLE'!$A27,'COA - VALUE TABLE'!T$5,'COA - VALUE TABLE'!T$6),0)</f>
        <v>0</v>
      </c>
      <c r="U27" s="350" cm="1">
        <f t="array" ref="U27">IFERROR(_xldudf_SCOTT_SUMTRANSACTIONS(Scotts_Org1,'COA - VALUE TABLE'!$A27,'COA - VALUE TABLE'!U$5,'COA - VALUE TABLE'!U$6),0)</f>
        <v>0</v>
      </c>
      <c r="V27" s="350" cm="1">
        <f t="array" ref="V27">IFERROR(_xldudf_SCOTT_SUMTRANSACTIONS(Scotts_Org1,'COA - VALUE TABLE'!$A27,'COA - VALUE TABLE'!V$5,'COA - VALUE TABLE'!V$6),0)</f>
        <v>0</v>
      </c>
      <c r="W27" s="350" cm="1">
        <f t="array" ref="W27">IFERROR(_xldudf_SCOTT_SUMTRANSACTIONS(Scotts_Org1,'COA - VALUE TABLE'!$A27,'COA - VALUE TABLE'!W$5,'COA - VALUE TABLE'!W$6),0)</f>
        <v>0</v>
      </c>
      <c r="X27" s="350" cm="1">
        <f t="array" ref="X27">IFERROR(_xldudf_SCOTT_SUMTRANSACTIONS(Scotts_Org1,'COA - VALUE TABLE'!$A27,'COA - VALUE TABLE'!X$5,'COA - VALUE TABLE'!X$6),0)</f>
        <v>0</v>
      </c>
      <c r="Y27" s="350" cm="1">
        <f t="array" ref="Y27">IFERROR(_xldudf_SCOTT_SUMTRANSACTIONS(Scotts_Org1,'COA - VALUE TABLE'!$A27,'COA - VALUE TABLE'!Y$5,'COA - VALUE TABLE'!Y$6),0)</f>
        <v>0</v>
      </c>
      <c r="Z27" s="350" cm="1">
        <f t="array" ref="Z27">IFERROR(_xldudf_SCOTT_SUMTRANSACTIONS(Scotts_Org1,'COA - VALUE TABLE'!$A27,'COA - VALUE TABLE'!Z$5,'COA - VALUE TABLE'!Z$6),0)</f>
        <v>0</v>
      </c>
      <c r="AA27" s="350" cm="1">
        <f t="array" ref="AA27">IFERROR(_xldudf_SCOTT_SUMTRANSACTIONS(Scotts_Org1,'COA - VALUE TABLE'!$A27,'COA - VALUE TABLE'!AA$5,'COA - VALUE TABLE'!AA$6),0)</f>
        <v>0</v>
      </c>
      <c r="AB27" s="350" cm="1">
        <f t="array" ref="AB27">IFERROR(_xldudf_SCOTT_SUMTRANSACTIONS(Scotts_Org1,'COA - VALUE TABLE'!$A27,'COA - VALUE TABLE'!AB$5,'COA - VALUE TABLE'!AB$6),0)</f>
        <v>0</v>
      </c>
      <c r="AC27" s="350" cm="1">
        <f t="array" ref="AC27">IFERROR(_xldudf_SCOTT_SUMTRANSACTIONS(Scotts_Org1,'COA - VALUE TABLE'!$A27,'COA - VALUE TABLE'!AC$5,'COA - VALUE TABLE'!AC$6),0)</f>
        <v>0</v>
      </c>
      <c r="AD27" s="350" cm="1">
        <f t="array" ref="AD27">IFERROR(_xldudf_SCOTT_SUMTRANSACTIONS(Scotts_Org1,'COA - VALUE TABLE'!$A27,'COA - VALUE TABLE'!AD$5,'COA - VALUE TABLE'!AD$6),0)</f>
        <v>0</v>
      </c>
      <c r="AE27" s="350">
        <f t="shared" si="4"/>
        <v>0</v>
      </c>
      <c r="AF27" s="350">
        <f>IF(Header!$C$4=S$7,S27,0)+IF(Header!$C$4=T$7,T27,0)+IF(Header!$C$4=U$7,U27,0)+IF(Header!$C$4=V$7,V27,0)+IF(Header!$C$4=W$7,W27,0)+IF(Header!$C$4=X$7,X27,0)+IF(Header!$C$4=Y$7,Y27,0)+IF(Header!$C$4=Z$7,Z27,0)+IF(Header!$C$4=AA$7,AA27,0)+IF(Header!$C$4=AB$7,AB27,0)+IF(Header!$C$4=AC$7,AC27,0)+IF(Header!$C$4=AD$7,AD27,0)</f>
        <v>0</v>
      </c>
      <c r="AG27" s="351">
        <f t="shared" si="17"/>
        <v>0</v>
      </c>
      <c r="AJ27" s="2">
        <f t="shared" si="5"/>
        <v>0</v>
      </c>
      <c r="AK27" s="341">
        <f t="shared" si="6"/>
        <v>0</v>
      </c>
      <c r="AL27" s="341">
        <f t="shared" si="7"/>
        <v>0</v>
      </c>
      <c r="AM27" s="341">
        <f t="shared" si="8"/>
        <v>0</v>
      </c>
      <c r="AN27" s="341">
        <f t="shared" si="9"/>
        <v>0</v>
      </c>
      <c r="AO27" s="341">
        <f t="shared" si="10"/>
        <v>0</v>
      </c>
      <c r="AP27" s="341">
        <f t="shared" si="11"/>
        <v>0</v>
      </c>
      <c r="AQ27" s="341">
        <f t="shared" si="12"/>
        <v>0</v>
      </c>
      <c r="AR27" s="341">
        <f t="shared" si="13"/>
        <v>0</v>
      </c>
      <c r="AS27" s="341">
        <f t="shared" si="14"/>
        <v>0</v>
      </c>
      <c r="AT27" s="341">
        <f t="shared" si="15"/>
        <v>0</v>
      </c>
      <c r="AU27" s="341">
        <f t="shared" si="16"/>
        <v>0</v>
      </c>
      <c r="AV27" s="351"/>
      <c r="AX27" s="349" cm="1">
        <f t="array" ref="AX27">IFERROR(_xldudf_SCOTT_SUMTRANSACTIONS(Scotts_Org1,'COA - VALUE TABLE'!$A27,'COA - VALUE TABLE'!AX$5,'COA - VALUE TABLE'!AX$6),0)</f>
        <v>0</v>
      </c>
      <c r="AY27" s="350" cm="1">
        <f t="array" ref="AY27">IFERROR(_xldudf_SCOTT_SUMTRANSACTIONS(Scotts_Org1,'COA - VALUE TABLE'!$A27,'COA - VALUE TABLE'!AY$5,'COA - VALUE TABLE'!AY$6),0)</f>
        <v>0</v>
      </c>
      <c r="AZ27" s="350" cm="1">
        <f t="array" ref="AZ27">IFERROR(_xldudf_SCOTT_SUMTRANSACTIONS(Scotts_Org1,'COA - VALUE TABLE'!$A27,'COA - VALUE TABLE'!AZ$5,'COA - VALUE TABLE'!AZ$6),0)</f>
        <v>0</v>
      </c>
      <c r="BA27" s="350" cm="1">
        <f t="array" ref="BA27">IFERROR(_xldudf_SCOTT_SUMTRANSACTIONS(Scotts_Org1,'COA - VALUE TABLE'!$A27,'COA - VALUE TABLE'!BA$5,'COA - VALUE TABLE'!BA$6),0)</f>
        <v>0</v>
      </c>
      <c r="BB27" s="350" cm="1">
        <f t="array" ref="BB27">IFERROR(_xldudf_SCOTT_SUMTRANSACTIONS(Scotts_Org1,'COA - VALUE TABLE'!$A27,'COA - VALUE TABLE'!BB$5,'COA - VALUE TABLE'!BB$6),0)</f>
        <v>0</v>
      </c>
      <c r="BC27" s="350" cm="1">
        <f t="array" ref="BC27">IFERROR(_xldudf_SCOTT_SUMTRANSACTIONS(Scotts_Org1,'COA - VALUE TABLE'!$A27,'COA - VALUE TABLE'!BC$5,'COA - VALUE TABLE'!BC$6),0)</f>
        <v>0</v>
      </c>
      <c r="BD27" s="350" cm="1">
        <f t="array" ref="BD27">IFERROR(_xldudf_SCOTT_SUMTRANSACTIONS(Scotts_Org1,'COA - VALUE TABLE'!$A27,'COA - VALUE TABLE'!BD$5,'COA - VALUE TABLE'!BD$6),0)</f>
        <v>0</v>
      </c>
      <c r="BE27" s="350" cm="1">
        <f t="array" ref="BE27">IFERROR(_xldudf_SCOTT_SUMTRANSACTIONS(Scotts_Org1,'COA - VALUE TABLE'!$A27,'COA - VALUE TABLE'!BE$5,'COA - VALUE TABLE'!BE$6),0)</f>
        <v>0</v>
      </c>
      <c r="BF27" s="350" cm="1">
        <f t="array" ref="BF27">IFERROR(_xldudf_SCOTT_SUMTRANSACTIONS(Scotts_Org1,'COA - VALUE TABLE'!$A27,'COA - VALUE TABLE'!BF$5,'COA - VALUE TABLE'!BF$6),0)</f>
        <v>0</v>
      </c>
      <c r="BG27" s="350" cm="1">
        <f t="array" ref="BG27">IFERROR(_xldudf_SCOTT_SUMTRANSACTIONS(Scotts_Org1,'COA - VALUE TABLE'!$A27,'COA - VALUE TABLE'!BG$5,'COA - VALUE TABLE'!BG$6),0)</f>
        <v>0</v>
      </c>
      <c r="BH27" s="350" cm="1">
        <f t="array" ref="BH27">IFERROR(_xldudf_SCOTT_SUMTRANSACTIONS(Scotts_Org1,'COA - VALUE TABLE'!$A27,'COA - VALUE TABLE'!BH$5,'COA - VALUE TABLE'!BH$6),0)</f>
        <v>0</v>
      </c>
      <c r="BI27" s="350" cm="1">
        <f t="array" ref="BI27">IFERROR(_xldudf_SCOTT_SUMTRANSACTIONS(Scotts_Org1,'COA - VALUE TABLE'!$A27,'COA - VALUE TABLE'!BI$5,'COA - VALUE TABLE'!BI$6),0)</f>
        <v>0</v>
      </c>
      <c r="BJ27" s="351" cm="1">
        <f t="array" ref="BJ27">IFERROR(_xldudf_SCOTT_SUMTRANSACTIONS(Scotts_Org1,'COA - VALUE TABLE'!$A27,'COA - VALUE TABLE'!BJ$5,'COA - VALUE TABLE'!BJ$6),0)</f>
        <v>0</v>
      </c>
    </row>
    <row r="28" spans="1:62" x14ac:dyDescent="0.2">
      <c r="A28" s="2">
        <v>420</v>
      </c>
      <c r="B28" s="341" t="s">
        <v>295</v>
      </c>
      <c r="C28" s="341" t="s">
        <v>309</v>
      </c>
      <c r="D28" s="341"/>
      <c r="E28" s="341" t="s">
        <v>297</v>
      </c>
      <c r="F28" s="341" t="s">
        <v>290</v>
      </c>
      <c r="G28" s="341" t="s">
        <v>310</v>
      </c>
      <c r="H28" s="341" t="s">
        <v>287</v>
      </c>
      <c r="I28" s="341" t="s">
        <v>287</v>
      </c>
      <c r="J28" s="341" t="s">
        <v>287</v>
      </c>
      <c r="K28" s="3"/>
      <c r="L28" t="str">
        <f t="shared" si="3"/>
        <v>420 - Entertainment-100% business</v>
      </c>
      <c r="M28" t="s">
        <v>457</v>
      </c>
      <c r="N28" t="s">
        <v>260</v>
      </c>
      <c r="O28" s="12"/>
      <c r="S28" s="349" cm="1">
        <f t="array" ref="S28">IFERROR(_xldudf_SCOTT_SUMTRANSACTIONS(Scotts_Org1,'COA - VALUE TABLE'!$A28,'COA - VALUE TABLE'!S$5,'COA - VALUE TABLE'!S$6),0)</f>
        <v>0</v>
      </c>
      <c r="T28" s="350" cm="1">
        <f t="array" ref="T28">IFERROR(_xldudf_SCOTT_SUMTRANSACTIONS(Scotts_Org1,'COA - VALUE TABLE'!$A28,'COA - VALUE TABLE'!T$5,'COA - VALUE TABLE'!T$6),0)</f>
        <v>0</v>
      </c>
      <c r="U28" s="350" cm="1">
        <f t="array" ref="U28">IFERROR(_xldudf_SCOTT_SUMTRANSACTIONS(Scotts_Org1,'COA - VALUE TABLE'!$A28,'COA - VALUE TABLE'!U$5,'COA - VALUE TABLE'!U$6),0)</f>
        <v>0</v>
      </c>
      <c r="V28" s="350" cm="1">
        <f t="array" ref="V28">IFERROR(_xldudf_SCOTT_SUMTRANSACTIONS(Scotts_Org1,'COA - VALUE TABLE'!$A28,'COA - VALUE TABLE'!V$5,'COA - VALUE TABLE'!V$6),0)</f>
        <v>0</v>
      </c>
      <c r="W28" s="350" cm="1">
        <f t="array" ref="W28">IFERROR(_xldudf_SCOTT_SUMTRANSACTIONS(Scotts_Org1,'COA - VALUE TABLE'!$A28,'COA - VALUE TABLE'!W$5,'COA - VALUE TABLE'!W$6),0)</f>
        <v>0</v>
      </c>
      <c r="X28" s="350" cm="1">
        <f t="array" ref="X28">IFERROR(_xldudf_SCOTT_SUMTRANSACTIONS(Scotts_Org1,'COA - VALUE TABLE'!$A28,'COA - VALUE TABLE'!X$5,'COA - VALUE TABLE'!X$6),0)</f>
        <v>0</v>
      </c>
      <c r="Y28" s="350" cm="1">
        <f t="array" ref="Y28">IFERROR(_xldudf_SCOTT_SUMTRANSACTIONS(Scotts_Org1,'COA - VALUE TABLE'!$A28,'COA - VALUE TABLE'!Y$5,'COA - VALUE TABLE'!Y$6),0)</f>
        <v>0</v>
      </c>
      <c r="Z28" s="350" cm="1">
        <f t="array" ref="Z28">IFERROR(_xldudf_SCOTT_SUMTRANSACTIONS(Scotts_Org1,'COA - VALUE TABLE'!$A28,'COA - VALUE TABLE'!Z$5,'COA - VALUE TABLE'!Z$6),0)</f>
        <v>0</v>
      </c>
      <c r="AA28" s="350" cm="1">
        <f t="array" ref="AA28">IFERROR(_xldudf_SCOTT_SUMTRANSACTIONS(Scotts_Org1,'COA - VALUE TABLE'!$A28,'COA - VALUE TABLE'!AA$5,'COA - VALUE TABLE'!AA$6),0)</f>
        <v>0</v>
      </c>
      <c r="AB28" s="350" cm="1">
        <f t="array" ref="AB28">IFERROR(_xldudf_SCOTT_SUMTRANSACTIONS(Scotts_Org1,'COA - VALUE TABLE'!$A28,'COA - VALUE TABLE'!AB$5,'COA - VALUE TABLE'!AB$6),0)</f>
        <v>0</v>
      </c>
      <c r="AC28" s="350" cm="1">
        <f t="array" ref="AC28">IFERROR(_xldudf_SCOTT_SUMTRANSACTIONS(Scotts_Org1,'COA - VALUE TABLE'!$A28,'COA - VALUE TABLE'!AC$5,'COA - VALUE TABLE'!AC$6),0)</f>
        <v>0</v>
      </c>
      <c r="AD28" s="350" cm="1">
        <f t="array" ref="AD28">IFERROR(_xldudf_SCOTT_SUMTRANSACTIONS(Scotts_Org1,'COA - VALUE TABLE'!$A28,'COA - VALUE TABLE'!AD$5,'COA - VALUE TABLE'!AD$6),0)</f>
        <v>0</v>
      </c>
      <c r="AE28" s="350">
        <f t="shared" si="4"/>
        <v>0</v>
      </c>
      <c r="AF28" s="350">
        <f>IF(Header!$C$4=S$7,S28,0)+IF(Header!$C$4=T$7,T28,0)+IF(Header!$C$4=U$7,U28,0)+IF(Header!$C$4=V$7,V28,0)+IF(Header!$C$4=W$7,W28,0)+IF(Header!$C$4=X$7,X28,0)+IF(Header!$C$4=Y$7,Y28,0)+IF(Header!$C$4=Z$7,Z28,0)+IF(Header!$C$4=AA$7,AA28,0)+IF(Header!$C$4=AB$7,AB28,0)+IF(Header!$C$4=AC$7,AC28,0)+IF(Header!$C$4=AD$7,AD28,0)</f>
        <v>0</v>
      </c>
      <c r="AG28" s="351">
        <f t="shared" si="17"/>
        <v>0</v>
      </c>
      <c r="AJ28" s="2">
        <f t="shared" si="5"/>
        <v>0</v>
      </c>
      <c r="AK28" s="341">
        <f t="shared" si="6"/>
        <v>0</v>
      </c>
      <c r="AL28" s="341">
        <f t="shared" si="7"/>
        <v>0</v>
      </c>
      <c r="AM28" s="341">
        <f t="shared" si="8"/>
        <v>0</v>
      </c>
      <c r="AN28" s="341">
        <f t="shared" si="9"/>
        <v>0</v>
      </c>
      <c r="AO28" s="341">
        <f t="shared" si="10"/>
        <v>0</v>
      </c>
      <c r="AP28" s="341">
        <f t="shared" si="11"/>
        <v>0</v>
      </c>
      <c r="AQ28" s="341">
        <f t="shared" si="12"/>
        <v>0</v>
      </c>
      <c r="AR28" s="341">
        <f t="shared" si="13"/>
        <v>0</v>
      </c>
      <c r="AS28" s="341">
        <f t="shared" si="14"/>
        <v>0</v>
      </c>
      <c r="AT28" s="341">
        <f t="shared" si="15"/>
        <v>0</v>
      </c>
      <c r="AU28" s="341">
        <f t="shared" si="16"/>
        <v>0</v>
      </c>
      <c r="AV28" s="351"/>
      <c r="AX28" s="349" cm="1">
        <f t="array" ref="AX28">IFERROR(_xldudf_SCOTT_SUMTRANSACTIONS(Scotts_Org1,'COA - VALUE TABLE'!$A28,'COA - VALUE TABLE'!AX$5,'COA - VALUE TABLE'!AX$6),0)</f>
        <v>0</v>
      </c>
      <c r="AY28" s="350" cm="1">
        <f t="array" ref="AY28">IFERROR(_xldudf_SCOTT_SUMTRANSACTIONS(Scotts_Org1,'COA - VALUE TABLE'!$A28,'COA - VALUE TABLE'!AY$5,'COA - VALUE TABLE'!AY$6),0)</f>
        <v>0</v>
      </c>
      <c r="AZ28" s="350" cm="1">
        <f t="array" ref="AZ28">IFERROR(_xldudf_SCOTT_SUMTRANSACTIONS(Scotts_Org1,'COA - VALUE TABLE'!$A28,'COA - VALUE TABLE'!AZ$5,'COA - VALUE TABLE'!AZ$6),0)</f>
        <v>0</v>
      </c>
      <c r="BA28" s="350" cm="1">
        <f t="array" ref="BA28">IFERROR(_xldudf_SCOTT_SUMTRANSACTIONS(Scotts_Org1,'COA - VALUE TABLE'!$A28,'COA - VALUE TABLE'!BA$5,'COA - VALUE TABLE'!BA$6),0)</f>
        <v>0</v>
      </c>
      <c r="BB28" s="350" cm="1">
        <f t="array" ref="BB28">IFERROR(_xldudf_SCOTT_SUMTRANSACTIONS(Scotts_Org1,'COA - VALUE TABLE'!$A28,'COA - VALUE TABLE'!BB$5,'COA - VALUE TABLE'!BB$6),0)</f>
        <v>0</v>
      </c>
      <c r="BC28" s="350" cm="1">
        <f t="array" ref="BC28">IFERROR(_xldudf_SCOTT_SUMTRANSACTIONS(Scotts_Org1,'COA - VALUE TABLE'!$A28,'COA - VALUE TABLE'!BC$5,'COA - VALUE TABLE'!BC$6),0)</f>
        <v>0</v>
      </c>
      <c r="BD28" s="350" cm="1">
        <f t="array" ref="BD28">IFERROR(_xldudf_SCOTT_SUMTRANSACTIONS(Scotts_Org1,'COA - VALUE TABLE'!$A28,'COA - VALUE TABLE'!BD$5,'COA - VALUE TABLE'!BD$6),0)</f>
        <v>0</v>
      </c>
      <c r="BE28" s="350" cm="1">
        <f t="array" ref="BE28">IFERROR(_xldudf_SCOTT_SUMTRANSACTIONS(Scotts_Org1,'COA - VALUE TABLE'!$A28,'COA - VALUE TABLE'!BE$5,'COA - VALUE TABLE'!BE$6),0)</f>
        <v>0</v>
      </c>
      <c r="BF28" s="350" cm="1">
        <f t="array" ref="BF28">IFERROR(_xldudf_SCOTT_SUMTRANSACTIONS(Scotts_Org1,'COA - VALUE TABLE'!$A28,'COA - VALUE TABLE'!BF$5,'COA - VALUE TABLE'!BF$6),0)</f>
        <v>0</v>
      </c>
      <c r="BG28" s="350" cm="1">
        <f t="array" ref="BG28">IFERROR(_xldudf_SCOTT_SUMTRANSACTIONS(Scotts_Org1,'COA - VALUE TABLE'!$A28,'COA - VALUE TABLE'!BG$5,'COA - VALUE TABLE'!BG$6),0)</f>
        <v>0</v>
      </c>
      <c r="BH28" s="350" cm="1">
        <f t="array" ref="BH28">IFERROR(_xldudf_SCOTT_SUMTRANSACTIONS(Scotts_Org1,'COA - VALUE TABLE'!$A28,'COA - VALUE TABLE'!BH$5,'COA - VALUE TABLE'!BH$6),0)</f>
        <v>0</v>
      </c>
      <c r="BI28" s="350" cm="1">
        <f t="array" ref="BI28">IFERROR(_xldudf_SCOTT_SUMTRANSACTIONS(Scotts_Org1,'COA - VALUE TABLE'!$A28,'COA - VALUE TABLE'!BI$5,'COA - VALUE TABLE'!BI$6),0)</f>
        <v>0</v>
      </c>
      <c r="BJ28" s="351" cm="1">
        <f t="array" ref="BJ28">IFERROR(_xldudf_SCOTT_SUMTRANSACTIONS(Scotts_Org1,'COA - VALUE TABLE'!$A28,'COA - VALUE TABLE'!BJ$5,'COA - VALUE TABLE'!BJ$6),0)</f>
        <v>0</v>
      </c>
    </row>
    <row r="29" spans="1:62" x14ac:dyDescent="0.2">
      <c r="A29" s="2">
        <v>424</v>
      </c>
      <c r="B29" s="341" t="s">
        <v>295</v>
      </c>
      <c r="C29" s="341" t="s">
        <v>311</v>
      </c>
      <c r="D29" s="341"/>
      <c r="E29" s="341" t="s">
        <v>297</v>
      </c>
      <c r="F29" s="341" t="s">
        <v>290</v>
      </c>
      <c r="G29" s="341" t="s">
        <v>312</v>
      </c>
      <c r="H29" s="341" t="s">
        <v>287</v>
      </c>
      <c r="I29" s="341" t="s">
        <v>287</v>
      </c>
      <c r="J29" s="341" t="s">
        <v>287</v>
      </c>
      <c r="K29" s="3"/>
      <c r="L29" t="str">
        <f t="shared" si="3"/>
        <v>424 - Entertainment - 0%</v>
      </c>
      <c r="M29" t="s">
        <v>457</v>
      </c>
      <c r="N29" t="s">
        <v>260</v>
      </c>
      <c r="O29" s="12"/>
      <c r="S29" s="349" cm="1">
        <f t="array" ref="S29">IFERROR(_xldudf_SCOTT_SUMTRANSACTIONS(Scotts_Org1,'COA - VALUE TABLE'!$A29,'COA - VALUE TABLE'!S$5,'COA - VALUE TABLE'!S$6),0)</f>
        <v>0</v>
      </c>
      <c r="T29" s="350" cm="1">
        <f t="array" ref="T29">IFERROR(_xldudf_SCOTT_SUMTRANSACTIONS(Scotts_Org1,'COA - VALUE TABLE'!$A29,'COA - VALUE TABLE'!T$5,'COA - VALUE TABLE'!T$6),0)</f>
        <v>0</v>
      </c>
      <c r="U29" s="350" cm="1">
        <f t="array" ref="U29">IFERROR(_xldudf_SCOTT_SUMTRANSACTIONS(Scotts_Org1,'COA - VALUE TABLE'!$A29,'COA - VALUE TABLE'!U$5,'COA - VALUE TABLE'!U$6),0)</f>
        <v>7</v>
      </c>
      <c r="V29" s="350" cm="1">
        <f t="array" ref="V29">IFERROR(_xldudf_SCOTT_SUMTRANSACTIONS(Scotts_Org1,'COA - VALUE TABLE'!$A29,'COA - VALUE TABLE'!V$5,'COA - VALUE TABLE'!V$6),0)</f>
        <v>0</v>
      </c>
      <c r="W29" s="350" cm="1">
        <f t="array" ref="W29">IFERROR(_xldudf_SCOTT_SUMTRANSACTIONS(Scotts_Org1,'COA - VALUE TABLE'!$A29,'COA - VALUE TABLE'!W$5,'COA - VALUE TABLE'!W$6),0)</f>
        <v>0</v>
      </c>
      <c r="X29" s="350" cm="1">
        <f t="array" ref="X29">IFERROR(_xldudf_SCOTT_SUMTRANSACTIONS(Scotts_Org1,'COA - VALUE TABLE'!$A29,'COA - VALUE TABLE'!X$5,'COA - VALUE TABLE'!X$6),0)</f>
        <v>0</v>
      </c>
      <c r="Y29" s="350" cm="1">
        <f t="array" ref="Y29">IFERROR(_xldudf_SCOTT_SUMTRANSACTIONS(Scotts_Org1,'COA - VALUE TABLE'!$A29,'COA - VALUE TABLE'!Y$5,'COA - VALUE TABLE'!Y$6),0)</f>
        <v>0</v>
      </c>
      <c r="Z29" s="350" cm="1">
        <f t="array" ref="Z29">IFERROR(_xldudf_SCOTT_SUMTRANSACTIONS(Scotts_Org1,'COA - VALUE TABLE'!$A29,'COA - VALUE TABLE'!Z$5,'COA - VALUE TABLE'!Z$6),0)</f>
        <v>0</v>
      </c>
      <c r="AA29" s="350" cm="1">
        <f t="array" ref="AA29">IFERROR(_xldudf_SCOTT_SUMTRANSACTIONS(Scotts_Org1,'COA - VALUE TABLE'!$A29,'COA - VALUE TABLE'!AA$5,'COA - VALUE TABLE'!AA$6),0)</f>
        <v>0</v>
      </c>
      <c r="AB29" s="350" cm="1">
        <f t="array" ref="AB29">IFERROR(_xldudf_SCOTT_SUMTRANSACTIONS(Scotts_Org1,'COA - VALUE TABLE'!$A29,'COA - VALUE TABLE'!AB$5,'COA - VALUE TABLE'!AB$6),0)</f>
        <v>0</v>
      </c>
      <c r="AC29" s="350" cm="1">
        <f t="array" ref="AC29">IFERROR(_xldudf_SCOTT_SUMTRANSACTIONS(Scotts_Org1,'COA - VALUE TABLE'!$A29,'COA - VALUE TABLE'!AC$5,'COA - VALUE TABLE'!AC$6),0)</f>
        <v>0</v>
      </c>
      <c r="AD29" s="350" cm="1">
        <f t="array" ref="AD29">IFERROR(_xldudf_SCOTT_SUMTRANSACTIONS(Scotts_Org1,'COA - VALUE TABLE'!$A29,'COA - VALUE TABLE'!AD$5,'COA - VALUE TABLE'!AD$6),0)</f>
        <v>150.30000000000001</v>
      </c>
      <c r="AE29" s="350">
        <f t="shared" si="4"/>
        <v>157.30000000000001</v>
      </c>
      <c r="AF29" s="350">
        <f>IF(Header!$C$4=S$7,S29,0)+IF(Header!$C$4=T$7,T29,0)+IF(Header!$C$4=U$7,U29,0)+IF(Header!$C$4=V$7,V29,0)+IF(Header!$C$4=W$7,W29,0)+IF(Header!$C$4=X$7,X29,0)+IF(Header!$C$4=Y$7,Y29,0)+IF(Header!$C$4=Z$7,Z29,0)+IF(Header!$C$4=AA$7,AA29,0)+IF(Header!$C$4=AB$7,AB29,0)+IF(Header!$C$4=AC$7,AC29,0)+IF(Header!$C$4=AD$7,AD29,0)</f>
        <v>0</v>
      </c>
      <c r="AG29" s="351">
        <f t="shared" si="17"/>
        <v>7</v>
      </c>
      <c r="AJ29" s="2">
        <f t="shared" si="5"/>
        <v>0</v>
      </c>
      <c r="AK29" s="341">
        <f t="shared" si="6"/>
        <v>0</v>
      </c>
      <c r="AL29" s="341">
        <f t="shared" si="7"/>
        <v>0</v>
      </c>
      <c r="AM29" s="341">
        <f t="shared" si="8"/>
        <v>0</v>
      </c>
      <c r="AN29" s="341">
        <f t="shared" si="9"/>
        <v>0</v>
      </c>
      <c r="AO29" s="341">
        <f t="shared" si="10"/>
        <v>0</v>
      </c>
      <c r="AP29" s="341">
        <f t="shared" si="11"/>
        <v>0</v>
      </c>
      <c r="AQ29" s="341">
        <f t="shared" si="12"/>
        <v>0</v>
      </c>
      <c r="AR29" s="341">
        <f t="shared" si="13"/>
        <v>0</v>
      </c>
      <c r="AS29" s="341">
        <f t="shared" si="14"/>
        <v>0</v>
      </c>
      <c r="AT29" s="341">
        <f t="shared" si="15"/>
        <v>0</v>
      </c>
      <c r="AU29" s="341">
        <f t="shared" si="16"/>
        <v>0</v>
      </c>
      <c r="AV29" s="351"/>
      <c r="AX29" s="349" cm="1">
        <f t="array" ref="AX29">IFERROR(_xldudf_SCOTT_SUMTRANSACTIONS(Scotts_Org1,'COA - VALUE TABLE'!$A29,'COA - VALUE TABLE'!AX$5,'COA - VALUE TABLE'!AX$6),0)</f>
        <v>0</v>
      </c>
      <c r="AY29" s="350" cm="1">
        <f t="array" ref="AY29">IFERROR(_xldudf_SCOTT_SUMTRANSACTIONS(Scotts_Org1,'COA - VALUE TABLE'!$A29,'COA - VALUE TABLE'!AY$5,'COA - VALUE TABLE'!AY$6),0)</f>
        <v>0</v>
      </c>
      <c r="AZ29" s="350" cm="1">
        <f t="array" ref="AZ29">IFERROR(_xldudf_SCOTT_SUMTRANSACTIONS(Scotts_Org1,'COA - VALUE TABLE'!$A29,'COA - VALUE TABLE'!AZ$5,'COA - VALUE TABLE'!AZ$6),0)</f>
        <v>7</v>
      </c>
      <c r="BA29" s="350" cm="1">
        <f t="array" ref="BA29">IFERROR(_xldudf_SCOTT_SUMTRANSACTIONS(Scotts_Org1,'COA - VALUE TABLE'!$A29,'COA - VALUE TABLE'!BA$5,'COA - VALUE TABLE'!BA$6),0)</f>
        <v>7</v>
      </c>
      <c r="BB29" s="350" cm="1">
        <f t="array" ref="BB29">IFERROR(_xldudf_SCOTT_SUMTRANSACTIONS(Scotts_Org1,'COA - VALUE TABLE'!$A29,'COA - VALUE TABLE'!BB$5,'COA - VALUE TABLE'!BB$6),0)</f>
        <v>7</v>
      </c>
      <c r="BC29" s="350" cm="1">
        <f t="array" ref="BC29">IFERROR(_xldudf_SCOTT_SUMTRANSACTIONS(Scotts_Org1,'COA - VALUE TABLE'!$A29,'COA - VALUE TABLE'!BC$5,'COA - VALUE TABLE'!BC$6),0)</f>
        <v>7</v>
      </c>
      <c r="BD29" s="350" cm="1">
        <f t="array" ref="BD29">IFERROR(_xldudf_SCOTT_SUMTRANSACTIONS(Scotts_Org1,'COA - VALUE TABLE'!$A29,'COA - VALUE TABLE'!BD$5,'COA - VALUE TABLE'!BD$6),0)</f>
        <v>7</v>
      </c>
      <c r="BE29" s="350" cm="1">
        <f t="array" ref="BE29">IFERROR(_xldudf_SCOTT_SUMTRANSACTIONS(Scotts_Org1,'COA - VALUE TABLE'!$A29,'COA - VALUE TABLE'!BE$5,'COA - VALUE TABLE'!BE$6),0)</f>
        <v>7</v>
      </c>
      <c r="BF29" s="350" cm="1">
        <f t="array" ref="BF29">IFERROR(_xldudf_SCOTT_SUMTRANSACTIONS(Scotts_Org1,'COA - VALUE TABLE'!$A29,'COA - VALUE TABLE'!BF$5,'COA - VALUE TABLE'!BF$6),0)</f>
        <v>7</v>
      </c>
      <c r="BG29" s="350" cm="1">
        <f t="array" ref="BG29">IFERROR(_xldudf_SCOTT_SUMTRANSACTIONS(Scotts_Org1,'COA - VALUE TABLE'!$A29,'COA - VALUE TABLE'!BG$5,'COA - VALUE TABLE'!BG$6),0)</f>
        <v>7</v>
      </c>
      <c r="BH29" s="350" cm="1">
        <f t="array" ref="BH29">IFERROR(_xldudf_SCOTT_SUMTRANSACTIONS(Scotts_Org1,'COA - VALUE TABLE'!$A29,'COA - VALUE TABLE'!BH$5,'COA - VALUE TABLE'!BH$6),0)</f>
        <v>7</v>
      </c>
      <c r="BI29" s="350" cm="1">
        <f t="array" ref="BI29">IFERROR(_xldudf_SCOTT_SUMTRANSACTIONS(Scotts_Org1,'COA - VALUE TABLE'!$A29,'COA - VALUE TABLE'!BI$5,'COA - VALUE TABLE'!BI$6),0)</f>
        <v>157.30000000000001</v>
      </c>
      <c r="BJ29" s="351" cm="1">
        <f t="array" ref="BJ29">IFERROR(_xldudf_SCOTT_SUMTRANSACTIONS(Scotts_Org1,'COA - VALUE TABLE'!$A29,'COA - VALUE TABLE'!BJ$5,'COA - VALUE TABLE'!BJ$6),0)</f>
        <v>0</v>
      </c>
    </row>
    <row r="30" spans="1:62" x14ac:dyDescent="0.2">
      <c r="A30" s="2">
        <v>425</v>
      </c>
      <c r="B30" s="341" t="s">
        <v>295</v>
      </c>
      <c r="C30" s="341" t="s">
        <v>313</v>
      </c>
      <c r="D30" s="341"/>
      <c r="E30" s="341" t="s">
        <v>297</v>
      </c>
      <c r="F30" s="341" t="s">
        <v>482</v>
      </c>
      <c r="G30" s="341" t="s">
        <v>314</v>
      </c>
      <c r="H30" s="341" t="s">
        <v>287</v>
      </c>
      <c r="I30" s="341" t="s">
        <v>287</v>
      </c>
      <c r="J30" s="341" t="s">
        <v>287</v>
      </c>
      <c r="K30" s="3"/>
      <c r="L30" t="str">
        <f t="shared" si="3"/>
        <v>425 - Postage, Freight &amp; Courier</v>
      </c>
      <c r="M30" t="s">
        <v>457</v>
      </c>
      <c r="N30" t="s">
        <v>260</v>
      </c>
      <c r="O30" s="12"/>
      <c r="S30" s="349" cm="1">
        <f t="array" ref="S30">IFERROR(_xldudf_SCOTT_SUMTRANSACTIONS(Scotts_Org1,'COA - VALUE TABLE'!$A30,'COA - VALUE TABLE'!S$5,'COA - VALUE TABLE'!S$6),0)</f>
        <v>0</v>
      </c>
      <c r="T30" s="350" cm="1">
        <f t="array" ref="T30">IFERROR(_xldudf_SCOTT_SUMTRANSACTIONS(Scotts_Org1,'COA - VALUE TABLE'!$A30,'COA - VALUE TABLE'!T$5,'COA - VALUE TABLE'!T$6),0)</f>
        <v>0</v>
      </c>
      <c r="U30" s="350" cm="1">
        <f t="array" ref="U30">IFERROR(_xldudf_SCOTT_SUMTRANSACTIONS(Scotts_Org1,'COA - VALUE TABLE'!$A30,'COA - VALUE TABLE'!U$5,'COA - VALUE TABLE'!U$6),0)</f>
        <v>0</v>
      </c>
      <c r="V30" s="350" cm="1">
        <f t="array" ref="V30">IFERROR(_xldudf_SCOTT_SUMTRANSACTIONS(Scotts_Org1,'COA - VALUE TABLE'!$A30,'COA - VALUE TABLE'!V$5,'COA - VALUE TABLE'!V$6),0)</f>
        <v>0</v>
      </c>
      <c r="W30" s="350" cm="1">
        <f t="array" ref="W30">IFERROR(_xldudf_SCOTT_SUMTRANSACTIONS(Scotts_Org1,'COA - VALUE TABLE'!$A30,'COA - VALUE TABLE'!W$5,'COA - VALUE TABLE'!W$6),0)</f>
        <v>0</v>
      </c>
      <c r="X30" s="350" cm="1">
        <f t="array" ref="X30">IFERROR(_xldudf_SCOTT_SUMTRANSACTIONS(Scotts_Org1,'COA - VALUE TABLE'!$A30,'COA - VALUE TABLE'!X$5,'COA - VALUE TABLE'!X$6),0)</f>
        <v>0</v>
      </c>
      <c r="Y30" s="350" cm="1">
        <f t="array" ref="Y30">IFERROR(_xldudf_SCOTT_SUMTRANSACTIONS(Scotts_Org1,'COA - VALUE TABLE'!$A30,'COA - VALUE TABLE'!Y$5,'COA - VALUE TABLE'!Y$6),0)</f>
        <v>0</v>
      </c>
      <c r="Z30" s="350" cm="1">
        <f t="array" ref="Z30">IFERROR(_xldudf_SCOTT_SUMTRANSACTIONS(Scotts_Org1,'COA - VALUE TABLE'!$A30,'COA - VALUE TABLE'!Z$5,'COA - VALUE TABLE'!Z$6),0)</f>
        <v>0</v>
      </c>
      <c r="AA30" s="350" cm="1">
        <f t="array" ref="AA30">IFERROR(_xldudf_SCOTT_SUMTRANSACTIONS(Scotts_Org1,'COA - VALUE TABLE'!$A30,'COA - VALUE TABLE'!AA$5,'COA - VALUE TABLE'!AA$6),0)</f>
        <v>0</v>
      </c>
      <c r="AB30" s="350" cm="1">
        <f t="array" ref="AB30">IFERROR(_xldudf_SCOTT_SUMTRANSACTIONS(Scotts_Org1,'COA - VALUE TABLE'!$A30,'COA - VALUE TABLE'!AB$5,'COA - VALUE TABLE'!AB$6),0)</f>
        <v>0</v>
      </c>
      <c r="AC30" s="350" cm="1">
        <f t="array" ref="AC30">IFERROR(_xldudf_SCOTT_SUMTRANSACTIONS(Scotts_Org1,'COA - VALUE TABLE'!$A30,'COA - VALUE TABLE'!AC$5,'COA - VALUE TABLE'!AC$6),0)</f>
        <v>0</v>
      </c>
      <c r="AD30" s="350" cm="1">
        <f t="array" ref="AD30">IFERROR(_xldudf_SCOTT_SUMTRANSACTIONS(Scotts_Org1,'COA - VALUE TABLE'!$A30,'COA - VALUE TABLE'!AD$5,'COA - VALUE TABLE'!AD$6),0)</f>
        <v>0</v>
      </c>
      <c r="AE30" s="350">
        <f t="shared" si="4"/>
        <v>0</v>
      </c>
      <c r="AF30" s="350">
        <f>IF(Header!$C$4=S$7,S30,0)+IF(Header!$C$4=T$7,T30,0)+IF(Header!$C$4=U$7,U30,0)+IF(Header!$C$4=V$7,V30,0)+IF(Header!$C$4=W$7,W30,0)+IF(Header!$C$4=X$7,X30,0)+IF(Header!$C$4=Y$7,Y30,0)+IF(Header!$C$4=Z$7,Z30,0)+IF(Header!$C$4=AA$7,AA30,0)+IF(Header!$C$4=AB$7,AB30,0)+IF(Header!$C$4=AC$7,AC30,0)+IF(Header!$C$4=AD$7,AD30,0)</f>
        <v>0</v>
      </c>
      <c r="AG30" s="351">
        <f t="shared" si="17"/>
        <v>0</v>
      </c>
      <c r="AJ30" s="2">
        <f t="shared" si="5"/>
        <v>0</v>
      </c>
      <c r="AK30" s="341">
        <f t="shared" si="6"/>
        <v>0</v>
      </c>
      <c r="AL30" s="341">
        <f t="shared" si="7"/>
        <v>0</v>
      </c>
      <c r="AM30" s="341">
        <f t="shared" si="8"/>
        <v>0</v>
      </c>
      <c r="AN30" s="341">
        <f t="shared" si="9"/>
        <v>0</v>
      </c>
      <c r="AO30" s="341">
        <f t="shared" si="10"/>
        <v>0</v>
      </c>
      <c r="AP30" s="341">
        <f t="shared" si="11"/>
        <v>0</v>
      </c>
      <c r="AQ30" s="341">
        <f t="shared" si="12"/>
        <v>0</v>
      </c>
      <c r="AR30" s="341">
        <f t="shared" si="13"/>
        <v>0</v>
      </c>
      <c r="AS30" s="341">
        <f t="shared" si="14"/>
        <v>0</v>
      </c>
      <c r="AT30" s="341">
        <f t="shared" si="15"/>
        <v>0</v>
      </c>
      <c r="AU30" s="341">
        <f t="shared" si="16"/>
        <v>0</v>
      </c>
      <c r="AV30" s="351"/>
      <c r="AX30" s="349" cm="1">
        <f t="array" ref="AX30">IFERROR(_xldudf_SCOTT_SUMTRANSACTIONS(Scotts_Org1,'COA - VALUE TABLE'!$A30,'COA - VALUE TABLE'!AX$5,'COA - VALUE TABLE'!AX$6),0)</f>
        <v>0</v>
      </c>
      <c r="AY30" s="350" cm="1">
        <f t="array" ref="AY30">IFERROR(_xldudf_SCOTT_SUMTRANSACTIONS(Scotts_Org1,'COA - VALUE TABLE'!$A30,'COA - VALUE TABLE'!AY$5,'COA - VALUE TABLE'!AY$6),0)</f>
        <v>0</v>
      </c>
      <c r="AZ30" s="350" cm="1">
        <f t="array" ref="AZ30">IFERROR(_xldudf_SCOTT_SUMTRANSACTIONS(Scotts_Org1,'COA - VALUE TABLE'!$A30,'COA - VALUE TABLE'!AZ$5,'COA - VALUE TABLE'!AZ$6),0)</f>
        <v>0</v>
      </c>
      <c r="BA30" s="350" cm="1">
        <f t="array" ref="BA30">IFERROR(_xldudf_SCOTT_SUMTRANSACTIONS(Scotts_Org1,'COA - VALUE TABLE'!$A30,'COA - VALUE TABLE'!BA$5,'COA - VALUE TABLE'!BA$6),0)</f>
        <v>0</v>
      </c>
      <c r="BB30" s="350" cm="1">
        <f t="array" ref="BB30">IFERROR(_xldudf_SCOTT_SUMTRANSACTIONS(Scotts_Org1,'COA - VALUE TABLE'!$A30,'COA - VALUE TABLE'!BB$5,'COA - VALUE TABLE'!BB$6),0)</f>
        <v>0</v>
      </c>
      <c r="BC30" s="350" cm="1">
        <f t="array" ref="BC30">IFERROR(_xldudf_SCOTT_SUMTRANSACTIONS(Scotts_Org1,'COA - VALUE TABLE'!$A30,'COA - VALUE TABLE'!BC$5,'COA - VALUE TABLE'!BC$6),0)</f>
        <v>0</v>
      </c>
      <c r="BD30" s="350" cm="1">
        <f t="array" ref="BD30">IFERROR(_xldudf_SCOTT_SUMTRANSACTIONS(Scotts_Org1,'COA - VALUE TABLE'!$A30,'COA - VALUE TABLE'!BD$5,'COA - VALUE TABLE'!BD$6),0)</f>
        <v>0</v>
      </c>
      <c r="BE30" s="350" cm="1">
        <f t="array" ref="BE30">IFERROR(_xldudf_SCOTT_SUMTRANSACTIONS(Scotts_Org1,'COA - VALUE TABLE'!$A30,'COA - VALUE TABLE'!BE$5,'COA - VALUE TABLE'!BE$6),0)</f>
        <v>0</v>
      </c>
      <c r="BF30" s="350" cm="1">
        <f t="array" ref="BF30">IFERROR(_xldudf_SCOTT_SUMTRANSACTIONS(Scotts_Org1,'COA - VALUE TABLE'!$A30,'COA - VALUE TABLE'!BF$5,'COA - VALUE TABLE'!BF$6),0)</f>
        <v>0</v>
      </c>
      <c r="BG30" s="350" cm="1">
        <f t="array" ref="BG30">IFERROR(_xldudf_SCOTT_SUMTRANSACTIONS(Scotts_Org1,'COA - VALUE TABLE'!$A30,'COA - VALUE TABLE'!BG$5,'COA - VALUE TABLE'!BG$6),0)</f>
        <v>0</v>
      </c>
      <c r="BH30" s="350" cm="1">
        <f t="array" ref="BH30">IFERROR(_xldudf_SCOTT_SUMTRANSACTIONS(Scotts_Org1,'COA - VALUE TABLE'!$A30,'COA - VALUE TABLE'!BH$5,'COA - VALUE TABLE'!BH$6),0)</f>
        <v>0</v>
      </c>
      <c r="BI30" s="350" cm="1">
        <f t="array" ref="BI30">IFERROR(_xldudf_SCOTT_SUMTRANSACTIONS(Scotts_Org1,'COA - VALUE TABLE'!$A30,'COA - VALUE TABLE'!BI$5,'COA - VALUE TABLE'!BI$6),0)</f>
        <v>0</v>
      </c>
      <c r="BJ30" s="351" cm="1">
        <f t="array" ref="BJ30">IFERROR(_xldudf_SCOTT_SUMTRANSACTIONS(Scotts_Org1,'COA - VALUE TABLE'!$A30,'COA - VALUE TABLE'!BJ$5,'COA - VALUE TABLE'!BJ$6),0)</f>
        <v>0</v>
      </c>
    </row>
    <row r="31" spans="1:62" x14ac:dyDescent="0.2">
      <c r="A31" s="2">
        <v>428</v>
      </c>
      <c r="B31" s="341" t="s">
        <v>295</v>
      </c>
      <c r="C31" s="341" t="s">
        <v>483</v>
      </c>
      <c r="D31" s="341"/>
      <c r="E31" s="341" t="s">
        <v>297</v>
      </c>
      <c r="F31" s="341" t="s">
        <v>290</v>
      </c>
      <c r="G31" s="341" t="s">
        <v>314</v>
      </c>
      <c r="H31" s="341" t="s">
        <v>287</v>
      </c>
      <c r="I31" s="341" t="s">
        <v>287</v>
      </c>
      <c r="J31" s="341" t="s">
        <v>287</v>
      </c>
      <c r="K31" s="3"/>
      <c r="L31" t="str">
        <f t="shared" si="3"/>
        <v>428 - Gifts</v>
      </c>
      <c r="M31" t="s">
        <v>457</v>
      </c>
      <c r="N31" t="s">
        <v>260</v>
      </c>
      <c r="O31" s="12"/>
      <c r="S31" s="349" cm="1">
        <f t="array" ref="S31">IFERROR(_xldudf_SCOTT_SUMTRANSACTIONS(Scotts_Org1,'COA - VALUE TABLE'!$A31,'COA - VALUE TABLE'!S$5,'COA - VALUE TABLE'!S$6),0)</f>
        <v>0</v>
      </c>
      <c r="T31" s="350" cm="1">
        <f t="array" ref="T31">IFERROR(_xldudf_SCOTT_SUMTRANSACTIONS(Scotts_Org1,'COA - VALUE TABLE'!$A31,'COA - VALUE TABLE'!T$5,'COA - VALUE TABLE'!T$6),0)</f>
        <v>0</v>
      </c>
      <c r="U31" s="350" cm="1">
        <f t="array" ref="U31">IFERROR(_xldudf_SCOTT_SUMTRANSACTIONS(Scotts_Org1,'COA - VALUE TABLE'!$A31,'COA - VALUE TABLE'!U$5,'COA - VALUE TABLE'!U$6),0)</f>
        <v>0</v>
      </c>
      <c r="V31" s="350" cm="1">
        <f t="array" ref="V31">IFERROR(_xldudf_SCOTT_SUMTRANSACTIONS(Scotts_Org1,'COA - VALUE TABLE'!$A31,'COA - VALUE TABLE'!V$5,'COA - VALUE TABLE'!V$6),0)</f>
        <v>0</v>
      </c>
      <c r="W31" s="350" cm="1">
        <f t="array" ref="W31">IFERROR(_xldudf_SCOTT_SUMTRANSACTIONS(Scotts_Org1,'COA - VALUE TABLE'!$A31,'COA - VALUE TABLE'!W$5,'COA - VALUE TABLE'!W$6),0)</f>
        <v>0</v>
      </c>
      <c r="X31" s="350" cm="1">
        <f t="array" ref="X31">IFERROR(_xldudf_SCOTT_SUMTRANSACTIONS(Scotts_Org1,'COA - VALUE TABLE'!$A31,'COA - VALUE TABLE'!X$5,'COA - VALUE TABLE'!X$6),0)</f>
        <v>0</v>
      </c>
      <c r="Y31" s="350" cm="1">
        <f t="array" ref="Y31">IFERROR(_xldudf_SCOTT_SUMTRANSACTIONS(Scotts_Org1,'COA - VALUE TABLE'!$A31,'COA - VALUE TABLE'!Y$5,'COA - VALUE TABLE'!Y$6),0)</f>
        <v>0</v>
      </c>
      <c r="Z31" s="350" cm="1">
        <f t="array" ref="Z31">IFERROR(_xldudf_SCOTT_SUMTRANSACTIONS(Scotts_Org1,'COA - VALUE TABLE'!$A31,'COA - VALUE TABLE'!Z$5,'COA - VALUE TABLE'!Z$6),0)</f>
        <v>0</v>
      </c>
      <c r="AA31" s="350" cm="1">
        <f t="array" ref="AA31">IFERROR(_xldudf_SCOTT_SUMTRANSACTIONS(Scotts_Org1,'COA - VALUE TABLE'!$A31,'COA - VALUE TABLE'!AA$5,'COA - VALUE TABLE'!AA$6),0)</f>
        <v>0</v>
      </c>
      <c r="AB31" s="350" cm="1">
        <f t="array" ref="AB31">IFERROR(_xldudf_SCOTT_SUMTRANSACTIONS(Scotts_Org1,'COA - VALUE TABLE'!$A31,'COA - VALUE TABLE'!AB$5,'COA - VALUE TABLE'!AB$6),0)</f>
        <v>0</v>
      </c>
      <c r="AC31" s="350" cm="1">
        <f t="array" ref="AC31">IFERROR(_xldudf_SCOTT_SUMTRANSACTIONS(Scotts_Org1,'COA - VALUE TABLE'!$A31,'COA - VALUE TABLE'!AC$5,'COA - VALUE TABLE'!AC$6),0)</f>
        <v>0</v>
      </c>
      <c r="AD31" s="350" cm="1">
        <f t="array" ref="AD31">IFERROR(_xldudf_SCOTT_SUMTRANSACTIONS(Scotts_Org1,'COA - VALUE TABLE'!$A31,'COA - VALUE TABLE'!AD$5,'COA - VALUE TABLE'!AD$6),0)</f>
        <v>0</v>
      </c>
      <c r="AE31" s="350">
        <f t="shared" si="4"/>
        <v>0</v>
      </c>
      <c r="AF31" s="350">
        <f>IF(Header!$C$4=S$7,S31,0)+IF(Header!$C$4=T$7,T31,0)+IF(Header!$C$4=U$7,U31,0)+IF(Header!$C$4=V$7,V31,0)+IF(Header!$C$4=W$7,W31,0)+IF(Header!$C$4=X$7,X31,0)+IF(Header!$C$4=Y$7,Y31,0)+IF(Header!$C$4=Z$7,Z31,0)+IF(Header!$C$4=AA$7,AA31,0)+IF(Header!$C$4=AB$7,AB31,0)+IF(Header!$C$4=AC$7,AC31,0)+IF(Header!$C$4=AD$7,AD31,0)</f>
        <v>0</v>
      </c>
      <c r="AG31" s="351">
        <f t="shared" si="17"/>
        <v>0</v>
      </c>
      <c r="AJ31" s="2">
        <f t="shared" si="5"/>
        <v>0</v>
      </c>
      <c r="AK31" s="341">
        <f t="shared" si="6"/>
        <v>0</v>
      </c>
      <c r="AL31" s="341">
        <f t="shared" si="7"/>
        <v>0</v>
      </c>
      <c r="AM31" s="341">
        <f t="shared" si="8"/>
        <v>0</v>
      </c>
      <c r="AN31" s="341">
        <f t="shared" si="9"/>
        <v>0</v>
      </c>
      <c r="AO31" s="341">
        <f t="shared" si="10"/>
        <v>0</v>
      </c>
      <c r="AP31" s="341">
        <f t="shared" si="11"/>
        <v>0</v>
      </c>
      <c r="AQ31" s="341">
        <f t="shared" si="12"/>
        <v>0</v>
      </c>
      <c r="AR31" s="341">
        <f t="shared" si="13"/>
        <v>0</v>
      </c>
      <c r="AS31" s="341">
        <f t="shared" si="14"/>
        <v>0</v>
      </c>
      <c r="AT31" s="341">
        <f t="shared" si="15"/>
        <v>0</v>
      </c>
      <c r="AU31" s="341">
        <f t="shared" si="16"/>
        <v>0</v>
      </c>
      <c r="AV31" s="351"/>
      <c r="AX31" s="349" cm="1">
        <f t="array" ref="AX31">IFERROR(_xldudf_SCOTT_SUMTRANSACTIONS(Scotts_Org1,'COA - VALUE TABLE'!$A31,'COA - VALUE TABLE'!AX$5,'COA - VALUE TABLE'!AX$6),0)</f>
        <v>0</v>
      </c>
      <c r="AY31" s="350" cm="1">
        <f t="array" ref="AY31">IFERROR(_xldudf_SCOTT_SUMTRANSACTIONS(Scotts_Org1,'COA - VALUE TABLE'!$A31,'COA - VALUE TABLE'!AY$5,'COA - VALUE TABLE'!AY$6),0)</f>
        <v>0</v>
      </c>
      <c r="AZ31" s="350" cm="1">
        <f t="array" ref="AZ31">IFERROR(_xldudf_SCOTT_SUMTRANSACTIONS(Scotts_Org1,'COA - VALUE TABLE'!$A31,'COA - VALUE TABLE'!AZ$5,'COA - VALUE TABLE'!AZ$6),0)</f>
        <v>0</v>
      </c>
      <c r="BA31" s="350" cm="1">
        <f t="array" ref="BA31">IFERROR(_xldudf_SCOTT_SUMTRANSACTIONS(Scotts_Org1,'COA - VALUE TABLE'!$A31,'COA - VALUE TABLE'!BA$5,'COA - VALUE TABLE'!BA$6),0)</f>
        <v>0</v>
      </c>
      <c r="BB31" s="350" cm="1">
        <f t="array" ref="BB31">IFERROR(_xldudf_SCOTT_SUMTRANSACTIONS(Scotts_Org1,'COA - VALUE TABLE'!$A31,'COA - VALUE TABLE'!BB$5,'COA - VALUE TABLE'!BB$6),0)</f>
        <v>0</v>
      </c>
      <c r="BC31" s="350" cm="1">
        <f t="array" ref="BC31">IFERROR(_xldudf_SCOTT_SUMTRANSACTIONS(Scotts_Org1,'COA - VALUE TABLE'!$A31,'COA - VALUE TABLE'!BC$5,'COA - VALUE TABLE'!BC$6),0)</f>
        <v>0</v>
      </c>
      <c r="BD31" s="350" cm="1">
        <f t="array" ref="BD31">IFERROR(_xldudf_SCOTT_SUMTRANSACTIONS(Scotts_Org1,'COA - VALUE TABLE'!$A31,'COA - VALUE TABLE'!BD$5,'COA - VALUE TABLE'!BD$6),0)</f>
        <v>0</v>
      </c>
      <c r="BE31" s="350" cm="1">
        <f t="array" ref="BE31">IFERROR(_xldudf_SCOTT_SUMTRANSACTIONS(Scotts_Org1,'COA - VALUE TABLE'!$A31,'COA - VALUE TABLE'!BE$5,'COA - VALUE TABLE'!BE$6),0)</f>
        <v>0</v>
      </c>
      <c r="BF31" s="350" cm="1">
        <f t="array" ref="BF31">IFERROR(_xldudf_SCOTT_SUMTRANSACTIONS(Scotts_Org1,'COA - VALUE TABLE'!$A31,'COA - VALUE TABLE'!BF$5,'COA - VALUE TABLE'!BF$6),0)</f>
        <v>0</v>
      </c>
      <c r="BG31" s="350" cm="1">
        <f t="array" ref="BG31">IFERROR(_xldudf_SCOTT_SUMTRANSACTIONS(Scotts_Org1,'COA - VALUE TABLE'!$A31,'COA - VALUE TABLE'!BG$5,'COA - VALUE TABLE'!BG$6),0)</f>
        <v>0</v>
      </c>
      <c r="BH31" s="350" cm="1">
        <f t="array" ref="BH31">IFERROR(_xldudf_SCOTT_SUMTRANSACTIONS(Scotts_Org1,'COA - VALUE TABLE'!$A31,'COA - VALUE TABLE'!BH$5,'COA - VALUE TABLE'!BH$6),0)</f>
        <v>0</v>
      </c>
      <c r="BI31" s="350" cm="1">
        <f t="array" ref="BI31">IFERROR(_xldudf_SCOTT_SUMTRANSACTIONS(Scotts_Org1,'COA - VALUE TABLE'!$A31,'COA - VALUE TABLE'!BI$5,'COA - VALUE TABLE'!BI$6),0)</f>
        <v>0</v>
      </c>
      <c r="BJ31" s="351" cm="1">
        <f t="array" ref="BJ31">IFERROR(_xldudf_SCOTT_SUMTRANSACTIONS(Scotts_Org1,'COA - VALUE TABLE'!$A31,'COA - VALUE TABLE'!BJ$5,'COA - VALUE TABLE'!BJ$6),0)</f>
        <v>0</v>
      </c>
    </row>
    <row r="32" spans="1:62" x14ac:dyDescent="0.2">
      <c r="A32" s="2">
        <v>429</v>
      </c>
      <c r="B32" s="341" t="s">
        <v>295</v>
      </c>
      <c r="C32" s="341" t="s">
        <v>315</v>
      </c>
      <c r="D32" s="341"/>
      <c r="E32" s="341" t="s">
        <v>297</v>
      </c>
      <c r="F32" s="341" t="s">
        <v>290</v>
      </c>
      <c r="G32" s="341" t="s">
        <v>316</v>
      </c>
      <c r="H32" s="341" t="s">
        <v>287</v>
      </c>
      <c r="I32" s="341" t="s">
        <v>287</v>
      </c>
      <c r="J32" s="341" t="s">
        <v>287</v>
      </c>
      <c r="K32" s="3"/>
      <c r="L32" t="str">
        <f t="shared" si="3"/>
        <v>429 - General Expenses</v>
      </c>
      <c r="M32" t="s">
        <v>457</v>
      </c>
      <c r="N32" t="s">
        <v>260</v>
      </c>
      <c r="O32" s="12"/>
      <c r="S32" s="349" cm="1">
        <f t="array" ref="S32">IFERROR(_xldudf_SCOTT_SUMTRANSACTIONS(Scotts_Org1,'COA - VALUE TABLE'!$A32,'COA - VALUE TABLE'!S$5,'COA - VALUE TABLE'!S$6),0)</f>
        <v>0</v>
      </c>
      <c r="T32" s="350" cm="1">
        <f t="array" ref="T32">IFERROR(_xldudf_SCOTT_SUMTRANSACTIONS(Scotts_Org1,'COA - VALUE TABLE'!$A32,'COA - VALUE TABLE'!T$5,'COA - VALUE TABLE'!T$6),0)</f>
        <v>0</v>
      </c>
      <c r="U32" s="350" cm="1">
        <f t="array" ref="U32">IFERROR(_xldudf_SCOTT_SUMTRANSACTIONS(Scotts_Org1,'COA - VALUE TABLE'!$A32,'COA - VALUE TABLE'!U$5,'COA - VALUE TABLE'!U$6),0)</f>
        <v>0</v>
      </c>
      <c r="V32" s="350" cm="1">
        <f t="array" ref="V32">IFERROR(_xldudf_SCOTT_SUMTRANSACTIONS(Scotts_Org1,'COA - VALUE TABLE'!$A32,'COA - VALUE TABLE'!V$5,'COA - VALUE TABLE'!V$6),0)</f>
        <v>0</v>
      </c>
      <c r="W32" s="350" cm="1">
        <f t="array" ref="W32">IFERROR(_xldudf_SCOTT_SUMTRANSACTIONS(Scotts_Org1,'COA - VALUE TABLE'!$A32,'COA - VALUE TABLE'!W$5,'COA - VALUE TABLE'!W$6),0)</f>
        <v>0</v>
      </c>
      <c r="X32" s="350" cm="1">
        <f t="array" ref="X32">IFERROR(_xldudf_SCOTT_SUMTRANSACTIONS(Scotts_Org1,'COA - VALUE TABLE'!$A32,'COA - VALUE TABLE'!X$5,'COA - VALUE TABLE'!X$6),0)</f>
        <v>0</v>
      </c>
      <c r="Y32" s="350" cm="1">
        <f t="array" ref="Y32">IFERROR(_xldudf_SCOTT_SUMTRANSACTIONS(Scotts_Org1,'COA - VALUE TABLE'!$A32,'COA - VALUE TABLE'!Y$5,'COA - VALUE TABLE'!Y$6),0)</f>
        <v>0</v>
      </c>
      <c r="Z32" s="350" cm="1">
        <f t="array" ref="Z32">IFERROR(_xldudf_SCOTT_SUMTRANSACTIONS(Scotts_Org1,'COA - VALUE TABLE'!$A32,'COA - VALUE TABLE'!Z$5,'COA - VALUE TABLE'!Z$6),0)</f>
        <v>0</v>
      </c>
      <c r="AA32" s="350" cm="1">
        <f t="array" ref="AA32">IFERROR(_xldudf_SCOTT_SUMTRANSACTIONS(Scotts_Org1,'COA - VALUE TABLE'!$A32,'COA - VALUE TABLE'!AA$5,'COA - VALUE TABLE'!AA$6),0)</f>
        <v>0</v>
      </c>
      <c r="AB32" s="350" cm="1">
        <f t="array" ref="AB32">IFERROR(_xldudf_SCOTT_SUMTRANSACTIONS(Scotts_Org1,'COA - VALUE TABLE'!$A32,'COA - VALUE TABLE'!AB$5,'COA - VALUE TABLE'!AB$6),0)</f>
        <v>0</v>
      </c>
      <c r="AC32" s="350" cm="1">
        <f t="array" ref="AC32">IFERROR(_xldudf_SCOTT_SUMTRANSACTIONS(Scotts_Org1,'COA - VALUE TABLE'!$A32,'COA - VALUE TABLE'!AC$5,'COA - VALUE TABLE'!AC$6),0)</f>
        <v>0</v>
      </c>
      <c r="AD32" s="350" cm="1">
        <f t="array" ref="AD32">IFERROR(_xldudf_SCOTT_SUMTRANSACTIONS(Scotts_Org1,'COA - VALUE TABLE'!$A32,'COA - VALUE TABLE'!AD$5,'COA - VALUE TABLE'!AD$6),0)</f>
        <v>0</v>
      </c>
      <c r="AE32" s="350">
        <f t="shared" si="4"/>
        <v>0</v>
      </c>
      <c r="AF32" s="350">
        <f>IF(Header!$C$4=S$7,S32,0)+IF(Header!$C$4=T$7,T32,0)+IF(Header!$C$4=U$7,U32,0)+IF(Header!$C$4=V$7,V32,0)+IF(Header!$C$4=W$7,W32,0)+IF(Header!$C$4=X$7,X32,0)+IF(Header!$C$4=Y$7,Y32,0)+IF(Header!$C$4=Z$7,Z32,0)+IF(Header!$C$4=AA$7,AA32,0)+IF(Header!$C$4=AB$7,AB32,0)+IF(Header!$C$4=AC$7,AC32,0)+IF(Header!$C$4=AD$7,AD32,0)</f>
        <v>0</v>
      </c>
      <c r="AG32" s="351">
        <f t="shared" si="17"/>
        <v>0</v>
      </c>
      <c r="AJ32" s="2">
        <f t="shared" si="5"/>
        <v>0</v>
      </c>
      <c r="AK32" s="341">
        <f t="shared" si="6"/>
        <v>0</v>
      </c>
      <c r="AL32" s="341">
        <f t="shared" si="7"/>
        <v>0</v>
      </c>
      <c r="AM32" s="341">
        <f t="shared" si="8"/>
        <v>0</v>
      </c>
      <c r="AN32" s="341">
        <f t="shared" si="9"/>
        <v>0</v>
      </c>
      <c r="AO32" s="341">
        <f t="shared" si="10"/>
        <v>0</v>
      </c>
      <c r="AP32" s="341">
        <f t="shared" si="11"/>
        <v>0</v>
      </c>
      <c r="AQ32" s="341">
        <f t="shared" si="12"/>
        <v>0</v>
      </c>
      <c r="AR32" s="341">
        <f t="shared" si="13"/>
        <v>0</v>
      </c>
      <c r="AS32" s="341">
        <f t="shared" si="14"/>
        <v>0</v>
      </c>
      <c r="AT32" s="341">
        <f t="shared" si="15"/>
        <v>0</v>
      </c>
      <c r="AU32" s="341">
        <f t="shared" si="16"/>
        <v>0</v>
      </c>
      <c r="AV32" s="351"/>
      <c r="AX32" s="349" cm="1">
        <f t="array" ref="AX32">IFERROR(_xldudf_SCOTT_SUMTRANSACTIONS(Scotts_Org1,'COA - VALUE TABLE'!$A32,'COA - VALUE TABLE'!AX$5,'COA - VALUE TABLE'!AX$6),0)</f>
        <v>0</v>
      </c>
      <c r="AY32" s="350" cm="1">
        <f t="array" ref="AY32">IFERROR(_xldudf_SCOTT_SUMTRANSACTIONS(Scotts_Org1,'COA - VALUE TABLE'!$A32,'COA - VALUE TABLE'!AY$5,'COA - VALUE TABLE'!AY$6),0)</f>
        <v>0</v>
      </c>
      <c r="AZ32" s="350" cm="1">
        <f t="array" ref="AZ32">IFERROR(_xldudf_SCOTT_SUMTRANSACTIONS(Scotts_Org1,'COA - VALUE TABLE'!$A32,'COA - VALUE TABLE'!AZ$5,'COA - VALUE TABLE'!AZ$6),0)</f>
        <v>0</v>
      </c>
      <c r="BA32" s="350" cm="1">
        <f t="array" ref="BA32">IFERROR(_xldudf_SCOTT_SUMTRANSACTIONS(Scotts_Org1,'COA - VALUE TABLE'!$A32,'COA - VALUE TABLE'!BA$5,'COA - VALUE TABLE'!BA$6),0)</f>
        <v>0</v>
      </c>
      <c r="BB32" s="350" cm="1">
        <f t="array" ref="BB32">IFERROR(_xldudf_SCOTT_SUMTRANSACTIONS(Scotts_Org1,'COA - VALUE TABLE'!$A32,'COA - VALUE TABLE'!BB$5,'COA - VALUE TABLE'!BB$6),0)</f>
        <v>0</v>
      </c>
      <c r="BC32" s="350" cm="1">
        <f t="array" ref="BC32">IFERROR(_xldudf_SCOTT_SUMTRANSACTIONS(Scotts_Org1,'COA - VALUE TABLE'!$A32,'COA - VALUE TABLE'!BC$5,'COA - VALUE TABLE'!BC$6),0)</f>
        <v>0</v>
      </c>
      <c r="BD32" s="350" cm="1">
        <f t="array" ref="BD32">IFERROR(_xldudf_SCOTT_SUMTRANSACTIONS(Scotts_Org1,'COA - VALUE TABLE'!$A32,'COA - VALUE TABLE'!BD$5,'COA - VALUE TABLE'!BD$6),0)</f>
        <v>0</v>
      </c>
      <c r="BE32" s="350" cm="1">
        <f t="array" ref="BE32">IFERROR(_xldudf_SCOTT_SUMTRANSACTIONS(Scotts_Org1,'COA - VALUE TABLE'!$A32,'COA - VALUE TABLE'!BE$5,'COA - VALUE TABLE'!BE$6),0)</f>
        <v>0</v>
      </c>
      <c r="BF32" s="350" cm="1">
        <f t="array" ref="BF32">IFERROR(_xldudf_SCOTT_SUMTRANSACTIONS(Scotts_Org1,'COA - VALUE TABLE'!$A32,'COA - VALUE TABLE'!BF$5,'COA - VALUE TABLE'!BF$6),0)</f>
        <v>0</v>
      </c>
      <c r="BG32" s="350" cm="1">
        <f t="array" ref="BG32">IFERROR(_xldudf_SCOTT_SUMTRANSACTIONS(Scotts_Org1,'COA - VALUE TABLE'!$A32,'COA - VALUE TABLE'!BG$5,'COA - VALUE TABLE'!BG$6),0)</f>
        <v>0</v>
      </c>
      <c r="BH32" s="350" cm="1">
        <f t="array" ref="BH32">IFERROR(_xldudf_SCOTT_SUMTRANSACTIONS(Scotts_Org1,'COA - VALUE TABLE'!$A32,'COA - VALUE TABLE'!BH$5,'COA - VALUE TABLE'!BH$6),0)</f>
        <v>0</v>
      </c>
      <c r="BI32" s="350" cm="1">
        <f t="array" ref="BI32">IFERROR(_xldudf_SCOTT_SUMTRANSACTIONS(Scotts_Org1,'COA - VALUE TABLE'!$A32,'COA - VALUE TABLE'!BI$5,'COA - VALUE TABLE'!BI$6),0)</f>
        <v>0</v>
      </c>
      <c r="BJ32" s="351" cm="1">
        <f t="array" ref="BJ32">IFERROR(_xldudf_SCOTT_SUMTRANSACTIONS(Scotts_Org1,'COA - VALUE TABLE'!$A32,'COA - VALUE TABLE'!BJ$5,'COA - VALUE TABLE'!BJ$6),0)</f>
        <v>0</v>
      </c>
    </row>
    <row r="33" spans="1:62" x14ac:dyDescent="0.2">
      <c r="A33" s="2">
        <v>430</v>
      </c>
      <c r="B33" s="341" t="s">
        <v>295</v>
      </c>
      <c r="C33" s="341" t="s">
        <v>484</v>
      </c>
      <c r="D33" s="341"/>
      <c r="E33" s="341" t="s">
        <v>297</v>
      </c>
      <c r="F33" s="341" t="s">
        <v>290</v>
      </c>
      <c r="G33" s="341" t="s">
        <v>485</v>
      </c>
      <c r="H33" s="341" t="s">
        <v>287</v>
      </c>
      <c r="I33" s="341" t="s">
        <v>287</v>
      </c>
      <c r="J33" s="341" t="s">
        <v>287</v>
      </c>
      <c r="K33" s="3"/>
      <c r="L33" t="str">
        <f t="shared" si="3"/>
        <v>430 - Low Value assets</v>
      </c>
      <c r="M33" t="s">
        <v>457</v>
      </c>
      <c r="N33" t="s">
        <v>260</v>
      </c>
      <c r="O33" s="12"/>
      <c r="S33" s="349" cm="1">
        <f t="array" ref="S33">IFERROR(_xldudf_SCOTT_SUMTRANSACTIONS(Scotts_Org1,'COA - VALUE TABLE'!$A33,'COA - VALUE TABLE'!S$5,'COA - VALUE TABLE'!S$6),0)</f>
        <v>0</v>
      </c>
      <c r="T33" s="350" cm="1">
        <f t="array" ref="T33">IFERROR(_xldudf_SCOTT_SUMTRANSACTIONS(Scotts_Org1,'COA - VALUE TABLE'!$A33,'COA - VALUE TABLE'!T$5,'COA - VALUE TABLE'!T$6),0)</f>
        <v>0</v>
      </c>
      <c r="U33" s="350" cm="1">
        <f t="array" ref="U33">IFERROR(_xldudf_SCOTT_SUMTRANSACTIONS(Scotts_Org1,'COA - VALUE TABLE'!$A33,'COA - VALUE TABLE'!U$5,'COA - VALUE TABLE'!U$6),0)</f>
        <v>199</v>
      </c>
      <c r="V33" s="350" cm="1">
        <f t="array" ref="V33">IFERROR(_xldudf_SCOTT_SUMTRANSACTIONS(Scotts_Org1,'COA - VALUE TABLE'!$A33,'COA - VALUE TABLE'!V$5,'COA - VALUE TABLE'!V$6),0)</f>
        <v>0</v>
      </c>
      <c r="W33" s="350" cm="1">
        <f t="array" ref="W33">IFERROR(_xldudf_SCOTT_SUMTRANSACTIONS(Scotts_Org1,'COA - VALUE TABLE'!$A33,'COA - VALUE TABLE'!W$5,'COA - VALUE TABLE'!W$6),0)</f>
        <v>0</v>
      </c>
      <c r="X33" s="350" cm="1">
        <f t="array" ref="X33">IFERROR(_xldudf_SCOTT_SUMTRANSACTIONS(Scotts_Org1,'COA - VALUE TABLE'!$A33,'COA - VALUE TABLE'!X$5,'COA - VALUE TABLE'!X$6),0)</f>
        <v>0</v>
      </c>
      <c r="Y33" s="350" cm="1">
        <f t="array" ref="Y33">IFERROR(_xldudf_SCOTT_SUMTRANSACTIONS(Scotts_Org1,'COA - VALUE TABLE'!$A33,'COA - VALUE TABLE'!Y$5,'COA - VALUE TABLE'!Y$6),0)</f>
        <v>0</v>
      </c>
      <c r="Z33" s="350" cm="1">
        <f t="array" ref="Z33">IFERROR(_xldudf_SCOTT_SUMTRANSACTIONS(Scotts_Org1,'COA - VALUE TABLE'!$A33,'COA - VALUE TABLE'!Z$5,'COA - VALUE TABLE'!Z$6),0)</f>
        <v>0</v>
      </c>
      <c r="AA33" s="350" cm="1">
        <f t="array" ref="AA33">IFERROR(_xldudf_SCOTT_SUMTRANSACTIONS(Scotts_Org1,'COA - VALUE TABLE'!$A33,'COA - VALUE TABLE'!AA$5,'COA - VALUE TABLE'!AA$6),0)</f>
        <v>399</v>
      </c>
      <c r="AB33" s="350" cm="1">
        <f t="array" ref="AB33">IFERROR(_xldudf_SCOTT_SUMTRANSACTIONS(Scotts_Org1,'COA - VALUE TABLE'!$A33,'COA - VALUE TABLE'!AB$5,'COA - VALUE TABLE'!AB$6),0)</f>
        <v>0</v>
      </c>
      <c r="AC33" s="350" cm="1">
        <f t="array" ref="AC33">IFERROR(_xldudf_SCOTT_SUMTRANSACTIONS(Scotts_Org1,'COA - VALUE TABLE'!$A33,'COA - VALUE TABLE'!AC$5,'COA - VALUE TABLE'!AC$6),0)</f>
        <v>0</v>
      </c>
      <c r="AD33" s="350" cm="1">
        <f t="array" ref="AD33">IFERROR(_xldudf_SCOTT_SUMTRANSACTIONS(Scotts_Org1,'COA - VALUE TABLE'!$A33,'COA - VALUE TABLE'!AD$5,'COA - VALUE TABLE'!AD$6),0)</f>
        <v>0</v>
      </c>
      <c r="AE33" s="350">
        <f t="shared" si="4"/>
        <v>598</v>
      </c>
      <c r="AF33" s="350">
        <f>IF(Header!$C$4=S$7,S33,0)+IF(Header!$C$4=T$7,T33,0)+IF(Header!$C$4=U$7,U33,0)+IF(Header!$C$4=V$7,V33,0)+IF(Header!$C$4=W$7,W33,0)+IF(Header!$C$4=X$7,X33,0)+IF(Header!$C$4=Y$7,Y33,0)+IF(Header!$C$4=Z$7,Z33,0)+IF(Header!$C$4=AA$7,AA33,0)+IF(Header!$C$4=AB$7,AB33,0)+IF(Header!$C$4=AC$7,AC33,0)+IF(Header!$C$4=AD$7,AD33,0)</f>
        <v>0</v>
      </c>
      <c r="AG33" s="351">
        <f t="shared" si="17"/>
        <v>199</v>
      </c>
      <c r="AJ33" s="2">
        <f t="shared" si="5"/>
        <v>0</v>
      </c>
      <c r="AK33" s="341">
        <f t="shared" si="6"/>
        <v>0</v>
      </c>
      <c r="AL33" s="341">
        <f t="shared" si="7"/>
        <v>0</v>
      </c>
      <c r="AM33" s="341">
        <f t="shared" si="8"/>
        <v>0</v>
      </c>
      <c r="AN33" s="341">
        <f t="shared" si="9"/>
        <v>0</v>
      </c>
      <c r="AO33" s="341">
        <f t="shared" si="10"/>
        <v>0</v>
      </c>
      <c r="AP33" s="341">
        <f t="shared" si="11"/>
        <v>0</v>
      </c>
      <c r="AQ33" s="341">
        <f t="shared" si="12"/>
        <v>0</v>
      </c>
      <c r="AR33" s="341">
        <f t="shared" si="13"/>
        <v>0</v>
      </c>
      <c r="AS33" s="341">
        <f t="shared" si="14"/>
        <v>0</v>
      </c>
      <c r="AT33" s="341">
        <f t="shared" si="15"/>
        <v>0</v>
      </c>
      <c r="AU33" s="341">
        <f t="shared" si="16"/>
        <v>0</v>
      </c>
      <c r="AV33" s="351"/>
      <c r="AX33" s="349" cm="1">
        <f t="array" ref="AX33">IFERROR(_xldudf_SCOTT_SUMTRANSACTIONS(Scotts_Org1,'COA - VALUE TABLE'!$A33,'COA - VALUE TABLE'!AX$5,'COA - VALUE TABLE'!AX$6),0)</f>
        <v>0</v>
      </c>
      <c r="AY33" s="350" cm="1">
        <f t="array" ref="AY33">IFERROR(_xldudf_SCOTT_SUMTRANSACTIONS(Scotts_Org1,'COA - VALUE TABLE'!$A33,'COA - VALUE TABLE'!AY$5,'COA - VALUE TABLE'!AY$6),0)</f>
        <v>0</v>
      </c>
      <c r="AZ33" s="350" cm="1">
        <f t="array" ref="AZ33">IFERROR(_xldudf_SCOTT_SUMTRANSACTIONS(Scotts_Org1,'COA - VALUE TABLE'!$A33,'COA - VALUE TABLE'!AZ$5,'COA - VALUE TABLE'!AZ$6),0)</f>
        <v>199</v>
      </c>
      <c r="BA33" s="350" cm="1">
        <f t="array" ref="BA33">IFERROR(_xldudf_SCOTT_SUMTRANSACTIONS(Scotts_Org1,'COA - VALUE TABLE'!$A33,'COA - VALUE TABLE'!BA$5,'COA - VALUE TABLE'!BA$6),0)</f>
        <v>199</v>
      </c>
      <c r="BB33" s="350" cm="1">
        <f t="array" ref="BB33">IFERROR(_xldudf_SCOTT_SUMTRANSACTIONS(Scotts_Org1,'COA - VALUE TABLE'!$A33,'COA - VALUE TABLE'!BB$5,'COA - VALUE TABLE'!BB$6),0)</f>
        <v>199</v>
      </c>
      <c r="BC33" s="350" cm="1">
        <f t="array" ref="BC33">IFERROR(_xldudf_SCOTT_SUMTRANSACTIONS(Scotts_Org1,'COA - VALUE TABLE'!$A33,'COA - VALUE TABLE'!BC$5,'COA - VALUE TABLE'!BC$6),0)</f>
        <v>199</v>
      </c>
      <c r="BD33" s="350" cm="1">
        <f t="array" ref="BD33">IFERROR(_xldudf_SCOTT_SUMTRANSACTIONS(Scotts_Org1,'COA - VALUE TABLE'!$A33,'COA - VALUE TABLE'!BD$5,'COA - VALUE TABLE'!BD$6),0)</f>
        <v>199</v>
      </c>
      <c r="BE33" s="350" cm="1">
        <f t="array" ref="BE33">IFERROR(_xldudf_SCOTT_SUMTRANSACTIONS(Scotts_Org1,'COA - VALUE TABLE'!$A33,'COA - VALUE TABLE'!BE$5,'COA - VALUE TABLE'!BE$6),0)</f>
        <v>199</v>
      </c>
      <c r="BF33" s="350" cm="1">
        <f t="array" ref="BF33">IFERROR(_xldudf_SCOTT_SUMTRANSACTIONS(Scotts_Org1,'COA - VALUE TABLE'!$A33,'COA - VALUE TABLE'!BF$5,'COA - VALUE TABLE'!BF$6),0)</f>
        <v>598</v>
      </c>
      <c r="BG33" s="350" cm="1">
        <f t="array" ref="BG33">IFERROR(_xldudf_SCOTT_SUMTRANSACTIONS(Scotts_Org1,'COA - VALUE TABLE'!$A33,'COA - VALUE TABLE'!BG$5,'COA - VALUE TABLE'!BG$6),0)</f>
        <v>598</v>
      </c>
      <c r="BH33" s="350" cm="1">
        <f t="array" ref="BH33">IFERROR(_xldudf_SCOTT_SUMTRANSACTIONS(Scotts_Org1,'COA - VALUE TABLE'!$A33,'COA - VALUE TABLE'!BH$5,'COA - VALUE TABLE'!BH$6),0)</f>
        <v>598</v>
      </c>
      <c r="BI33" s="350" cm="1">
        <f t="array" ref="BI33">IFERROR(_xldudf_SCOTT_SUMTRANSACTIONS(Scotts_Org1,'COA - VALUE TABLE'!$A33,'COA - VALUE TABLE'!BI$5,'COA - VALUE TABLE'!BI$6),0)</f>
        <v>598</v>
      </c>
      <c r="BJ33" s="351" cm="1">
        <f t="array" ref="BJ33">IFERROR(_xldudf_SCOTT_SUMTRANSACTIONS(Scotts_Org1,'COA - VALUE TABLE'!$A33,'COA - VALUE TABLE'!BJ$5,'COA - VALUE TABLE'!BJ$6),0)</f>
        <v>0</v>
      </c>
    </row>
    <row r="34" spans="1:62" x14ac:dyDescent="0.2">
      <c r="A34" s="2">
        <v>433</v>
      </c>
      <c r="B34" s="341" t="s">
        <v>295</v>
      </c>
      <c r="C34" s="341" t="s">
        <v>27</v>
      </c>
      <c r="D34" s="341"/>
      <c r="E34" s="341" t="s">
        <v>297</v>
      </c>
      <c r="F34" s="341" t="s">
        <v>482</v>
      </c>
      <c r="G34" s="341" t="s">
        <v>317</v>
      </c>
      <c r="H34" s="341" t="s">
        <v>287</v>
      </c>
      <c r="I34" s="341" t="s">
        <v>287</v>
      </c>
      <c r="J34" s="341" t="s">
        <v>287</v>
      </c>
      <c r="K34" s="3"/>
      <c r="L34" t="str">
        <f t="shared" si="3"/>
        <v>433 - Insurance</v>
      </c>
      <c r="M34" t="s">
        <v>457</v>
      </c>
      <c r="N34" t="s">
        <v>260</v>
      </c>
      <c r="O34" s="12"/>
      <c r="S34" s="349" cm="1">
        <f t="array" ref="S34">IFERROR(_xldudf_SCOTT_SUMTRANSACTIONS(Scotts_Org1,'COA - VALUE TABLE'!$A34,'COA - VALUE TABLE'!S$5,'COA - VALUE TABLE'!S$6),0)</f>
        <v>0</v>
      </c>
      <c r="T34" s="350" cm="1">
        <f t="array" ref="T34">IFERROR(_xldudf_SCOTT_SUMTRANSACTIONS(Scotts_Org1,'COA - VALUE TABLE'!$A34,'COA - VALUE TABLE'!T$5,'COA - VALUE TABLE'!T$6),0)</f>
        <v>0</v>
      </c>
      <c r="U34" s="350" cm="1">
        <f t="array" ref="U34">IFERROR(_xldudf_SCOTT_SUMTRANSACTIONS(Scotts_Org1,'COA - VALUE TABLE'!$A34,'COA - VALUE TABLE'!U$5,'COA - VALUE TABLE'!U$6),0)</f>
        <v>0</v>
      </c>
      <c r="V34" s="350" cm="1">
        <f t="array" ref="V34">IFERROR(_xldudf_SCOTT_SUMTRANSACTIONS(Scotts_Org1,'COA - VALUE TABLE'!$A34,'COA - VALUE TABLE'!V$5,'COA - VALUE TABLE'!V$6),0)</f>
        <v>0</v>
      </c>
      <c r="W34" s="350" cm="1">
        <f t="array" ref="W34">IFERROR(_xldudf_SCOTT_SUMTRANSACTIONS(Scotts_Org1,'COA - VALUE TABLE'!$A34,'COA - VALUE TABLE'!W$5,'COA - VALUE TABLE'!W$6),0)</f>
        <v>0</v>
      </c>
      <c r="X34" s="350" cm="1">
        <f t="array" ref="X34">IFERROR(_xldudf_SCOTT_SUMTRANSACTIONS(Scotts_Org1,'COA - VALUE TABLE'!$A34,'COA - VALUE TABLE'!X$5,'COA - VALUE TABLE'!X$6),0)</f>
        <v>0</v>
      </c>
      <c r="Y34" s="350" cm="1">
        <f t="array" ref="Y34">IFERROR(_xldudf_SCOTT_SUMTRANSACTIONS(Scotts_Org1,'COA - VALUE TABLE'!$A34,'COA - VALUE TABLE'!Y$5,'COA - VALUE TABLE'!Y$6),0)</f>
        <v>0</v>
      </c>
      <c r="Z34" s="350" cm="1">
        <f t="array" ref="Z34">IFERROR(_xldudf_SCOTT_SUMTRANSACTIONS(Scotts_Org1,'COA - VALUE TABLE'!$A34,'COA - VALUE TABLE'!Z$5,'COA - VALUE TABLE'!Z$6),0)</f>
        <v>0</v>
      </c>
      <c r="AA34" s="350" cm="1">
        <f t="array" ref="AA34">IFERROR(_xldudf_SCOTT_SUMTRANSACTIONS(Scotts_Org1,'COA - VALUE TABLE'!$A34,'COA - VALUE TABLE'!AA$5,'COA - VALUE TABLE'!AA$6),0)</f>
        <v>536.48</v>
      </c>
      <c r="AB34" s="350" cm="1">
        <f t="array" ref="AB34">IFERROR(_xldudf_SCOTT_SUMTRANSACTIONS(Scotts_Org1,'COA - VALUE TABLE'!$A34,'COA - VALUE TABLE'!AB$5,'COA - VALUE TABLE'!AB$6),0)</f>
        <v>0</v>
      </c>
      <c r="AC34" s="350" cm="1">
        <f t="array" ref="AC34">IFERROR(_xldudf_SCOTT_SUMTRANSACTIONS(Scotts_Org1,'COA - VALUE TABLE'!$A34,'COA - VALUE TABLE'!AC$5,'COA - VALUE TABLE'!AC$6),0)</f>
        <v>0</v>
      </c>
      <c r="AD34" s="350" cm="1">
        <f t="array" ref="AD34">IFERROR(_xldudf_SCOTT_SUMTRANSACTIONS(Scotts_Org1,'COA - VALUE TABLE'!$A34,'COA - VALUE TABLE'!AD$5,'COA - VALUE TABLE'!AD$6),0)</f>
        <v>0</v>
      </c>
      <c r="AE34" s="350">
        <f t="shared" si="4"/>
        <v>536.48</v>
      </c>
      <c r="AF34" s="350">
        <f>IF(Header!$C$4=S$7,S34,0)+IF(Header!$C$4=T$7,T34,0)+IF(Header!$C$4=U$7,U34,0)+IF(Header!$C$4=V$7,V34,0)+IF(Header!$C$4=W$7,W34,0)+IF(Header!$C$4=X$7,X34,0)+IF(Header!$C$4=Y$7,Y34,0)+IF(Header!$C$4=Z$7,Z34,0)+IF(Header!$C$4=AA$7,AA34,0)+IF(Header!$C$4=AB$7,AB34,0)+IF(Header!$C$4=AC$7,AC34,0)+IF(Header!$C$4=AD$7,AD34,0)</f>
        <v>0</v>
      </c>
      <c r="AG34" s="351">
        <f t="shared" si="17"/>
        <v>0</v>
      </c>
      <c r="AJ34" s="2">
        <f t="shared" si="5"/>
        <v>0</v>
      </c>
      <c r="AK34" s="341">
        <f t="shared" si="6"/>
        <v>0</v>
      </c>
      <c r="AL34" s="341">
        <f t="shared" si="7"/>
        <v>0</v>
      </c>
      <c r="AM34" s="341">
        <f t="shared" si="8"/>
        <v>0</v>
      </c>
      <c r="AN34" s="341">
        <f t="shared" si="9"/>
        <v>0</v>
      </c>
      <c r="AO34" s="341">
        <f t="shared" si="10"/>
        <v>0</v>
      </c>
      <c r="AP34" s="341">
        <f t="shared" si="11"/>
        <v>0</v>
      </c>
      <c r="AQ34" s="341">
        <f t="shared" si="12"/>
        <v>0</v>
      </c>
      <c r="AR34" s="341">
        <f t="shared" si="13"/>
        <v>0</v>
      </c>
      <c r="AS34" s="341">
        <f t="shared" si="14"/>
        <v>0</v>
      </c>
      <c r="AT34" s="341">
        <f t="shared" si="15"/>
        <v>0</v>
      </c>
      <c r="AU34" s="341">
        <f t="shared" si="16"/>
        <v>0</v>
      </c>
      <c r="AV34" s="351"/>
      <c r="AX34" s="349" cm="1">
        <f t="array" ref="AX34">IFERROR(_xldudf_SCOTT_SUMTRANSACTIONS(Scotts_Org1,'COA - VALUE TABLE'!$A34,'COA - VALUE TABLE'!AX$5,'COA - VALUE TABLE'!AX$6),0)</f>
        <v>0</v>
      </c>
      <c r="AY34" s="350" cm="1">
        <f t="array" ref="AY34">IFERROR(_xldudf_SCOTT_SUMTRANSACTIONS(Scotts_Org1,'COA - VALUE TABLE'!$A34,'COA - VALUE TABLE'!AY$5,'COA - VALUE TABLE'!AY$6),0)</f>
        <v>0</v>
      </c>
      <c r="AZ34" s="350" cm="1">
        <f t="array" ref="AZ34">IFERROR(_xldudf_SCOTT_SUMTRANSACTIONS(Scotts_Org1,'COA - VALUE TABLE'!$A34,'COA - VALUE TABLE'!AZ$5,'COA - VALUE TABLE'!AZ$6),0)</f>
        <v>0</v>
      </c>
      <c r="BA34" s="350" cm="1">
        <f t="array" ref="BA34">IFERROR(_xldudf_SCOTT_SUMTRANSACTIONS(Scotts_Org1,'COA - VALUE TABLE'!$A34,'COA - VALUE TABLE'!BA$5,'COA - VALUE TABLE'!BA$6),0)</f>
        <v>0</v>
      </c>
      <c r="BB34" s="350" cm="1">
        <f t="array" ref="BB34">IFERROR(_xldudf_SCOTT_SUMTRANSACTIONS(Scotts_Org1,'COA - VALUE TABLE'!$A34,'COA - VALUE TABLE'!BB$5,'COA - VALUE TABLE'!BB$6),0)</f>
        <v>0</v>
      </c>
      <c r="BC34" s="350" cm="1">
        <f t="array" ref="BC34">IFERROR(_xldudf_SCOTT_SUMTRANSACTIONS(Scotts_Org1,'COA - VALUE TABLE'!$A34,'COA - VALUE TABLE'!BC$5,'COA - VALUE TABLE'!BC$6),0)</f>
        <v>0</v>
      </c>
      <c r="BD34" s="350" cm="1">
        <f t="array" ref="BD34">IFERROR(_xldudf_SCOTT_SUMTRANSACTIONS(Scotts_Org1,'COA - VALUE TABLE'!$A34,'COA - VALUE TABLE'!BD$5,'COA - VALUE TABLE'!BD$6),0)</f>
        <v>0</v>
      </c>
      <c r="BE34" s="350" cm="1">
        <f t="array" ref="BE34">IFERROR(_xldudf_SCOTT_SUMTRANSACTIONS(Scotts_Org1,'COA - VALUE TABLE'!$A34,'COA - VALUE TABLE'!BE$5,'COA - VALUE TABLE'!BE$6),0)</f>
        <v>0</v>
      </c>
      <c r="BF34" s="350" cm="1">
        <f t="array" ref="BF34">IFERROR(_xldudf_SCOTT_SUMTRANSACTIONS(Scotts_Org1,'COA - VALUE TABLE'!$A34,'COA - VALUE TABLE'!BF$5,'COA - VALUE TABLE'!BF$6),0)</f>
        <v>536.48</v>
      </c>
      <c r="BG34" s="350" cm="1">
        <f t="array" ref="BG34">IFERROR(_xldudf_SCOTT_SUMTRANSACTIONS(Scotts_Org1,'COA - VALUE TABLE'!$A34,'COA - VALUE TABLE'!BG$5,'COA - VALUE TABLE'!BG$6),0)</f>
        <v>536.48</v>
      </c>
      <c r="BH34" s="350" cm="1">
        <f t="array" ref="BH34">IFERROR(_xldudf_SCOTT_SUMTRANSACTIONS(Scotts_Org1,'COA - VALUE TABLE'!$A34,'COA - VALUE TABLE'!BH$5,'COA - VALUE TABLE'!BH$6),0)</f>
        <v>536.48</v>
      </c>
      <c r="BI34" s="350" cm="1">
        <f t="array" ref="BI34">IFERROR(_xldudf_SCOTT_SUMTRANSACTIONS(Scotts_Org1,'COA - VALUE TABLE'!$A34,'COA - VALUE TABLE'!BI$5,'COA - VALUE TABLE'!BI$6),0)</f>
        <v>536.48</v>
      </c>
      <c r="BJ34" s="351" cm="1">
        <f t="array" ref="BJ34">IFERROR(_xldudf_SCOTT_SUMTRANSACTIONS(Scotts_Org1,'COA - VALUE TABLE'!$A34,'COA - VALUE TABLE'!BJ$5,'COA - VALUE TABLE'!BJ$6),0)</f>
        <v>0</v>
      </c>
    </row>
    <row r="35" spans="1:62" x14ac:dyDescent="0.2">
      <c r="A35" s="2">
        <v>437</v>
      </c>
      <c r="B35" s="341" t="s">
        <v>295</v>
      </c>
      <c r="C35" s="341" t="s">
        <v>318</v>
      </c>
      <c r="D35" s="341"/>
      <c r="E35" s="341" t="s">
        <v>297</v>
      </c>
      <c r="F35" s="341" t="s">
        <v>290</v>
      </c>
      <c r="G35" s="341" t="s">
        <v>319</v>
      </c>
      <c r="H35" s="341" t="s">
        <v>287</v>
      </c>
      <c r="I35" s="341" t="s">
        <v>287</v>
      </c>
      <c r="J35" s="341" t="s">
        <v>287</v>
      </c>
      <c r="K35" s="3"/>
      <c r="L35" t="str">
        <f t="shared" si="3"/>
        <v>437 - Interest Paid</v>
      </c>
      <c r="M35" t="s">
        <v>457</v>
      </c>
      <c r="N35" t="s">
        <v>260</v>
      </c>
      <c r="O35" s="12"/>
      <c r="S35" s="349" cm="1">
        <f t="array" ref="S35">IFERROR(_xldudf_SCOTT_SUMTRANSACTIONS(Scotts_Org1,'COA - VALUE TABLE'!$A35,'COA - VALUE TABLE'!S$5,'COA - VALUE TABLE'!S$6),0)</f>
        <v>0</v>
      </c>
      <c r="T35" s="350" cm="1">
        <f t="array" ref="T35">IFERROR(_xldudf_SCOTT_SUMTRANSACTIONS(Scotts_Org1,'COA - VALUE TABLE'!$A35,'COA - VALUE TABLE'!T$5,'COA - VALUE TABLE'!T$6),0)</f>
        <v>0</v>
      </c>
      <c r="U35" s="350" cm="1">
        <f t="array" ref="U35">IFERROR(_xldudf_SCOTT_SUMTRANSACTIONS(Scotts_Org1,'COA - VALUE TABLE'!$A35,'COA - VALUE TABLE'!U$5,'COA - VALUE TABLE'!U$6),0)</f>
        <v>0</v>
      </c>
      <c r="V35" s="350" cm="1">
        <f t="array" ref="V35">IFERROR(_xldudf_SCOTT_SUMTRANSACTIONS(Scotts_Org1,'COA - VALUE TABLE'!$A35,'COA - VALUE TABLE'!V$5,'COA - VALUE TABLE'!V$6),0)</f>
        <v>0</v>
      </c>
      <c r="W35" s="350" cm="1">
        <f t="array" ref="W35">IFERROR(_xldudf_SCOTT_SUMTRANSACTIONS(Scotts_Org1,'COA - VALUE TABLE'!$A35,'COA - VALUE TABLE'!W$5,'COA - VALUE TABLE'!W$6),0)</f>
        <v>0</v>
      </c>
      <c r="X35" s="350" cm="1">
        <f t="array" ref="X35">IFERROR(_xldudf_SCOTT_SUMTRANSACTIONS(Scotts_Org1,'COA - VALUE TABLE'!$A35,'COA - VALUE TABLE'!X$5,'COA - VALUE TABLE'!X$6),0)</f>
        <v>0</v>
      </c>
      <c r="Y35" s="350" cm="1">
        <f t="array" ref="Y35">IFERROR(_xldudf_SCOTT_SUMTRANSACTIONS(Scotts_Org1,'COA - VALUE TABLE'!$A35,'COA - VALUE TABLE'!Y$5,'COA - VALUE TABLE'!Y$6),0)</f>
        <v>0</v>
      </c>
      <c r="Z35" s="350" cm="1">
        <f t="array" ref="Z35">IFERROR(_xldudf_SCOTT_SUMTRANSACTIONS(Scotts_Org1,'COA - VALUE TABLE'!$A35,'COA - VALUE TABLE'!Z$5,'COA - VALUE TABLE'!Z$6),0)</f>
        <v>0</v>
      </c>
      <c r="AA35" s="350" cm="1">
        <f t="array" ref="AA35">IFERROR(_xldudf_SCOTT_SUMTRANSACTIONS(Scotts_Org1,'COA - VALUE TABLE'!$A35,'COA - VALUE TABLE'!AA$5,'COA - VALUE TABLE'!AA$6),0)</f>
        <v>0</v>
      </c>
      <c r="AB35" s="350" cm="1">
        <f t="array" ref="AB35">IFERROR(_xldudf_SCOTT_SUMTRANSACTIONS(Scotts_Org1,'COA - VALUE TABLE'!$A35,'COA - VALUE TABLE'!AB$5,'COA - VALUE TABLE'!AB$6),0)</f>
        <v>0</v>
      </c>
      <c r="AC35" s="350" cm="1">
        <f t="array" ref="AC35">IFERROR(_xldudf_SCOTT_SUMTRANSACTIONS(Scotts_Org1,'COA - VALUE TABLE'!$A35,'COA - VALUE TABLE'!AC$5,'COA - VALUE TABLE'!AC$6),0)</f>
        <v>0</v>
      </c>
      <c r="AD35" s="350" cm="1">
        <f t="array" ref="AD35">IFERROR(_xldudf_SCOTT_SUMTRANSACTIONS(Scotts_Org1,'COA - VALUE TABLE'!$A35,'COA - VALUE TABLE'!AD$5,'COA - VALUE TABLE'!AD$6),0)</f>
        <v>0</v>
      </c>
      <c r="AE35" s="350">
        <f t="shared" si="4"/>
        <v>0</v>
      </c>
      <c r="AF35" s="350">
        <f>IF(Header!$C$4=S$7,S35,0)+IF(Header!$C$4=T$7,T35,0)+IF(Header!$C$4=U$7,U35,0)+IF(Header!$C$4=V$7,V35,0)+IF(Header!$C$4=W$7,W35,0)+IF(Header!$C$4=X$7,X35,0)+IF(Header!$C$4=Y$7,Y35,0)+IF(Header!$C$4=Z$7,Z35,0)+IF(Header!$C$4=AA$7,AA35,0)+IF(Header!$C$4=AB$7,AB35,0)+IF(Header!$C$4=AC$7,AC35,0)+IF(Header!$C$4=AD$7,AD35,0)</f>
        <v>0</v>
      </c>
      <c r="AG35" s="351">
        <f t="shared" si="17"/>
        <v>0</v>
      </c>
      <c r="AJ35" s="2">
        <f t="shared" si="5"/>
        <v>0</v>
      </c>
      <c r="AK35" s="341">
        <f t="shared" si="6"/>
        <v>0</v>
      </c>
      <c r="AL35" s="341">
        <f t="shared" si="7"/>
        <v>0</v>
      </c>
      <c r="AM35" s="341">
        <f t="shared" si="8"/>
        <v>0</v>
      </c>
      <c r="AN35" s="341">
        <f t="shared" si="9"/>
        <v>0</v>
      </c>
      <c r="AO35" s="341">
        <f t="shared" si="10"/>
        <v>0</v>
      </c>
      <c r="AP35" s="341">
        <f t="shared" si="11"/>
        <v>0</v>
      </c>
      <c r="AQ35" s="341">
        <f t="shared" si="12"/>
        <v>0</v>
      </c>
      <c r="AR35" s="341">
        <f t="shared" si="13"/>
        <v>0</v>
      </c>
      <c r="AS35" s="341">
        <f t="shared" si="14"/>
        <v>0</v>
      </c>
      <c r="AT35" s="341">
        <f t="shared" si="15"/>
        <v>0</v>
      </c>
      <c r="AU35" s="341">
        <f t="shared" si="16"/>
        <v>0</v>
      </c>
      <c r="AV35" s="351"/>
      <c r="AX35" s="349" cm="1">
        <f t="array" ref="AX35">IFERROR(_xldudf_SCOTT_SUMTRANSACTIONS(Scotts_Org1,'COA - VALUE TABLE'!$A35,'COA - VALUE TABLE'!AX$5,'COA - VALUE TABLE'!AX$6),0)</f>
        <v>0</v>
      </c>
      <c r="AY35" s="350" cm="1">
        <f t="array" ref="AY35">IFERROR(_xldudf_SCOTT_SUMTRANSACTIONS(Scotts_Org1,'COA - VALUE TABLE'!$A35,'COA - VALUE TABLE'!AY$5,'COA - VALUE TABLE'!AY$6),0)</f>
        <v>0</v>
      </c>
      <c r="AZ35" s="350" cm="1">
        <f t="array" ref="AZ35">IFERROR(_xldudf_SCOTT_SUMTRANSACTIONS(Scotts_Org1,'COA - VALUE TABLE'!$A35,'COA - VALUE TABLE'!AZ$5,'COA - VALUE TABLE'!AZ$6),0)</f>
        <v>0</v>
      </c>
      <c r="BA35" s="350" cm="1">
        <f t="array" ref="BA35">IFERROR(_xldudf_SCOTT_SUMTRANSACTIONS(Scotts_Org1,'COA - VALUE TABLE'!$A35,'COA - VALUE TABLE'!BA$5,'COA - VALUE TABLE'!BA$6),0)</f>
        <v>0</v>
      </c>
      <c r="BB35" s="350" cm="1">
        <f t="array" ref="BB35">IFERROR(_xldudf_SCOTT_SUMTRANSACTIONS(Scotts_Org1,'COA - VALUE TABLE'!$A35,'COA - VALUE TABLE'!BB$5,'COA - VALUE TABLE'!BB$6),0)</f>
        <v>0</v>
      </c>
      <c r="BC35" s="350" cm="1">
        <f t="array" ref="BC35">IFERROR(_xldudf_SCOTT_SUMTRANSACTIONS(Scotts_Org1,'COA - VALUE TABLE'!$A35,'COA - VALUE TABLE'!BC$5,'COA - VALUE TABLE'!BC$6),0)</f>
        <v>0</v>
      </c>
      <c r="BD35" s="350" cm="1">
        <f t="array" ref="BD35">IFERROR(_xldudf_SCOTT_SUMTRANSACTIONS(Scotts_Org1,'COA - VALUE TABLE'!$A35,'COA - VALUE TABLE'!BD$5,'COA - VALUE TABLE'!BD$6),0)</f>
        <v>0</v>
      </c>
      <c r="BE35" s="350" cm="1">
        <f t="array" ref="BE35">IFERROR(_xldudf_SCOTT_SUMTRANSACTIONS(Scotts_Org1,'COA - VALUE TABLE'!$A35,'COA - VALUE TABLE'!BE$5,'COA - VALUE TABLE'!BE$6),0)</f>
        <v>0</v>
      </c>
      <c r="BF35" s="350" cm="1">
        <f t="array" ref="BF35">IFERROR(_xldudf_SCOTT_SUMTRANSACTIONS(Scotts_Org1,'COA - VALUE TABLE'!$A35,'COA - VALUE TABLE'!BF$5,'COA - VALUE TABLE'!BF$6),0)</f>
        <v>0</v>
      </c>
      <c r="BG35" s="350" cm="1">
        <f t="array" ref="BG35">IFERROR(_xldudf_SCOTT_SUMTRANSACTIONS(Scotts_Org1,'COA - VALUE TABLE'!$A35,'COA - VALUE TABLE'!BG$5,'COA - VALUE TABLE'!BG$6),0)</f>
        <v>0</v>
      </c>
      <c r="BH35" s="350" cm="1">
        <f t="array" ref="BH35">IFERROR(_xldudf_SCOTT_SUMTRANSACTIONS(Scotts_Org1,'COA - VALUE TABLE'!$A35,'COA - VALUE TABLE'!BH$5,'COA - VALUE TABLE'!BH$6),0)</f>
        <v>0</v>
      </c>
      <c r="BI35" s="350" cm="1">
        <f t="array" ref="BI35">IFERROR(_xldudf_SCOTT_SUMTRANSACTIONS(Scotts_Org1,'COA - VALUE TABLE'!$A35,'COA - VALUE TABLE'!BI$5,'COA - VALUE TABLE'!BI$6),0)</f>
        <v>0</v>
      </c>
      <c r="BJ35" s="351" cm="1">
        <f t="array" ref="BJ35">IFERROR(_xldudf_SCOTT_SUMTRANSACTIONS(Scotts_Org1,'COA - VALUE TABLE'!$A35,'COA - VALUE TABLE'!BJ$5,'COA - VALUE TABLE'!BJ$6),0)</f>
        <v>0</v>
      </c>
    </row>
    <row r="36" spans="1:62" x14ac:dyDescent="0.2">
      <c r="A36" s="2">
        <v>441</v>
      </c>
      <c r="B36" s="341" t="s">
        <v>295</v>
      </c>
      <c r="C36" s="341" t="s">
        <v>486</v>
      </c>
      <c r="D36" s="341"/>
      <c r="E36" s="341" t="s">
        <v>297</v>
      </c>
      <c r="F36" s="341" t="s">
        <v>290</v>
      </c>
      <c r="G36" s="341" t="s">
        <v>320</v>
      </c>
      <c r="H36" s="341" t="s">
        <v>287</v>
      </c>
      <c r="I36" s="341" t="s">
        <v>287</v>
      </c>
      <c r="J36" s="341" t="s">
        <v>287</v>
      </c>
      <c r="K36" s="3"/>
      <c r="L36" t="str">
        <f t="shared" si="3"/>
        <v>441 - Legal &amp; Professional Expenses</v>
      </c>
      <c r="M36" t="s">
        <v>457</v>
      </c>
      <c r="N36" t="s">
        <v>260</v>
      </c>
      <c r="O36" s="12"/>
      <c r="S36" s="349" cm="1">
        <f t="array" ref="S36">IFERROR(_xldudf_SCOTT_SUMTRANSACTIONS(Scotts_Org1,'COA - VALUE TABLE'!$A36,'COA - VALUE TABLE'!S$5,'COA - VALUE TABLE'!S$6),0)</f>
        <v>0</v>
      </c>
      <c r="T36" s="350" cm="1">
        <f t="array" ref="T36">IFERROR(_xldudf_SCOTT_SUMTRANSACTIONS(Scotts_Org1,'COA - VALUE TABLE'!$A36,'COA - VALUE TABLE'!T$5,'COA - VALUE TABLE'!T$6),0)</f>
        <v>0</v>
      </c>
      <c r="U36" s="350" cm="1">
        <f t="array" ref="U36">IFERROR(_xldudf_SCOTT_SUMTRANSACTIONS(Scotts_Org1,'COA - VALUE TABLE'!$A36,'COA - VALUE TABLE'!U$5,'COA - VALUE TABLE'!U$6),0)</f>
        <v>0</v>
      </c>
      <c r="V36" s="350" cm="1">
        <f t="array" ref="V36">IFERROR(_xldudf_SCOTT_SUMTRANSACTIONS(Scotts_Org1,'COA - VALUE TABLE'!$A36,'COA - VALUE TABLE'!V$5,'COA - VALUE TABLE'!V$6),0)</f>
        <v>0</v>
      </c>
      <c r="W36" s="350" cm="1">
        <f t="array" ref="W36">IFERROR(_xldudf_SCOTT_SUMTRANSACTIONS(Scotts_Org1,'COA - VALUE TABLE'!$A36,'COA - VALUE TABLE'!W$5,'COA - VALUE TABLE'!W$6),0)</f>
        <v>0</v>
      </c>
      <c r="X36" s="350" cm="1">
        <f t="array" ref="X36">IFERROR(_xldudf_SCOTT_SUMTRANSACTIONS(Scotts_Org1,'COA - VALUE TABLE'!$A36,'COA - VALUE TABLE'!X$5,'COA - VALUE TABLE'!X$6),0)</f>
        <v>0</v>
      </c>
      <c r="Y36" s="350" cm="1">
        <f t="array" ref="Y36">IFERROR(_xldudf_SCOTT_SUMTRANSACTIONS(Scotts_Org1,'COA - VALUE TABLE'!$A36,'COA - VALUE TABLE'!Y$5,'COA - VALUE TABLE'!Y$6),0)</f>
        <v>0</v>
      </c>
      <c r="Z36" s="350" cm="1">
        <f t="array" ref="Z36">IFERROR(_xldudf_SCOTT_SUMTRANSACTIONS(Scotts_Org1,'COA - VALUE TABLE'!$A36,'COA - VALUE TABLE'!Z$5,'COA - VALUE TABLE'!Z$6),0)</f>
        <v>0</v>
      </c>
      <c r="AA36" s="350" cm="1">
        <f t="array" ref="AA36">IFERROR(_xldudf_SCOTT_SUMTRANSACTIONS(Scotts_Org1,'COA - VALUE TABLE'!$A36,'COA - VALUE TABLE'!AA$5,'COA - VALUE TABLE'!AA$6),0)</f>
        <v>0</v>
      </c>
      <c r="AB36" s="350" cm="1">
        <f t="array" ref="AB36">IFERROR(_xldudf_SCOTT_SUMTRANSACTIONS(Scotts_Org1,'COA - VALUE TABLE'!$A36,'COA - VALUE TABLE'!AB$5,'COA - VALUE TABLE'!AB$6),0)</f>
        <v>0</v>
      </c>
      <c r="AC36" s="350" cm="1">
        <f t="array" ref="AC36">IFERROR(_xldudf_SCOTT_SUMTRANSACTIONS(Scotts_Org1,'COA - VALUE TABLE'!$A36,'COA - VALUE TABLE'!AC$5,'COA - VALUE TABLE'!AC$6),0)</f>
        <v>0</v>
      </c>
      <c r="AD36" s="350" cm="1">
        <f t="array" ref="AD36">IFERROR(_xldudf_SCOTT_SUMTRANSACTIONS(Scotts_Org1,'COA - VALUE TABLE'!$A36,'COA - VALUE TABLE'!AD$5,'COA - VALUE TABLE'!AD$6),0)</f>
        <v>0</v>
      </c>
      <c r="AE36" s="350">
        <f t="shared" si="4"/>
        <v>0</v>
      </c>
      <c r="AF36" s="350">
        <f>IF(Header!$C$4=S$7,S36,0)+IF(Header!$C$4=T$7,T36,0)+IF(Header!$C$4=U$7,U36,0)+IF(Header!$C$4=V$7,V36,0)+IF(Header!$C$4=W$7,W36,0)+IF(Header!$C$4=X$7,X36,0)+IF(Header!$C$4=Y$7,Y36,0)+IF(Header!$C$4=Z$7,Z36,0)+IF(Header!$C$4=AA$7,AA36,0)+IF(Header!$C$4=AB$7,AB36,0)+IF(Header!$C$4=AC$7,AC36,0)+IF(Header!$C$4=AD$7,AD36,0)</f>
        <v>0</v>
      </c>
      <c r="AG36" s="351">
        <f t="shared" si="17"/>
        <v>0</v>
      </c>
      <c r="AJ36" s="2">
        <f t="shared" si="5"/>
        <v>0</v>
      </c>
      <c r="AK36" s="341">
        <f t="shared" si="6"/>
        <v>0</v>
      </c>
      <c r="AL36" s="341">
        <f t="shared" si="7"/>
        <v>0</v>
      </c>
      <c r="AM36" s="341">
        <f t="shared" si="8"/>
        <v>0</v>
      </c>
      <c r="AN36" s="341">
        <f t="shared" si="9"/>
        <v>0</v>
      </c>
      <c r="AO36" s="341">
        <f t="shared" si="10"/>
        <v>0</v>
      </c>
      <c r="AP36" s="341">
        <f t="shared" si="11"/>
        <v>0</v>
      </c>
      <c r="AQ36" s="341">
        <f t="shared" si="12"/>
        <v>0</v>
      </c>
      <c r="AR36" s="341">
        <f t="shared" si="13"/>
        <v>0</v>
      </c>
      <c r="AS36" s="341">
        <f t="shared" si="14"/>
        <v>0</v>
      </c>
      <c r="AT36" s="341">
        <f t="shared" si="15"/>
        <v>0</v>
      </c>
      <c r="AU36" s="341">
        <f t="shared" si="16"/>
        <v>0</v>
      </c>
      <c r="AV36" s="351"/>
      <c r="AX36" s="349" cm="1">
        <f t="array" ref="AX36">IFERROR(_xldudf_SCOTT_SUMTRANSACTIONS(Scotts_Org1,'COA - VALUE TABLE'!$A36,'COA - VALUE TABLE'!AX$5,'COA - VALUE TABLE'!AX$6),0)</f>
        <v>0</v>
      </c>
      <c r="AY36" s="350" cm="1">
        <f t="array" ref="AY36">IFERROR(_xldudf_SCOTT_SUMTRANSACTIONS(Scotts_Org1,'COA - VALUE TABLE'!$A36,'COA - VALUE TABLE'!AY$5,'COA - VALUE TABLE'!AY$6),0)</f>
        <v>0</v>
      </c>
      <c r="AZ36" s="350" cm="1">
        <f t="array" ref="AZ36">IFERROR(_xldudf_SCOTT_SUMTRANSACTIONS(Scotts_Org1,'COA - VALUE TABLE'!$A36,'COA - VALUE TABLE'!AZ$5,'COA - VALUE TABLE'!AZ$6),0)</f>
        <v>0</v>
      </c>
      <c r="BA36" s="350" cm="1">
        <f t="array" ref="BA36">IFERROR(_xldudf_SCOTT_SUMTRANSACTIONS(Scotts_Org1,'COA - VALUE TABLE'!$A36,'COA - VALUE TABLE'!BA$5,'COA - VALUE TABLE'!BA$6),0)</f>
        <v>0</v>
      </c>
      <c r="BB36" s="350" cm="1">
        <f t="array" ref="BB36">IFERROR(_xldudf_SCOTT_SUMTRANSACTIONS(Scotts_Org1,'COA - VALUE TABLE'!$A36,'COA - VALUE TABLE'!BB$5,'COA - VALUE TABLE'!BB$6),0)</f>
        <v>0</v>
      </c>
      <c r="BC36" s="350" cm="1">
        <f t="array" ref="BC36">IFERROR(_xldudf_SCOTT_SUMTRANSACTIONS(Scotts_Org1,'COA - VALUE TABLE'!$A36,'COA - VALUE TABLE'!BC$5,'COA - VALUE TABLE'!BC$6),0)</f>
        <v>0</v>
      </c>
      <c r="BD36" s="350" cm="1">
        <f t="array" ref="BD36">IFERROR(_xldudf_SCOTT_SUMTRANSACTIONS(Scotts_Org1,'COA - VALUE TABLE'!$A36,'COA - VALUE TABLE'!BD$5,'COA - VALUE TABLE'!BD$6),0)</f>
        <v>0</v>
      </c>
      <c r="BE36" s="350" cm="1">
        <f t="array" ref="BE36">IFERROR(_xldudf_SCOTT_SUMTRANSACTIONS(Scotts_Org1,'COA - VALUE TABLE'!$A36,'COA - VALUE TABLE'!BE$5,'COA - VALUE TABLE'!BE$6),0)</f>
        <v>0</v>
      </c>
      <c r="BF36" s="350" cm="1">
        <f t="array" ref="BF36">IFERROR(_xldudf_SCOTT_SUMTRANSACTIONS(Scotts_Org1,'COA - VALUE TABLE'!$A36,'COA - VALUE TABLE'!BF$5,'COA - VALUE TABLE'!BF$6),0)</f>
        <v>0</v>
      </c>
      <c r="BG36" s="350" cm="1">
        <f t="array" ref="BG36">IFERROR(_xldudf_SCOTT_SUMTRANSACTIONS(Scotts_Org1,'COA - VALUE TABLE'!$A36,'COA - VALUE TABLE'!BG$5,'COA - VALUE TABLE'!BG$6),0)</f>
        <v>0</v>
      </c>
      <c r="BH36" s="350" cm="1">
        <f t="array" ref="BH36">IFERROR(_xldudf_SCOTT_SUMTRANSACTIONS(Scotts_Org1,'COA - VALUE TABLE'!$A36,'COA - VALUE TABLE'!BH$5,'COA - VALUE TABLE'!BH$6),0)</f>
        <v>0</v>
      </c>
      <c r="BI36" s="350" cm="1">
        <f t="array" ref="BI36">IFERROR(_xldudf_SCOTT_SUMTRANSACTIONS(Scotts_Org1,'COA - VALUE TABLE'!$A36,'COA - VALUE TABLE'!BI$5,'COA - VALUE TABLE'!BI$6),0)</f>
        <v>0</v>
      </c>
      <c r="BJ36" s="351" cm="1">
        <f t="array" ref="BJ36">IFERROR(_xldudf_SCOTT_SUMTRANSACTIONS(Scotts_Org1,'COA - VALUE TABLE'!$A36,'COA - VALUE TABLE'!BJ$5,'COA - VALUE TABLE'!BJ$6),0)</f>
        <v>0</v>
      </c>
    </row>
    <row r="37" spans="1:62" x14ac:dyDescent="0.2">
      <c r="A37" s="2">
        <v>445</v>
      </c>
      <c r="B37" s="341" t="s">
        <v>295</v>
      </c>
      <c r="C37" s="341" t="s">
        <v>321</v>
      </c>
      <c r="D37" s="341"/>
      <c r="E37" s="341" t="s">
        <v>297</v>
      </c>
      <c r="F37" s="341" t="s">
        <v>290</v>
      </c>
      <c r="G37" s="341" t="s">
        <v>322</v>
      </c>
      <c r="H37" s="341" t="s">
        <v>287</v>
      </c>
      <c r="I37" s="341" t="s">
        <v>287</v>
      </c>
      <c r="J37" s="341" t="s">
        <v>287</v>
      </c>
      <c r="K37" s="3"/>
      <c r="L37" t="str">
        <f t="shared" si="3"/>
        <v>445 - Light, Power, Heating</v>
      </c>
      <c r="M37" t="s">
        <v>457</v>
      </c>
      <c r="N37" t="s">
        <v>260</v>
      </c>
      <c r="S37" s="349" cm="1">
        <f t="array" ref="S37">IFERROR(_xldudf_SCOTT_SUMTRANSACTIONS(Scotts_Org1,'COA - VALUE TABLE'!$A37,'COA - VALUE TABLE'!S$5,'COA - VALUE TABLE'!S$6),0)</f>
        <v>0</v>
      </c>
      <c r="T37" s="350" cm="1">
        <f t="array" ref="T37">IFERROR(_xldudf_SCOTT_SUMTRANSACTIONS(Scotts_Org1,'COA - VALUE TABLE'!$A37,'COA - VALUE TABLE'!T$5,'COA - VALUE TABLE'!T$6),0)</f>
        <v>0</v>
      </c>
      <c r="U37" s="350" cm="1">
        <f t="array" ref="U37">IFERROR(_xldudf_SCOTT_SUMTRANSACTIONS(Scotts_Org1,'COA - VALUE TABLE'!$A37,'COA - VALUE TABLE'!U$5,'COA - VALUE TABLE'!U$6),0)</f>
        <v>0</v>
      </c>
      <c r="V37" s="350" cm="1">
        <f t="array" ref="V37">IFERROR(_xldudf_SCOTT_SUMTRANSACTIONS(Scotts_Org1,'COA - VALUE TABLE'!$A37,'COA - VALUE TABLE'!V$5,'COA - VALUE TABLE'!V$6),0)</f>
        <v>0</v>
      </c>
      <c r="W37" s="350" cm="1">
        <f t="array" ref="W37">IFERROR(_xldudf_SCOTT_SUMTRANSACTIONS(Scotts_Org1,'COA - VALUE TABLE'!$A37,'COA - VALUE TABLE'!W$5,'COA - VALUE TABLE'!W$6),0)</f>
        <v>0</v>
      </c>
      <c r="X37" s="350" cm="1">
        <f t="array" ref="X37">IFERROR(_xldudf_SCOTT_SUMTRANSACTIONS(Scotts_Org1,'COA - VALUE TABLE'!$A37,'COA - VALUE TABLE'!X$5,'COA - VALUE TABLE'!X$6),0)</f>
        <v>0</v>
      </c>
      <c r="Y37" s="350" cm="1">
        <f t="array" ref="Y37">IFERROR(_xldudf_SCOTT_SUMTRANSACTIONS(Scotts_Org1,'COA - VALUE TABLE'!$A37,'COA - VALUE TABLE'!Y$5,'COA - VALUE TABLE'!Y$6),0)</f>
        <v>0</v>
      </c>
      <c r="Z37" s="350" cm="1">
        <f t="array" ref="Z37">IFERROR(_xldudf_SCOTT_SUMTRANSACTIONS(Scotts_Org1,'COA - VALUE TABLE'!$A37,'COA - VALUE TABLE'!Z$5,'COA - VALUE TABLE'!Z$6),0)</f>
        <v>0</v>
      </c>
      <c r="AA37" s="350" cm="1">
        <f t="array" ref="AA37">IFERROR(_xldudf_SCOTT_SUMTRANSACTIONS(Scotts_Org1,'COA - VALUE TABLE'!$A37,'COA - VALUE TABLE'!AA$5,'COA - VALUE TABLE'!AA$6),0)</f>
        <v>0</v>
      </c>
      <c r="AB37" s="350" cm="1">
        <f t="array" ref="AB37">IFERROR(_xldudf_SCOTT_SUMTRANSACTIONS(Scotts_Org1,'COA - VALUE TABLE'!$A37,'COA - VALUE TABLE'!AB$5,'COA - VALUE TABLE'!AB$6),0)</f>
        <v>0</v>
      </c>
      <c r="AC37" s="350" cm="1">
        <f t="array" ref="AC37">IFERROR(_xldudf_SCOTT_SUMTRANSACTIONS(Scotts_Org1,'COA - VALUE TABLE'!$A37,'COA - VALUE TABLE'!AC$5,'COA - VALUE TABLE'!AC$6),0)</f>
        <v>0</v>
      </c>
      <c r="AD37" s="350" cm="1">
        <f t="array" ref="AD37">IFERROR(_xldudf_SCOTT_SUMTRANSACTIONS(Scotts_Org1,'COA - VALUE TABLE'!$A37,'COA - VALUE TABLE'!AD$5,'COA - VALUE TABLE'!AD$6),0)</f>
        <v>0</v>
      </c>
      <c r="AE37" s="350">
        <f t="shared" si="4"/>
        <v>0</v>
      </c>
      <c r="AF37" s="350">
        <f>IF(Header!$C$4=S$7,S37,0)+IF(Header!$C$4=T$7,T37,0)+IF(Header!$C$4=U$7,U37,0)+IF(Header!$C$4=V$7,V37,0)+IF(Header!$C$4=W$7,W37,0)+IF(Header!$C$4=X$7,X37,0)+IF(Header!$C$4=Y$7,Y37,0)+IF(Header!$C$4=Z$7,Z37,0)+IF(Header!$C$4=AA$7,AA37,0)+IF(Header!$C$4=AB$7,AB37,0)+IF(Header!$C$4=AC$7,AC37,0)+IF(Header!$C$4=AD$7,AD37,0)</f>
        <v>0</v>
      </c>
      <c r="AG37" s="351">
        <f t="shared" si="17"/>
        <v>0</v>
      </c>
      <c r="AJ37" s="2">
        <f t="shared" si="5"/>
        <v>0</v>
      </c>
      <c r="AK37" s="341">
        <f t="shared" si="6"/>
        <v>0</v>
      </c>
      <c r="AL37" s="341">
        <f t="shared" si="7"/>
        <v>0</v>
      </c>
      <c r="AM37" s="341">
        <f t="shared" si="8"/>
        <v>0</v>
      </c>
      <c r="AN37" s="341">
        <f t="shared" si="9"/>
        <v>0</v>
      </c>
      <c r="AO37" s="341">
        <f t="shared" si="10"/>
        <v>0</v>
      </c>
      <c r="AP37" s="341">
        <f t="shared" si="11"/>
        <v>0</v>
      </c>
      <c r="AQ37" s="341">
        <f t="shared" si="12"/>
        <v>0</v>
      </c>
      <c r="AR37" s="341">
        <f t="shared" si="13"/>
        <v>0</v>
      </c>
      <c r="AS37" s="341">
        <f t="shared" si="14"/>
        <v>0</v>
      </c>
      <c r="AT37" s="341">
        <f t="shared" si="15"/>
        <v>0</v>
      </c>
      <c r="AU37" s="341">
        <f t="shared" si="16"/>
        <v>0</v>
      </c>
      <c r="AV37" s="351"/>
      <c r="AX37" s="349" cm="1">
        <f t="array" ref="AX37">IFERROR(_xldudf_SCOTT_SUMTRANSACTIONS(Scotts_Org1,'COA - VALUE TABLE'!$A37,'COA - VALUE TABLE'!AX$5,'COA - VALUE TABLE'!AX$6),0)</f>
        <v>0</v>
      </c>
      <c r="AY37" s="350" cm="1">
        <f t="array" ref="AY37">IFERROR(_xldudf_SCOTT_SUMTRANSACTIONS(Scotts_Org1,'COA - VALUE TABLE'!$A37,'COA - VALUE TABLE'!AY$5,'COA - VALUE TABLE'!AY$6),0)</f>
        <v>0</v>
      </c>
      <c r="AZ37" s="350" cm="1">
        <f t="array" ref="AZ37">IFERROR(_xldudf_SCOTT_SUMTRANSACTIONS(Scotts_Org1,'COA - VALUE TABLE'!$A37,'COA - VALUE TABLE'!AZ$5,'COA - VALUE TABLE'!AZ$6),0)</f>
        <v>0</v>
      </c>
      <c r="BA37" s="350" cm="1">
        <f t="array" ref="BA37">IFERROR(_xldudf_SCOTT_SUMTRANSACTIONS(Scotts_Org1,'COA - VALUE TABLE'!$A37,'COA - VALUE TABLE'!BA$5,'COA - VALUE TABLE'!BA$6),0)</f>
        <v>0</v>
      </c>
      <c r="BB37" s="350" cm="1">
        <f t="array" ref="BB37">IFERROR(_xldudf_SCOTT_SUMTRANSACTIONS(Scotts_Org1,'COA - VALUE TABLE'!$A37,'COA - VALUE TABLE'!BB$5,'COA - VALUE TABLE'!BB$6),0)</f>
        <v>0</v>
      </c>
      <c r="BC37" s="350" cm="1">
        <f t="array" ref="BC37">IFERROR(_xldudf_SCOTT_SUMTRANSACTIONS(Scotts_Org1,'COA - VALUE TABLE'!$A37,'COA - VALUE TABLE'!BC$5,'COA - VALUE TABLE'!BC$6),0)</f>
        <v>0</v>
      </c>
      <c r="BD37" s="350" cm="1">
        <f t="array" ref="BD37">IFERROR(_xldudf_SCOTT_SUMTRANSACTIONS(Scotts_Org1,'COA - VALUE TABLE'!$A37,'COA - VALUE TABLE'!BD$5,'COA - VALUE TABLE'!BD$6),0)</f>
        <v>0</v>
      </c>
      <c r="BE37" s="350" cm="1">
        <f t="array" ref="BE37">IFERROR(_xldudf_SCOTT_SUMTRANSACTIONS(Scotts_Org1,'COA - VALUE TABLE'!$A37,'COA - VALUE TABLE'!BE$5,'COA - VALUE TABLE'!BE$6),0)</f>
        <v>0</v>
      </c>
      <c r="BF37" s="350" cm="1">
        <f t="array" ref="BF37">IFERROR(_xldudf_SCOTT_SUMTRANSACTIONS(Scotts_Org1,'COA - VALUE TABLE'!$A37,'COA - VALUE TABLE'!BF$5,'COA - VALUE TABLE'!BF$6),0)</f>
        <v>0</v>
      </c>
      <c r="BG37" s="350" cm="1">
        <f t="array" ref="BG37">IFERROR(_xldudf_SCOTT_SUMTRANSACTIONS(Scotts_Org1,'COA - VALUE TABLE'!$A37,'COA - VALUE TABLE'!BG$5,'COA - VALUE TABLE'!BG$6),0)</f>
        <v>0</v>
      </c>
      <c r="BH37" s="350" cm="1">
        <f t="array" ref="BH37">IFERROR(_xldudf_SCOTT_SUMTRANSACTIONS(Scotts_Org1,'COA - VALUE TABLE'!$A37,'COA - VALUE TABLE'!BH$5,'COA - VALUE TABLE'!BH$6),0)</f>
        <v>0</v>
      </c>
      <c r="BI37" s="350" cm="1">
        <f t="array" ref="BI37">IFERROR(_xldudf_SCOTT_SUMTRANSACTIONS(Scotts_Org1,'COA - VALUE TABLE'!$A37,'COA - VALUE TABLE'!BI$5,'COA - VALUE TABLE'!BI$6),0)</f>
        <v>0</v>
      </c>
      <c r="BJ37" s="351" cm="1">
        <f t="array" ref="BJ37">IFERROR(_xldudf_SCOTT_SUMTRANSACTIONS(Scotts_Org1,'COA - VALUE TABLE'!$A37,'COA - VALUE TABLE'!BJ$5,'COA - VALUE TABLE'!BJ$6),0)</f>
        <v>0</v>
      </c>
    </row>
    <row r="38" spans="1:62" x14ac:dyDescent="0.2">
      <c r="A38" s="2">
        <v>449</v>
      </c>
      <c r="B38" s="341" t="s">
        <v>295</v>
      </c>
      <c r="C38" s="341" t="s">
        <v>323</v>
      </c>
      <c r="D38" s="341"/>
      <c r="E38" s="341" t="s">
        <v>297</v>
      </c>
      <c r="F38" s="341" t="s">
        <v>290</v>
      </c>
      <c r="G38" s="341" t="s">
        <v>324</v>
      </c>
      <c r="H38" s="341" t="s">
        <v>287</v>
      </c>
      <c r="I38" s="341" t="s">
        <v>287</v>
      </c>
      <c r="J38" s="341" t="s">
        <v>287</v>
      </c>
      <c r="K38" s="3"/>
      <c r="L38" t="str">
        <f t="shared" si="3"/>
        <v>449 - Motor Vehicle Expenses</v>
      </c>
      <c r="M38" t="s">
        <v>457</v>
      </c>
      <c r="N38" t="s">
        <v>260</v>
      </c>
      <c r="S38" s="349" cm="1">
        <f t="array" ref="S38">IFERROR(_xldudf_SCOTT_SUMTRANSACTIONS(Scotts_Org1,'COA - VALUE TABLE'!$A38,'COA - VALUE TABLE'!S$5,'COA - VALUE TABLE'!S$6),0)</f>
        <v>0</v>
      </c>
      <c r="T38" s="350" cm="1">
        <f t="array" ref="T38">IFERROR(_xldudf_SCOTT_SUMTRANSACTIONS(Scotts_Org1,'COA - VALUE TABLE'!$A38,'COA - VALUE TABLE'!T$5,'COA - VALUE TABLE'!T$6),0)</f>
        <v>0</v>
      </c>
      <c r="U38" s="350" cm="1">
        <f t="array" ref="U38">IFERROR(_xldudf_SCOTT_SUMTRANSACTIONS(Scotts_Org1,'COA - VALUE TABLE'!$A38,'COA - VALUE TABLE'!U$5,'COA - VALUE TABLE'!U$6),0)</f>
        <v>0</v>
      </c>
      <c r="V38" s="350" cm="1">
        <f t="array" ref="V38">IFERROR(_xldudf_SCOTT_SUMTRANSACTIONS(Scotts_Org1,'COA - VALUE TABLE'!$A38,'COA - VALUE TABLE'!V$5,'COA - VALUE TABLE'!V$6),0)</f>
        <v>0</v>
      </c>
      <c r="W38" s="350" cm="1">
        <f t="array" ref="W38">IFERROR(_xldudf_SCOTT_SUMTRANSACTIONS(Scotts_Org1,'COA - VALUE TABLE'!$A38,'COA - VALUE TABLE'!W$5,'COA - VALUE TABLE'!W$6),0)</f>
        <v>0</v>
      </c>
      <c r="X38" s="350" cm="1">
        <f t="array" ref="X38">IFERROR(_xldudf_SCOTT_SUMTRANSACTIONS(Scotts_Org1,'COA - VALUE TABLE'!$A38,'COA - VALUE TABLE'!X$5,'COA - VALUE TABLE'!X$6),0)</f>
        <v>0</v>
      </c>
      <c r="Y38" s="350" cm="1">
        <f t="array" ref="Y38">IFERROR(_xldudf_SCOTT_SUMTRANSACTIONS(Scotts_Org1,'COA - VALUE TABLE'!$A38,'COA - VALUE TABLE'!Y$5,'COA - VALUE TABLE'!Y$6),0)</f>
        <v>0</v>
      </c>
      <c r="Z38" s="350" cm="1">
        <f t="array" ref="Z38">IFERROR(_xldudf_SCOTT_SUMTRANSACTIONS(Scotts_Org1,'COA - VALUE TABLE'!$A38,'COA - VALUE TABLE'!Z$5,'COA - VALUE TABLE'!Z$6),0)</f>
        <v>0</v>
      </c>
      <c r="AA38" s="350" cm="1">
        <f t="array" ref="AA38">IFERROR(_xldudf_SCOTT_SUMTRANSACTIONS(Scotts_Org1,'COA - VALUE TABLE'!$A38,'COA - VALUE TABLE'!AA$5,'COA - VALUE TABLE'!AA$6),0)</f>
        <v>0</v>
      </c>
      <c r="AB38" s="350" cm="1">
        <f t="array" ref="AB38">IFERROR(_xldudf_SCOTT_SUMTRANSACTIONS(Scotts_Org1,'COA - VALUE TABLE'!$A38,'COA - VALUE TABLE'!AB$5,'COA - VALUE TABLE'!AB$6),0)</f>
        <v>0</v>
      </c>
      <c r="AC38" s="350" cm="1">
        <f t="array" ref="AC38">IFERROR(_xldudf_SCOTT_SUMTRANSACTIONS(Scotts_Org1,'COA - VALUE TABLE'!$A38,'COA - VALUE TABLE'!AC$5,'COA - VALUE TABLE'!AC$6),0)</f>
        <v>0</v>
      </c>
      <c r="AD38" s="350" cm="1">
        <f t="array" ref="AD38">IFERROR(_xldudf_SCOTT_SUMTRANSACTIONS(Scotts_Org1,'COA - VALUE TABLE'!$A38,'COA - VALUE TABLE'!AD$5,'COA - VALUE TABLE'!AD$6),0)</f>
        <v>0</v>
      </c>
      <c r="AE38" s="350">
        <f t="shared" si="4"/>
        <v>0</v>
      </c>
      <c r="AF38" s="350">
        <f>IF(Header!$C$4=S$7,S38,0)+IF(Header!$C$4=T$7,T38,0)+IF(Header!$C$4=U$7,U38,0)+IF(Header!$C$4=V$7,V38,0)+IF(Header!$C$4=W$7,W38,0)+IF(Header!$C$4=X$7,X38,0)+IF(Header!$C$4=Y$7,Y38,0)+IF(Header!$C$4=Z$7,Z38,0)+IF(Header!$C$4=AA$7,AA38,0)+IF(Header!$C$4=AB$7,AB38,0)+IF(Header!$C$4=AC$7,AC38,0)+IF(Header!$C$4=AD$7,AD38,0)</f>
        <v>0</v>
      </c>
      <c r="AG38" s="351">
        <f t="shared" si="17"/>
        <v>0</v>
      </c>
      <c r="AJ38" s="2">
        <f t="shared" si="5"/>
        <v>0</v>
      </c>
      <c r="AK38" s="341">
        <f t="shared" si="6"/>
        <v>0</v>
      </c>
      <c r="AL38" s="341">
        <f t="shared" si="7"/>
        <v>0</v>
      </c>
      <c r="AM38" s="341">
        <f t="shared" si="8"/>
        <v>0</v>
      </c>
      <c r="AN38" s="341">
        <f t="shared" si="9"/>
        <v>0</v>
      </c>
      <c r="AO38" s="341">
        <f t="shared" si="10"/>
        <v>0</v>
      </c>
      <c r="AP38" s="341">
        <f t="shared" si="11"/>
        <v>0</v>
      </c>
      <c r="AQ38" s="341">
        <f t="shared" si="12"/>
        <v>0</v>
      </c>
      <c r="AR38" s="341">
        <f t="shared" si="13"/>
        <v>0</v>
      </c>
      <c r="AS38" s="341">
        <f t="shared" si="14"/>
        <v>0</v>
      </c>
      <c r="AT38" s="341">
        <f t="shared" si="15"/>
        <v>0</v>
      </c>
      <c r="AU38" s="341">
        <f t="shared" si="16"/>
        <v>0</v>
      </c>
      <c r="AV38" s="351"/>
      <c r="AX38" s="349" cm="1">
        <f t="array" ref="AX38">IFERROR(_xldudf_SCOTT_SUMTRANSACTIONS(Scotts_Org1,'COA - VALUE TABLE'!$A38,'COA - VALUE TABLE'!AX$5,'COA - VALUE TABLE'!AX$6),0)</f>
        <v>0</v>
      </c>
      <c r="AY38" s="350" cm="1">
        <f t="array" ref="AY38">IFERROR(_xldudf_SCOTT_SUMTRANSACTIONS(Scotts_Org1,'COA - VALUE TABLE'!$A38,'COA - VALUE TABLE'!AY$5,'COA - VALUE TABLE'!AY$6),0)</f>
        <v>0</v>
      </c>
      <c r="AZ38" s="350" cm="1">
        <f t="array" ref="AZ38">IFERROR(_xldudf_SCOTT_SUMTRANSACTIONS(Scotts_Org1,'COA - VALUE TABLE'!$A38,'COA - VALUE TABLE'!AZ$5,'COA - VALUE TABLE'!AZ$6),0)</f>
        <v>0</v>
      </c>
      <c r="BA38" s="350" cm="1">
        <f t="array" ref="BA38">IFERROR(_xldudf_SCOTT_SUMTRANSACTIONS(Scotts_Org1,'COA - VALUE TABLE'!$A38,'COA - VALUE TABLE'!BA$5,'COA - VALUE TABLE'!BA$6),0)</f>
        <v>0</v>
      </c>
      <c r="BB38" s="350" cm="1">
        <f t="array" ref="BB38">IFERROR(_xldudf_SCOTT_SUMTRANSACTIONS(Scotts_Org1,'COA - VALUE TABLE'!$A38,'COA - VALUE TABLE'!BB$5,'COA - VALUE TABLE'!BB$6),0)</f>
        <v>0</v>
      </c>
      <c r="BC38" s="350" cm="1">
        <f t="array" ref="BC38">IFERROR(_xldudf_SCOTT_SUMTRANSACTIONS(Scotts_Org1,'COA - VALUE TABLE'!$A38,'COA - VALUE TABLE'!BC$5,'COA - VALUE TABLE'!BC$6),0)</f>
        <v>0</v>
      </c>
      <c r="BD38" s="350" cm="1">
        <f t="array" ref="BD38">IFERROR(_xldudf_SCOTT_SUMTRANSACTIONS(Scotts_Org1,'COA - VALUE TABLE'!$A38,'COA - VALUE TABLE'!BD$5,'COA - VALUE TABLE'!BD$6),0)</f>
        <v>0</v>
      </c>
      <c r="BE38" s="350" cm="1">
        <f t="array" ref="BE38">IFERROR(_xldudf_SCOTT_SUMTRANSACTIONS(Scotts_Org1,'COA - VALUE TABLE'!$A38,'COA - VALUE TABLE'!BE$5,'COA - VALUE TABLE'!BE$6),0)</f>
        <v>0</v>
      </c>
      <c r="BF38" s="350" cm="1">
        <f t="array" ref="BF38">IFERROR(_xldudf_SCOTT_SUMTRANSACTIONS(Scotts_Org1,'COA - VALUE TABLE'!$A38,'COA - VALUE TABLE'!BF$5,'COA - VALUE TABLE'!BF$6),0)</f>
        <v>0</v>
      </c>
      <c r="BG38" s="350" cm="1">
        <f t="array" ref="BG38">IFERROR(_xldudf_SCOTT_SUMTRANSACTIONS(Scotts_Org1,'COA - VALUE TABLE'!$A38,'COA - VALUE TABLE'!BG$5,'COA - VALUE TABLE'!BG$6),0)</f>
        <v>0</v>
      </c>
      <c r="BH38" s="350" cm="1">
        <f t="array" ref="BH38">IFERROR(_xldudf_SCOTT_SUMTRANSACTIONS(Scotts_Org1,'COA - VALUE TABLE'!$A38,'COA - VALUE TABLE'!BH$5,'COA - VALUE TABLE'!BH$6),0)</f>
        <v>0</v>
      </c>
      <c r="BI38" s="350" cm="1">
        <f t="array" ref="BI38">IFERROR(_xldudf_SCOTT_SUMTRANSACTIONS(Scotts_Org1,'COA - VALUE TABLE'!$A38,'COA - VALUE TABLE'!BI$5,'COA - VALUE TABLE'!BI$6),0)</f>
        <v>0</v>
      </c>
      <c r="BJ38" s="351" cm="1">
        <f t="array" ref="BJ38">IFERROR(_xldudf_SCOTT_SUMTRANSACTIONS(Scotts_Org1,'COA - VALUE TABLE'!$A38,'COA - VALUE TABLE'!BJ$5,'COA - VALUE TABLE'!BJ$6),0)</f>
        <v>0</v>
      </c>
    </row>
    <row r="39" spans="1:62" x14ac:dyDescent="0.2">
      <c r="A39" s="2">
        <v>457</v>
      </c>
      <c r="B39" s="341" t="s">
        <v>295</v>
      </c>
      <c r="C39" s="341" t="s">
        <v>325</v>
      </c>
      <c r="D39" s="341"/>
      <c r="E39" s="341" t="s">
        <v>297</v>
      </c>
      <c r="F39" s="341" t="s">
        <v>290</v>
      </c>
      <c r="G39" s="341" t="s">
        <v>326</v>
      </c>
      <c r="H39" s="341" t="s">
        <v>287</v>
      </c>
      <c r="I39" s="341" t="s">
        <v>287</v>
      </c>
      <c r="J39" s="341" t="s">
        <v>287</v>
      </c>
      <c r="K39" s="3"/>
      <c r="L39" t="str">
        <f t="shared" si="3"/>
        <v>457 - Operating Lease Payments</v>
      </c>
      <c r="M39" t="s">
        <v>457</v>
      </c>
      <c r="N39" t="s">
        <v>260</v>
      </c>
      <c r="S39" s="349" cm="1">
        <f t="array" ref="S39">IFERROR(_xldudf_SCOTT_SUMTRANSACTIONS(Scotts_Org1,'COA - VALUE TABLE'!$A39,'COA - VALUE TABLE'!S$5,'COA - VALUE TABLE'!S$6),0)</f>
        <v>0</v>
      </c>
      <c r="T39" s="350" cm="1">
        <f t="array" ref="T39">IFERROR(_xldudf_SCOTT_SUMTRANSACTIONS(Scotts_Org1,'COA - VALUE TABLE'!$A39,'COA - VALUE TABLE'!T$5,'COA - VALUE TABLE'!T$6),0)</f>
        <v>0</v>
      </c>
      <c r="U39" s="350" cm="1">
        <f t="array" ref="U39">IFERROR(_xldudf_SCOTT_SUMTRANSACTIONS(Scotts_Org1,'COA - VALUE TABLE'!$A39,'COA - VALUE TABLE'!U$5,'COA - VALUE TABLE'!U$6),0)</f>
        <v>0</v>
      </c>
      <c r="V39" s="350" cm="1">
        <f t="array" ref="V39">IFERROR(_xldudf_SCOTT_SUMTRANSACTIONS(Scotts_Org1,'COA - VALUE TABLE'!$A39,'COA - VALUE TABLE'!V$5,'COA - VALUE TABLE'!V$6),0)</f>
        <v>0</v>
      </c>
      <c r="W39" s="350" cm="1">
        <f t="array" ref="W39">IFERROR(_xldudf_SCOTT_SUMTRANSACTIONS(Scotts_Org1,'COA - VALUE TABLE'!$A39,'COA - VALUE TABLE'!W$5,'COA - VALUE TABLE'!W$6),0)</f>
        <v>0</v>
      </c>
      <c r="X39" s="350" cm="1">
        <f t="array" ref="X39">IFERROR(_xldudf_SCOTT_SUMTRANSACTIONS(Scotts_Org1,'COA - VALUE TABLE'!$A39,'COA - VALUE TABLE'!X$5,'COA - VALUE TABLE'!X$6),0)</f>
        <v>0</v>
      </c>
      <c r="Y39" s="350" cm="1">
        <f t="array" ref="Y39">IFERROR(_xldudf_SCOTT_SUMTRANSACTIONS(Scotts_Org1,'COA - VALUE TABLE'!$A39,'COA - VALUE TABLE'!Y$5,'COA - VALUE TABLE'!Y$6),0)</f>
        <v>0</v>
      </c>
      <c r="Z39" s="350" cm="1">
        <f t="array" ref="Z39">IFERROR(_xldudf_SCOTT_SUMTRANSACTIONS(Scotts_Org1,'COA - VALUE TABLE'!$A39,'COA - VALUE TABLE'!Z$5,'COA - VALUE TABLE'!Z$6),0)</f>
        <v>0</v>
      </c>
      <c r="AA39" s="350" cm="1">
        <f t="array" ref="AA39">IFERROR(_xldudf_SCOTT_SUMTRANSACTIONS(Scotts_Org1,'COA - VALUE TABLE'!$A39,'COA - VALUE TABLE'!AA$5,'COA - VALUE TABLE'!AA$6),0)</f>
        <v>0</v>
      </c>
      <c r="AB39" s="350" cm="1">
        <f t="array" ref="AB39">IFERROR(_xldudf_SCOTT_SUMTRANSACTIONS(Scotts_Org1,'COA - VALUE TABLE'!$A39,'COA - VALUE TABLE'!AB$5,'COA - VALUE TABLE'!AB$6),0)</f>
        <v>0</v>
      </c>
      <c r="AC39" s="350" cm="1">
        <f t="array" ref="AC39">IFERROR(_xldudf_SCOTT_SUMTRANSACTIONS(Scotts_Org1,'COA - VALUE TABLE'!$A39,'COA - VALUE TABLE'!AC$5,'COA - VALUE TABLE'!AC$6),0)</f>
        <v>0</v>
      </c>
      <c r="AD39" s="350" cm="1">
        <f t="array" ref="AD39">IFERROR(_xldudf_SCOTT_SUMTRANSACTIONS(Scotts_Org1,'COA - VALUE TABLE'!$A39,'COA - VALUE TABLE'!AD$5,'COA - VALUE TABLE'!AD$6),0)</f>
        <v>0</v>
      </c>
      <c r="AE39" s="350">
        <f t="shared" si="4"/>
        <v>0</v>
      </c>
      <c r="AF39" s="350">
        <f>IF(Header!$C$4=S$7,S39,0)+IF(Header!$C$4=T$7,T39,0)+IF(Header!$C$4=U$7,U39,0)+IF(Header!$C$4=V$7,V39,0)+IF(Header!$C$4=W$7,W39,0)+IF(Header!$C$4=X$7,X39,0)+IF(Header!$C$4=Y$7,Y39,0)+IF(Header!$C$4=Z$7,Z39,0)+IF(Header!$C$4=AA$7,AA39,0)+IF(Header!$C$4=AB$7,AB39,0)+IF(Header!$C$4=AC$7,AC39,0)+IF(Header!$C$4=AD$7,AD39,0)</f>
        <v>0</v>
      </c>
      <c r="AG39" s="351">
        <f t="shared" si="17"/>
        <v>0</v>
      </c>
      <c r="AJ39" s="2">
        <f t="shared" si="5"/>
        <v>0</v>
      </c>
      <c r="AK39" s="341">
        <f t="shared" si="6"/>
        <v>0</v>
      </c>
      <c r="AL39" s="341">
        <f t="shared" si="7"/>
        <v>0</v>
      </c>
      <c r="AM39" s="341">
        <f t="shared" si="8"/>
        <v>0</v>
      </c>
      <c r="AN39" s="341">
        <f t="shared" si="9"/>
        <v>0</v>
      </c>
      <c r="AO39" s="341">
        <f t="shared" si="10"/>
        <v>0</v>
      </c>
      <c r="AP39" s="341">
        <f t="shared" si="11"/>
        <v>0</v>
      </c>
      <c r="AQ39" s="341">
        <f t="shared" si="12"/>
        <v>0</v>
      </c>
      <c r="AR39" s="341">
        <f t="shared" si="13"/>
        <v>0</v>
      </c>
      <c r="AS39" s="341">
        <f t="shared" si="14"/>
        <v>0</v>
      </c>
      <c r="AT39" s="341">
        <f t="shared" si="15"/>
        <v>0</v>
      </c>
      <c r="AU39" s="341">
        <f t="shared" si="16"/>
        <v>0</v>
      </c>
      <c r="AV39" s="351"/>
      <c r="AX39" s="349" cm="1">
        <f t="array" ref="AX39">IFERROR(_xldudf_SCOTT_SUMTRANSACTIONS(Scotts_Org1,'COA - VALUE TABLE'!$A39,'COA - VALUE TABLE'!AX$5,'COA - VALUE TABLE'!AX$6),0)</f>
        <v>0</v>
      </c>
      <c r="AY39" s="350" cm="1">
        <f t="array" ref="AY39">IFERROR(_xldudf_SCOTT_SUMTRANSACTIONS(Scotts_Org1,'COA - VALUE TABLE'!$A39,'COA - VALUE TABLE'!AY$5,'COA - VALUE TABLE'!AY$6),0)</f>
        <v>0</v>
      </c>
      <c r="AZ39" s="350" cm="1">
        <f t="array" ref="AZ39">IFERROR(_xldudf_SCOTT_SUMTRANSACTIONS(Scotts_Org1,'COA - VALUE TABLE'!$A39,'COA - VALUE TABLE'!AZ$5,'COA - VALUE TABLE'!AZ$6),0)</f>
        <v>0</v>
      </c>
      <c r="BA39" s="350" cm="1">
        <f t="array" ref="BA39">IFERROR(_xldudf_SCOTT_SUMTRANSACTIONS(Scotts_Org1,'COA - VALUE TABLE'!$A39,'COA - VALUE TABLE'!BA$5,'COA - VALUE TABLE'!BA$6),0)</f>
        <v>0</v>
      </c>
      <c r="BB39" s="350" cm="1">
        <f t="array" ref="BB39">IFERROR(_xldudf_SCOTT_SUMTRANSACTIONS(Scotts_Org1,'COA - VALUE TABLE'!$A39,'COA - VALUE TABLE'!BB$5,'COA - VALUE TABLE'!BB$6),0)</f>
        <v>0</v>
      </c>
      <c r="BC39" s="350" cm="1">
        <f t="array" ref="BC39">IFERROR(_xldudf_SCOTT_SUMTRANSACTIONS(Scotts_Org1,'COA - VALUE TABLE'!$A39,'COA - VALUE TABLE'!BC$5,'COA - VALUE TABLE'!BC$6),0)</f>
        <v>0</v>
      </c>
      <c r="BD39" s="350" cm="1">
        <f t="array" ref="BD39">IFERROR(_xldudf_SCOTT_SUMTRANSACTIONS(Scotts_Org1,'COA - VALUE TABLE'!$A39,'COA - VALUE TABLE'!BD$5,'COA - VALUE TABLE'!BD$6),0)</f>
        <v>0</v>
      </c>
      <c r="BE39" s="350" cm="1">
        <f t="array" ref="BE39">IFERROR(_xldudf_SCOTT_SUMTRANSACTIONS(Scotts_Org1,'COA - VALUE TABLE'!$A39,'COA - VALUE TABLE'!BE$5,'COA - VALUE TABLE'!BE$6),0)</f>
        <v>0</v>
      </c>
      <c r="BF39" s="350" cm="1">
        <f t="array" ref="BF39">IFERROR(_xldudf_SCOTT_SUMTRANSACTIONS(Scotts_Org1,'COA - VALUE TABLE'!$A39,'COA - VALUE TABLE'!BF$5,'COA - VALUE TABLE'!BF$6),0)</f>
        <v>0</v>
      </c>
      <c r="BG39" s="350" cm="1">
        <f t="array" ref="BG39">IFERROR(_xldudf_SCOTT_SUMTRANSACTIONS(Scotts_Org1,'COA - VALUE TABLE'!$A39,'COA - VALUE TABLE'!BG$5,'COA - VALUE TABLE'!BG$6),0)</f>
        <v>0</v>
      </c>
      <c r="BH39" s="350" cm="1">
        <f t="array" ref="BH39">IFERROR(_xldudf_SCOTT_SUMTRANSACTIONS(Scotts_Org1,'COA - VALUE TABLE'!$A39,'COA - VALUE TABLE'!BH$5,'COA - VALUE TABLE'!BH$6),0)</f>
        <v>0</v>
      </c>
      <c r="BI39" s="350" cm="1">
        <f t="array" ref="BI39">IFERROR(_xldudf_SCOTT_SUMTRANSACTIONS(Scotts_Org1,'COA - VALUE TABLE'!$A39,'COA - VALUE TABLE'!BI$5,'COA - VALUE TABLE'!BI$6),0)</f>
        <v>0</v>
      </c>
      <c r="BJ39" s="351" cm="1">
        <f t="array" ref="BJ39">IFERROR(_xldudf_SCOTT_SUMTRANSACTIONS(Scotts_Org1,'COA - VALUE TABLE'!$A39,'COA - VALUE TABLE'!BJ$5,'COA - VALUE TABLE'!BJ$6),0)</f>
        <v>0</v>
      </c>
    </row>
    <row r="40" spans="1:62" x14ac:dyDescent="0.2">
      <c r="A40" s="2">
        <v>461</v>
      </c>
      <c r="B40" s="341" t="s">
        <v>295</v>
      </c>
      <c r="C40" s="341" t="s">
        <v>487</v>
      </c>
      <c r="D40" s="341"/>
      <c r="E40" s="341" t="s">
        <v>297</v>
      </c>
      <c r="F40" s="341" t="s">
        <v>290</v>
      </c>
      <c r="G40" s="341" t="s">
        <v>488</v>
      </c>
      <c r="H40" s="341" t="s">
        <v>287</v>
      </c>
      <c r="I40" s="341" t="s">
        <v>287</v>
      </c>
      <c r="J40" s="341" t="s">
        <v>287</v>
      </c>
      <c r="K40" s="3"/>
      <c r="L40" t="str">
        <f t="shared" si="3"/>
        <v>461 - Printing &amp; Stationery</v>
      </c>
      <c r="M40" t="s">
        <v>457</v>
      </c>
      <c r="N40" t="s">
        <v>260</v>
      </c>
      <c r="S40" s="349" cm="1">
        <f t="array" ref="S40">IFERROR(_xldudf_SCOTT_SUMTRANSACTIONS(Scotts_Org1,'COA - VALUE TABLE'!$A40,'COA - VALUE TABLE'!S$5,'COA - VALUE TABLE'!S$6),0)</f>
        <v>0</v>
      </c>
      <c r="T40" s="350" cm="1">
        <f t="array" ref="T40">IFERROR(_xldudf_SCOTT_SUMTRANSACTIONS(Scotts_Org1,'COA - VALUE TABLE'!$A40,'COA - VALUE TABLE'!T$5,'COA - VALUE TABLE'!T$6),0)</f>
        <v>0</v>
      </c>
      <c r="U40" s="350" cm="1">
        <f t="array" ref="U40">IFERROR(_xldudf_SCOTT_SUMTRANSACTIONS(Scotts_Org1,'COA - VALUE TABLE'!$A40,'COA - VALUE TABLE'!U$5,'COA - VALUE TABLE'!U$6),0)</f>
        <v>0</v>
      </c>
      <c r="V40" s="350" cm="1">
        <f t="array" ref="V40">IFERROR(_xldudf_SCOTT_SUMTRANSACTIONS(Scotts_Org1,'COA - VALUE TABLE'!$A40,'COA - VALUE TABLE'!V$5,'COA - VALUE TABLE'!V$6),0)</f>
        <v>0</v>
      </c>
      <c r="W40" s="350" cm="1">
        <f t="array" ref="W40">IFERROR(_xldudf_SCOTT_SUMTRANSACTIONS(Scotts_Org1,'COA - VALUE TABLE'!$A40,'COA - VALUE TABLE'!W$5,'COA - VALUE TABLE'!W$6),0)</f>
        <v>0</v>
      </c>
      <c r="X40" s="350" cm="1">
        <f t="array" ref="X40">IFERROR(_xldudf_SCOTT_SUMTRANSACTIONS(Scotts_Org1,'COA - VALUE TABLE'!$A40,'COA - VALUE TABLE'!X$5,'COA - VALUE TABLE'!X$6),0)</f>
        <v>0</v>
      </c>
      <c r="Y40" s="350" cm="1">
        <f t="array" ref="Y40">IFERROR(_xldudf_SCOTT_SUMTRANSACTIONS(Scotts_Org1,'COA - VALUE TABLE'!$A40,'COA - VALUE TABLE'!Y$5,'COA - VALUE TABLE'!Y$6),0)</f>
        <v>0</v>
      </c>
      <c r="Z40" s="350" cm="1">
        <f t="array" ref="Z40">IFERROR(_xldudf_SCOTT_SUMTRANSACTIONS(Scotts_Org1,'COA - VALUE TABLE'!$A40,'COA - VALUE TABLE'!Z$5,'COA - VALUE TABLE'!Z$6),0)</f>
        <v>0</v>
      </c>
      <c r="AA40" s="350" cm="1">
        <f t="array" ref="AA40">IFERROR(_xldudf_SCOTT_SUMTRANSACTIONS(Scotts_Org1,'COA - VALUE TABLE'!$A40,'COA - VALUE TABLE'!AA$5,'COA - VALUE TABLE'!AA$6),0)</f>
        <v>0</v>
      </c>
      <c r="AB40" s="350" cm="1">
        <f t="array" ref="AB40">IFERROR(_xldudf_SCOTT_SUMTRANSACTIONS(Scotts_Org1,'COA - VALUE TABLE'!$A40,'COA - VALUE TABLE'!AB$5,'COA - VALUE TABLE'!AB$6),0)</f>
        <v>0</v>
      </c>
      <c r="AC40" s="350" cm="1">
        <f t="array" ref="AC40">IFERROR(_xldudf_SCOTT_SUMTRANSACTIONS(Scotts_Org1,'COA - VALUE TABLE'!$A40,'COA - VALUE TABLE'!AC$5,'COA - VALUE TABLE'!AC$6),0)</f>
        <v>0</v>
      </c>
      <c r="AD40" s="350" cm="1">
        <f t="array" ref="AD40">IFERROR(_xldudf_SCOTT_SUMTRANSACTIONS(Scotts_Org1,'COA - VALUE TABLE'!$A40,'COA - VALUE TABLE'!AD$5,'COA - VALUE TABLE'!AD$6),0)</f>
        <v>0</v>
      </c>
      <c r="AE40" s="350">
        <f t="shared" si="4"/>
        <v>0</v>
      </c>
      <c r="AF40" s="350">
        <f>IF(Header!$C$4=S$7,S40,0)+IF(Header!$C$4=T$7,T40,0)+IF(Header!$C$4=U$7,U40,0)+IF(Header!$C$4=V$7,V40,0)+IF(Header!$C$4=W$7,W40,0)+IF(Header!$C$4=X$7,X40,0)+IF(Header!$C$4=Y$7,Y40,0)+IF(Header!$C$4=Z$7,Z40,0)+IF(Header!$C$4=AA$7,AA40,0)+IF(Header!$C$4=AB$7,AB40,0)+IF(Header!$C$4=AC$7,AC40,0)+IF(Header!$C$4=AD$7,AD40,0)</f>
        <v>0</v>
      </c>
      <c r="AG40" s="351">
        <f t="shared" si="17"/>
        <v>0</v>
      </c>
      <c r="AJ40" s="2">
        <f t="shared" si="5"/>
        <v>0</v>
      </c>
      <c r="AK40" s="341">
        <f t="shared" si="6"/>
        <v>0</v>
      </c>
      <c r="AL40" s="341">
        <f t="shared" si="7"/>
        <v>0</v>
      </c>
      <c r="AM40" s="341">
        <f t="shared" si="8"/>
        <v>0</v>
      </c>
      <c r="AN40" s="341">
        <f t="shared" si="9"/>
        <v>0</v>
      </c>
      <c r="AO40" s="341">
        <f t="shared" si="10"/>
        <v>0</v>
      </c>
      <c r="AP40" s="341">
        <f t="shared" si="11"/>
        <v>0</v>
      </c>
      <c r="AQ40" s="341">
        <f t="shared" si="12"/>
        <v>0</v>
      </c>
      <c r="AR40" s="341">
        <f t="shared" si="13"/>
        <v>0</v>
      </c>
      <c r="AS40" s="341">
        <f t="shared" si="14"/>
        <v>0</v>
      </c>
      <c r="AT40" s="341">
        <f t="shared" si="15"/>
        <v>0</v>
      </c>
      <c r="AU40" s="341">
        <f t="shared" si="16"/>
        <v>0</v>
      </c>
      <c r="AV40" s="351"/>
      <c r="AX40" s="349" cm="1">
        <f t="array" ref="AX40">IFERROR(_xldudf_SCOTT_SUMTRANSACTIONS(Scotts_Org1,'COA - VALUE TABLE'!$A40,'COA - VALUE TABLE'!AX$5,'COA - VALUE TABLE'!AX$6),0)</f>
        <v>0</v>
      </c>
      <c r="AY40" s="350" cm="1">
        <f t="array" ref="AY40">IFERROR(_xldudf_SCOTT_SUMTRANSACTIONS(Scotts_Org1,'COA - VALUE TABLE'!$A40,'COA - VALUE TABLE'!AY$5,'COA - VALUE TABLE'!AY$6),0)</f>
        <v>0</v>
      </c>
      <c r="AZ40" s="350" cm="1">
        <f t="array" ref="AZ40">IFERROR(_xldudf_SCOTT_SUMTRANSACTIONS(Scotts_Org1,'COA - VALUE TABLE'!$A40,'COA - VALUE TABLE'!AZ$5,'COA - VALUE TABLE'!AZ$6),0)</f>
        <v>0</v>
      </c>
      <c r="BA40" s="350" cm="1">
        <f t="array" ref="BA40">IFERROR(_xldudf_SCOTT_SUMTRANSACTIONS(Scotts_Org1,'COA - VALUE TABLE'!$A40,'COA - VALUE TABLE'!BA$5,'COA - VALUE TABLE'!BA$6),0)</f>
        <v>0</v>
      </c>
      <c r="BB40" s="350" cm="1">
        <f t="array" ref="BB40">IFERROR(_xldudf_SCOTT_SUMTRANSACTIONS(Scotts_Org1,'COA - VALUE TABLE'!$A40,'COA - VALUE TABLE'!BB$5,'COA - VALUE TABLE'!BB$6),0)</f>
        <v>0</v>
      </c>
      <c r="BC40" s="350" cm="1">
        <f t="array" ref="BC40">IFERROR(_xldudf_SCOTT_SUMTRANSACTIONS(Scotts_Org1,'COA - VALUE TABLE'!$A40,'COA - VALUE TABLE'!BC$5,'COA - VALUE TABLE'!BC$6),0)</f>
        <v>0</v>
      </c>
      <c r="BD40" s="350" cm="1">
        <f t="array" ref="BD40">IFERROR(_xldudf_SCOTT_SUMTRANSACTIONS(Scotts_Org1,'COA - VALUE TABLE'!$A40,'COA - VALUE TABLE'!BD$5,'COA - VALUE TABLE'!BD$6),0)</f>
        <v>0</v>
      </c>
      <c r="BE40" s="350" cm="1">
        <f t="array" ref="BE40">IFERROR(_xldudf_SCOTT_SUMTRANSACTIONS(Scotts_Org1,'COA - VALUE TABLE'!$A40,'COA - VALUE TABLE'!BE$5,'COA - VALUE TABLE'!BE$6),0)</f>
        <v>0</v>
      </c>
      <c r="BF40" s="350" cm="1">
        <f t="array" ref="BF40">IFERROR(_xldudf_SCOTT_SUMTRANSACTIONS(Scotts_Org1,'COA - VALUE TABLE'!$A40,'COA - VALUE TABLE'!BF$5,'COA - VALUE TABLE'!BF$6),0)</f>
        <v>0</v>
      </c>
      <c r="BG40" s="350" cm="1">
        <f t="array" ref="BG40">IFERROR(_xldudf_SCOTT_SUMTRANSACTIONS(Scotts_Org1,'COA - VALUE TABLE'!$A40,'COA - VALUE TABLE'!BG$5,'COA - VALUE TABLE'!BG$6),0)</f>
        <v>0</v>
      </c>
      <c r="BH40" s="350" cm="1">
        <f t="array" ref="BH40">IFERROR(_xldudf_SCOTT_SUMTRANSACTIONS(Scotts_Org1,'COA - VALUE TABLE'!$A40,'COA - VALUE TABLE'!BH$5,'COA - VALUE TABLE'!BH$6),0)</f>
        <v>0</v>
      </c>
      <c r="BI40" s="350" cm="1">
        <f t="array" ref="BI40">IFERROR(_xldudf_SCOTT_SUMTRANSACTIONS(Scotts_Org1,'COA - VALUE TABLE'!$A40,'COA - VALUE TABLE'!BI$5,'COA - VALUE TABLE'!BI$6),0)</f>
        <v>0</v>
      </c>
      <c r="BJ40" s="351" cm="1">
        <f t="array" ref="BJ40">IFERROR(_xldudf_SCOTT_SUMTRANSACTIONS(Scotts_Org1,'COA - VALUE TABLE'!$A40,'COA - VALUE TABLE'!BJ$5,'COA - VALUE TABLE'!BJ$6),0)</f>
        <v>0</v>
      </c>
    </row>
    <row r="41" spans="1:62" x14ac:dyDescent="0.2">
      <c r="A41" s="2">
        <v>463</v>
      </c>
      <c r="B41" s="341" t="s">
        <v>295</v>
      </c>
      <c r="C41" s="341" t="s">
        <v>489</v>
      </c>
      <c r="D41" s="341"/>
      <c r="E41" s="341" t="s">
        <v>297</v>
      </c>
      <c r="F41" s="341" t="s">
        <v>290</v>
      </c>
      <c r="G41" s="341" t="s">
        <v>490</v>
      </c>
      <c r="H41" s="341" t="s">
        <v>287</v>
      </c>
      <c r="I41" s="341" t="s">
        <v>287</v>
      </c>
      <c r="J41" s="341" t="s">
        <v>287</v>
      </c>
      <c r="K41" s="3"/>
      <c r="L41" t="str">
        <f t="shared" si="3"/>
        <v>463 - IT Applications, Storage &amp; Subscriptions</v>
      </c>
      <c r="M41" t="s">
        <v>457</v>
      </c>
      <c r="N41" t="s">
        <v>260</v>
      </c>
      <c r="S41" s="349" cm="1">
        <f t="array" ref="S41">IFERROR(_xldudf_SCOTT_SUMTRANSACTIONS(Scotts_Org1,'COA - VALUE TABLE'!$A41,'COA - VALUE TABLE'!S$5,'COA - VALUE TABLE'!S$6),0)</f>
        <v>0</v>
      </c>
      <c r="T41" s="350" cm="1">
        <f t="array" ref="T41">IFERROR(_xldudf_SCOTT_SUMTRANSACTIONS(Scotts_Org1,'COA - VALUE TABLE'!$A41,'COA - VALUE TABLE'!T$5,'COA - VALUE TABLE'!T$6),0)</f>
        <v>0</v>
      </c>
      <c r="U41" s="350" cm="1">
        <f t="array" ref="U41">IFERROR(_xldudf_SCOTT_SUMTRANSACTIONS(Scotts_Org1,'COA - VALUE TABLE'!$A41,'COA - VALUE TABLE'!U$5,'COA - VALUE TABLE'!U$6),0)</f>
        <v>0</v>
      </c>
      <c r="V41" s="350" cm="1">
        <f t="array" ref="V41">IFERROR(_xldudf_SCOTT_SUMTRANSACTIONS(Scotts_Org1,'COA - VALUE TABLE'!$A41,'COA - VALUE TABLE'!V$5,'COA - VALUE TABLE'!V$6),0)</f>
        <v>0</v>
      </c>
      <c r="W41" s="350" cm="1">
        <f t="array" ref="W41">IFERROR(_xldudf_SCOTT_SUMTRANSACTIONS(Scotts_Org1,'COA - VALUE TABLE'!$A41,'COA - VALUE TABLE'!W$5,'COA - VALUE TABLE'!W$6),0)</f>
        <v>11.99</v>
      </c>
      <c r="X41" s="350" cm="1">
        <f t="array" ref="X41">IFERROR(_xldudf_SCOTT_SUMTRANSACTIONS(Scotts_Org1,'COA - VALUE TABLE'!$A41,'COA - VALUE TABLE'!X$5,'COA - VALUE TABLE'!X$6),0)</f>
        <v>349.92</v>
      </c>
      <c r="Y41" s="350" cm="1">
        <f t="array" ref="Y41">IFERROR(_xldudf_SCOTT_SUMTRANSACTIONS(Scotts_Org1,'COA - VALUE TABLE'!$A41,'COA - VALUE TABLE'!Y$5,'COA - VALUE TABLE'!Y$6),0)</f>
        <v>0</v>
      </c>
      <c r="Z41" s="350" cm="1">
        <f t="array" ref="Z41">IFERROR(_xldudf_SCOTT_SUMTRANSACTIONS(Scotts_Org1,'COA - VALUE TABLE'!$A41,'COA - VALUE TABLE'!Z$5,'COA - VALUE TABLE'!Z$6),0)</f>
        <v>0</v>
      </c>
      <c r="AA41" s="350" cm="1">
        <f t="array" ref="AA41">IFERROR(_xldudf_SCOTT_SUMTRANSACTIONS(Scotts_Org1,'COA - VALUE TABLE'!$A41,'COA - VALUE TABLE'!AA$5,'COA - VALUE TABLE'!AA$6),0)</f>
        <v>0</v>
      </c>
      <c r="AB41" s="350" cm="1">
        <f t="array" ref="AB41">IFERROR(_xldudf_SCOTT_SUMTRANSACTIONS(Scotts_Org1,'COA - VALUE TABLE'!$A41,'COA - VALUE TABLE'!AB$5,'COA - VALUE TABLE'!AB$6),0)</f>
        <v>0</v>
      </c>
      <c r="AC41" s="350" cm="1">
        <f t="array" ref="AC41">IFERROR(_xldudf_SCOTT_SUMTRANSACTIONS(Scotts_Org1,'COA - VALUE TABLE'!$A41,'COA - VALUE TABLE'!AC$5,'COA - VALUE TABLE'!AC$6),0)</f>
        <v>0</v>
      </c>
      <c r="AD41" s="350" cm="1">
        <f t="array" ref="AD41">IFERROR(_xldudf_SCOTT_SUMTRANSACTIONS(Scotts_Org1,'COA - VALUE TABLE'!$A41,'COA - VALUE TABLE'!AD$5,'COA - VALUE TABLE'!AD$6),0)</f>
        <v>0</v>
      </c>
      <c r="AE41" s="350">
        <f t="shared" si="4"/>
        <v>361.91</v>
      </c>
      <c r="AF41" s="350">
        <f>IF(Header!$C$4=S$7,S41,0)+IF(Header!$C$4=T$7,T41,0)+IF(Header!$C$4=U$7,U41,0)+IF(Header!$C$4=V$7,V41,0)+IF(Header!$C$4=W$7,W41,0)+IF(Header!$C$4=X$7,X41,0)+IF(Header!$C$4=Y$7,Y41,0)+IF(Header!$C$4=Z$7,Z41,0)+IF(Header!$C$4=AA$7,AA41,0)+IF(Header!$C$4=AB$7,AB41,0)+IF(Header!$C$4=AC$7,AC41,0)+IF(Header!$C$4=AD$7,AD41,0)</f>
        <v>0</v>
      </c>
      <c r="AG41" s="351">
        <f t="shared" si="17"/>
        <v>0</v>
      </c>
      <c r="AJ41" s="2">
        <f t="shared" si="5"/>
        <v>0</v>
      </c>
      <c r="AK41" s="341">
        <f t="shared" si="6"/>
        <v>0</v>
      </c>
      <c r="AL41" s="341">
        <f t="shared" si="7"/>
        <v>0</v>
      </c>
      <c r="AM41" s="341">
        <f t="shared" si="8"/>
        <v>0</v>
      </c>
      <c r="AN41" s="341">
        <f t="shared" si="9"/>
        <v>0</v>
      </c>
      <c r="AO41" s="341">
        <f t="shared" si="10"/>
        <v>0</v>
      </c>
      <c r="AP41" s="341">
        <f t="shared" si="11"/>
        <v>0</v>
      </c>
      <c r="AQ41" s="341">
        <f t="shared" si="12"/>
        <v>0</v>
      </c>
      <c r="AR41" s="341">
        <f t="shared" si="13"/>
        <v>0</v>
      </c>
      <c r="AS41" s="341">
        <f t="shared" si="14"/>
        <v>0</v>
      </c>
      <c r="AT41" s="341">
        <f t="shared" si="15"/>
        <v>0</v>
      </c>
      <c r="AU41" s="341">
        <f t="shared" si="16"/>
        <v>0</v>
      </c>
      <c r="AV41" s="351"/>
      <c r="AX41" s="349" cm="1">
        <f t="array" ref="AX41">IFERROR(_xldudf_SCOTT_SUMTRANSACTIONS(Scotts_Org1,'COA - VALUE TABLE'!$A41,'COA - VALUE TABLE'!AX$5,'COA - VALUE TABLE'!AX$6),0)</f>
        <v>0</v>
      </c>
      <c r="AY41" s="350" cm="1">
        <f t="array" ref="AY41">IFERROR(_xldudf_SCOTT_SUMTRANSACTIONS(Scotts_Org1,'COA - VALUE TABLE'!$A41,'COA - VALUE TABLE'!AY$5,'COA - VALUE TABLE'!AY$6),0)</f>
        <v>0</v>
      </c>
      <c r="AZ41" s="350" cm="1">
        <f t="array" ref="AZ41">IFERROR(_xldudf_SCOTT_SUMTRANSACTIONS(Scotts_Org1,'COA - VALUE TABLE'!$A41,'COA - VALUE TABLE'!AZ$5,'COA - VALUE TABLE'!AZ$6),0)</f>
        <v>0</v>
      </c>
      <c r="BA41" s="350" cm="1">
        <f t="array" ref="BA41">IFERROR(_xldudf_SCOTT_SUMTRANSACTIONS(Scotts_Org1,'COA - VALUE TABLE'!$A41,'COA - VALUE TABLE'!BA$5,'COA - VALUE TABLE'!BA$6),0)</f>
        <v>0</v>
      </c>
      <c r="BB41" s="350" cm="1">
        <f t="array" ref="BB41">IFERROR(_xldudf_SCOTT_SUMTRANSACTIONS(Scotts_Org1,'COA - VALUE TABLE'!$A41,'COA - VALUE TABLE'!BB$5,'COA - VALUE TABLE'!BB$6),0)</f>
        <v>11.99</v>
      </c>
      <c r="BC41" s="350" cm="1">
        <f t="array" ref="BC41">IFERROR(_xldudf_SCOTT_SUMTRANSACTIONS(Scotts_Org1,'COA - VALUE TABLE'!$A41,'COA - VALUE TABLE'!BC$5,'COA - VALUE TABLE'!BC$6),0)</f>
        <v>361.91</v>
      </c>
      <c r="BD41" s="350" cm="1">
        <f t="array" ref="BD41">IFERROR(_xldudf_SCOTT_SUMTRANSACTIONS(Scotts_Org1,'COA - VALUE TABLE'!$A41,'COA - VALUE TABLE'!BD$5,'COA - VALUE TABLE'!BD$6),0)</f>
        <v>361.91</v>
      </c>
      <c r="BE41" s="350" cm="1">
        <f t="array" ref="BE41">IFERROR(_xldudf_SCOTT_SUMTRANSACTIONS(Scotts_Org1,'COA - VALUE TABLE'!$A41,'COA - VALUE TABLE'!BE$5,'COA - VALUE TABLE'!BE$6),0)</f>
        <v>361.91</v>
      </c>
      <c r="BF41" s="350" cm="1">
        <f t="array" ref="BF41">IFERROR(_xldudf_SCOTT_SUMTRANSACTIONS(Scotts_Org1,'COA - VALUE TABLE'!$A41,'COA - VALUE TABLE'!BF$5,'COA - VALUE TABLE'!BF$6),0)</f>
        <v>361.91</v>
      </c>
      <c r="BG41" s="350" cm="1">
        <f t="array" ref="BG41">IFERROR(_xldudf_SCOTT_SUMTRANSACTIONS(Scotts_Org1,'COA - VALUE TABLE'!$A41,'COA - VALUE TABLE'!BG$5,'COA - VALUE TABLE'!BG$6),0)</f>
        <v>361.91</v>
      </c>
      <c r="BH41" s="350" cm="1">
        <f t="array" ref="BH41">IFERROR(_xldudf_SCOTT_SUMTRANSACTIONS(Scotts_Org1,'COA - VALUE TABLE'!$A41,'COA - VALUE TABLE'!BH$5,'COA - VALUE TABLE'!BH$6),0)</f>
        <v>361.91</v>
      </c>
      <c r="BI41" s="350" cm="1">
        <f t="array" ref="BI41">IFERROR(_xldudf_SCOTT_SUMTRANSACTIONS(Scotts_Org1,'COA - VALUE TABLE'!$A41,'COA - VALUE TABLE'!BI$5,'COA - VALUE TABLE'!BI$6),0)</f>
        <v>361.91</v>
      </c>
      <c r="BJ41" s="351" cm="1">
        <f t="array" ref="BJ41">IFERROR(_xldudf_SCOTT_SUMTRANSACTIONS(Scotts_Org1,'COA - VALUE TABLE'!$A41,'COA - VALUE TABLE'!BJ$5,'COA - VALUE TABLE'!BJ$6),0)</f>
        <v>0</v>
      </c>
    </row>
    <row r="42" spans="1:62" x14ac:dyDescent="0.2">
      <c r="A42" s="2">
        <v>464</v>
      </c>
      <c r="B42" s="341" t="s">
        <v>295</v>
      </c>
      <c r="C42" s="341" t="s">
        <v>491</v>
      </c>
      <c r="D42" s="341"/>
      <c r="E42" s="341" t="s">
        <v>297</v>
      </c>
      <c r="F42" s="341" t="s">
        <v>290</v>
      </c>
      <c r="G42" s="341" t="s">
        <v>492</v>
      </c>
      <c r="H42" s="341" t="s">
        <v>287</v>
      </c>
      <c r="I42" s="341" t="s">
        <v>287</v>
      </c>
      <c r="J42" s="341" t="s">
        <v>287</v>
      </c>
      <c r="K42" s="3"/>
      <c r="L42" t="str">
        <f t="shared" si="3"/>
        <v>464 - Website Expense</v>
      </c>
      <c r="M42" t="s">
        <v>457</v>
      </c>
      <c r="N42" t="s">
        <v>260</v>
      </c>
      <c r="S42" s="349" cm="1">
        <f t="array" ref="S42">IFERROR(_xldudf_SCOTT_SUMTRANSACTIONS(Scotts_Org1,'COA - VALUE TABLE'!$A42,'COA - VALUE TABLE'!S$5,'COA - VALUE TABLE'!S$6),0)</f>
        <v>0</v>
      </c>
      <c r="T42" s="350" cm="1">
        <f t="array" ref="T42">IFERROR(_xldudf_SCOTT_SUMTRANSACTIONS(Scotts_Org1,'COA - VALUE TABLE'!$A42,'COA - VALUE TABLE'!T$5,'COA - VALUE TABLE'!T$6),0)</f>
        <v>0</v>
      </c>
      <c r="U42" s="350" cm="1">
        <f t="array" ref="U42">IFERROR(_xldudf_SCOTT_SUMTRANSACTIONS(Scotts_Org1,'COA - VALUE TABLE'!$A42,'COA - VALUE TABLE'!U$5,'COA - VALUE TABLE'!U$6),0)</f>
        <v>0</v>
      </c>
      <c r="V42" s="350" cm="1">
        <f t="array" ref="V42">IFERROR(_xldudf_SCOTT_SUMTRANSACTIONS(Scotts_Org1,'COA - VALUE TABLE'!$A42,'COA - VALUE TABLE'!V$5,'COA - VALUE TABLE'!V$6),0)</f>
        <v>0</v>
      </c>
      <c r="W42" s="350" cm="1">
        <f t="array" ref="W42">IFERROR(_xldudf_SCOTT_SUMTRANSACTIONS(Scotts_Org1,'COA - VALUE TABLE'!$A42,'COA - VALUE TABLE'!W$5,'COA - VALUE TABLE'!W$6),0)</f>
        <v>0</v>
      </c>
      <c r="X42" s="350" cm="1">
        <f t="array" ref="X42">IFERROR(_xldudf_SCOTT_SUMTRANSACTIONS(Scotts_Org1,'COA - VALUE TABLE'!$A42,'COA - VALUE TABLE'!X$5,'COA - VALUE TABLE'!X$6),0)</f>
        <v>0</v>
      </c>
      <c r="Y42" s="350" cm="1">
        <f t="array" ref="Y42">IFERROR(_xldudf_SCOTT_SUMTRANSACTIONS(Scotts_Org1,'COA - VALUE TABLE'!$A42,'COA - VALUE TABLE'!Y$5,'COA - VALUE TABLE'!Y$6),0)</f>
        <v>0</v>
      </c>
      <c r="Z42" s="350" cm="1">
        <f t="array" ref="Z42">IFERROR(_xldudf_SCOTT_SUMTRANSACTIONS(Scotts_Org1,'COA - VALUE TABLE'!$A42,'COA - VALUE TABLE'!Z$5,'COA - VALUE TABLE'!Z$6),0)</f>
        <v>0</v>
      </c>
      <c r="AA42" s="350" cm="1">
        <f t="array" ref="AA42">IFERROR(_xldudf_SCOTT_SUMTRANSACTIONS(Scotts_Org1,'COA - VALUE TABLE'!$A42,'COA - VALUE TABLE'!AA$5,'COA - VALUE TABLE'!AA$6),0)</f>
        <v>0</v>
      </c>
      <c r="AB42" s="350" cm="1">
        <f t="array" ref="AB42">IFERROR(_xldudf_SCOTT_SUMTRANSACTIONS(Scotts_Org1,'COA - VALUE TABLE'!$A42,'COA - VALUE TABLE'!AB$5,'COA - VALUE TABLE'!AB$6),0)</f>
        <v>0</v>
      </c>
      <c r="AC42" s="350" cm="1">
        <f t="array" ref="AC42">IFERROR(_xldudf_SCOTT_SUMTRANSACTIONS(Scotts_Org1,'COA - VALUE TABLE'!$A42,'COA - VALUE TABLE'!AC$5,'COA - VALUE TABLE'!AC$6),0)</f>
        <v>0</v>
      </c>
      <c r="AD42" s="350" cm="1">
        <f t="array" ref="AD42">IFERROR(_xldudf_SCOTT_SUMTRANSACTIONS(Scotts_Org1,'COA - VALUE TABLE'!$A42,'COA - VALUE TABLE'!AD$5,'COA - VALUE TABLE'!AD$6),0)</f>
        <v>0</v>
      </c>
      <c r="AE42" s="350">
        <f t="shared" si="4"/>
        <v>0</v>
      </c>
      <c r="AF42" s="350">
        <f>IF(Header!$C$4=S$7,S42,0)+IF(Header!$C$4=T$7,T42,0)+IF(Header!$C$4=U$7,U42,0)+IF(Header!$C$4=V$7,V42,0)+IF(Header!$C$4=W$7,W42,0)+IF(Header!$C$4=X$7,X42,0)+IF(Header!$C$4=Y$7,Y42,0)+IF(Header!$C$4=Z$7,Z42,0)+IF(Header!$C$4=AA$7,AA42,0)+IF(Header!$C$4=AB$7,AB42,0)+IF(Header!$C$4=AC$7,AC42,0)+IF(Header!$C$4=AD$7,AD42,0)</f>
        <v>0</v>
      </c>
      <c r="AG42" s="351">
        <f t="shared" si="17"/>
        <v>0</v>
      </c>
      <c r="AJ42" s="2">
        <f t="shared" si="5"/>
        <v>0</v>
      </c>
      <c r="AK42" s="341">
        <f t="shared" si="6"/>
        <v>0</v>
      </c>
      <c r="AL42" s="341">
        <f t="shared" si="7"/>
        <v>0</v>
      </c>
      <c r="AM42" s="341">
        <f t="shared" si="8"/>
        <v>0</v>
      </c>
      <c r="AN42" s="341">
        <f t="shared" si="9"/>
        <v>0</v>
      </c>
      <c r="AO42" s="341">
        <f t="shared" si="10"/>
        <v>0</v>
      </c>
      <c r="AP42" s="341">
        <f t="shared" si="11"/>
        <v>0</v>
      </c>
      <c r="AQ42" s="341">
        <f t="shared" si="12"/>
        <v>0</v>
      </c>
      <c r="AR42" s="341">
        <f t="shared" si="13"/>
        <v>0</v>
      </c>
      <c r="AS42" s="341">
        <f t="shared" si="14"/>
        <v>0</v>
      </c>
      <c r="AT42" s="341">
        <f t="shared" si="15"/>
        <v>0</v>
      </c>
      <c r="AU42" s="341">
        <f t="shared" si="16"/>
        <v>0</v>
      </c>
      <c r="AV42" s="351"/>
      <c r="AX42" s="349" cm="1">
        <f t="array" ref="AX42">IFERROR(_xldudf_SCOTT_SUMTRANSACTIONS(Scotts_Org1,'COA - VALUE TABLE'!$A42,'COA - VALUE TABLE'!AX$5,'COA - VALUE TABLE'!AX$6),0)</f>
        <v>0</v>
      </c>
      <c r="AY42" s="350" cm="1">
        <f t="array" ref="AY42">IFERROR(_xldudf_SCOTT_SUMTRANSACTIONS(Scotts_Org1,'COA - VALUE TABLE'!$A42,'COA - VALUE TABLE'!AY$5,'COA - VALUE TABLE'!AY$6),0)</f>
        <v>0</v>
      </c>
      <c r="AZ42" s="350" cm="1">
        <f t="array" ref="AZ42">IFERROR(_xldudf_SCOTT_SUMTRANSACTIONS(Scotts_Org1,'COA - VALUE TABLE'!$A42,'COA - VALUE TABLE'!AZ$5,'COA - VALUE TABLE'!AZ$6),0)</f>
        <v>0</v>
      </c>
      <c r="BA42" s="350" cm="1">
        <f t="array" ref="BA42">IFERROR(_xldudf_SCOTT_SUMTRANSACTIONS(Scotts_Org1,'COA - VALUE TABLE'!$A42,'COA - VALUE TABLE'!BA$5,'COA - VALUE TABLE'!BA$6),0)</f>
        <v>0</v>
      </c>
      <c r="BB42" s="350" cm="1">
        <f t="array" ref="BB42">IFERROR(_xldudf_SCOTT_SUMTRANSACTIONS(Scotts_Org1,'COA - VALUE TABLE'!$A42,'COA - VALUE TABLE'!BB$5,'COA - VALUE TABLE'!BB$6),0)</f>
        <v>0</v>
      </c>
      <c r="BC42" s="350" cm="1">
        <f t="array" ref="BC42">IFERROR(_xldudf_SCOTT_SUMTRANSACTIONS(Scotts_Org1,'COA - VALUE TABLE'!$A42,'COA - VALUE TABLE'!BC$5,'COA - VALUE TABLE'!BC$6),0)</f>
        <v>0</v>
      </c>
      <c r="BD42" s="350" cm="1">
        <f t="array" ref="BD42">IFERROR(_xldudf_SCOTT_SUMTRANSACTIONS(Scotts_Org1,'COA - VALUE TABLE'!$A42,'COA - VALUE TABLE'!BD$5,'COA - VALUE TABLE'!BD$6),0)</f>
        <v>0</v>
      </c>
      <c r="BE42" s="350" cm="1">
        <f t="array" ref="BE42">IFERROR(_xldudf_SCOTT_SUMTRANSACTIONS(Scotts_Org1,'COA - VALUE TABLE'!$A42,'COA - VALUE TABLE'!BE$5,'COA - VALUE TABLE'!BE$6),0)</f>
        <v>0</v>
      </c>
      <c r="BF42" s="350" cm="1">
        <f t="array" ref="BF42">IFERROR(_xldudf_SCOTT_SUMTRANSACTIONS(Scotts_Org1,'COA - VALUE TABLE'!$A42,'COA - VALUE TABLE'!BF$5,'COA - VALUE TABLE'!BF$6),0)</f>
        <v>0</v>
      </c>
      <c r="BG42" s="350" cm="1">
        <f t="array" ref="BG42">IFERROR(_xldudf_SCOTT_SUMTRANSACTIONS(Scotts_Org1,'COA - VALUE TABLE'!$A42,'COA - VALUE TABLE'!BG$5,'COA - VALUE TABLE'!BG$6),0)</f>
        <v>0</v>
      </c>
      <c r="BH42" s="350" cm="1">
        <f t="array" ref="BH42">IFERROR(_xldudf_SCOTT_SUMTRANSACTIONS(Scotts_Org1,'COA - VALUE TABLE'!$A42,'COA - VALUE TABLE'!BH$5,'COA - VALUE TABLE'!BH$6),0)</f>
        <v>0</v>
      </c>
      <c r="BI42" s="350" cm="1">
        <f t="array" ref="BI42">IFERROR(_xldudf_SCOTT_SUMTRANSACTIONS(Scotts_Org1,'COA - VALUE TABLE'!$A42,'COA - VALUE TABLE'!BI$5,'COA - VALUE TABLE'!BI$6),0)</f>
        <v>0</v>
      </c>
      <c r="BJ42" s="351" cm="1">
        <f t="array" ref="BJ42">IFERROR(_xldudf_SCOTT_SUMTRANSACTIONS(Scotts_Org1,'COA - VALUE TABLE'!$A42,'COA - VALUE TABLE'!BJ$5,'COA - VALUE TABLE'!BJ$6),0)</f>
        <v>0</v>
      </c>
    </row>
    <row r="43" spans="1:62" x14ac:dyDescent="0.2">
      <c r="A43" s="2">
        <v>465</v>
      </c>
      <c r="B43" s="341" t="s">
        <v>295</v>
      </c>
      <c r="C43" s="341" t="s">
        <v>327</v>
      </c>
      <c r="D43" s="341"/>
      <c r="E43" s="341" t="s">
        <v>297</v>
      </c>
      <c r="F43" s="341" t="s">
        <v>290</v>
      </c>
      <c r="G43" s="341" t="s">
        <v>328</v>
      </c>
      <c r="H43" s="341" t="s">
        <v>287</v>
      </c>
      <c r="I43" s="341" t="s">
        <v>287</v>
      </c>
      <c r="J43" s="341" t="s">
        <v>287</v>
      </c>
      <c r="K43" s="3"/>
      <c r="L43" t="str">
        <f t="shared" si="3"/>
        <v>465 - Rates</v>
      </c>
      <c r="M43" t="s">
        <v>457</v>
      </c>
      <c r="N43" t="s">
        <v>260</v>
      </c>
      <c r="S43" s="349" cm="1">
        <f t="array" ref="S43">IFERROR(_xldudf_SCOTT_SUMTRANSACTIONS(Scotts_Org1,'COA - VALUE TABLE'!$A43,'COA - VALUE TABLE'!S$5,'COA - VALUE TABLE'!S$6),0)</f>
        <v>0</v>
      </c>
      <c r="T43" s="350" cm="1">
        <f t="array" ref="T43">IFERROR(_xldudf_SCOTT_SUMTRANSACTIONS(Scotts_Org1,'COA - VALUE TABLE'!$A43,'COA - VALUE TABLE'!T$5,'COA - VALUE TABLE'!T$6),0)</f>
        <v>0</v>
      </c>
      <c r="U43" s="350" cm="1">
        <f t="array" ref="U43">IFERROR(_xldudf_SCOTT_SUMTRANSACTIONS(Scotts_Org1,'COA - VALUE TABLE'!$A43,'COA - VALUE TABLE'!U$5,'COA - VALUE TABLE'!U$6),0)</f>
        <v>0</v>
      </c>
      <c r="V43" s="350" cm="1">
        <f t="array" ref="V43">IFERROR(_xldudf_SCOTT_SUMTRANSACTIONS(Scotts_Org1,'COA - VALUE TABLE'!$A43,'COA - VALUE TABLE'!V$5,'COA - VALUE TABLE'!V$6),0)</f>
        <v>0</v>
      </c>
      <c r="W43" s="350" cm="1">
        <f t="array" ref="W43">IFERROR(_xldudf_SCOTT_SUMTRANSACTIONS(Scotts_Org1,'COA - VALUE TABLE'!$A43,'COA - VALUE TABLE'!W$5,'COA - VALUE TABLE'!W$6),0)</f>
        <v>0</v>
      </c>
      <c r="X43" s="350" cm="1">
        <f t="array" ref="X43">IFERROR(_xldudf_SCOTT_SUMTRANSACTIONS(Scotts_Org1,'COA - VALUE TABLE'!$A43,'COA - VALUE TABLE'!X$5,'COA - VALUE TABLE'!X$6),0)</f>
        <v>0</v>
      </c>
      <c r="Y43" s="350" cm="1">
        <f t="array" ref="Y43">IFERROR(_xldudf_SCOTT_SUMTRANSACTIONS(Scotts_Org1,'COA - VALUE TABLE'!$A43,'COA - VALUE TABLE'!Y$5,'COA - VALUE TABLE'!Y$6),0)</f>
        <v>0</v>
      </c>
      <c r="Z43" s="350" cm="1">
        <f t="array" ref="Z43">IFERROR(_xldudf_SCOTT_SUMTRANSACTIONS(Scotts_Org1,'COA - VALUE TABLE'!$A43,'COA - VALUE TABLE'!Z$5,'COA - VALUE TABLE'!Z$6),0)</f>
        <v>0</v>
      </c>
      <c r="AA43" s="350" cm="1">
        <f t="array" ref="AA43">IFERROR(_xldudf_SCOTT_SUMTRANSACTIONS(Scotts_Org1,'COA - VALUE TABLE'!$A43,'COA - VALUE TABLE'!AA$5,'COA - VALUE TABLE'!AA$6),0)</f>
        <v>0</v>
      </c>
      <c r="AB43" s="350" cm="1">
        <f t="array" ref="AB43">IFERROR(_xldudf_SCOTT_SUMTRANSACTIONS(Scotts_Org1,'COA - VALUE TABLE'!$A43,'COA - VALUE TABLE'!AB$5,'COA - VALUE TABLE'!AB$6),0)</f>
        <v>0</v>
      </c>
      <c r="AC43" s="350" cm="1">
        <f t="array" ref="AC43">IFERROR(_xldudf_SCOTT_SUMTRANSACTIONS(Scotts_Org1,'COA - VALUE TABLE'!$A43,'COA - VALUE TABLE'!AC$5,'COA - VALUE TABLE'!AC$6),0)</f>
        <v>0</v>
      </c>
      <c r="AD43" s="350" cm="1">
        <f t="array" ref="AD43">IFERROR(_xldudf_SCOTT_SUMTRANSACTIONS(Scotts_Org1,'COA - VALUE TABLE'!$A43,'COA - VALUE TABLE'!AD$5,'COA - VALUE TABLE'!AD$6),0)</f>
        <v>0</v>
      </c>
      <c r="AE43" s="350">
        <f t="shared" si="4"/>
        <v>0</v>
      </c>
      <c r="AF43" s="350">
        <f>IF(Header!$C$4=S$7,S43,0)+IF(Header!$C$4=T$7,T43,0)+IF(Header!$C$4=U$7,U43,0)+IF(Header!$C$4=V$7,V43,0)+IF(Header!$C$4=W$7,W43,0)+IF(Header!$C$4=X$7,X43,0)+IF(Header!$C$4=Y$7,Y43,0)+IF(Header!$C$4=Z$7,Z43,0)+IF(Header!$C$4=AA$7,AA43,0)+IF(Header!$C$4=AB$7,AB43,0)+IF(Header!$C$4=AC$7,AC43,0)+IF(Header!$C$4=AD$7,AD43,0)</f>
        <v>0</v>
      </c>
      <c r="AG43" s="351">
        <f t="shared" si="17"/>
        <v>0</v>
      </c>
      <c r="AJ43" s="2">
        <f t="shared" si="5"/>
        <v>0</v>
      </c>
      <c r="AK43" s="341">
        <f t="shared" si="6"/>
        <v>0</v>
      </c>
      <c r="AL43" s="341">
        <f t="shared" si="7"/>
        <v>0</v>
      </c>
      <c r="AM43" s="341">
        <f t="shared" si="8"/>
        <v>0</v>
      </c>
      <c r="AN43" s="341">
        <f t="shared" si="9"/>
        <v>0</v>
      </c>
      <c r="AO43" s="341">
        <f t="shared" si="10"/>
        <v>0</v>
      </c>
      <c r="AP43" s="341">
        <f t="shared" si="11"/>
        <v>0</v>
      </c>
      <c r="AQ43" s="341">
        <f t="shared" si="12"/>
        <v>0</v>
      </c>
      <c r="AR43" s="341">
        <f t="shared" si="13"/>
        <v>0</v>
      </c>
      <c r="AS43" s="341">
        <f t="shared" si="14"/>
        <v>0</v>
      </c>
      <c r="AT43" s="341">
        <f t="shared" si="15"/>
        <v>0</v>
      </c>
      <c r="AU43" s="341">
        <f t="shared" si="16"/>
        <v>0</v>
      </c>
      <c r="AV43" s="351"/>
      <c r="AX43" s="349" cm="1">
        <f t="array" ref="AX43">IFERROR(_xldudf_SCOTT_SUMTRANSACTIONS(Scotts_Org1,'COA - VALUE TABLE'!$A43,'COA - VALUE TABLE'!AX$5,'COA - VALUE TABLE'!AX$6),0)</f>
        <v>0</v>
      </c>
      <c r="AY43" s="350" cm="1">
        <f t="array" ref="AY43">IFERROR(_xldudf_SCOTT_SUMTRANSACTIONS(Scotts_Org1,'COA - VALUE TABLE'!$A43,'COA - VALUE TABLE'!AY$5,'COA - VALUE TABLE'!AY$6),0)</f>
        <v>0</v>
      </c>
      <c r="AZ43" s="350" cm="1">
        <f t="array" ref="AZ43">IFERROR(_xldudf_SCOTT_SUMTRANSACTIONS(Scotts_Org1,'COA - VALUE TABLE'!$A43,'COA - VALUE TABLE'!AZ$5,'COA - VALUE TABLE'!AZ$6),0)</f>
        <v>0</v>
      </c>
      <c r="BA43" s="350" cm="1">
        <f t="array" ref="BA43">IFERROR(_xldudf_SCOTT_SUMTRANSACTIONS(Scotts_Org1,'COA - VALUE TABLE'!$A43,'COA - VALUE TABLE'!BA$5,'COA - VALUE TABLE'!BA$6),0)</f>
        <v>0</v>
      </c>
      <c r="BB43" s="350" cm="1">
        <f t="array" ref="BB43">IFERROR(_xldudf_SCOTT_SUMTRANSACTIONS(Scotts_Org1,'COA - VALUE TABLE'!$A43,'COA - VALUE TABLE'!BB$5,'COA - VALUE TABLE'!BB$6),0)</f>
        <v>0</v>
      </c>
      <c r="BC43" s="350" cm="1">
        <f t="array" ref="BC43">IFERROR(_xldudf_SCOTT_SUMTRANSACTIONS(Scotts_Org1,'COA - VALUE TABLE'!$A43,'COA - VALUE TABLE'!BC$5,'COA - VALUE TABLE'!BC$6),0)</f>
        <v>0</v>
      </c>
      <c r="BD43" s="350" cm="1">
        <f t="array" ref="BD43">IFERROR(_xldudf_SCOTT_SUMTRANSACTIONS(Scotts_Org1,'COA - VALUE TABLE'!$A43,'COA - VALUE TABLE'!BD$5,'COA - VALUE TABLE'!BD$6),0)</f>
        <v>0</v>
      </c>
      <c r="BE43" s="350" cm="1">
        <f t="array" ref="BE43">IFERROR(_xldudf_SCOTT_SUMTRANSACTIONS(Scotts_Org1,'COA - VALUE TABLE'!$A43,'COA - VALUE TABLE'!BE$5,'COA - VALUE TABLE'!BE$6),0)</f>
        <v>0</v>
      </c>
      <c r="BF43" s="350" cm="1">
        <f t="array" ref="BF43">IFERROR(_xldudf_SCOTT_SUMTRANSACTIONS(Scotts_Org1,'COA - VALUE TABLE'!$A43,'COA - VALUE TABLE'!BF$5,'COA - VALUE TABLE'!BF$6),0)</f>
        <v>0</v>
      </c>
      <c r="BG43" s="350" cm="1">
        <f t="array" ref="BG43">IFERROR(_xldudf_SCOTT_SUMTRANSACTIONS(Scotts_Org1,'COA - VALUE TABLE'!$A43,'COA - VALUE TABLE'!BG$5,'COA - VALUE TABLE'!BG$6),0)</f>
        <v>0</v>
      </c>
      <c r="BH43" s="350" cm="1">
        <f t="array" ref="BH43">IFERROR(_xldudf_SCOTT_SUMTRANSACTIONS(Scotts_Org1,'COA - VALUE TABLE'!$A43,'COA - VALUE TABLE'!BH$5,'COA - VALUE TABLE'!BH$6),0)</f>
        <v>0</v>
      </c>
      <c r="BI43" s="350" cm="1">
        <f t="array" ref="BI43">IFERROR(_xldudf_SCOTT_SUMTRANSACTIONS(Scotts_Org1,'COA - VALUE TABLE'!$A43,'COA - VALUE TABLE'!BI$5,'COA - VALUE TABLE'!BI$6),0)</f>
        <v>0</v>
      </c>
      <c r="BJ43" s="351" cm="1">
        <f t="array" ref="BJ43">IFERROR(_xldudf_SCOTT_SUMTRANSACTIONS(Scotts_Org1,'COA - VALUE TABLE'!$A43,'COA - VALUE TABLE'!BJ$5,'COA - VALUE TABLE'!BJ$6),0)</f>
        <v>0</v>
      </c>
    </row>
    <row r="44" spans="1:62" x14ac:dyDescent="0.2">
      <c r="A44" s="2">
        <v>466</v>
      </c>
      <c r="B44" s="341" t="s">
        <v>295</v>
      </c>
      <c r="C44" s="341" t="s">
        <v>493</v>
      </c>
      <c r="D44" s="341"/>
      <c r="E44" s="341" t="s">
        <v>297</v>
      </c>
      <c r="F44" s="341" t="s">
        <v>290</v>
      </c>
      <c r="G44" s="341" t="s">
        <v>494</v>
      </c>
      <c r="H44" s="341" t="s">
        <v>287</v>
      </c>
      <c r="I44" s="341" t="s">
        <v>287</v>
      </c>
      <c r="J44" s="341" t="s">
        <v>287</v>
      </c>
      <c r="K44" s="3"/>
      <c r="L44" t="str">
        <f t="shared" si="3"/>
        <v>466 - Office Supplies</v>
      </c>
      <c r="M44" t="s">
        <v>457</v>
      </c>
      <c r="N44" t="s">
        <v>260</v>
      </c>
      <c r="S44" s="349" cm="1">
        <f t="array" ref="S44">IFERROR(_xldudf_SCOTT_SUMTRANSACTIONS(Scotts_Org1,'COA - VALUE TABLE'!$A44,'COA - VALUE TABLE'!S$5,'COA - VALUE TABLE'!S$6),0)</f>
        <v>0</v>
      </c>
      <c r="T44" s="350" cm="1">
        <f t="array" ref="T44">IFERROR(_xldudf_SCOTT_SUMTRANSACTIONS(Scotts_Org1,'COA - VALUE TABLE'!$A44,'COA - VALUE TABLE'!T$5,'COA - VALUE TABLE'!T$6),0)</f>
        <v>0</v>
      </c>
      <c r="U44" s="350" cm="1">
        <f t="array" ref="U44">IFERROR(_xldudf_SCOTT_SUMTRANSACTIONS(Scotts_Org1,'COA - VALUE TABLE'!$A44,'COA - VALUE TABLE'!U$5,'COA - VALUE TABLE'!U$6),0)</f>
        <v>0</v>
      </c>
      <c r="V44" s="350" cm="1">
        <f t="array" ref="V44">IFERROR(_xldudf_SCOTT_SUMTRANSACTIONS(Scotts_Org1,'COA - VALUE TABLE'!$A44,'COA - VALUE TABLE'!V$5,'COA - VALUE TABLE'!V$6),0)</f>
        <v>0</v>
      </c>
      <c r="W44" s="350" cm="1">
        <f t="array" ref="W44">IFERROR(_xldudf_SCOTT_SUMTRANSACTIONS(Scotts_Org1,'COA - VALUE TABLE'!$A44,'COA - VALUE TABLE'!W$5,'COA - VALUE TABLE'!W$6),0)</f>
        <v>0</v>
      </c>
      <c r="X44" s="350" cm="1">
        <f t="array" ref="X44">IFERROR(_xldudf_SCOTT_SUMTRANSACTIONS(Scotts_Org1,'COA - VALUE TABLE'!$A44,'COA - VALUE TABLE'!X$5,'COA - VALUE TABLE'!X$6),0)</f>
        <v>0</v>
      </c>
      <c r="Y44" s="350" cm="1">
        <f t="array" ref="Y44">IFERROR(_xldudf_SCOTT_SUMTRANSACTIONS(Scotts_Org1,'COA - VALUE TABLE'!$A44,'COA - VALUE TABLE'!Y$5,'COA - VALUE TABLE'!Y$6),0)</f>
        <v>0</v>
      </c>
      <c r="Z44" s="350" cm="1">
        <f t="array" ref="Z44">IFERROR(_xldudf_SCOTT_SUMTRANSACTIONS(Scotts_Org1,'COA - VALUE TABLE'!$A44,'COA - VALUE TABLE'!Z$5,'COA - VALUE TABLE'!Z$6),0)</f>
        <v>0</v>
      </c>
      <c r="AA44" s="350" cm="1">
        <f t="array" ref="AA44">IFERROR(_xldudf_SCOTT_SUMTRANSACTIONS(Scotts_Org1,'COA - VALUE TABLE'!$A44,'COA - VALUE TABLE'!AA$5,'COA - VALUE TABLE'!AA$6),0)</f>
        <v>0</v>
      </c>
      <c r="AB44" s="350" cm="1">
        <f t="array" ref="AB44">IFERROR(_xldudf_SCOTT_SUMTRANSACTIONS(Scotts_Org1,'COA - VALUE TABLE'!$A44,'COA - VALUE TABLE'!AB$5,'COA - VALUE TABLE'!AB$6),0)</f>
        <v>0</v>
      </c>
      <c r="AC44" s="350" cm="1">
        <f t="array" ref="AC44">IFERROR(_xldudf_SCOTT_SUMTRANSACTIONS(Scotts_Org1,'COA - VALUE TABLE'!$A44,'COA - VALUE TABLE'!AC$5,'COA - VALUE TABLE'!AC$6),0)</f>
        <v>0</v>
      </c>
      <c r="AD44" s="350" cm="1">
        <f t="array" ref="AD44">IFERROR(_xldudf_SCOTT_SUMTRANSACTIONS(Scotts_Org1,'COA - VALUE TABLE'!$A44,'COA - VALUE TABLE'!AD$5,'COA - VALUE TABLE'!AD$6),0)</f>
        <v>0</v>
      </c>
      <c r="AE44" s="350">
        <f t="shared" si="4"/>
        <v>0</v>
      </c>
      <c r="AF44" s="350">
        <f>IF(Header!$C$4=S$7,S44,0)+IF(Header!$C$4=T$7,T44,0)+IF(Header!$C$4=U$7,U44,0)+IF(Header!$C$4=V$7,V44,0)+IF(Header!$C$4=W$7,W44,0)+IF(Header!$C$4=X$7,X44,0)+IF(Header!$C$4=Y$7,Y44,0)+IF(Header!$C$4=Z$7,Z44,0)+IF(Header!$C$4=AA$7,AA44,0)+IF(Header!$C$4=AB$7,AB44,0)+IF(Header!$C$4=AC$7,AC44,0)+IF(Header!$C$4=AD$7,AD44,0)</f>
        <v>0</v>
      </c>
      <c r="AG44" s="351">
        <f t="shared" si="17"/>
        <v>0</v>
      </c>
      <c r="AJ44" s="2">
        <f t="shared" si="5"/>
        <v>0</v>
      </c>
      <c r="AK44" s="341">
        <f t="shared" si="6"/>
        <v>0</v>
      </c>
      <c r="AL44" s="341">
        <f t="shared" si="7"/>
        <v>0</v>
      </c>
      <c r="AM44" s="341">
        <f t="shared" si="8"/>
        <v>0</v>
      </c>
      <c r="AN44" s="341">
        <f t="shared" si="9"/>
        <v>0</v>
      </c>
      <c r="AO44" s="341">
        <f t="shared" si="10"/>
        <v>0</v>
      </c>
      <c r="AP44" s="341">
        <f t="shared" si="11"/>
        <v>0</v>
      </c>
      <c r="AQ44" s="341">
        <f t="shared" si="12"/>
        <v>0</v>
      </c>
      <c r="AR44" s="341">
        <f t="shared" si="13"/>
        <v>0</v>
      </c>
      <c r="AS44" s="341">
        <f t="shared" si="14"/>
        <v>0</v>
      </c>
      <c r="AT44" s="341">
        <f t="shared" si="15"/>
        <v>0</v>
      </c>
      <c r="AU44" s="341">
        <f t="shared" si="16"/>
        <v>0</v>
      </c>
      <c r="AV44" s="351"/>
      <c r="AX44" s="349" cm="1">
        <f t="array" ref="AX44">IFERROR(_xldudf_SCOTT_SUMTRANSACTIONS(Scotts_Org1,'COA - VALUE TABLE'!$A44,'COA - VALUE TABLE'!AX$5,'COA - VALUE TABLE'!AX$6),0)</f>
        <v>0</v>
      </c>
      <c r="AY44" s="350" cm="1">
        <f t="array" ref="AY44">IFERROR(_xldudf_SCOTT_SUMTRANSACTIONS(Scotts_Org1,'COA - VALUE TABLE'!$A44,'COA - VALUE TABLE'!AY$5,'COA - VALUE TABLE'!AY$6),0)</f>
        <v>0</v>
      </c>
      <c r="AZ44" s="350" cm="1">
        <f t="array" ref="AZ44">IFERROR(_xldudf_SCOTT_SUMTRANSACTIONS(Scotts_Org1,'COA - VALUE TABLE'!$A44,'COA - VALUE TABLE'!AZ$5,'COA - VALUE TABLE'!AZ$6),0)</f>
        <v>0</v>
      </c>
      <c r="BA44" s="350" cm="1">
        <f t="array" ref="BA44">IFERROR(_xldudf_SCOTT_SUMTRANSACTIONS(Scotts_Org1,'COA - VALUE TABLE'!$A44,'COA - VALUE TABLE'!BA$5,'COA - VALUE TABLE'!BA$6),0)</f>
        <v>0</v>
      </c>
      <c r="BB44" s="350" cm="1">
        <f t="array" ref="BB44">IFERROR(_xldudf_SCOTT_SUMTRANSACTIONS(Scotts_Org1,'COA - VALUE TABLE'!$A44,'COA - VALUE TABLE'!BB$5,'COA - VALUE TABLE'!BB$6),0)</f>
        <v>0</v>
      </c>
      <c r="BC44" s="350" cm="1">
        <f t="array" ref="BC44">IFERROR(_xldudf_SCOTT_SUMTRANSACTIONS(Scotts_Org1,'COA - VALUE TABLE'!$A44,'COA - VALUE TABLE'!BC$5,'COA - VALUE TABLE'!BC$6),0)</f>
        <v>0</v>
      </c>
      <c r="BD44" s="350" cm="1">
        <f t="array" ref="BD44">IFERROR(_xldudf_SCOTT_SUMTRANSACTIONS(Scotts_Org1,'COA - VALUE TABLE'!$A44,'COA - VALUE TABLE'!BD$5,'COA - VALUE TABLE'!BD$6),0)</f>
        <v>0</v>
      </c>
      <c r="BE44" s="350" cm="1">
        <f t="array" ref="BE44">IFERROR(_xldudf_SCOTT_SUMTRANSACTIONS(Scotts_Org1,'COA - VALUE TABLE'!$A44,'COA - VALUE TABLE'!BE$5,'COA - VALUE TABLE'!BE$6),0)</f>
        <v>0</v>
      </c>
      <c r="BF44" s="350" cm="1">
        <f t="array" ref="BF44">IFERROR(_xldudf_SCOTT_SUMTRANSACTIONS(Scotts_Org1,'COA - VALUE TABLE'!$A44,'COA - VALUE TABLE'!BF$5,'COA - VALUE TABLE'!BF$6),0)</f>
        <v>0</v>
      </c>
      <c r="BG44" s="350" cm="1">
        <f t="array" ref="BG44">IFERROR(_xldudf_SCOTT_SUMTRANSACTIONS(Scotts_Org1,'COA - VALUE TABLE'!$A44,'COA - VALUE TABLE'!BG$5,'COA - VALUE TABLE'!BG$6),0)</f>
        <v>0</v>
      </c>
      <c r="BH44" s="350" cm="1">
        <f t="array" ref="BH44">IFERROR(_xldudf_SCOTT_SUMTRANSACTIONS(Scotts_Org1,'COA - VALUE TABLE'!$A44,'COA - VALUE TABLE'!BH$5,'COA - VALUE TABLE'!BH$6),0)</f>
        <v>0</v>
      </c>
      <c r="BI44" s="350" cm="1">
        <f t="array" ref="BI44">IFERROR(_xldudf_SCOTT_SUMTRANSACTIONS(Scotts_Org1,'COA - VALUE TABLE'!$A44,'COA - VALUE TABLE'!BI$5,'COA - VALUE TABLE'!BI$6),0)</f>
        <v>0</v>
      </c>
      <c r="BJ44" s="351" cm="1">
        <f t="array" ref="BJ44">IFERROR(_xldudf_SCOTT_SUMTRANSACTIONS(Scotts_Org1,'COA - VALUE TABLE'!$A44,'COA - VALUE TABLE'!BJ$5,'COA - VALUE TABLE'!BJ$6),0)</f>
        <v>0</v>
      </c>
    </row>
    <row r="45" spans="1:62" x14ac:dyDescent="0.2">
      <c r="A45" s="2">
        <v>469</v>
      </c>
      <c r="B45" s="341" t="s">
        <v>295</v>
      </c>
      <c r="C45" s="341" t="s">
        <v>329</v>
      </c>
      <c r="D45" s="341"/>
      <c r="E45" s="341" t="s">
        <v>297</v>
      </c>
      <c r="F45" s="341" t="s">
        <v>290</v>
      </c>
      <c r="G45" s="341" t="s">
        <v>330</v>
      </c>
      <c r="H45" s="341" t="s">
        <v>287</v>
      </c>
      <c r="I45" s="341" t="s">
        <v>287</v>
      </c>
      <c r="J45" s="341" t="s">
        <v>287</v>
      </c>
      <c r="K45" s="3"/>
      <c r="L45" t="str">
        <f t="shared" si="3"/>
        <v>469 - Rent</v>
      </c>
      <c r="M45" t="s">
        <v>457</v>
      </c>
      <c r="N45" t="s">
        <v>260</v>
      </c>
      <c r="S45" s="349" cm="1">
        <f t="array" ref="S45">IFERROR(_xldudf_SCOTT_SUMTRANSACTIONS(Scotts_Org1,'COA - VALUE TABLE'!$A45,'COA - VALUE TABLE'!S$5,'COA - VALUE TABLE'!S$6),0)</f>
        <v>0</v>
      </c>
      <c r="T45" s="350" cm="1">
        <f t="array" ref="T45">IFERROR(_xldudf_SCOTT_SUMTRANSACTIONS(Scotts_Org1,'COA - VALUE TABLE'!$A45,'COA - VALUE TABLE'!T$5,'COA - VALUE TABLE'!T$6),0)</f>
        <v>0</v>
      </c>
      <c r="U45" s="350" cm="1">
        <f t="array" ref="U45">IFERROR(_xldudf_SCOTT_SUMTRANSACTIONS(Scotts_Org1,'COA - VALUE TABLE'!$A45,'COA - VALUE TABLE'!U$5,'COA - VALUE TABLE'!U$6),0)</f>
        <v>0</v>
      </c>
      <c r="V45" s="350" cm="1">
        <f t="array" ref="V45">IFERROR(_xldudf_SCOTT_SUMTRANSACTIONS(Scotts_Org1,'COA - VALUE TABLE'!$A45,'COA - VALUE TABLE'!V$5,'COA - VALUE TABLE'!V$6),0)</f>
        <v>0</v>
      </c>
      <c r="W45" s="350" cm="1">
        <f t="array" ref="W45">IFERROR(_xldudf_SCOTT_SUMTRANSACTIONS(Scotts_Org1,'COA - VALUE TABLE'!$A45,'COA - VALUE TABLE'!W$5,'COA - VALUE TABLE'!W$6),0)</f>
        <v>0</v>
      </c>
      <c r="X45" s="350" cm="1">
        <f t="array" ref="X45">IFERROR(_xldudf_SCOTT_SUMTRANSACTIONS(Scotts_Org1,'COA - VALUE TABLE'!$A45,'COA - VALUE TABLE'!X$5,'COA - VALUE TABLE'!X$6),0)</f>
        <v>0</v>
      </c>
      <c r="Y45" s="350" cm="1">
        <f t="array" ref="Y45">IFERROR(_xldudf_SCOTT_SUMTRANSACTIONS(Scotts_Org1,'COA - VALUE TABLE'!$A45,'COA - VALUE TABLE'!Y$5,'COA - VALUE TABLE'!Y$6),0)</f>
        <v>0</v>
      </c>
      <c r="Z45" s="350" cm="1">
        <f t="array" ref="Z45">IFERROR(_xldudf_SCOTT_SUMTRANSACTIONS(Scotts_Org1,'COA - VALUE TABLE'!$A45,'COA - VALUE TABLE'!Z$5,'COA - VALUE TABLE'!Z$6),0)</f>
        <v>0</v>
      </c>
      <c r="AA45" s="350" cm="1">
        <f t="array" ref="AA45">IFERROR(_xldudf_SCOTT_SUMTRANSACTIONS(Scotts_Org1,'COA - VALUE TABLE'!$A45,'COA - VALUE TABLE'!AA$5,'COA - VALUE TABLE'!AA$6),0)</f>
        <v>0</v>
      </c>
      <c r="AB45" s="350" cm="1">
        <f t="array" ref="AB45">IFERROR(_xldudf_SCOTT_SUMTRANSACTIONS(Scotts_Org1,'COA - VALUE TABLE'!$A45,'COA - VALUE TABLE'!AB$5,'COA - VALUE TABLE'!AB$6),0)</f>
        <v>0</v>
      </c>
      <c r="AC45" s="350" cm="1">
        <f t="array" ref="AC45">IFERROR(_xldudf_SCOTT_SUMTRANSACTIONS(Scotts_Org1,'COA - VALUE TABLE'!$A45,'COA - VALUE TABLE'!AC$5,'COA - VALUE TABLE'!AC$6),0)</f>
        <v>0</v>
      </c>
      <c r="AD45" s="350" cm="1">
        <f t="array" ref="AD45">IFERROR(_xldudf_SCOTT_SUMTRANSACTIONS(Scotts_Org1,'COA - VALUE TABLE'!$A45,'COA - VALUE TABLE'!AD$5,'COA - VALUE TABLE'!AD$6),0)</f>
        <v>0</v>
      </c>
      <c r="AE45" s="350">
        <f t="shared" si="4"/>
        <v>0</v>
      </c>
      <c r="AF45" s="350">
        <f>IF(Header!$C$4=S$7,S45,0)+IF(Header!$C$4=T$7,T45,0)+IF(Header!$C$4=U$7,U45,0)+IF(Header!$C$4=V$7,V45,0)+IF(Header!$C$4=W$7,W45,0)+IF(Header!$C$4=X$7,X45,0)+IF(Header!$C$4=Y$7,Y45,0)+IF(Header!$C$4=Z$7,Z45,0)+IF(Header!$C$4=AA$7,AA45,0)+IF(Header!$C$4=AB$7,AB45,0)+IF(Header!$C$4=AC$7,AC45,0)+IF(Header!$C$4=AD$7,AD45,0)</f>
        <v>0</v>
      </c>
      <c r="AG45" s="351">
        <f t="shared" si="17"/>
        <v>0</v>
      </c>
      <c r="AJ45" s="2">
        <f t="shared" si="5"/>
        <v>0</v>
      </c>
      <c r="AK45" s="341">
        <f t="shared" si="6"/>
        <v>0</v>
      </c>
      <c r="AL45" s="341">
        <f t="shared" si="7"/>
        <v>0</v>
      </c>
      <c r="AM45" s="341">
        <f t="shared" si="8"/>
        <v>0</v>
      </c>
      <c r="AN45" s="341">
        <f t="shared" si="9"/>
        <v>0</v>
      </c>
      <c r="AO45" s="341">
        <f t="shared" si="10"/>
        <v>0</v>
      </c>
      <c r="AP45" s="341">
        <f t="shared" si="11"/>
        <v>0</v>
      </c>
      <c r="AQ45" s="341">
        <f t="shared" si="12"/>
        <v>0</v>
      </c>
      <c r="AR45" s="341">
        <f t="shared" si="13"/>
        <v>0</v>
      </c>
      <c r="AS45" s="341">
        <f t="shared" si="14"/>
        <v>0</v>
      </c>
      <c r="AT45" s="341">
        <f t="shared" si="15"/>
        <v>0</v>
      </c>
      <c r="AU45" s="341">
        <f t="shared" si="16"/>
        <v>0</v>
      </c>
      <c r="AV45" s="351"/>
      <c r="AX45" s="349" cm="1">
        <f t="array" ref="AX45">IFERROR(_xldudf_SCOTT_SUMTRANSACTIONS(Scotts_Org1,'COA - VALUE TABLE'!$A45,'COA - VALUE TABLE'!AX$5,'COA - VALUE TABLE'!AX$6),0)</f>
        <v>0</v>
      </c>
      <c r="AY45" s="350" cm="1">
        <f t="array" ref="AY45">IFERROR(_xldudf_SCOTT_SUMTRANSACTIONS(Scotts_Org1,'COA - VALUE TABLE'!$A45,'COA - VALUE TABLE'!AY$5,'COA - VALUE TABLE'!AY$6),0)</f>
        <v>0</v>
      </c>
      <c r="AZ45" s="350" cm="1">
        <f t="array" ref="AZ45">IFERROR(_xldudf_SCOTT_SUMTRANSACTIONS(Scotts_Org1,'COA - VALUE TABLE'!$A45,'COA - VALUE TABLE'!AZ$5,'COA - VALUE TABLE'!AZ$6),0)</f>
        <v>0</v>
      </c>
      <c r="BA45" s="350" cm="1">
        <f t="array" ref="BA45">IFERROR(_xldudf_SCOTT_SUMTRANSACTIONS(Scotts_Org1,'COA - VALUE TABLE'!$A45,'COA - VALUE TABLE'!BA$5,'COA - VALUE TABLE'!BA$6),0)</f>
        <v>0</v>
      </c>
      <c r="BB45" s="350" cm="1">
        <f t="array" ref="BB45">IFERROR(_xldudf_SCOTT_SUMTRANSACTIONS(Scotts_Org1,'COA - VALUE TABLE'!$A45,'COA - VALUE TABLE'!BB$5,'COA - VALUE TABLE'!BB$6),0)</f>
        <v>0</v>
      </c>
      <c r="BC45" s="350" cm="1">
        <f t="array" ref="BC45">IFERROR(_xldudf_SCOTT_SUMTRANSACTIONS(Scotts_Org1,'COA - VALUE TABLE'!$A45,'COA - VALUE TABLE'!BC$5,'COA - VALUE TABLE'!BC$6),0)</f>
        <v>0</v>
      </c>
      <c r="BD45" s="350" cm="1">
        <f t="array" ref="BD45">IFERROR(_xldudf_SCOTT_SUMTRANSACTIONS(Scotts_Org1,'COA - VALUE TABLE'!$A45,'COA - VALUE TABLE'!BD$5,'COA - VALUE TABLE'!BD$6),0)</f>
        <v>0</v>
      </c>
      <c r="BE45" s="350" cm="1">
        <f t="array" ref="BE45">IFERROR(_xldudf_SCOTT_SUMTRANSACTIONS(Scotts_Org1,'COA - VALUE TABLE'!$A45,'COA - VALUE TABLE'!BE$5,'COA - VALUE TABLE'!BE$6),0)</f>
        <v>0</v>
      </c>
      <c r="BF45" s="350" cm="1">
        <f t="array" ref="BF45">IFERROR(_xldudf_SCOTT_SUMTRANSACTIONS(Scotts_Org1,'COA - VALUE TABLE'!$A45,'COA - VALUE TABLE'!BF$5,'COA - VALUE TABLE'!BF$6),0)</f>
        <v>0</v>
      </c>
      <c r="BG45" s="350" cm="1">
        <f t="array" ref="BG45">IFERROR(_xldudf_SCOTT_SUMTRANSACTIONS(Scotts_Org1,'COA - VALUE TABLE'!$A45,'COA - VALUE TABLE'!BG$5,'COA - VALUE TABLE'!BG$6),0)</f>
        <v>0</v>
      </c>
      <c r="BH45" s="350" cm="1">
        <f t="array" ref="BH45">IFERROR(_xldudf_SCOTT_SUMTRANSACTIONS(Scotts_Org1,'COA - VALUE TABLE'!$A45,'COA - VALUE TABLE'!BH$5,'COA - VALUE TABLE'!BH$6),0)</f>
        <v>0</v>
      </c>
      <c r="BI45" s="350" cm="1">
        <f t="array" ref="BI45">IFERROR(_xldudf_SCOTT_SUMTRANSACTIONS(Scotts_Org1,'COA - VALUE TABLE'!$A45,'COA - VALUE TABLE'!BI$5,'COA - VALUE TABLE'!BI$6),0)</f>
        <v>0</v>
      </c>
      <c r="BJ45" s="351" cm="1">
        <f t="array" ref="BJ45">IFERROR(_xldudf_SCOTT_SUMTRANSACTIONS(Scotts_Org1,'COA - VALUE TABLE'!$A45,'COA - VALUE TABLE'!BJ$5,'COA - VALUE TABLE'!BJ$6),0)</f>
        <v>0</v>
      </c>
    </row>
    <row r="46" spans="1:62" x14ac:dyDescent="0.2">
      <c r="A46" s="2">
        <v>470</v>
      </c>
      <c r="B46" s="341" t="s">
        <v>295</v>
      </c>
      <c r="C46" s="341" t="s">
        <v>495</v>
      </c>
      <c r="D46" s="341"/>
      <c r="E46" s="341" t="s">
        <v>297</v>
      </c>
      <c r="F46" s="341" t="s">
        <v>290</v>
      </c>
      <c r="G46" s="341" t="s">
        <v>330</v>
      </c>
      <c r="H46" s="341" t="s">
        <v>287</v>
      </c>
      <c r="I46" s="341" t="s">
        <v>287</v>
      </c>
      <c r="J46" s="341" t="s">
        <v>287</v>
      </c>
      <c r="K46" s="3"/>
      <c r="L46" t="str">
        <f t="shared" si="3"/>
        <v>470 - Home Office Claim</v>
      </c>
      <c r="M46" t="s">
        <v>457</v>
      </c>
      <c r="N46" t="s">
        <v>260</v>
      </c>
      <c r="S46" s="349" cm="1">
        <f t="array" ref="S46">IFERROR(_xldudf_SCOTT_SUMTRANSACTIONS(Scotts_Org1,'COA - VALUE TABLE'!$A46,'COA - VALUE TABLE'!S$5,'COA - VALUE TABLE'!S$6),0)</f>
        <v>0</v>
      </c>
      <c r="T46" s="350" cm="1">
        <f t="array" ref="T46">IFERROR(_xldudf_SCOTT_SUMTRANSACTIONS(Scotts_Org1,'COA - VALUE TABLE'!$A46,'COA - VALUE TABLE'!T$5,'COA - VALUE TABLE'!T$6),0)</f>
        <v>0</v>
      </c>
      <c r="U46" s="350" cm="1">
        <f t="array" ref="U46">IFERROR(_xldudf_SCOTT_SUMTRANSACTIONS(Scotts_Org1,'COA - VALUE TABLE'!$A46,'COA - VALUE TABLE'!U$5,'COA - VALUE TABLE'!U$6),0)</f>
        <v>0</v>
      </c>
      <c r="V46" s="350" cm="1">
        <f t="array" ref="V46">IFERROR(_xldudf_SCOTT_SUMTRANSACTIONS(Scotts_Org1,'COA - VALUE TABLE'!$A46,'COA - VALUE TABLE'!V$5,'COA - VALUE TABLE'!V$6),0)</f>
        <v>0</v>
      </c>
      <c r="W46" s="350" cm="1">
        <f t="array" ref="W46">IFERROR(_xldudf_SCOTT_SUMTRANSACTIONS(Scotts_Org1,'COA - VALUE TABLE'!$A46,'COA - VALUE TABLE'!W$5,'COA - VALUE TABLE'!W$6),0)</f>
        <v>0</v>
      </c>
      <c r="X46" s="350" cm="1">
        <f t="array" ref="X46">IFERROR(_xldudf_SCOTT_SUMTRANSACTIONS(Scotts_Org1,'COA - VALUE TABLE'!$A46,'COA - VALUE TABLE'!X$5,'COA - VALUE TABLE'!X$6),0)</f>
        <v>0</v>
      </c>
      <c r="Y46" s="350" cm="1">
        <f t="array" ref="Y46">IFERROR(_xldudf_SCOTT_SUMTRANSACTIONS(Scotts_Org1,'COA - VALUE TABLE'!$A46,'COA - VALUE TABLE'!Y$5,'COA - VALUE TABLE'!Y$6),0)</f>
        <v>0</v>
      </c>
      <c r="Z46" s="350" cm="1">
        <f t="array" ref="Z46">IFERROR(_xldudf_SCOTT_SUMTRANSACTIONS(Scotts_Org1,'COA - VALUE TABLE'!$A46,'COA - VALUE TABLE'!Z$5,'COA - VALUE TABLE'!Z$6),0)</f>
        <v>0</v>
      </c>
      <c r="AA46" s="350" cm="1">
        <f t="array" ref="AA46">IFERROR(_xldudf_SCOTT_SUMTRANSACTIONS(Scotts_Org1,'COA - VALUE TABLE'!$A46,'COA - VALUE TABLE'!AA$5,'COA - VALUE TABLE'!AA$6),0)</f>
        <v>0</v>
      </c>
      <c r="AB46" s="350" cm="1">
        <f t="array" ref="AB46">IFERROR(_xldudf_SCOTT_SUMTRANSACTIONS(Scotts_Org1,'COA - VALUE TABLE'!$A46,'COA - VALUE TABLE'!AB$5,'COA - VALUE TABLE'!AB$6),0)</f>
        <v>0</v>
      </c>
      <c r="AC46" s="350" cm="1">
        <f t="array" ref="AC46">IFERROR(_xldudf_SCOTT_SUMTRANSACTIONS(Scotts_Org1,'COA - VALUE TABLE'!$A46,'COA - VALUE TABLE'!AC$5,'COA - VALUE TABLE'!AC$6),0)</f>
        <v>0</v>
      </c>
      <c r="AD46" s="350" cm="1">
        <f t="array" ref="AD46">IFERROR(_xldudf_SCOTT_SUMTRANSACTIONS(Scotts_Org1,'COA - VALUE TABLE'!$A46,'COA - VALUE TABLE'!AD$5,'COA - VALUE TABLE'!AD$6),0)</f>
        <v>0</v>
      </c>
      <c r="AE46" s="350">
        <f t="shared" si="4"/>
        <v>0</v>
      </c>
      <c r="AF46" s="350">
        <f>IF(Header!$C$4=S$7,S46,0)+IF(Header!$C$4=T$7,T46,0)+IF(Header!$C$4=U$7,U46,0)+IF(Header!$C$4=V$7,V46,0)+IF(Header!$C$4=W$7,W46,0)+IF(Header!$C$4=X$7,X46,0)+IF(Header!$C$4=Y$7,Y46,0)+IF(Header!$C$4=Z$7,Z46,0)+IF(Header!$C$4=AA$7,AA46,0)+IF(Header!$C$4=AB$7,AB46,0)+IF(Header!$C$4=AC$7,AC46,0)+IF(Header!$C$4=AD$7,AD46,0)</f>
        <v>0</v>
      </c>
      <c r="AG46" s="351">
        <f t="shared" si="17"/>
        <v>0</v>
      </c>
      <c r="AJ46" s="2">
        <f t="shared" si="5"/>
        <v>0</v>
      </c>
      <c r="AK46" s="341">
        <f t="shared" si="6"/>
        <v>0</v>
      </c>
      <c r="AL46" s="341">
        <f t="shared" si="7"/>
        <v>0</v>
      </c>
      <c r="AM46" s="341">
        <f t="shared" si="8"/>
        <v>0</v>
      </c>
      <c r="AN46" s="341">
        <f t="shared" si="9"/>
        <v>0</v>
      </c>
      <c r="AO46" s="341">
        <f t="shared" si="10"/>
        <v>0</v>
      </c>
      <c r="AP46" s="341">
        <f t="shared" si="11"/>
        <v>0</v>
      </c>
      <c r="AQ46" s="341">
        <f t="shared" si="12"/>
        <v>0</v>
      </c>
      <c r="AR46" s="341">
        <f t="shared" si="13"/>
        <v>0</v>
      </c>
      <c r="AS46" s="341">
        <f t="shared" si="14"/>
        <v>0</v>
      </c>
      <c r="AT46" s="341">
        <f t="shared" si="15"/>
        <v>0</v>
      </c>
      <c r="AU46" s="341">
        <f t="shared" si="16"/>
        <v>0</v>
      </c>
      <c r="AV46" s="351"/>
      <c r="AX46" s="349" cm="1">
        <f t="array" ref="AX46">IFERROR(_xldudf_SCOTT_SUMTRANSACTIONS(Scotts_Org1,'COA - VALUE TABLE'!$A46,'COA - VALUE TABLE'!AX$5,'COA - VALUE TABLE'!AX$6),0)</f>
        <v>0</v>
      </c>
      <c r="AY46" s="350" cm="1">
        <f t="array" ref="AY46">IFERROR(_xldudf_SCOTT_SUMTRANSACTIONS(Scotts_Org1,'COA - VALUE TABLE'!$A46,'COA - VALUE TABLE'!AY$5,'COA - VALUE TABLE'!AY$6),0)</f>
        <v>0</v>
      </c>
      <c r="AZ46" s="350" cm="1">
        <f t="array" ref="AZ46">IFERROR(_xldudf_SCOTT_SUMTRANSACTIONS(Scotts_Org1,'COA - VALUE TABLE'!$A46,'COA - VALUE TABLE'!AZ$5,'COA - VALUE TABLE'!AZ$6),0)</f>
        <v>0</v>
      </c>
      <c r="BA46" s="350" cm="1">
        <f t="array" ref="BA46">IFERROR(_xldudf_SCOTT_SUMTRANSACTIONS(Scotts_Org1,'COA - VALUE TABLE'!$A46,'COA - VALUE TABLE'!BA$5,'COA - VALUE TABLE'!BA$6),0)</f>
        <v>0</v>
      </c>
      <c r="BB46" s="350" cm="1">
        <f t="array" ref="BB46">IFERROR(_xldudf_SCOTT_SUMTRANSACTIONS(Scotts_Org1,'COA - VALUE TABLE'!$A46,'COA - VALUE TABLE'!BB$5,'COA - VALUE TABLE'!BB$6),0)</f>
        <v>0</v>
      </c>
      <c r="BC46" s="350" cm="1">
        <f t="array" ref="BC46">IFERROR(_xldudf_SCOTT_SUMTRANSACTIONS(Scotts_Org1,'COA - VALUE TABLE'!$A46,'COA - VALUE TABLE'!BC$5,'COA - VALUE TABLE'!BC$6),0)</f>
        <v>0</v>
      </c>
      <c r="BD46" s="350" cm="1">
        <f t="array" ref="BD46">IFERROR(_xldudf_SCOTT_SUMTRANSACTIONS(Scotts_Org1,'COA - VALUE TABLE'!$A46,'COA - VALUE TABLE'!BD$5,'COA - VALUE TABLE'!BD$6),0)</f>
        <v>0</v>
      </c>
      <c r="BE46" s="350" cm="1">
        <f t="array" ref="BE46">IFERROR(_xldudf_SCOTT_SUMTRANSACTIONS(Scotts_Org1,'COA - VALUE TABLE'!$A46,'COA - VALUE TABLE'!BE$5,'COA - VALUE TABLE'!BE$6),0)</f>
        <v>0</v>
      </c>
      <c r="BF46" s="350" cm="1">
        <f t="array" ref="BF46">IFERROR(_xldudf_SCOTT_SUMTRANSACTIONS(Scotts_Org1,'COA - VALUE TABLE'!$A46,'COA - VALUE TABLE'!BF$5,'COA - VALUE TABLE'!BF$6),0)</f>
        <v>0</v>
      </c>
      <c r="BG46" s="350" cm="1">
        <f t="array" ref="BG46">IFERROR(_xldudf_SCOTT_SUMTRANSACTIONS(Scotts_Org1,'COA - VALUE TABLE'!$A46,'COA - VALUE TABLE'!BG$5,'COA - VALUE TABLE'!BG$6),0)</f>
        <v>0</v>
      </c>
      <c r="BH46" s="350" cm="1">
        <f t="array" ref="BH46">IFERROR(_xldudf_SCOTT_SUMTRANSACTIONS(Scotts_Org1,'COA - VALUE TABLE'!$A46,'COA - VALUE TABLE'!BH$5,'COA - VALUE TABLE'!BH$6),0)</f>
        <v>0</v>
      </c>
      <c r="BI46" s="350" cm="1">
        <f t="array" ref="BI46">IFERROR(_xldudf_SCOTT_SUMTRANSACTIONS(Scotts_Org1,'COA - VALUE TABLE'!$A46,'COA - VALUE TABLE'!BI$5,'COA - VALUE TABLE'!BI$6),0)</f>
        <v>0</v>
      </c>
      <c r="BJ46" s="351" cm="1">
        <f t="array" ref="BJ46">IFERROR(_xldudf_SCOTT_SUMTRANSACTIONS(Scotts_Org1,'COA - VALUE TABLE'!$A46,'COA - VALUE TABLE'!BJ$5,'COA - VALUE TABLE'!BJ$6),0)</f>
        <v>0</v>
      </c>
    </row>
    <row r="47" spans="1:62" x14ac:dyDescent="0.2">
      <c r="A47" s="2">
        <v>473</v>
      </c>
      <c r="B47" s="341" t="s">
        <v>295</v>
      </c>
      <c r="C47" s="341" t="s">
        <v>331</v>
      </c>
      <c r="D47" s="341"/>
      <c r="E47" s="341" t="s">
        <v>297</v>
      </c>
      <c r="F47" s="341" t="s">
        <v>290</v>
      </c>
      <c r="G47" s="341" t="s">
        <v>332</v>
      </c>
      <c r="H47" s="341" t="s">
        <v>287</v>
      </c>
      <c r="I47" s="341" t="s">
        <v>287</v>
      </c>
      <c r="J47" s="341" t="s">
        <v>287</v>
      </c>
      <c r="K47" s="3"/>
      <c r="L47" t="str">
        <f t="shared" si="3"/>
        <v>473 - Repairs &amp; Maintenance</v>
      </c>
      <c r="M47" t="s">
        <v>457</v>
      </c>
      <c r="N47" t="s">
        <v>260</v>
      </c>
      <c r="S47" s="349" cm="1">
        <f t="array" ref="S47">IFERROR(_xldudf_SCOTT_SUMTRANSACTIONS(Scotts_Org1,'COA - VALUE TABLE'!$A47,'COA - VALUE TABLE'!S$5,'COA - VALUE TABLE'!S$6),0)</f>
        <v>0</v>
      </c>
      <c r="T47" s="350" cm="1">
        <f t="array" ref="T47">IFERROR(_xldudf_SCOTT_SUMTRANSACTIONS(Scotts_Org1,'COA - VALUE TABLE'!$A47,'COA - VALUE TABLE'!T$5,'COA - VALUE TABLE'!T$6),0)</f>
        <v>0</v>
      </c>
      <c r="U47" s="350" cm="1">
        <f t="array" ref="U47">IFERROR(_xldudf_SCOTT_SUMTRANSACTIONS(Scotts_Org1,'COA - VALUE TABLE'!$A47,'COA - VALUE TABLE'!U$5,'COA - VALUE TABLE'!U$6),0)</f>
        <v>0</v>
      </c>
      <c r="V47" s="350" cm="1">
        <f t="array" ref="V47">IFERROR(_xldudf_SCOTT_SUMTRANSACTIONS(Scotts_Org1,'COA - VALUE TABLE'!$A47,'COA - VALUE TABLE'!V$5,'COA - VALUE TABLE'!V$6),0)</f>
        <v>0</v>
      </c>
      <c r="W47" s="350" cm="1">
        <f t="array" ref="W47">IFERROR(_xldudf_SCOTT_SUMTRANSACTIONS(Scotts_Org1,'COA - VALUE TABLE'!$A47,'COA - VALUE TABLE'!W$5,'COA - VALUE TABLE'!W$6),0)</f>
        <v>0</v>
      </c>
      <c r="X47" s="350" cm="1">
        <f t="array" ref="X47">IFERROR(_xldudf_SCOTT_SUMTRANSACTIONS(Scotts_Org1,'COA - VALUE TABLE'!$A47,'COA - VALUE TABLE'!X$5,'COA - VALUE TABLE'!X$6),0)</f>
        <v>0</v>
      </c>
      <c r="Y47" s="350" cm="1">
        <f t="array" ref="Y47">IFERROR(_xldudf_SCOTT_SUMTRANSACTIONS(Scotts_Org1,'COA - VALUE TABLE'!$A47,'COA - VALUE TABLE'!Y$5,'COA - VALUE TABLE'!Y$6),0)</f>
        <v>0</v>
      </c>
      <c r="Z47" s="350" cm="1">
        <f t="array" ref="Z47">IFERROR(_xldudf_SCOTT_SUMTRANSACTIONS(Scotts_Org1,'COA - VALUE TABLE'!$A47,'COA - VALUE TABLE'!Z$5,'COA - VALUE TABLE'!Z$6),0)</f>
        <v>0</v>
      </c>
      <c r="AA47" s="350" cm="1">
        <f t="array" ref="AA47">IFERROR(_xldudf_SCOTT_SUMTRANSACTIONS(Scotts_Org1,'COA - VALUE TABLE'!$A47,'COA - VALUE TABLE'!AA$5,'COA - VALUE TABLE'!AA$6),0)</f>
        <v>0</v>
      </c>
      <c r="AB47" s="350" cm="1">
        <f t="array" ref="AB47">IFERROR(_xldudf_SCOTT_SUMTRANSACTIONS(Scotts_Org1,'COA - VALUE TABLE'!$A47,'COA - VALUE TABLE'!AB$5,'COA - VALUE TABLE'!AB$6),0)</f>
        <v>0</v>
      </c>
      <c r="AC47" s="350" cm="1">
        <f t="array" ref="AC47">IFERROR(_xldudf_SCOTT_SUMTRANSACTIONS(Scotts_Org1,'COA - VALUE TABLE'!$A47,'COA - VALUE TABLE'!AC$5,'COA - VALUE TABLE'!AC$6),0)</f>
        <v>0</v>
      </c>
      <c r="AD47" s="350" cm="1">
        <f t="array" ref="AD47">IFERROR(_xldudf_SCOTT_SUMTRANSACTIONS(Scotts_Org1,'COA - VALUE TABLE'!$A47,'COA - VALUE TABLE'!AD$5,'COA - VALUE TABLE'!AD$6),0)</f>
        <v>0</v>
      </c>
      <c r="AE47" s="350">
        <f t="shared" si="4"/>
        <v>0</v>
      </c>
      <c r="AF47" s="350">
        <f>IF(Header!$C$4=S$7,S47,0)+IF(Header!$C$4=T$7,T47,0)+IF(Header!$C$4=U$7,U47,0)+IF(Header!$C$4=V$7,V47,0)+IF(Header!$C$4=W$7,W47,0)+IF(Header!$C$4=X$7,X47,0)+IF(Header!$C$4=Y$7,Y47,0)+IF(Header!$C$4=Z$7,Z47,0)+IF(Header!$C$4=AA$7,AA47,0)+IF(Header!$C$4=AB$7,AB47,0)+IF(Header!$C$4=AC$7,AC47,0)+IF(Header!$C$4=AD$7,AD47,0)</f>
        <v>0</v>
      </c>
      <c r="AG47" s="351">
        <f t="shared" si="17"/>
        <v>0</v>
      </c>
      <c r="AJ47" s="2">
        <f t="shared" si="5"/>
        <v>0</v>
      </c>
      <c r="AK47" s="341">
        <f t="shared" si="6"/>
        <v>0</v>
      </c>
      <c r="AL47" s="341">
        <f t="shared" si="7"/>
        <v>0</v>
      </c>
      <c r="AM47" s="341">
        <f t="shared" si="8"/>
        <v>0</v>
      </c>
      <c r="AN47" s="341">
        <f t="shared" si="9"/>
        <v>0</v>
      </c>
      <c r="AO47" s="341">
        <f t="shared" si="10"/>
        <v>0</v>
      </c>
      <c r="AP47" s="341">
        <f t="shared" si="11"/>
        <v>0</v>
      </c>
      <c r="AQ47" s="341">
        <f t="shared" si="12"/>
        <v>0</v>
      </c>
      <c r="AR47" s="341">
        <f t="shared" si="13"/>
        <v>0</v>
      </c>
      <c r="AS47" s="341">
        <f t="shared" si="14"/>
        <v>0</v>
      </c>
      <c r="AT47" s="341">
        <f t="shared" si="15"/>
        <v>0</v>
      </c>
      <c r="AU47" s="341">
        <f t="shared" si="16"/>
        <v>0</v>
      </c>
      <c r="AV47" s="351"/>
      <c r="AX47" s="349" cm="1">
        <f t="array" ref="AX47">IFERROR(_xldudf_SCOTT_SUMTRANSACTIONS(Scotts_Org1,'COA - VALUE TABLE'!$A47,'COA - VALUE TABLE'!AX$5,'COA - VALUE TABLE'!AX$6),0)</f>
        <v>0</v>
      </c>
      <c r="AY47" s="350" cm="1">
        <f t="array" ref="AY47">IFERROR(_xldudf_SCOTT_SUMTRANSACTIONS(Scotts_Org1,'COA - VALUE TABLE'!$A47,'COA - VALUE TABLE'!AY$5,'COA - VALUE TABLE'!AY$6),0)</f>
        <v>0</v>
      </c>
      <c r="AZ47" s="350" cm="1">
        <f t="array" ref="AZ47">IFERROR(_xldudf_SCOTT_SUMTRANSACTIONS(Scotts_Org1,'COA - VALUE TABLE'!$A47,'COA - VALUE TABLE'!AZ$5,'COA - VALUE TABLE'!AZ$6),0)</f>
        <v>0</v>
      </c>
      <c r="BA47" s="350" cm="1">
        <f t="array" ref="BA47">IFERROR(_xldudf_SCOTT_SUMTRANSACTIONS(Scotts_Org1,'COA - VALUE TABLE'!$A47,'COA - VALUE TABLE'!BA$5,'COA - VALUE TABLE'!BA$6),0)</f>
        <v>0</v>
      </c>
      <c r="BB47" s="350" cm="1">
        <f t="array" ref="BB47">IFERROR(_xldudf_SCOTT_SUMTRANSACTIONS(Scotts_Org1,'COA - VALUE TABLE'!$A47,'COA - VALUE TABLE'!BB$5,'COA - VALUE TABLE'!BB$6),0)</f>
        <v>0</v>
      </c>
      <c r="BC47" s="350" cm="1">
        <f t="array" ref="BC47">IFERROR(_xldudf_SCOTT_SUMTRANSACTIONS(Scotts_Org1,'COA - VALUE TABLE'!$A47,'COA - VALUE TABLE'!BC$5,'COA - VALUE TABLE'!BC$6),0)</f>
        <v>0</v>
      </c>
      <c r="BD47" s="350" cm="1">
        <f t="array" ref="BD47">IFERROR(_xldudf_SCOTT_SUMTRANSACTIONS(Scotts_Org1,'COA - VALUE TABLE'!$A47,'COA - VALUE TABLE'!BD$5,'COA - VALUE TABLE'!BD$6),0)</f>
        <v>0</v>
      </c>
      <c r="BE47" s="350" cm="1">
        <f t="array" ref="BE47">IFERROR(_xldudf_SCOTT_SUMTRANSACTIONS(Scotts_Org1,'COA - VALUE TABLE'!$A47,'COA - VALUE TABLE'!BE$5,'COA - VALUE TABLE'!BE$6),0)</f>
        <v>0</v>
      </c>
      <c r="BF47" s="350" cm="1">
        <f t="array" ref="BF47">IFERROR(_xldudf_SCOTT_SUMTRANSACTIONS(Scotts_Org1,'COA - VALUE TABLE'!$A47,'COA - VALUE TABLE'!BF$5,'COA - VALUE TABLE'!BF$6),0)</f>
        <v>0</v>
      </c>
      <c r="BG47" s="350" cm="1">
        <f t="array" ref="BG47">IFERROR(_xldudf_SCOTT_SUMTRANSACTIONS(Scotts_Org1,'COA - VALUE TABLE'!$A47,'COA - VALUE TABLE'!BG$5,'COA - VALUE TABLE'!BG$6),0)</f>
        <v>0</v>
      </c>
      <c r="BH47" s="350" cm="1">
        <f t="array" ref="BH47">IFERROR(_xldudf_SCOTT_SUMTRANSACTIONS(Scotts_Org1,'COA - VALUE TABLE'!$A47,'COA - VALUE TABLE'!BH$5,'COA - VALUE TABLE'!BH$6),0)</f>
        <v>0</v>
      </c>
      <c r="BI47" s="350" cm="1">
        <f t="array" ref="BI47">IFERROR(_xldudf_SCOTT_SUMTRANSACTIONS(Scotts_Org1,'COA - VALUE TABLE'!$A47,'COA - VALUE TABLE'!BI$5,'COA - VALUE TABLE'!BI$6),0)</f>
        <v>0</v>
      </c>
      <c r="BJ47" s="351" cm="1">
        <f t="array" ref="BJ47">IFERROR(_xldudf_SCOTT_SUMTRANSACTIONS(Scotts_Org1,'COA - VALUE TABLE'!$A47,'COA - VALUE TABLE'!BJ$5,'COA - VALUE TABLE'!BJ$6),0)</f>
        <v>0</v>
      </c>
    </row>
    <row r="48" spans="1:62" x14ac:dyDescent="0.2">
      <c r="A48" s="2">
        <v>477</v>
      </c>
      <c r="B48" s="341" t="s">
        <v>295</v>
      </c>
      <c r="C48" s="341" t="s">
        <v>333</v>
      </c>
      <c r="D48" s="341"/>
      <c r="E48" s="341" t="s">
        <v>297</v>
      </c>
      <c r="F48" s="341" t="s">
        <v>290</v>
      </c>
      <c r="G48" s="341" t="s">
        <v>334</v>
      </c>
      <c r="H48" s="341" t="s">
        <v>287</v>
      </c>
      <c r="I48" s="341" t="s">
        <v>287</v>
      </c>
      <c r="J48" s="341" t="s">
        <v>287</v>
      </c>
      <c r="K48" s="3"/>
      <c r="L48" t="str">
        <f t="shared" si="3"/>
        <v>477 - Salaries</v>
      </c>
      <c r="M48" t="s">
        <v>457</v>
      </c>
      <c r="N48" t="s">
        <v>263</v>
      </c>
      <c r="S48" s="349" cm="1">
        <f t="array" ref="S48">IFERROR(_xldudf_SCOTT_SUMTRANSACTIONS(Scotts_Org1,'COA - VALUE TABLE'!$A48,'COA - VALUE TABLE'!S$5,'COA - VALUE TABLE'!S$6),0)</f>
        <v>0</v>
      </c>
      <c r="T48" s="350" cm="1">
        <f t="array" ref="T48">IFERROR(_xldudf_SCOTT_SUMTRANSACTIONS(Scotts_Org1,'COA - VALUE TABLE'!$A48,'COA - VALUE TABLE'!T$5,'COA - VALUE TABLE'!T$6),0)</f>
        <v>0</v>
      </c>
      <c r="U48" s="350" cm="1">
        <f t="array" ref="U48">IFERROR(_xldudf_SCOTT_SUMTRANSACTIONS(Scotts_Org1,'COA - VALUE TABLE'!$A48,'COA - VALUE TABLE'!U$5,'COA - VALUE TABLE'!U$6),0)</f>
        <v>0</v>
      </c>
      <c r="V48" s="350" cm="1">
        <f t="array" ref="V48">IFERROR(_xldudf_SCOTT_SUMTRANSACTIONS(Scotts_Org1,'COA - VALUE TABLE'!$A48,'COA - VALUE TABLE'!V$5,'COA - VALUE TABLE'!V$6),0)</f>
        <v>0</v>
      </c>
      <c r="W48" s="350" cm="1">
        <f t="array" ref="W48">IFERROR(_xldudf_SCOTT_SUMTRANSACTIONS(Scotts_Org1,'COA - VALUE TABLE'!$A48,'COA - VALUE TABLE'!W$5,'COA - VALUE TABLE'!W$6),0)</f>
        <v>0</v>
      </c>
      <c r="X48" s="350" cm="1">
        <f t="array" ref="X48">IFERROR(_xldudf_SCOTT_SUMTRANSACTIONS(Scotts_Org1,'COA - VALUE TABLE'!$A48,'COA - VALUE TABLE'!X$5,'COA - VALUE TABLE'!X$6),0)</f>
        <v>0</v>
      </c>
      <c r="Y48" s="350" cm="1">
        <f t="array" ref="Y48">IFERROR(_xldudf_SCOTT_SUMTRANSACTIONS(Scotts_Org1,'COA - VALUE TABLE'!$A48,'COA - VALUE TABLE'!Y$5,'COA - VALUE TABLE'!Y$6),0)</f>
        <v>0</v>
      </c>
      <c r="Z48" s="350" cm="1">
        <f t="array" ref="Z48">IFERROR(_xldudf_SCOTT_SUMTRANSACTIONS(Scotts_Org1,'COA - VALUE TABLE'!$A48,'COA - VALUE TABLE'!Z$5,'COA - VALUE TABLE'!Z$6),0)</f>
        <v>0</v>
      </c>
      <c r="AA48" s="350" cm="1">
        <f t="array" ref="AA48">IFERROR(_xldudf_SCOTT_SUMTRANSACTIONS(Scotts_Org1,'COA - VALUE TABLE'!$A48,'COA - VALUE TABLE'!AA$5,'COA - VALUE TABLE'!AA$6),0)</f>
        <v>0</v>
      </c>
      <c r="AB48" s="350" cm="1">
        <f t="array" ref="AB48">IFERROR(_xldudf_SCOTT_SUMTRANSACTIONS(Scotts_Org1,'COA - VALUE TABLE'!$A48,'COA - VALUE TABLE'!AB$5,'COA - VALUE TABLE'!AB$6),0)</f>
        <v>0</v>
      </c>
      <c r="AC48" s="350" cm="1">
        <f t="array" ref="AC48">IFERROR(_xldudf_SCOTT_SUMTRANSACTIONS(Scotts_Org1,'COA - VALUE TABLE'!$A48,'COA - VALUE TABLE'!AC$5,'COA - VALUE TABLE'!AC$6),0)</f>
        <v>0</v>
      </c>
      <c r="AD48" s="350" cm="1">
        <f t="array" ref="AD48">IFERROR(_xldudf_SCOTT_SUMTRANSACTIONS(Scotts_Org1,'COA - VALUE TABLE'!$A48,'COA - VALUE TABLE'!AD$5,'COA - VALUE TABLE'!AD$6),0)</f>
        <v>0</v>
      </c>
      <c r="AE48" s="350">
        <f t="shared" si="4"/>
        <v>0</v>
      </c>
      <c r="AF48" s="350">
        <f>IF(Header!$C$4=S$7,S48,0)+IF(Header!$C$4=T$7,T48,0)+IF(Header!$C$4=U$7,U48,0)+IF(Header!$C$4=V$7,V48,0)+IF(Header!$C$4=W$7,W48,0)+IF(Header!$C$4=X$7,X48,0)+IF(Header!$C$4=Y$7,Y48,0)+IF(Header!$C$4=Z$7,Z48,0)+IF(Header!$C$4=AA$7,AA48,0)+IF(Header!$C$4=AB$7,AB48,0)+IF(Header!$C$4=AC$7,AC48,0)+IF(Header!$C$4=AD$7,AD48,0)</f>
        <v>0</v>
      </c>
      <c r="AG48" s="351">
        <f t="shared" si="17"/>
        <v>0</v>
      </c>
      <c r="AJ48" s="2">
        <f t="shared" si="5"/>
        <v>0</v>
      </c>
      <c r="AK48" s="341">
        <f t="shared" si="6"/>
        <v>0</v>
      </c>
      <c r="AL48" s="341">
        <f t="shared" si="7"/>
        <v>0</v>
      </c>
      <c r="AM48" s="341">
        <f t="shared" si="8"/>
        <v>0</v>
      </c>
      <c r="AN48" s="341">
        <f t="shared" si="9"/>
        <v>0</v>
      </c>
      <c r="AO48" s="341">
        <f t="shared" si="10"/>
        <v>0</v>
      </c>
      <c r="AP48" s="341">
        <f t="shared" si="11"/>
        <v>0</v>
      </c>
      <c r="AQ48" s="341">
        <f t="shared" si="12"/>
        <v>0</v>
      </c>
      <c r="AR48" s="341">
        <f t="shared" si="13"/>
        <v>0</v>
      </c>
      <c r="AS48" s="341">
        <f t="shared" si="14"/>
        <v>0</v>
      </c>
      <c r="AT48" s="341">
        <f t="shared" si="15"/>
        <v>0</v>
      </c>
      <c r="AU48" s="341">
        <f t="shared" si="16"/>
        <v>0</v>
      </c>
      <c r="AV48" s="351"/>
      <c r="AX48" s="349" cm="1">
        <f t="array" ref="AX48">IFERROR(_xldudf_SCOTT_SUMTRANSACTIONS(Scotts_Org1,'COA - VALUE TABLE'!$A48,'COA - VALUE TABLE'!AX$5,'COA - VALUE TABLE'!AX$6),0)</f>
        <v>0</v>
      </c>
      <c r="AY48" s="350" cm="1">
        <f t="array" ref="AY48">IFERROR(_xldudf_SCOTT_SUMTRANSACTIONS(Scotts_Org1,'COA - VALUE TABLE'!$A48,'COA - VALUE TABLE'!AY$5,'COA - VALUE TABLE'!AY$6),0)</f>
        <v>0</v>
      </c>
      <c r="AZ48" s="350" cm="1">
        <f t="array" ref="AZ48">IFERROR(_xldudf_SCOTT_SUMTRANSACTIONS(Scotts_Org1,'COA - VALUE TABLE'!$A48,'COA - VALUE TABLE'!AZ$5,'COA - VALUE TABLE'!AZ$6),0)</f>
        <v>0</v>
      </c>
      <c r="BA48" s="350" cm="1">
        <f t="array" ref="BA48">IFERROR(_xldudf_SCOTT_SUMTRANSACTIONS(Scotts_Org1,'COA - VALUE TABLE'!$A48,'COA - VALUE TABLE'!BA$5,'COA - VALUE TABLE'!BA$6),0)</f>
        <v>0</v>
      </c>
      <c r="BB48" s="350" cm="1">
        <f t="array" ref="BB48">IFERROR(_xldudf_SCOTT_SUMTRANSACTIONS(Scotts_Org1,'COA - VALUE TABLE'!$A48,'COA - VALUE TABLE'!BB$5,'COA - VALUE TABLE'!BB$6),0)</f>
        <v>0</v>
      </c>
      <c r="BC48" s="350" cm="1">
        <f t="array" ref="BC48">IFERROR(_xldudf_SCOTT_SUMTRANSACTIONS(Scotts_Org1,'COA - VALUE TABLE'!$A48,'COA - VALUE TABLE'!BC$5,'COA - VALUE TABLE'!BC$6),0)</f>
        <v>0</v>
      </c>
      <c r="BD48" s="350" cm="1">
        <f t="array" ref="BD48">IFERROR(_xldudf_SCOTT_SUMTRANSACTIONS(Scotts_Org1,'COA - VALUE TABLE'!$A48,'COA - VALUE TABLE'!BD$5,'COA - VALUE TABLE'!BD$6),0)</f>
        <v>0</v>
      </c>
      <c r="BE48" s="350" cm="1">
        <f t="array" ref="BE48">IFERROR(_xldudf_SCOTT_SUMTRANSACTIONS(Scotts_Org1,'COA - VALUE TABLE'!$A48,'COA - VALUE TABLE'!BE$5,'COA - VALUE TABLE'!BE$6),0)</f>
        <v>0</v>
      </c>
      <c r="BF48" s="350" cm="1">
        <f t="array" ref="BF48">IFERROR(_xldudf_SCOTT_SUMTRANSACTIONS(Scotts_Org1,'COA - VALUE TABLE'!$A48,'COA - VALUE TABLE'!BF$5,'COA - VALUE TABLE'!BF$6),0)</f>
        <v>0</v>
      </c>
      <c r="BG48" s="350" cm="1">
        <f t="array" ref="BG48">IFERROR(_xldudf_SCOTT_SUMTRANSACTIONS(Scotts_Org1,'COA - VALUE TABLE'!$A48,'COA - VALUE TABLE'!BG$5,'COA - VALUE TABLE'!BG$6),0)</f>
        <v>0</v>
      </c>
      <c r="BH48" s="350" cm="1">
        <f t="array" ref="BH48">IFERROR(_xldudf_SCOTT_SUMTRANSACTIONS(Scotts_Org1,'COA - VALUE TABLE'!$A48,'COA - VALUE TABLE'!BH$5,'COA - VALUE TABLE'!BH$6),0)</f>
        <v>0</v>
      </c>
      <c r="BI48" s="350" cm="1">
        <f t="array" ref="BI48">IFERROR(_xldudf_SCOTT_SUMTRANSACTIONS(Scotts_Org1,'COA - VALUE TABLE'!$A48,'COA - VALUE TABLE'!BI$5,'COA - VALUE TABLE'!BI$6),0)</f>
        <v>0</v>
      </c>
      <c r="BJ48" s="351" cm="1">
        <f t="array" ref="BJ48">IFERROR(_xldudf_SCOTT_SUMTRANSACTIONS(Scotts_Org1,'COA - VALUE TABLE'!$A48,'COA - VALUE TABLE'!BJ$5,'COA - VALUE TABLE'!BJ$6),0)</f>
        <v>0</v>
      </c>
    </row>
    <row r="49" spans="1:62" x14ac:dyDescent="0.2">
      <c r="A49" s="2">
        <v>478</v>
      </c>
      <c r="B49" s="341" t="s">
        <v>295</v>
      </c>
      <c r="C49" s="341" t="s">
        <v>496</v>
      </c>
      <c r="D49" s="341"/>
      <c r="E49" s="341" t="s">
        <v>297</v>
      </c>
      <c r="F49" s="341" t="s">
        <v>290</v>
      </c>
      <c r="G49" s="341" t="s">
        <v>497</v>
      </c>
      <c r="H49" s="341" t="s">
        <v>287</v>
      </c>
      <c r="I49" s="341" t="s">
        <v>287</v>
      </c>
      <c r="J49" s="341" t="s">
        <v>287</v>
      </c>
      <c r="K49" s="3"/>
      <c r="L49" t="str">
        <f t="shared" si="3"/>
        <v>478 - Director's remuneration</v>
      </c>
      <c r="M49" t="s">
        <v>457</v>
      </c>
      <c r="N49" t="s">
        <v>263</v>
      </c>
      <c r="S49" s="349" cm="1">
        <f t="array" ref="S49">IFERROR(_xldudf_SCOTT_SUMTRANSACTIONS(Scotts_Org1,'COA - VALUE TABLE'!$A49,'COA - VALUE TABLE'!S$5,'COA - VALUE TABLE'!S$6),0)</f>
        <v>0</v>
      </c>
      <c r="T49" s="350" cm="1">
        <f t="array" ref="T49">IFERROR(_xldudf_SCOTT_SUMTRANSACTIONS(Scotts_Org1,'COA - VALUE TABLE'!$A49,'COA - VALUE TABLE'!T$5,'COA - VALUE TABLE'!T$6),0)</f>
        <v>0</v>
      </c>
      <c r="U49" s="350" cm="1">
        <f t="array" ref="U49">IFERROR(_xldudf_SCOTT_SUMTRANSACTIONS(Scotts_Org1,'COA - VALUE TABLE'!$A49,'COA - VALUE TABLE'!U$5,'COA - VALUE TABLE'!U$6),0)</f>
        <v>0</v>
      </c>
      <c r="V49" s="350" cm="1">
        <f t="array" ref="V49">IFERROR(_xldudf_SCOTT_SUMTRANSACTIONS(Scotts_Org1,'COA - VALUE TABLE'!$A49,'COA - VALUE TABLE'!V$5,'COA - VALUE TABLE'!V$6),0)</f>
        <v>0</v>
      </c>
      <c r="W49" s="350" cm="1">
        <f t="array" ref="W49">IFERROR(_xldudf_SCOTT_SUMTRANSACTIONS(Scotts_Org1,'COA - VALUE TABLE'!$A49,'COA - VALUE TABLE'!W$5,'COA - VALUE TABLE'!W$6),0)</f>
        <v>0</v>
      </c>
      <c r="X49" s="350" cm="1">
        <f t="array" ref="X49">IFERROR(_xldudf_SCOTT_SUMTRANSACTIONS(Scotts_Org1,'COA - VALUE TABLE'!$A49,'COA - VALUE TABLE'!X$5,'COA - VALUE TABLE'!X$6),0)</f>
        <v>0</v>
      </c>
      <c r="Y49" s="350" cm="1">
        <f t="array" ref="Y49">IFERROR(_xldudf_SCOTT_SUMTRANSACTIONS(Scotts_Org1,'COA - VALUE TABLE'!$A49,'COA - VALUE TABLE'!Y$5,'COA - VALUE TABLE'!Y$6),0)</f>
        <v>0</v>
      </c>
      <c r="Z49" s="350" cm="1">
        <f t="array" ref="Z49">IFERROR(_xldudf_SCOTT_SUMTRANSACTIONS(Scotts_Org1,'COA - VALUE TABLE'!$A49,'COA - VALUE TABLE'!Z$5,'COA - VALUE TABLE'!Z$6),0)</f>
        <v>0</v>
      </c>
      <c r="AA49" s="350" cm="1">
        <f t="array" ref="AA49">IFERROR(_xldudf_SCOTT_SUMTRANSACTIONS(Scotts_Org1,'COA - VALUE TABLE'!$A49,'COA - VALUE TABLE'!AA$5,'COA - VALUE TABLE'!AA$6),0)</f>
        <v>0</v>
      </c>
      <c r="AB49" s="350" cm="1">
        <f t="array" ref="AB49">IFERROR(_xldudf_SCOTT_SUMTRANSACTIONS(Scotts_Org1,'COA - VALUE TABLE'!$A49,'COA - VALUE TABLE'!AB$5,'COA - VALUE TABLE'!AB$6),0)</f>
        <v>0</v>
      </c>
      <c r="AC49" s="350" cm="1">
        <f t="array" ref="AC49">IFERROR(_xldudf_SCOTT_SUMTRANSACTIONS(Scotts_Org1,'COA - VALUE TABLE'!$A49,'COA - VALUE TABLE'!AC$5,'COA - VALUE TABLE'!AC$6),0)</f>
        <v>0</v>
      </c>
      <c r="AD49" s="350" cm="1">
        <f t="array" ref="AD49">IFERROR(_xldudf_SCOTT_SUMTRANSACTIONS(Scotts_Org1,'COA - VALUE TABLE'!$A49,'COA - VALUE TABLE'!AD$5,'COA - VALUE TABLE'!AD$6),0)</f>
        <v>0</v>
      </c>
      <c r="AE49" s="350">
        <f t="shared" si="4"/>
        <v>0</v>
      </c>
      <c r="AF49" s="350">
        <f>IF(Header!$C$4=S$7,S49,0)+IF(Header!$C$4=T$7,T49,0)+IF(Header!$C$4=U$7,U49,0)+IF(Header!$C$4=V$7,V49,0)+IF(Header!$C$4=W$7,W49,0)+IF(Header!$C$4=X$7,X49,0)+IF(Header!$C$4=Y$7,Y49,0)+IF(Header!$C$4=Z$7,Z49,0)+IF(Header!$C$4=AA$7,AA49,0)+IF(Header!$C$4=AB$7,AB49,0)+IF(Header!$C$4=AC$7,AC49,0)+IF(Header!$C$4=AD$7,AD49,0)</f>
        <v>0</v>
      </c>
      <c r="AG49" s="351">
        <f t="shared" si="17"/>
        <v>0</v>
      </c>
      <c r="AJ49" s="2">
        <f t="shared" si="5"/>
        <v>0</v>
      </c>
      <c r="AK49" s="341">
        <f t="shared" si="6"/>
        <v>0</v>
      </c>
      <c r="AL49" s="341">
        <f t="shared" si="7"/>
        <v>0</v>
      </c>
      <c r="AM49" s="341">
        <f t="shared" si="8"/>
        <v>0</v>
      </c>
      <c r="AN49" s="341">
        <f t="shared" si="9"/>
        <v>0</v>
      </c>
      <c r="AO49" s="341">
        <f t="shared" si="10"/>
        <v>0</v>
      </c>
      <c r="AP49" s="341">
        <f t="shared" si="11"/>
        <v>0</v>
      </c>
      <c r="AQ49" s="341">
        <f t="shared" si="12"/>
        <v>0</v>
      </c>
      <c r="AR49" s="341">
        <f t="shared" si="13"/>
        <v>0</v>
      </c>
      <c r="AS49" s="341">
        <f t="shared" si="14"/>
        <v>0</v>
      </c>
      <c r="AT49" s="341">
        <f t="shared" si="15"/>
        <v>0</v>
      </c>
      <c r="AU49" s="341">
        <f t="shared" si="16"/>
        <v>0</v>
      </c>
      <c r="AV49" s="351"/>
      <c r="AX49" s="349" cm="1">
        <f t="array" ref="AX49">IFERROR(_xldudf_SCOTT_SUMTRANSACTIONS(Scotts_Org1,'COA - VALUE TABLE'!$A49,'COA - VALUE TABLE'!AX$5,'COA - VALUE TABLE'!AX$6),0)</f>
        <v>0</v>
      </c>
      <c r="AY49" s="350" cm="1">
        <f t="array" ref="AY49">IFERROR(_xldudf_SCOTT_SUMTRANSACTIONS(Scotts_Org1,'COA - VALUE TABLE'!$A49,'COA - VALUE TABLE'!AY$5,'COA - VALUE TABLE'!AY$6),0)</f>
        <v>0</v>
      </c>
      <c r="AZ49" s="350" cm="1">
        <f t="array" ref="AZ49">IFERROR(_xldudf_SCOTT_SUMTRANSACTIONS(Scotts_Org1,'COA - VALUE TABLE'!$A49,'COA - VALUE TABLE'!AZ$5,'COA - VALUE TABLE'!AZ$6),0)</f>
        <v>0</v>
      </c>
      <c r="BA49" s="350" cm="1">
        <f t="array" ref="BA49">IFERROR(_xldudf_SCOTT_SUMTRANSACTIONS(Scotts_Org1,'COA - VALUE TABLE'!$A49,'COA - VALUE TABLE'!BA$5,'COA - VALUE TABLE'!BA$6),0)</f>
        <v>0</v>
      </c>
      <c r="BB49" s="350" cm="1">
        <f t="array" ref="BB49">IFERROR(_xldudf_SCOTT_SUMTRANSACTIONS(Scotts_Org1,'COA - VALUE TABLE'!$A49,'COA - VALUE TABLE'!BB$5,'COA - VALUE TABLE'!BB$6),0)</f>
        <v>0</v>
      </c>
      <c r="BC49" s="350" cm="1">
        <f t="array" ref="BC49">IFERROR(_xldudf_SCOTT_SUMTRANSACTIONS(Scotts_Org1,'COA - VALUE TABLE'!$A49,'COA - VALUE TABLE'!BC$5,'COA - VALUE TABLE'!BC$6),0)</f>
        <v>0</v>
      </c>
      <c r="BD49" s="350" cm="1">
        <f t="array" ref="BD49">IFERROR(_xldudf_SCOTT_SUMTRANSACTIONS(Scotts_Org1,'COA - VALUE TABLE'!$A49,'COA - VALUE TABLE'!BD$5,'COA - VALUE TABLE'!BD$6),0)</f>
        <v>0</v>
      </c>
      <c r="BE49" s="350" cm="1">
        <f t="array" ref="BE49">IFERROR(_xldudf_SCOTT_SUMTRANSACTIONS(Scotts_Org1,'COA - VALUE TABLE'!$A49,'COA - VALUE TABLE'!BE$5,'COA - VALUE TABLE'!BE$6),0)</f>
        <v>0</v>
      </c>
      <c r="BF49" s="350" cm="1">
        <f t="array" ref="BF49">IFERROR(_xldudf_SCOTT_SUMTRANSACTIONS(Scotts_Org1,'COA - VALUE TABLE'!$A49,'COA - VALUE TABLE'!BF$5,'COA - VALUE TABLE'!BF$6),0)</f>
        <v>0</v>
      </c>
      <c r="BG49" s="350" cm="1">
        <f t="array" ref="BG49">IFERROR(_xldudf_SCOTT_SUMTRANSACTIONS(Scotts_Org1,'COA - VALUE TABLE'!$A49,'COA - VALUE TABLE'!BG$5,'COA - VALUE TABLE'!BG$6),0)</f>
        <v>0</v>
      </c>
      <c r="BH49" s="350" cm="1">
        <f t="array" ref="BH49">IFERROR(_xldudf_SCOTT_SUMTRANSACTIONS(Scotts_Org1,'COA - VALUE TABLE'!$A49,'COA - VALUE TABLE'!BH$5,'COA - VALUE TABLE'!BH$6),0)</f>
        <v>0</v>
      </c>
      <c r="BI49" s="350" cm="1">
        <f t="array" ref="BI49">IFERROR(_xldudf_SCOTT_SUMTRANSACTIONS(Scotts_Org1,'COA - VALUE TABLE'!$A49,'COA - VALUE TABLE'!BI$5,'COA - VALUE TABLE'!BI$6),0)</f>
        <v>0</v>
      </c>
      <c r="BJ49" s="351" cm="1">
        <f t="array" ref="BJ49">IFERROR(_xldudf_SCOTT_SUMTRANSACTIONS(Scotts_Org1,'COA - VALUE TABLE'!$A49,'COA - VALUE TABLE'!BJ$5,'COA - VALUE TABLE'!BJ$6),0)</f>
        <v>0</v>
      </c>
    </row>
    <row r="50" spans="1:62" x14ac:dyDescent="0.2">
      <c r="A50" s="2">
        <v>479</v>
      </c>
      <c r="B50" s="341" t="s">
        <v>295</v>
      </c>
      <c r="C50" s="341" t="s">
        <v>24</v>
      </c>
      <c r="D50" s="341"/>
      <c r="E50" s="341" t="s">
        <v>297</v>
      </c>
      <c r="F50" s="341" t="s">
        <v>290</v>
      </c>
      <c r="G50" s="341" t="s">
        <v>335</v>
      </c>
      <c r="H50" s="341" t="s">
        <v>287</v>
      </c>
      <c r="I50" s="341" t="s">
        <v>287</v>
      </c>
      <c r="J50" s="341" t="s">
        <v>287</v>
      </c>
      <c r="K50" s="3"/>
      <c r="L50" t="str">
        <f t="shared" si="3"/>
        <v>479 - Employers National Insurance</v>
      </c>
      <c r="M50" t="s">
        <v>457</v>
      </c>
      <c r="N50" t="s">
        <v>263</v>
      </c>
      <c r="S50" s="349" cm="1">
        <f t="array" ref="S50">IFERROR(_xldudf_SCOTT_SUMTRANSACTIONS(Scotts_Org1,'COA - VALUE TABLE'!$A50,'COA - VALUE TABLE'!S$5,'COA - VALUE TABLE'!S$6),0)</f>
        <v>0</v>
      </c>
      <c r="T50" s="350" cm="1">
        <f t="array" ref="T50">IFERROR(_xldudf_SCOTT_SUMTRANSACTIONS(Scotts_Org1,'COA - VALUE TABLE'!$A50,'COA - VALUE TABLE'!T$5,'COA - VALUE TABLE'!T$6),0)</f>
        <v>0</v>
      </c>
      <c r="U50" s="350" cm="1">
        <f t="array" ref="U50">IFERROR(_xldudf_SCOTT_SUMTRANSACTIONS(Scotts_Org1,'COA - VALUE TABLE'!$A50,'COA - VALUE TABLE'!U$5,'COA - VALUE TABLE'!U$6),0)</f>
        <v>0</v>
      </c>
      <c r="V50" s="350" cm="1">
        <f t="array" ref="V50">IFERROR(_xldudf_SCOTT_SUMTRANSACTIONS(Scotts_Org1,'COA - VALUE TABLE'!$A50,'COA - VALUE TABLE'!V$5,'COA - VALUE TABLE'!V$6),0)</f>
        <v>0</v>
      </c>
      <c r="W50" s="350" cm="1">
        <f t="array" ref="W50">IFERROR(_xldudf_SCOTT_SUMTRANSACTIONS(Scotts_Org1,'COA - VALUE TABLE'!$A50,'COA - VALUE TABLE'!W$5,'COA - VALUE TABLE'!W$6),0)</f>
        <v>0</v>
      </c>
      <c r="X50" s="350" cm="1">
        <f t="array" ref="X50">IFERROR(_xldudf_SCOTT_SUMTRANSACTIONS(Scotts_Org1,'COA - VALUE TABLE'!$A50,'COA - VALUE TABLE'!X$5,'COA - VALUE TABLE'!X$6),0)</f>
        <v>0</v>
      </c>
      <c r="Y50" s="350" cm="1">
        <f t="array" ref="Y50">IFERROR(_xldudf_SCOTT_SUMTRANSACTIONS(Scotts_Org1,'COA - VALUE TABLE'!$A50,'COA - VALUE TABLE'!Y$5,'COA - VALUE TABLE'!Y$6),0)</f>
        <v>0</v>
      </c>
      <c r="Z50" s="350" cm="1">
        <f t="array" ref="Z50">IFERROR(_xldudf_SCOTT_SUMTRANSACTIONS(Scotts_Org1,'COA - VALUE TABLE'!$A50,'COA - VALUE TABLE'!Z$5,'COA - VALUE TABLE'!Z$6),0)</f>
        <v>0</v>
      </c>
      <c r="AA50" s="350" cm="1">
        <f t="array" ref="AA50">IFERROR(_xldudf_SCOTT_SUMTRANSACTIONS(Scotts_Org1,'COA - VALUE TABLE'!$A50,'COA - VALUE TABLE'!AA$5,'COA - VALUE TABLE'!AA$6),0)</f>
        <v>0</v>
      </c>
      <c r="AB50" s="350" cm="1">
        <f t="array" ref="AB50">IFERROR(_xldudf_SCOTT_SUMTRANSACTIONS(Scotts_Org1,'COA - VALUE TABLE'!$A50,'COA - VALUE TABLE'!AB$5,'COA - VALUE TABLE'!AB$6),0)</f>
        <v>0</v>
      </c>
      <c r="AC50" s="350" cm="1">
        <f t="array" ref="AC50">IFERROR(_xldudf_SCOTT_SUMTRANSACTIONS(Scotts_Org1,'COA - VALUE TABLE'!$A50,'COA - VALUE TABLE'!AC$5,'COA - VALUE TABLE'!AC$6),0)</f>
        <v>0</v>
      </c>
      <c r="AD50" s="350" cm="1">
        <f t="array" ref="AD50">IFERROR(_xldudf_SCOTT_SUMTRANSACTIONS(Scotts_Org1,'COA - VALUE TABLE'!$A50,'COA - VALUE TABLE'!AD$5,'COA - VALUE TABLE'!AD$6),0)</f>
        <v>0</v>
      </c>
      <c r="AE50" s="350">
        <f t="shared" si="4"/>
        <v>0</v>
      </c>
      <c r="AF50" s="350">
        <f>IF(Header!$C$4=S$7,S50,0)+IF(Header!$C$4=T$7,T50,0)+IF(Header!$C$4=U$7,U50,0)+IF(Header!$C$4=V$7,V50,0)+IF(Header!$C$4=W$7,W50,0)+IF(Header!$C$4=X$7,X50,0)+IF(Header!$C$4=Y$7,Y50,0)+IF(Header!$C$4=Z$7,Z50,0)+IF(Header!$C$4=AA$7,AA50,0)+IF(Header!$C$4=AB$7,AB50,0)+IF(Header!$C$4=AC$7,AC50,0)+IF(Header!$C$4=AD$7,AD50,0)</f>
        <v>0</v>
      </c>
      <c r="AG50" s="351">
        <f t="shared" si="17"/>
        <v>0</v>
      </c>
      <c r="AJ50" s="2">
        <f t="shared" si="5"/>
        <v>0</v>
      </c>
      <c r="AK50" s="341">
        <f t="shared" si="6"/>
        <v>0</v>
      </c>
      <c r="AL50" s="341">
        <f t="shared" si="7"/>
        <v>0</v>
      </c>
      <c r="AM50" s="341">
        <f t="shared" si="8"/>
        <v>0</v>
      </c>
      <c r="AN50" s="341">
        <f t="shared" si="9"/>
        <v>0</v>
      </c>
      <c r="AO50" s="341">
        <f t="shared" si="10"/>
        <v>0</v>
      </c>
      <c r="AP50" s="341">
        <f t="shared" si="11"/>
        <v>0</v>
      </c>
      <c r="AQ50" s="341">
        <f t="shared" si="12"/>
        <v>0</v>
      </c>
      <c r="AR50" s="341">
        <f t="shared" si="13"/>
        <v>0</v>
      </c>
      <c r="AS50" s="341">
        <f t="shared" si="14"/>
        <v>0</v>
      </c>
      <c r="AT50" s="341">
        <f t="shared" si="15"/>
        <v>0</v>
      </c>
      <c r="AU50" s="341">
        <f t="shared" si="16"/>
        <v>0</v>
      </c>
      <c r="AV50" s="351"/>
      <c r="AX50" s="349" cm="1">
        <f t="array" ref="AX50">IFERROR(_xldudf_SCOTT_SUMTRANSACTIONS(Scotts_Org1,'COA - VALUE TABLE'!$A50,'COA - VALUE TABLE'!AX$5,'COA - VALUE TABLE'!AX$6),0)</f>
        <v>0</v>
      </c>
      <c r="AY50" s="350" cm="1">
        <f t="array" ref="AY50">IFERROR(_xldudf_SCOTT_SUMTRANSACTIONS(Scotts_Org1,'COA - VALUE TABLE'!$A50,'COA - VALUE TABLE'!AY$5,'COA - VALUE TABLE'!AY$6),0)</f>
        <v>0</v>
      </c>
      <c r="AZ50" s="350" cm="1">
        <f t="array" ref="AZ50">IFERROR(_xldudf_SCOTT_SUMTRANSACTIONS(Scotts_Org1,'COA - VALUE TABLE'!$A50,'COA - VALUE TABLE'!AZ$5,'COA - VALUE TABLE'!AZ$6),0)</f>
        <v>0</v>
      </c>
      <c r="BA50" s="350" cm="1">
        <f t="array" ref="BA50">IFERROR(_xldudf_SCOTT_SUMTRANSACTIONS(Scotts_Org1,'COA - VALUE TABLE'!$A50,'COA - VALUE TABLE'!BA$5,'COA - VALUE TABLE'!BA$6),0)</f>
        <v>0</v>
      </c>
      <c r="BB50" s="350" cm="1">
        <f t="array" ref="BB50">IFERROR(_xldudf_SCOTT_SUMTRANSACTIONS(Scotts_Org1,'COA - VALUE TABLE'!$A50,'COA - VALUE TABLE'!BB$5,'COA - VALUE TABLE'!BB$6),0)</f>
        <v>0</v>
      </c>
      <c r="BC50" s="350" cm="1">
        <f t="array" ref="BC50">IFERROR(_xldudf_SCOTT_SUMTRANSACTIONS(Scotts_Org1,'COA - VALUE TABLE'!$A50,'COA - VALUE TABLE'!BC$5,'COA - VALUE TABLE'!BC$6),0)</f>
        <v>0</v>
      </c>
      <c r="BD50" s="350" cm="1">
        <f t="array" ref="BD50">IFERROR(_xldudf_SCOTT_SUMTRANSACTIONS(Scotts_Org1,'COA - VALUE TABLE'!$A50,'COA - VALUE TABLE'!BD$5,'COA - VALUE TABLE'!BD$6),0)</f>
        <v>0</v>
      </c>
      <c r="BE50" s="350" cm="1">
        <f t="array" ref="BE50">IFERROR(_xldudf_SCOTT_SUMTRANSACTIONS(Scotts_Org1,'COA - VALUE TABLE'!$A50,'COA - VALUE TABLE'!BE$5,'COA - VALUE TABLE'!BE$6),0)</f>
        <v>0</v>
      </c>
      <c r="BF50" s="350" cm="1">
        <f t="array" ref="BF50">IFERROR(_xldudf_SCOTT_SUMTRANSACTIONS(Scotts_Org1,'COA - VALUE TABLE'!$A50,'COA - VALUE TABLE'!BF$5,'COA - VALUE TABLE'!BF$6),0)</f>
        <v>0</v>
      </c>
      <c r="BG50" s="350" cm="1">
        <f t="array" ref="BG50">IFERROR(_xldudf_SCOTT_SUMTRANSACTIONS(Scotts_Org1,'COA - VALUE TABLE'!$A50,'COA - VALUE TABLE'!BG$5,'COA - VALUE TABLE'!BG$6),0)</f>
        <v>0</v>
      </c>
      <c r="BH50" s="350" cm="1">
        <f t="array" ref="BH50">IFERROR(_xldudf_SCOTT_SUMTRANSACTIONS(Scotts_Org1,'COA - VALUE TABLE'!$A50,'COA - VALUE TABLE'!BH$5,'COA - VALUE TABLE'!BH$6),0)</f>
        <v>0</v>
      </c>
      <c r="BI50" s="350" cm="1">
        <f t="array" ref="BI50">IFERROR(_xldudf_SCOTT_SUMTRANSACTIONS(Scotts_Org1,'COA - VALUE TABLE'!$A50,'COA - VALUE TABLE'!BI$5,'COA - VALUE TABLE'!BI$6),0)</f>
        <v>0</v>
      </c>
      <c r="BJ50" s="351" cm="1">
        <f t="array" ref="BJ50">IFERROR(_xldudf_SCOTT_SUMTRANSACTIONS(Scotts_Org1,'COA - VALUE TABLE'!$A50,'COA - VALUE TABLE'!BJ$5,'COA - VALUE TABLE'!BJ$6),0)</f>
        <v>0</v>
      </c>
    </row>
    <row r="51" spans="1:62" x14ac:dyDescent="0.2">
      <c r="A51" s="2">
        <v>480</v>
      </c>
      <c r="B51" s="341" t="s">
        <v>295</v>
      </c>
      <c r="C51" s="341" t="s">
        <v>336</v>
      </c>
      <c r="D51" s="341"/>
      <c r="E51" s="341" t="s">
        <v>297</v>
      </c>
      <c r="F51" s="341" t="s">
        <v>290</v>
      </c>
      <c r="G51" s="341" t="s">
        <v>337</v>
      </c>
      <c r="H51" s="341" t="s">
        <v>287</v>
      </c>
      <c r="I51" s="341" t="s">
        <v>287</v>
      </c>
      <c r="J51" s="341" t="s">
        <v>287</v>
      </c>
      <c r="K51" s="3"/>
      <c r="L51" t="str">
        <f t="shared" si="3"/>
        <v>480 - Staff Training</v>
      </c>
      <c r="M51" t="s">
        <v>457</v>
      </c>
      <c r="N51" t="s">
        <v>263</v>
      </c>
      <c r="S51" s="349" cm="1">
        <f t="array" ref="S51">IFERROR(_xldudf_SCOTT_SUMTRANSACTIONS(Scotts_Org1,'COA - VALUE TABLE'!$A51,'COA - VALUE TABLE'!S$5,'COA - VALUE TABLE'!S$6),0)</f>
        <v>0</v>
      </c>
      <c r="T51" s="350" cm="1">
        <f t="array" ref="T51">IFERROR(_xldudf_SCOTT_SUMTRANSACTIONS(Scotts_Org1,'COA - VALUE TABLE'!$A51,'COA - VALUE TABLE'!T$5,'COA - VALUE TABLE'!T$6),0)</f>
        <v>0</v>
      </c>
      <c r="U51" s="350" cm="1">
        <f t="array" ref="U51">IFERROR(_xldudf_SCOTT_SUMTRANSACTIONS(Scotts_Org1,'COA - VALUE TABLE'!$A51,'COA - VALUE TABLE'!U$5,'COA - VALUE TABLE'!U$6),0)</f>
        <v>0</v>
      </c>
      <c r="V51" s="350" cm="1">
        <f t="array" ref="V51">IFERROR(_xldudf_SCOTT_SUMTRANSACTIONS(Scotts_Org1,'COA - VALUE TABLE'!$A51,'COA - VALUE TABLE'!V$5,'COA - VALUE TABLE'!V$6),0)</f>
        <v>0</v>
      </c>
      <c r="W51" s="350" cm="1">
        <f t="array" ref="W51">IFERROR(_xldudf_SCOTT_SUMTRANSACTIONS(Scotts_Org1,'COA - VALUE TABLE'!$A51,'COA - VALUE TABLE'!W$5,'COA - VALUE TABLE'!W$6),0)</f>
        <v>0</v>
      </c>
      <c r="X51" s="350" cm="1">
        <f t="array" ref="X51">IFERROR(_xldudf_SCOTT_SUMTRANSACTIONS(Scotts_Org1,'COA - VALUE TABLE'!$A51,'COA - VALUE TABLE'!X$5,'COA - VALUE TABLE'!X$6),0)</f>
        <v>0</v>
      </c>
      <c r="Y51" s="350" cm="1">
        <f t="array" ref="Y51">IFERROR(_xldudf_SCOTT_SUMTRANSACTIONS(Scotts_Org1,'COA - VALUE TABLE'!$A51,'COA - VALUE TABLE'!Y$5,'COA - VALUE TABLE'!Y$6),0)</f>
        <v>0</v>
      </c>
      <c r="Z51" s="350" cm="1">
        <f t="array" ref="Z51">IFERROR(_xldudf_SCOTT_SUMTRANSACTIONS(Scotts_Org1,'COA - VALUE TABLE'!$A51,'COA - VALUE TABLE'!Z$5,'COA - VALUE TABLE'!Z$6),0)</f>
        <v>0</v>
      </c>
      <c r="AA51" s="350" cm="1">
        <f t="array" ref="AA51">IFERROR(_xldudf_SCOTT_SUMTRANSACTIONS(Scotts_Org1,'COA - VALUE TABLE'!$A51,'COA - VALUE TABLE'!AA$5,'COA - VALUE TABLE'!AA$6),0)</f>
        <v>0</v>
      </c>
      <c r="AB51" s="350" cm="1">
        <f t="array" ref="AB51">IFERROR(_xldudf_SCOTT_SUMTRANSACTIONS(Scotts_Org1,'COA - VALUE TABLE'!$A51,'COA - VALUE TABLE'!AB$5,'COA - VALUE TABLE'!AB$6),0)</f>
        <v>0</v>
      </c>
      <c r="AC51" s="350" cm="1">
        <f t="array" ref="AC51">IFERROR(_xldudf_SCOTT_SUMTRANSACTIONS(Scotts_Org1,'COA - VALUE TABLE'!$A51,'COA - VALUE TABLE'!AC$5,'COA - VALUE TABLE'!AC$6),0)</f>
        <v>0</v>
      </c>
      <c r="AD51" s="350" cm="1">
        <f t="array" ref="AD51">IFERROR(_xldudf_SCOTT_SUMTRANSACTIONS(Scotts_Org1,'COA - VALUE TABLE'!$A51,'COA - VALUE TABLE'!AD$5,'COA - VALUE TABLE'!AD$6),0)</f>
        <v>0</v>
      </c>
      <c r="AE51" s="350">
        <f t="shared" si="4"/>
        <v>0</v>
      </c>
      <c r="AF51" s="350">
        <f>IF(Header!$C$4=S$7,S51,0)+IF(Header!$C$4=T$7,T51,0)+IF(Header!$C$4=U$7,U51,0)+IF(Header!$C$4=V$7,V51,0)+IF(Header!$C$4=W$7,W51,0)+IF(Header!$C$4=X$7,X51,0)+IF(Header!$C$4=Y$7,Y51,0)+IF(Header!$C$4=Z$7,Z51,0)+IF(Header!$C$4=AA$7,AA51,0)+IF(Header!$C$4=AB$7,AB51,0)+IF(Header!$C$4=AC$7,AC51,0)+IF(Header!$C$4=AD$7,AD51,0)</f>
        <v>0</v>
      </c>
      <c r="AG51" s="351">
        <f t="shared" si="17"/>
        <v>0</v>
      </c>
      <c r="AJ51" s="2">
        <f t="shared" si="5"/>
        <v>0</v>
      </c>
      <c r="AK51" s="341">
        <f t="shared" si="6"/>
        <v>0</v>
      </c>
      <c r="AL51" s="341">
        <f t="shared" si="7"/>
        <v>0</v>
      </c>
      <c r="AM51" s="341">
        <f t="shared" si="8"/>
        <v>0</v>
      </c>
      <c r="AN51" s="341">
        <f t="shared" si="9"/>
        <v>0</v>
      </c>
      <c r="AO51" s="341">
        <f t="shared" si="10"/>
        <v>0</v>
      </c>
      <c r="AP51" s="341">
        <f t="shared" si="11"/>
        <v>0</v>
      </c>
      <c r="AQ51" s="341">
        <f t="shared" si="12"/>
        <v>0</v>
      </c>
      <c r="AR51" s="341">
        <f t="shared" si="13"/>
        <v>0</v>
      </c>
      <c r="AS51" s="341">
        <f t="shared" si="14"/>
        <v>0</v>
      </c>
      <c r="AT51" s="341">
        <f t="shared" si="15"/>
        <v>0</v>
      </c>
      <c r="AU51" s="341">
        <f t="shared" si="16"/>
        <v>0</v>
      </c>
      <c r="AV51" s="351"/>
      <c r="AX51" s="349" cm="1">
        <f t="array" ref="AX51">IFERROR(_xldudf_SCOTT_SUMTRANSACTIONS(Scotts_Org1,'COA - VALUE TABLE'!$A51,'COA - VALUE TABLE'!AX$5,'COA - VALUE TABLE'!AX$6),0)</f>
        <v>0</v>
      </c>
      <c r="AY51" s="350" cm="1">
        <f t="array" ref="AY51">IFERROR(_xldudf_SCOTT_SUMTRANSACTIONS(Scotts_Org1,'COA - VALUE TABLE'!$A51,'COA - VALUE TABLE'!AY$5,'COA - VALUE TABLE'!AY$6),0)</f>
        <v>0</v>
      </c>
      <c r="AZ51" s="350" cm="1">
        <f t="array" ref="AZ51">IFERROR(_xldudf_SCOTT_SUMTRANSACTIONS(Scotts_Org1,'COA - VALUE TABLE'!$A51,'COA - VALUE TABLE'!AZ$5,'COA - VALUE TABLE'!AZ$6),0)</f>
        <v>0</v>
      </c>
      <c r="BA51" s="350" cm="1">
        <f t="array" ref="BA51">IFERROR(_xldudf_SCOTT_SUMTRANSACTIONS(Scotts_Org1,'COA - VALUE TABLE'!$A51,'COA - VALUE TABLE'!BA$5,'COA - VALUE TABLE'!BA$6),0)</f>
        <v>0</v>
      </c>
      <c r="BB51" s="350" cm="1">
        <f t="array" ref="BB51">IFERROR(_xldudf_SCOTT_SUMTRANSACTIONS(Scotts_Org1,'COA - VALUE TABLE'!$A51,'COA - VALUE TABLE'!BB$5,'COA - VALUE TABLE'!BB$6),0)</f>
        <v>0</v>
      </c>
      <c r="BC51" s="350" cm="1">
        <f t="array" ref="BC51">IFERROR(_xldudf_SCOTT_SUMTRANSACTIONS(Scotts_Org1,'COA - VALUE TABLE'!$A51,'COA - VALUE TABLE'!BC$5,'COA - VALUE TABLE'!BC$6),0)</f>
        <v>0</v>
      </c>
      <c r="BD51" s="350" cm="1">
        <f t="array" ref="BD51">IFERROR(_xldudf_SCOTT_SUMTRANSACTIONS(Scotts_Org1,'COA - VALUE TABLE'!$A51,'COA - VALUE TABLE'!BD$5,'COA - VALUE TABLE'!BD$6),0)</f>
        <v>0</v>
      </c>
      <c r="BE51" s="350" cm="1">
        <f t="array" ref="BE51">IFERROR(_xldudf_SCOTT_SUMTRANSACTIONS(Scotts_Org1,'COA - VALUE TABLE'!$A51,'COA - VALUE TABLE'!BE$5,'COA - VALUE TABLE'!BE$6),0)</f>
        <v>0</v>
      </c>
      <c r="BF51" s="350" cm="1">
        <f t="array" ref="BF51">IFERROR(_xldudf_SCOTT_SUMTRANSACTIONS(Scotts_Org1,'COA - VALUE TABLE'!$A51,'COA - VALUE TABLE'!BF$5,'COA - VALUE TABLE'!BF$6),0)</f>
        <v>0</v>
      </c>
      <c r="BG51" s="350" cm="1">
        <f t="array" ref="BG51">IFERROR(_xldudf_SCOTT_SUMTRANSACTIONS(Scotts_Org1,'COA - VALUE TABLE'!$A51,'COA - VALUE TABLE'!BG$5,'COA - VALUE TABLE'!BG$6),0)</f>
        <v>0</v>
      </c>
      <c r="BH51" s="350" cm="1">
        <f t="array" ref="BH51">IFERROR(_xldudf_SCOTT_SUMTRANSACTIONS(Scotts_Org1,'COA - VALUE TABLE'!$A51,'COA - VALUE TABLE'!BH$5,'COA - VALUE TABLE'!BH$6),0)</f>
        <v>0</v>
      </c>
      <c r="BI51" s="350" cm="1">
        <f t="array" ref="BI51">IFERROR(_xldudf_SCOTT_SUMTRANSACTIONS(Scotts_Org1,'COA - VALUE TABLE'!$A51,'COA - VALUE TABLE'!BI$5,'COA - VALUE TABLE'!BI$6),0)</f>
        <v>0</v>
      </c>
      <c r="BJ51" s="351" cm="1">
        <f t="array" ref="BJ51">IFERROR(_xldudf_SCOTT_SUMTRANSACTIONS(Scotts_Org1,'COA - VALUE TABLE'!$A51,'COA - VALUE TABLE'!BJ$5,'COA - VALUE TABLE'!BJ$6),0)</f>
        <v>0</v>
      </c>
    </row>
    <row r="52" spans="1:62" x14ac:dyDescent="0.2">
      <c r="A52" s="357">
        <v>481</v>
      </c>
      <c r="B52" s="267" t="s">
        <v>295</v>
      </c>
      <c r="C52" s="267" t="s">
        <v>498</v>
      </c>
      <c r="D52" s="267"/>
      <c r="E52" s="267" t="s">
        <v>297</v>
      </c>
      <c r="F52" s="267" t="s">
        <v>290</v>
      </c>
      <c r="G52" s="267" t="s">
        <v>335</v>
      </c>
      <c r="H52" s="267" t="s">
        <v>287</v>
      </c>
      <c r="I52" s="267" t="s">
        <v>287</v>
      </c>
      <c r="J52" s="267" t="s">
        <v>287</v>
      </c>
      <c r="K52" s="320"/>
      <c r="L52" t="str">
        <f t="shared" si="3"/>
        <v>481 - Capitalised Labour Costs</v>
      </c>
      <c r="M52" t="s">
        <v>457</v>
      </c>
      <c r="N52" t="s">
        <v>263</v>
      </c>
      <c r="S52" s="349" cm="1">
        <f t="array" ref="S52">IFERROR(_xldudf_SCOTT_SUMTRANSACTIONS(Scotts_Org1,'COA - VALUE TABLE'!$A52,'COA - VALUE TABLE'!S$5,'COA - VALUE TABLE'!S$6),0)</f>
        <v>0</v>
      </c>
      <c r="T52" s="350" cm="1">
        <f t="array" ref="T52">IFERROR(_xldudf_SCOTT_SUMTRANSACTIONS(Scotts_Org1,'COA - VALUE TABLE'!$A52,'COA - VALUE TABLE'!T$5,'COA - VALUE TABLE'!T$6),0)</f>
        <v>0</v>
      </c>
      <c r="U52" s="350" cm="1">
        <f t="array" ref="U52">IFERROR(_xldudf_SCOTT_SUMTRANSACTIONS(Scotts_Org1,'COA - VALUE TABLE'!$A52,'COA - VALUE TABLE'!U$5,'COA - VALUE TABLE'!U$6),0)</f>
        <v>0</v>
      </c>
      <c r="V52" s="350" cm="1">
        <f t="array" ref="V52">IFERROR(_xldudf_SCOTT_SUMTRANSACTIONS(Scotts_Org1,'COA - VALUE TABLE'!$A52,'COA - VALUE TABLE'!V$5,'COA - VALUE TABLE'!V$6),0)</f>
        <v>0</v>
      </c>
      <c r="W52" s="350" cm="1">
        <f t="array" ref="W52">IFERROR(_xldudf_SCOTT_SUMTRANSACTIONS(Scotts_Org1,'COA - VALUE TABLE'!$A52,'COA - VALUE TABLE'!W$5,'COA - VALUE TABLE'!W$6),0)</f>
        <v>0</v>
      </c>
      <c r="X52" s="350" cm="1">
        <f t="array" ref="X52">IFERROR(_xldudf_SCOTT_SUMTRANSACTIONS(Scotts_Org1,'COA - VALUE TABLE'!$A52,'COA - VALUE TABLE'!X$5,'COA - VALUE TABLE'!X$6),0)</f>
        <v>0</v>
      </c>
      <c r="Y52" s="350" cm="1">
        <f t="array" ref="Y52">IFERROR(_xldudf_SCOTT_SUMTRANSACTIONS(Scotts_Org1,'COA - VALUE TABLE'!$A52,'COA - VALUE TABLE'!Y$5,'COA - VALUE TABLE'!Y$6),0)</f>
        <v>0</v>
      </c>
      <c r="Z52" s="350" cm="1">
        <f t="array" ref="Z52">IFERROR(_xldudf_SCOTT_SUMTRANSACTIONS(Scotts_Org1,'COA - VALUE TABLE'!$A52,'COA - VALUE TABLE'!Z$5,'COA - VALUE TABLE'!Z$6),0)</f>
        <v>0</v>
      </c>
      <c r="AA52" s="350" cm="1">
        <f t="array" ref="AA52">IFERROR(_xldudf_SCOTT_SUMTRANSACTIONS(Scotts_Org1,'COA - VALUE TABLE'!$A52,'COA - VALUE TABLE'!AA$5,'COA - VALUE TABLE'!AA$6),0)</f>
        <v>0</v>
      </c>
      <c r="AB52" s="350" cm="1">
        <f t="array" ref="AB52">IFERROR(_xldudf_SCOTT_SUMTRANSACTIONS(Scotts_Org1,'COA - VALUE TABLE'!$A52,'COA - VALUE TABLE'!AB$5,'COA - VALUE TABLE'!AB$6),0)</f>
        <v>0</v>
      </c>
      <c r="AC52" s="350" cm="1">
        <f t="array" ref="AC52">IFERROR(_xldudf_SCOTT_SUMTRANSACTIONS(Scotts_Org1,'COA - VALUE TABLE'!$A52,'COA - VALUE TABLE'!AC$5,'COA - VALUE TABLE'!AC$6),0)</f>
        <v>0</v>
      </c>
      <c r="AD52" s="350" cm="1">
        <f t="array" ref="AD52">IFERROR(_xldudf_SCOTT_SUMTRANSACTIONS(Scotts_Org1,'COA - VALUE TABLE'!$A52,'COA - VALUE TABLE'!AD$5,'COA - VALUE TABLE'!AD$6),0)</f>
        <v>0</v>
      </c>
      <c r="AE52" s="350">
        <f t="shared" si="4"/>
        <v>0</v>
      </c>
      <c r="AF52" s="350">
        <f>IF(Header!$C$4=S$7,S52,0)+IF(Header!$C$4=T$7,T52,0)+IF(Header!$C$4=U$7,U52,0)+IF(Header!$C$4=V$7,V52,0)+IF(Header!$C$4=W$7,W52,0)+IF(Header!$C$4=X$7,X52,0)+IF(Header!$C$4=Y$7,Y52,0)+IF(Header!$C$4=Z$7,Z52,0)+IF(Header!$C$4=AA$7,AA52,0)+IF(Header!$C$4=AB$7,AB52,0)+IF(Header!$C$4=AC$7,AC52,0)+IF(Header!$C$4=AD$7,AD52,0)</f>
        <v>0</v>
      </c>
      <c r="AG52" s="351">
        <f t="shared" si="17"/>
        <v>0</v>
      </c>
      <c r="AJ52" s="2">
        <f t="shared" si="5"/>
        <v>0</v>
      </c>
      <c r="AK52" s="341">
        <f t="shared" si="6"/>
        <v>0</v>
      </c>
      <c r="AL52" s="341">
        <f t="shared" si="7"/>
        <v>0</v>
      </c>
      <c r="AM52" s="341">
        <f t="shared" si="8"/>
        <v>0</v>
      </c>
      <c r="AN52" s="341">
        <f t="shared" si="9"/>
        <v>0</v>
      </c>
      <c r="AO52" s="341">
        <f t="shared" si="10"/>
        <v>0</v>
      </c>
      <c r="AP52" s="341">
        <f t="shared" si="11"/>
        <v>0</v>
      </c>
      <c r="AQ52" s="341">
        <f t="shared" si="12"/>
        <v>0</v>
      </c>
      <c r="AR52" s="341">
        <f t="shared" si="13"/>
        <v>0</v>
      </c>
      <c r="AS52" s="341">
        <f t="shared" si="14"/>
        <v>0</v>
      </c>
      <c r="AT52" s="341">
        <f t="shared" si="15"/>
        <v>0</v>
      </c>
      <c r="AU52" s="341">
        <f t="shared" si="16"/>
        <v>0</v>
      </c>
      <c r="AV52" s="351"/>
      <c r="AX52" s="349" cm="1">
        <f t="array" ref="AX52">IFERROR(_xldudf_SCOTT_SUMTRANSACTIONS(Scotts_Org1,'COA - VALUE TABLE'!$A52,'COA - VALUE TABLE'!AX$5,'COA - VALUE TABLE'!AX$6),0)</f>
        <v>0</v>
      </c>
      <c r="AY52" s="350" cm="1">
        <f t="array" ref="AY52">IFERROR(_xldudf_SCOTT_SUMTRANSACTIONS(Scotts_Org1,'COA - VALUE TABLE'!$A52,'COA - VALUE TABLE'!AY$5,'COA - VALUE TABLE'!AY$6),0)</f>
        <v>0</v>
      </c>
      <c r="AZ52" s="350" cm="1">
        <f t="array" ref="AZ52">IFERROR(_xldudf_SCOTT_SUMTRANSACTIONS(Scotts_Org1,'COA - VALUE TABLE'!$A52,'COA - VALUE TABLE'!AZ$5,'COA - VALUE TABLE'!AZ$6),0)</f>
        <v>0</v>
      </c>
      <c r="BA52" s="350" cm="1">
        <f t="array" ref="BA52">IFERROR(_xldudf_SCOTT_SUMTRANSACTIONS(Scotts_Org1,'COA - VALUE TABLE'!$A52,'COA - VALUE TABLE'!BA$5,'COA - VALUE TABLE'!BA$6),0)</f>
        <v>0</v>
      </c>
      <c r="BB52" s="350" cm="1">
        <f t="array" ref="BB52">IFERROR(_xldudf_SCOTT_SUMTRANSACTIONS(Scotts_Org1,'COA - VALUE TABLE'!$A52,'COA - VALUE TABLE'!BB$5,'COA - VALUE TABLE'!BB$6),0)</f>
        <v>0</v>
      </c>
      <c r="BC52" s="350" cm="1">
        <f t="array" ref="BC52">IFERROR(_xldudf_SCOTT_SUMTRANSACTIONS(Scotts_Org1,'COA - VALUE TABLE'!$A52,'COA - VALUE TABLE'!BC$5,'COA - VALUE TABLE'!BC$6),0)</f>
        <v>0</v>
      </c>
      <c r="BD52" s="350" cm="1">
        <f t="array" ref="BD52">IFERROR(_xldudf_SCOTT_SUMTRANSACTIONS(Scotts_Org1,'COA - VALUE TABLE'!$A52,'COA - VALUE TABLE'!BD$5,'COA - VALUE TABLE'!BD$6),0)</f>
        <v>0</v>
      </c>
      <c r="BE52" s="350" cm="1">
        <f t="array" ref="BE52">IFERROR(_xldudf_SCOTT_SUMTRANSACTIONS(Scotts_Org1,'COA - VALUE TABLE'!$A52,'COA - VALUE TABLE'!BE$5,'COA - VALUE TABLE'!BE$6),0)</f>
        <v>0</v>
      </c>
      <c r="BF52" s="350" cm="1">
        <f t="array" ref="BF52">IFERROR(_xldudf_SCOTT_SUMTRANSACTIONS(Scotts_Org1,'COA - VALUE TABLE'!$A52,'COA - VALUE TABLE'!BF$5,'COA - VALUE TABLE'!BF$6),0)</f>
        <v>0</v>
      </c>
      <c r="BG52" s="350" cm="1">
        <f t="array" ref="BG52">IFERROR(_xldudf_SCOTT_SUMTRANSACTIONS(Scotts_Org1,'COA - VALUE TABLE'!$A52,'COA - VALUE TABLE'!BG$5,'COA - VALUE TABLE'!BG$6),0)</f>
        <v>0</v>
      </c>
      <c r="BH52" s="350" cm="1">
        <f t="array" ref="BH52">IFERROR(_xldudf_SCOTT_SUMTRANSACTIONS(Scotts_Org1,'COA - VALUE TABLE'!$A52,'COA - VALUE TABLE'!BH$5,'COA - VALUE TABLE'!BH$6),0)</f>
        <v>0</v>
      </c>
      <c r="BI52" s="350" cm="1">
        <f t="array" ref="BI52">IFERROR(_xldudf_SCOTT_SUMTRANSACTIONS(Scotts_Org1,'COA - VALUE TABLE'!$A52,'COA - VALUE TABLE'!BI$5,'COA - VALUE TABLE'!BI$6),0)</f>
        <v>0</v>
      </c>
      <c r="BJ52" s="351" cm="1">
        <f t="array" ref="BJ52">IFERROR(_xldudf_SCOTT_SUMTRANSACTIONS(Scotts_Org1,'COA - VALUE TABLE'!$A52,'COA - VALUE TABLE'!BJ$5,'COA - VALUE TABLE'!BJ$6),0)</f>
        <v>0</v>
      </c>
    </row>
    <row r="53" spans="1:62" x14ac:dyDescent="0.2">
      <c r="A53" s="2">
        <v>482</v>
      </c>
      <c r="B53" s="341" t="s">
        <v>295</v>
      </c>
      <c r="C53" s="341" t="s">
        <v>338</v>
      </c>
      <c r="D53" s="341"/>
      <c r="E53" s="341" t="s">
        <v>297</v>
      </c>
      <c r="F53" s="341" t="s">
        <v>290</v>
      </c>
      <c r="G53" s="341" t="s">
        <v>339</v>
      </c>
      <c r="H53" s="341" t="s">
        <v>287</v>
      </c>
      <c r="I53" s="341" t="s">
        <v>287</v>
      </c>
      <c r="J53" s="341" t="s">
        <v>287</v>
      </c>
      <c r="K53" s="3"/>
      <c r="L53" t="str">
        <f t="shared" si="3"/>
        <v>482 - Pensions Costs</v>
      </c>
      <c r="M53" t="s">
        <v>457</v>
      </c>
      <c r="N53" t="s">
        <v>263</v>
      </c>
      <c r="S53" s="349" cm="1">
        <f t="array" ref="S53">IFERROR(_xldudf_SCOTT_SUMTRANSACTIONS(Scotts_Org1,'COA - VALUE TABLE'!$A53,'COA - VALUE TABLE'!S$5,'COA - VALUE TABLE'!S$6),0)</f>
        <v>0</v>
      </c>
      <c r="T53" s="350" cm="1">
        <f t="array" ref="T53">IFERROR(_xldudf_SCOTT_SUMTRANSACTIONS(Scotts_Org1,'COA - VALUE TABLE'!$A53,'COA - VALUE TABLE'!T$5,'COA - VALUE TABLE'!T$6),0)</f>
        <v>0</v>
      </c>
      <c r="U53" s="350" cm="1">
        <f t="array" ref="U53">IFERROR(_xldudf_SCOTT_SUMTRANSACTIONS(Scotts_Org1,'COA - VALUE TABLE'!$A53,'COA - VALUE TABLE'!U$5,'COA - VALUE TABLE'!U$6),0)</f>
        <v>0</v>
      </c>
      <c r="V53" s="350" cm="1">
        <f t="array" ref="V53">IFERROR(_xldudf_SCOTT_SUMTRANSACTIONS(Scotts_Org1,'COA - VALUE TABLE'!$A53,'COA - VALUE TABLE'!V$5,'COA - VALUE TABLE'!V$6),0)</f>
        <v>0</v>
      </c>
      <c r="W53" s="350" cm="1">
        <f t="array" ref="W53">IFERROR(_xldudf_SCOTT_SUMTRANSACTIONS(Scotts_Org1,'COA - VALUE TABLE'!$A53,'COA - VALUE TABLE'!W$5,'COA - VALUE TABLE'!W$6),0)</f>
        <v>0</v>
      </c>
      <c r="X53" s="350" cm="1">
        <f t="array" ref="X53">IFERROR(_xldudf_SCOTT_SUMTRANSACTIONS(Scotts_Org1,'COA - VALUE TABLE'!$A53,'COA - VALUE TABLE'!X$5,'COA - VALUE TABLE'!X$6),0)</f>
        <v>0</v>
      </c>
      <c r="Y53" s="350" cm="1">
        <f t="array" ref="Y53">IFERROR(_xldudf_SCOTT_SUMTRANSACTIONS(Scotts_Org1,'COA - VALUE TABLE'!$A53,'COA - VALUE TABLE'!Y$5,'COA - VALUE TABLE'!Y$6),0)</f>
        <v>0</v>
      </c>
      <c r="Z53" s="350" cm="1">
        <f t="array" ref="Z53">IFERROR(_xldudf_SCOTT_SUMTRANSACTIONS(Scotts_Org1,'COA - VALUE TABLE'!$A53,'COA - VALUE TABLE'!Z$5,'COA - VALUE TABLE'!Z$6),0)</f>
        <v>0</v>
      </c>
      <c r="AA53" s="350" cm="1">
        <f t="array" ref="AA53">IFERROR(_xldudf_SCOTT_SUMTRANSACTIONS(Scotts_Org1,'COA - VALUE TABLE'!$A53,'COA - VALUE TABLE'!AA$5,'COA - VALUE TABLE'!AA$6),0)</f>
        <v>0</v>
      </c>
      <c r="AB53" s="350" cm="1">
        <f t="array" ref="AB53">IFERROR(_xldudf_SCOTT_SUMTRANSACTIONS(Scotts_Org1,'COA - VALUE TABLE'!$A53,'COA - VALUE TABLE'!AB$5,'COA - VALUE TABLE'!AB$6),0)</f>
        <v>0</v>
      </c>
      <c r="AC53" s="350" cm="1">
        <f t="array" ref="AC53">IFERROR(_xldudf_SCOTT_SUMTRANSACTIONS(Scotts_Org1,'COA - VALUE TABLE'!$A53,'COA - VALUE TABLE'!AC$5,'COA - VALUE TABLE'!AC$6),0)</f>
        <v>0</v>
      </c>
      <c r="AD53" s="350" cm="1">
        <f t="array" ref="AD53">IFERROR(_xldudf_SCOTT_SUMTRANSACTIONS(Scotts_Org1,'COA - VALUE TABLE'!$A53,'COA - VALUE TABLE'!AD$5,'COA - VALUE TABLE'!AD$6),0)</f>
        <v>0</v>
      </c>
      <c r="AE53" s="350">
        <f t="shared" si="4"/>
        <v>0</v>
      </c>
      <c r="AF53" s="350">
        <f>IF(Header!$C$4=S$7,S53,0)+IF(Header!$C$4=T$7,T53,0)+IF(Header!$C$4=U$7,U53,0)+IF(Header!$C$4=V$7,V53,0)+IF(Header!$C$4=W$7,W53,0)+IF(Header!$C$4=X$7,X53,0)+IF(Header!$C$4=Y$7,Y53,0)+IF(Header!$C$4=Z$7,Z53,0)+IF(Header!$C$4=AA$7,AA53,0)+IF(Header!$C$4=AB$7,AB53,0)+IF(Header!$C$4=AC$7,AC53,0)+IF(Header!$C$4=AD$7,AD53,0)</f>
        <v>0</v>
      </c>
      <c r="AG53" s="351">
        <f t="shared" si="17"/>
        <v>0</v>
      </c>
      <c r="AJ53" s="2">
        <f t="shared" si="5"/>
        <v>0</v>
      </c>
      <c r="AK53" s="341">
        <f t="shared" si="6"/>
        <v>0</v>
      </c>
      <c r="AL53" s="341">
        <f t="shared" si="7"/>
        <v>0</v>
      </c>
      <c r="AM53" s="341">
        <f t="shared" si="8"/>
        <v>0</v>
      </c>
      <c r="AN53" s="341">
        <f t="shared" si="9"/>
        <v>0</v>
      </c>
      <c r="AO53" s="341">
        <f t="shared" si="10"/>
        <v>0</v>
      </c>
      <c r="AP53" s="341">
        <f t="shared" si="11"/>
        <v>0</v>
      </c>
      <c r="AQ53" s="341">
        <f t="shared" si="12"/>
        <v>0</v>
      </c>
      <c r="AR53" s="341">
        <f t="shared" si="13"/>
        <v>0</v>
      </c>
      <c r="AS53" s="341">
        <f t="shared" si="14"/>
        <v>0</v>
      </c>
      <c r="AT53" s="341">
        <f t="shared" si="15"/>
        <v>0</v>
      </c>
      <c r="AU53" s="341">
        <f t="shared" si="16"/>
        <v>0</v>
      </c>
      <c r="AV53" s="351"/>
      <c r="AX53" s="349" cm="1">
        <f t="array" ref="AX53">IFERROR(_xldudf_SCOTT_SUMTRANSACTIONS(Scotts_Org1,'COA - VALUE TABLE'!$A53,'COA - VALUE TABLE'!AX$5,'COA - VALUE TABLE'!AX$6),0)</f>
        <v>0</v>
      </c>
      <c r="AY53" s="350" cm="1">
        <f t="array" ref="AY53">IFERROR(_xldudf_SCOTT_SUMTRANSACTIONS(Scotts_Org1,'COA - VALUE TABLE'!$A53,'COA - VALUE TABLE'!AY$5,'COA - VALUE TABLE'!AY$6),0)</f>
        <v>0</v>
      </c>
      <c r="AZ53" s="350" cm="1">
        <f t="array" ref="AZ53">IFERROR(_xldudf_SCOTT_SUMTRANSACTIONS(Scotts_Org1,'COA - VALUE TABLE'!$A53,'COA - VALUE TABLE'!AZ$5,'COA - VALUE TABLE'!AZ$6),0)</f>
        <v>0</v>
      </c>
      <c r="BA53" s="350" cm="1">
        <f t="array" ref="BA53">IFERROR(_xldudf_SCOTT_SUMTRANSACTIONS(Scotts_Org1,'COA - VALUE TABLE'!$A53,'COA - VALUE TABLE'!BA$5,'COA - VALUE TABLE'!BA$6),0)</f>
        <v>0</v>
      </c>
      <c r="BB53" s="350" cm="1">
        <f t="array" ref="BB53">IFERROR(_xldudf_SCOTT_SUMTRANSACTIONS(Scotts_Org1,'COA - VALUE TABLE'!$A53,'COA - VALUE TABLE'!BB$5,'COA - VALUE TABLE'!BB$6),0)</f>
        <v>0</v>
      </c>
      <c r="BC53" s="350" cm="1">
        <f t="array" ref="BC53">IFERROR(_xldudf_SCOTT_SUMTRANSACTIONS(Scotts_Org1,'COA - VALUE TABLE'!$A53,'COA - VALUE TABLE'!BC$5,'COA - VALUE TABLE'!BC$6),0)</f>
        <v>0</v>
      </c>
      <c r="BD53" s="350" cm="1">
        <f t="array" ref="BD53">IFERROR(_xldudf_SCOTT_SUMTRANSACTIONS(Scotts_Org1,'COA - VALUE TABLE'!$A53,'COA - VALUE TABLE'!BD$5,'COA - VALUE TABLE'!BD$6),0)</f>
        <v>0</v>
      </c>
      <c r="BE53" s="350" cm="1">
        <f t="array" ref="BE53">IFERROR(_xldudf_SCOTT_SUMTRANSACTIONS(Scotts_Org1,'COA - VALUE TABLE'!$A53,'COA - VALUE TABLE'!BE$5,'COA - VALUE TABLE'!BE$6),0)</f>
        <v>0</v>
      </c>
      <c r="BF53" s="350" cm="1">
        <f t="array" ref="BF53">IFERROR(_xldudf_SCOTT_SUMTRANSACTIONS(Scotts_Org1,'COA - VALUE TABLE'!$A53,'COA - VALUE TABLE'!BF$5,'COA - VALUE TABLE'!BF$6),0)</f>
        <v>0</v>
      </c>
      <c r="BG53" s="350" cm="1">
        <f t="array" ref="BG53">IFERROR(_xldudf_SCOTT_SUMTRANSACTIONS(Scotts_Org1,'COA - VALUE TABLE'!$A53,'COA - VALUE TABLE'!BG$5,'COA - VALUE TABLE'!BG$6),0)</f>
        <v>0</v>
      </c>
      <c r="BH53" s="350" cm="1">
        <f t="array" ref="BH53">IFERROR(_xldudf_SCOTT_SUMTRANSACTIONS(Scotts_Org1,'COA - VALUE TABLE'!$A53,'COA - VALUE TABLE'!BH$5,'COA - VALUE TABLE'!BH$6),0)</f>
        <v>0</v>
      </c>
      <c r="BI53" s="350" cm="1">
        <f t="array" ref="BI53">IFERROR(_xldudf_SCOTT_SUMTRANSACTIONS(Scotts_Org1,'COA - VALUE TABLE'!$A53,'COA - VALUE TABLE'!BI$5,'COA - VALUE TABLE'!BI$6),0)</f>
        <v>0</v>
      </c>
      <c r="BJ53" s="351" cm="1">
        <f t="array" ref="BJ53">IFERROR(_xldudf_SCOTT_SUMTRANSACTIONS(Scotts_Org1,'COA - VALUE TABLE'!$A53,'COA - VALUE TABLE'!BJ$5,'COA - VALUE TABLE'!BJ$6),0)</f>
        <v>0</v>
      </c>
    </row>
    <row r="54" spans="1:62" x14ac:dyDescent="0.2">
      <c r="A54" s="2">
        <v>483</v>
      </c>
      <c r="B54" s="341" t="s">
        <v>295</v>
      </c>
      <c r="C54" s="341" t="s">
        <v>340</v>
      </c>
      <c r="D54" s="341"/>
      <c r="E54" s="341" t="s">
        <v>297</v>
      </c>
      <c r="F54" s="341" t="s">
        <v>482</v>
      </c>
      <c r="G54" s="341" t="s">
        <v>341</v>
      </c>
      <c r="H54" s="341" t="s">
        <v>287</v>
      </c>
      <c r="I54" s="341" t="s">
        <v>287</v>
      </c>
      <c r="J54" s="341" t="s">
        <v>287</v>
      </c>
      <c r="K54" s="3"/>
      <c r="L54" t="str">
        <f t="shared" si="3"/>
        <v>483 - Medical Insurance</v>
      </c>
      <c r="M54" t="s">
        <v>457</v>
      </c>
      <c r="N54" t="s">
        <v>263</v>
      </c>
      <c r="S54" s="349" cm="1">
        <f t="array" ref="S54">IFERROR(_xldudf_SCOTT_SUMTRANSACTIONS(Scotts_Org1,'COA - VALUE TABLE'!$A54,'COA - VALUE TABLE'!S$5,'COA - VALUE TABLE'!S$6),0)</f>
        <v>0</v>
      </c>
      <c r="T54" s="350" cm="1">
        <f t="array" ref="T54">IFERROR(_xldudf_SCOTT_SUMTRANSACTIONS(Scotts_Org1,'COA - VALUE TABLE'!$A54,'COA - VALUE TABLE'!T$5,'COA - VALUE TABLE'!T$6),0)</f>
        <v>0</v>
      </c>
      <c r="U54" s="350" cm="1">
        <f t="array" ref="U54">IFERROR(_xldudf_SCOTT_SUMTRANSACTIONS(Scotts_Org1,'COA - VALUE TABLE'!$A54,'COA - VALUE TABLE'!U$5,'COA - VALUE TABLE'!U$6),0)</f>
        <v>0</v>
      </c>
      <c r="V54" s="350" cm="1">
        <f t="array" ref="V54">IFERROR(_xldudf_SCOTT_SUMTRANSACTIONS(Scotts_Org1,'COA - VALUE TABLE'!$A54,'COA - VALUE TABLE'!V$5,'COA - VALUE TABLE'!V$6),0)</f>
        <v>0</v>
      </c>
      <c r="W54" s="350" cm="1">
        <f t="array" ref="W54">IFERROR(_xldudf_SCOTT_SUMTRANSACTIONS(Scotts_Org1,'COA - VALUE TABLE'!$A54,'COA - VALUE TABLE'!W$5,'COA - VALUE TABLE'!W$6),0)</f>
        <v>0</v>
      </c>
      <c r="X54" s="350" cm="1">
        <f t="array" ref="X54">IFERROR(_xldudf_SCOTT_SUMTRANSACTIONS(Scotts_Org1,'COA - VALUE TABLE'!$A54,'COA - VALUE TABLE'!X$5,'COA - VALUE TABLE'!X$6),0)</f>
        <v>0</v>
      </c>
      <c r="Y54" s="350" cm="1">
        <f t="array" ref="Y54">IFERROR(_xldudf_SCOTT_SUMTRANSACTIONS(Scotts_Org1,'COA - VALUE TABLE'!$A54,'COA - VALUE TABLE'!Y$5,'COA - VALUE TABLE'!Y$6),0)</f>
        <v>0</v>
      </c>
      <c r="Z54" s="350" cm="1">
        <f t="array" ref="Z54">IFERROR(_xldudf_SCOTT_SUMTRANSACTIONS(Scotts_Org1,'COA - VALUE TABLE'!$A54,'COA - VALUE TABLE'!Z$5,'COA - VALUE TABLE'!Z$6),0)</f>
        <v>0</v>
      </c>
      <c r="AA54" s="350" cm="1">
        <f t="array" ref="AA54">IFERROR(_xldudf_SCOTT_SUMTRANSACTIONS(Scotts_Org1,'COA - VALUE TABLE'!$A54,'COA - VALUE TABLE'!AA$5,'COA - VALUE TABLE'!AA$6),0)</f>
        <v>0</v>
      </c>
      <c r="AB54" s="350" cm="1">
        <f t="array" ref="AB54">IFERROR(_xldudf_SCOTT_SUMTRANSACTIONS(Scotts_Org1,'COA - VALUE TABLE'!$A54,'COA - VALUE TABLE'!AB$5,'COA - VALUE TABLE'!AB$6),0)</f>
        <v>0</v>
      </c>
      <c r="AC54" s="350" cm="1">
        <f t="array" ref="AC54">IFERROR(_xldudf_SCOTT_SUMTRANSACTIONS(Scotts_Org1,'COA - VALUE TABLE'!$A54,'COA - VALUE TABLE'!AC$5,'COA - VALUE TABLE'!AC$6),0)</f>
        <v>0</v>
      </c>
      <c r="AD54" s="350" cm="1">
        <f t="array" ref="AD54">IFERROR(_xldudf_SCOTT_SUMTRANSACTIONS(Scotts_Org1,'COA - VALUE TABLE'!$A54,'COA - VALUE TABLE'!AD$5,'COA - VALUE TABLE'!AD$6),0)</f>
        <v>0</v>
      </c>
      <c r="AE54" s="350">
        <f t="shared" si="4"/>
        <v>0</v>
      </c>
      <c r="AF54" s="350">
        <f>IF(Header!$C$4=S$7,S54,0)+IF(Header!$C$4=T$7,T54,0)+IF(Header!$C$4=U$7,U54,0)+IF(Header!$C$4=V$7,V54,0)+IF(Header!$C$4=W$7,W54,0)+IF(Header!$C$4=X$7,X54,0)+IF(Header!$C$4=Y$7,Y54,0)+IF(Header!$C$4=Z$7,Z54,0)+IF(Header!$C$4=AA$7,AA54,0)+IF(Header!$C$4=AB$7,AB54,0)+IF(Header!$C$4=AC$7,AC54,0)+IF(Header!$C$4=AD$7,AD54,0)</f>
        <v>0</v>
      </c>
      <c r="AG54" s="351">
        <f t="shared" si="17"/>
        <v>0</v>
      </c>
      <c r="AJ54" s="2">
        <f t="shared" si="5"/>
        <v>0</v>
      </c>
      <c r="AK54" s="341">
        <f t="shared" si="6"/>
        <v>0</v>
      </c>
      <c r="AL54" s="341">
        <f t="shared" si="7"/>
        <v>0</v>
      </c>
      <c r="AM54" s="341">
        <f t="shared" si="8"/>
        <v>0</v>
      </c>
      <c r="AN54" s="341">
        <f t="shared" si="9"/>
        <v>0</v>
      </c>
      <c r="AO54" s="341">
        <f t="shared" si="10"/>
        <v>0</v>
      </c>
      <c r="AP54" s="341">
        <f t="shared" si="11"/>
        <v>0</v>
      </c>
      <c r="AQ54" s="341">
        <f t="shared" si="12"/>
        <v>0</v>
      </c>
      <c r="AR54" s="341">
        <f t="shared" si="13"/>
        <v>0</v>
      </c>
      <c r="AS54" s="341">
        <f t="shared" si="14"/>
        <v>0</v>
      </c>
      <c r="AT54" s="341">
        <f t="shared" si="15"/>
        <v>0</v>
      </c>
      <c r="AU54" s="341">
        <f t="shared" si="16"/>
        <v>0</v>
      </c>
      <c r="AV54" s="351"/>
      <c r="AX54" s="349" cm="1">
        <f t="array" ref="AX54">IFERROR(_xldudf_SCOTT_SUMTRANSACTIONS(Scotts_Org1,'COA - VALUE TABLE'!$A54,'COA - VALUE TABLE'!AX$5,'COA - VALUE TABLE'!AX$6),0)</f>
        <v>0</v>
      </c>
      <c r="AY54" s="350" cm="1">
        <f t="array" ref="AY54">IFERROR(_xldudf_SCOTT_SUMTRANSACTIONS(Scotts_Org1,'COA - VALUE TABLE'!$A54,'COA - VALUE TABLE'!AY$5,'COA - VALUE TABLE'!AY$6),0)</f>
        <v>0</v>
      </c>
      <c r="AZ54" s="350" cm="1">
        <f t="array" ref="AZ54">IFERROR(_xldudf_SCOTT_SUMTRANSACTIONS(Scotts_Org1,'COA - VALUE TABLE'!$A54,'COA - VALUE TABLE'!AZ$5,'COA - VALUE TABLE'!AZ$6),0)</f>
        <v>0</v>
      </c>
      <c r="BA54" s="350" cm="1">
        <f t="array" ref="BA54">IFERROR(_xldudf_SCOTT_SUMTRANSACTIONS(Scotts_Org1,'COA - VALUE TABLE'!$A54,'COA - VALUE TABLE'!BA$5,'COA - VALUE TABLE'!BA$6),0)</f>
        <v>0</v>
      </c>
      <c r="BB54" s="350" cm="1">
        <f t="array" ref="BB54">IFERROR(_xldudf_SCOTT_SUMTRANSACTIONS(Scotts_Org1,'COA - VALUE TABLE'!$A54,'COA - VALUE TABLE'!BB$5,'COA - VALUE TABLE'!BB$6),0)</f>
        <v>0</v>
      </c>
      <c r="BC54" s="350" cm="1">
        <f t="array" ref="BC54">IFERROR(_xldudf_SCOTT_SUMTRANSACTIONS(Scotts_Org1,'COA - VALUE TABLE'!$A54,'COA - VALUE TABLE'!BC$5,'COA - VALUE TABLE'!BC$6),0)</f>
        <v>0</v>
      </c>
      <c r="BD54" s="350" cm="1">
        <f t="array" ref="BD54">IFERROR(_xldudf_SCOTT_SUMTRANSACTIONS(Scotts_Org1,'COA - VALUE TABLE'!$A54,'COA - VALUE TABLE'!BD$5,'COA - VALUE TABLE'!BD$6),0)</f>
        <v>0</v>
      </c>
      <c r="BE54" s="350" cm="1">
        <f t="array" ref="BE54">IFERROR(_xldudf_SCOTT_SUMTRANSACTIONS(Scotts_Org1,'COA - VALUE TABLE'!$A54,'COA - VALUE TABLE'!BE$5,'COA - VALUE TABLE'!BE$6),0)</f>
        <v>0</v>
      </c>
      <c r="BF54" s="350" cm="1">
        <f t="array" ref="BF54">IFERROR(_xldudf_SCOTT_SUMTRANSACTIONS(Scotts_Org1,'COA - VALUE TABLE'!$A54,'COA - VALUE TABLE'!BF$5,'COA - VALUE TABLE'!BF$6),0)</f>
        <v>0</v>
      </c>
      <c r="BG54" s="350" cm="1">
        <f t="array" ref="BG54">IFERROR(_xldudf_SCOTT_SUMTRANSACTIONS(Scotts_Org1,'COA - VALUE TABLE'!$A54,'COA - VALUE TABLE'!BG$5,'COA - VALUE TABLE'!BG$6),0)</f>
        <v>0</v>
      </c>
      <c r="BH54" s="350" cm="1">
        <f t="array" ref="BH54">IFERROR(_xldudf_SCOTT_SUMTRANSACTIONS(Scotts_Org1,'COA - VALUE TABLE'!$A54,'COA - VALUE TABLE'!BH$5,'COA - VALUE TABLE'!BH$6),0)</f>
        <v>0</v>
      </c>
      <c r="BI54" s="350" cm="1">
        <f t="array" ref="BI54">IFERROR(_xldudf_SCOTT_SUMTRANSACTIONS(Scotts_Org1,'COA - VALUE TABLE'!$A54,'COA - VALUE TABLE'!BI$5,'COA - VALUE TABLE'!BI$6),0)</f>
        <v>0</v>
      </c>
      <c r="BJ54" s="351" cm="1">
        <f t="array" ref="BJ54">IFERROR(_xldudf_SCOTT_SUMTRANSACTIONS(Scotts_Org1,'COA - VALUE TABLE'!$A54,'COA - VALUE TABLE'!BJ$5,'COA - VALUE TABLE'!BJ$6),0)</f>
        <v>0</v>
      </c>
    </row>
    <row r="55" spans="1:62" x14ac:dyDescent="0.2">
      <c r="A55" s="2">
        <v>485</v>
      </c>
      <c r="B55" s="341" t="s">
        <v>295</v>
      </c>
      <c r="C55" s="341" t="s">
        <v>23</v>
      </c>
      <c r="D55" s="341"/>
      <c r="E55" s="341" t="s">
        <v>297</v>
      </c>
      <c r="F55" s="341" t="s">
        <v>482</v>
      </c>
      <c r="G55" s="341" t="s">
        <v>342</v>
      </c>
      <c r="H55" s="341" t="s">
        <v>287</v>
      </c>
      <c r="I55" s="341" t="s">
        <v>287</v>
      </c>
      <c r="J55" s="341" t="s">
        <v>287</v>
      </c>
      <c r="K55" s="3"/>
      <c r="L55" t="str">
        <f t="shared" si="3"/>
        <v>485 - Subscriptions</v>
      </c>
      <c r="M55" t="s">
        <v>457</v>
      </c>
      <c r="N55" t="s">
        <v>263</v>
      </c>
      <c r="S55" s="349" cm="1">
        <f t="array" ref="S55">IFERROR(_xldudf_SCOTT_SUMTRANSACTIONS(Scotts_Org1,'COA - VALUE TABLE'!$A55,'COA - VALUE TABLE'!S$5,'COA - VALUE TABLE'!S$6),0)</f>
        <v>0</v>
      </c>
      <c r="T55" s="350" cm="1">
        <f t="array" ref="T55">IFERROR(_xldudf_SCOTT_SUMTRANSACTIONS(Scotts_Org1,'COA - VALUE TABLE'!$A55,'COA - VALUE TABLE'!T$5,'COA - VALUE TABLE'!T$6),0)</f>
        <v>0</v>
      </c>
      <c r="U55" s="350" cm="1">
        <f t="array" ref="U55">IFERROR(_xldudf_SCOTT_SUMTRANSACTIONS(Scotts_Org1,'COA - VALUE TABLE'!$A55,'COA - VALUE TABLE'!U$5,'COA - VALUE TABLE'!U$6),0)</f>
        <v>0</v>
      </c>
      <c r="V55" s="350" cm="1">
        <f t="array" ref="V55">IFERROR(_xldudf_SCOTT_SUMTRANSACTIONS(Scotts_Org1,'COA - VALUE TABLE'!$A55,'COA - VALUE TABLE'!V$5,'COA - VALUE TABLE'!V$6),0)</f>
        <v>0</v>
      </c>
      <c r="W55" s="350" cm="1">
        <f t="array" ref="W55">IFERROR(_xldudf_SCOTT_SUMTRANSACTIONS(Scotts_Org1,'COA - VALUE TABLE'!$A55,'COA - VALUE TABLE'!W$5,'COA - VALUE TABLE'!W$6),0)</f>
        <v>0</v>
      </c>
      <c r="X55" s="350" cm="1">
        <f t="array" ref="X55">IFERROR(_xldudf_SCOTT_SUMTRANSACTIONS(Scotts_Org1,'COA - VALUE TABLE'!$A55,'COA - VALUE TABLE'!X$5,'COA - VALUE TABLE'!X$6),0)</f>
        <v>372.72</v>
      </c>
      <c r="Y55" s="350" cm="1">
        <f t="array" ref="Y55">IFERROR(_xldudf_SCOTT_SUMTRANSACTIONS(Scotts_Org1,'COA - VALUE TABLE'!$A55,'COA - VALUE TABLE'!Y$5,'COA - VALUE TABLE'!Y$6),0)</f>
        <v>0</v>
      </c>
      <c r="Z55" s="350" cm="1">
        <f t="array" ref="Z55">IFERROR(_xldudf_SCOTT_SUMTRANSACTIONS(Scotts_Org1,'COA - VALUE TABLE'!$A55,'COA - VALUE TABLE'!Z$5,'COA - VALUE TABLE'!Z$6),0)</f>
        <v>0</v>
      </c>
      <c r="AA55" s="350" cm="1">
        <f t="array" ref="AA55">IFERROR(_xldudf_SCOTT_SUMTRANSACTIONS(Scotts_Org1,'COA - VALUE TABLE'!$A55,'COA - VALUE TABLE'!AA$5,'COA - VALUE TABLE'!AA$6),0)</f>
        <v>0</v>
      </c>
      <c r="AB55" s="350" cm="1">
        <f t="array" ref="AB55">IFERROR(_xldudf_SCOTT_SUMTRANSACTIONS(Scotts_Org1,'COA - VALUE TABLE'!$A55,'COA - VALUE TABLE'!AB$5,'COA - VALUE TABLE'!AB$6),0)</f>
        <v>0</v>
      </c>
      <c r="AC55" s="350" cm="1">
        <f t="array" ref="AC55">IFERROR(_xldudf_SCOTT_SUMTRANSACTIONS(Scotts_Org1,'COA - VALUE TABLE'!$A55,'COA - VALUE TABLE'!AC$5,'COA - VALUE TABLE'!AC$6),0)</f>
        <v>0</v>
      </c>
      <c r="AD55" s="350" cm="1">
        <f t="array" ref="AD55">IFERROR(_xldudf_SCOTT_SUMTRANSACTIONS(Scotts_Org1,'COA - VALUE TABLE'!$A55,'COA - VALUE TABLE'!AD$5,'COA - VALUE TABLE'!AD$6),0)</f>
        <v>0</v>
      </c>
      <c r="AE55" s="350">
        <f t="shared" si="4"/>
        <v>372.72</v>
      </c>
      <c r="AF55" s="350">
        <f>IF(Header!$C$4=S$7,S55,0)+IF(Header!$C$4=T$7,T55,0)+IF(Header!$C$4=U$7,U55,0)+IF(Header!$C$4=V$7,V55,0)+IF(Header!$C$4=W$7,W55,0)+IF(Header!$C$4=X$7,X55,0)+IF(Header!$C$4=Y$7,Y55,0)+IF(Header!$C$4=Z$7,Z55,0)+IF(Header!$C$4=AA$7,AA55,0)+IF(Header!$C$4=AB$7,AB55,0)+IF(Header!$C$4=AC$7,AC55,0)+IF(Header!$C$4=AD$7,AD55,0)</f>
        <v>0</v>
      </c>
      <c r="AG55" s="351">
        <f t="shared" si="17"/>
        <v>0</v>
      </c>
      <c r="AJ55" s="2">
        <f t="shared" si="5"/>
        <v>0</v>
      </c>
      <c r="AK55" s="341">
        <f t="shared" si="6"/>
        <v>0</v>
      </c>
      <c r="AL55" s="341">
        <f t="shared" si="7"/>
        <v>0</v>
      </c>
      <c r="AM55" s="341">
        <f t="shared" si="8"/>
        <v>0</v>
      </c>
      <c r="AN55" s="341">
        <f t="shared" si="9"/>
        <v>0</v>
      </c>
      <c r="AO55" s="341">
        <f t="shared" si="10"/>
        <v>0</v>
      </c>
      <c r="AP55" s="341">
        <f t="shared" si="11"/>
        <v>0</v>
      </c>
      <c r="AQ55" s="341">
        <f t="shared" si="12"/>
        <v>0</v>
      </c>
      <c r="AR55" s="341">
        <f t="shared" si="13"/>
        <v>0</v>
      </c>
      <c r="AS55" s="341">
        <f t="shared" si="14"/>
        <v>0</v>
      </c>
      <c r="AT55" s="341">
        <f t="shared" si="15"/>
        <v>0</v>
      </c>
      <c r="AU55" s="341">
        <f t="shared" si="16"/>
        <v>0</v>
      </c>
      <c r="AV55" s="351"/>
      <c r="AX55" s="349" cm="1">
        <f t="array" ref="AX55">IFERROR(_xldudf_SCOTT_SUMTRANSACTIONS(Scotts_Org1,'COA - VALUE TABLE'!$A55,'COA - VALUE TABLE'!AX$5,'COA - VALUE TABLE'!AX$6),0)</f>
        <v>0</v>
      </c>
      <c r="AY55" s="350" cm="1">
        <f t="array" ref="AY55">IFERROR(_xldudf_SCOTT_SUMTRANSACTIONS(Scotts_Org1,'COA - VALUE TABLE'!$A55,'COA - VALUE TABLE'!AY$5,'COA - VALUE TABLE'!AY$6),0)</f>
        <v>0</v>
      </c>
      <c r="AZ55" s="350" cm="1">
        <f t="array" ref="AZ55">IFERROR(_xldudf_SCOTT_SUMTRANSACTIONS(Scotts_Org1,'COA - VALUE TABLE'!$A55,'COA - VALUE TABLE'!AZ$5,'COA - VALUE TABLE'!AZ$6),0)</f>
        <v>0</v>
      </c>
      <c r="BA55" s="350" cm="1">
        <f t="array" ref="BA55">IFERROR(_xldudf_SCOTT_SUMTRANSACTIONS(Scotts_Org1,'COA - VALUE TABLE'!$A55,'COA - VALUE TABLE'!BA$5,'COA - VALUE TABLE'!BA$6),0)</f>
        <v>0</v>
      </c>
      <c r="BB55" s="350" cm="1">
        <f t="array" ref="BB55">IFERROR(_xldudf_SCOTT_SUMTRANSACTIONS(Scotts_Org1,'COA - VALUE TABLE'!$A55,'COA - VALUE TABLE'!BB$5,'COA - VALUE TABLE'!BB$6),0)</f>
        <v>0</v>
      </c>
      <c r="BC55" s="350" cm="1">
        <f t="array" ref="BC55">IFERROR(_xldudf_SCOTT_SUMTRANSACTIONS(Scotts_Org1,'COA - VALUE TABLE'!$A55,'COA - VALUE TABLE'!BC$5,'COA - VALUE TABLE'!BC$6),0)</f>
        <v>372.72</v>
      </c>
      <c r="BD55" s="350" cm="1">
        <f t="array" ref="BD55">IFERROR(_xldudf_SCOTT_SUMTRANSACTIONS(Scotts_Org1,'COA - VALUE TABLE'!$A55,'COA - VALUE TABLE'!BD$5,'COA - VALUE TABLE'!BD$6),0)</f>
        <v>372.72</v>
      </c>
      <c r="BE55" s="350" cm="1">
        <f t="array" ref="BE55">IFERROR(_xldudf_SCOTT_SUMTRANSACTIONS(Scotts_Org1,'COA - VALUE TABLE'!$A55,'COA - VALUE TABLE'!BE$5,'COA - VALUE TABLE'!BE$6),0)</f>
        <v>372.72</v>
      </c>
      <c r="BF55" s="350" cm="1">
        <f t="array" ref="BF55">IFERROR(_xldudf_SCOTT_SUMTRANSACTIONS(Scotts_Org1,'COA - VALUE TABLE'!$A55,'COA - VALUE TABLE'!BF$5,'COA - VALUE TABLE'!BF$6),0)</f>
        <v>372.72</v>
      </c>
      <c r="BG55" s="350" cm="1">
        <f t="array" ref="BG55">IFERROR(_xldudf_SCOTT_SUMTRANSACTIONS(Scotts_Org1,'COA - VALUE TABLE'!$A55,'COA - VALUE TABLE'!BG$5,'COA - VALUE TABLE'!BG$6),0)</f>
        <v>372.72</v>
      </c>
      <c r="BH55" s="350" cm="1">
        <f t="array" ref="BH55">IFERROR(_xldudf_SCOTT_SUMTRANSACTIONS(Scotts_Org1,'COA - VALUE TABLE'!$A55,'COA - VALUE TABLE'!BH$5,'COA - VALUE TABLE'!BH$6),0)</f>
        <v>372.72</v>
      </c>
      <c r="BI55" s="350" cm="1">
        <f t="array" ref="BI55">IFERROR(_xldudf_SCOTT_SUMTRANSACTIONS(Scotts_Org1,'COA - VALUE TABLE'!$A55,'COA - VALUE TABLE'!BI$5,'COA - VALUE TABLE'!BI$6),0)</f>
        <v>372.72</v>
      </c>
      <c r="BJ55" s="351" cm="1">
        <f t="array" ref="BJ55">IFERROR(_xldudf_SCOTT_SUMTRANSACTIONS(Scotts_Org1,'COA - VALUE TABLE'!$A55,'COA - VALUE TABLE'!BJ$5,'COA - VALUE TABLE'!BJ$6),0)</f>
        <v>0</v>
      </c>
    </row>
    <row r="56" spans="1:62" x14ac:dyDescent="0.2">
      <c r="A56" s="2">
        <v>489</v>
      </c>
      <c r="B56" s="341" t="s">
        <v>295</v>
      </c>
      <c r="C56" s="341" t="s">
        <v>343</v>
      </c>
      <c r="D56" s="341"/>
      <c r="E56" s="341" t="s">
        <v>297</v>
      </c>
      <c r="F56" s="341" t="s">
        <v>290</v>
      </c>
      <c r="G56" s="341" t="s">
        <v>344</v>
      </c>
      <c r="H56" s="341" t="s">
        <v>287</v>
      </c>
      <c r="I56" s="341" t="s">
        <v>287</v>
      </c>
      <c r="J56" s="341" t="s">
        <v>287</v>
      </c>
      <c r="K56" s="3"/>
      <c r="L56" t="str">
        <f t="shared" si="3"/>
        <v>489 - Telephone &amp; Internet</v>
      </c>
      <c r="M56" t="s">
        <v>457</v>
      </c>
      <c r="N56" t="s">
        <v>262</v>
      </c>
      <c r="S56" s="349" cm="1">
        <f t="array" ref="S56">IFERROR(_xldudf_SCOTT_SUMTRANSACTIONS(Scotts_Org1,'COA - VALUE TABLE'!$A56,'COA - VALUE TABLE'!S$5,'COA - VALUE TABLE'!S$6),0)</f>
        <v>0</v>
      </c>
      <c r="T56" s="350" cm="1">
        <f t="array" ref="T56">IFERROR(_xldudf_SCOTT_SUMTRANSACTIONS(Scotts_Org1,'COA - VALUE TABLE'!$A56,'COA - VALUE TABLE'!T$5,'COA - VALUE TABLE'!T$6),0)</f>
        <v>0</v>
      </c>
      <c r="U56" s="350" cm="1">
        <f t="array" ref="U56">IFERROR(_xldudf_SCOTT_SUMTRANSACTIONS(Scotts_Org1,'COA - VALUE TABLE'!$A56,'COA - VALUE TABLE'!U$5,'COA - VALUE TABLE'!U$6),0)</f>
        <v>0</v>
      </c>
      <c r="V56" s="350" cm="1">
        <f t="array" ref="V56">IFERROR(_xldudf_SCOTT_SUMTRANSACTIONS(Scotts_Org1,'COA - VALUE TABLE'!$A56,'COA - VALUE TABLE'!V$5,'COA - VALUE TABLE'!V$6),0)</f>
        <v>0</v>
      </c>
      <c r="W56" s="350" cm="1">
        <f t="array" ref="W56">IFERROR(_xldudf_SCOTT_SUMTRANSACTIONS(Scotts_Org1,'COA - VALUE TABLE'!$A56,'COA - VALUE TABLE'!W$5,'COA - VALUE TABLE'!W$6),0)</f>
        <v>0</v>
      </c>
      <c r="X56" s="350" cm="1">
        <f t="array" ref="X56">IFERROR(_xldudf_SCOTT_SUMTRANSACTIONS(Scotts_Org1,'COA - VALUE TABLE'!$A56,'COA - VALUE TABLE'!X$5,'COA - VALUE TABLE'!X$6),0)</f>
        <v>0</v>
      </c>
      <c r="Y56" s="350" cm="1">
        <f t="array" ref="Y56">IFERROR(_xldudf_SCOTT_SUMTRANSACTIONS(Scotts_Org1,'COA - VALUE TABLE'!$A56,'COA - VALUE TABLE'!Y$5,'COA - VALUE TABLE'!Y$6),0)</f>
        <v>0</v>
      </c>
      <c r="Z56" s="350" cm="1">
        <f t="array" ref="Z56">IFERROR(_xldudf_SCOTT_SUMTRANSACTIONS(Scotts_Org1,'COA - VALUE TABLE'!$A56,'COA - VALUE TABLE'!Z$5,'COA - VALUE TABLE'!Z$6),0)</f>
        <v>0</v>
      </c>
      <c r="AA56" s="350" cm="1">
        <f t="array" ref="AA56">IFERROR(_xldudf_SCOTT_SUMTRANSACTIONS(Scotts_Org1,'COA - VALUE TABLE'!$A56,'COA - VALUE TABLE'!AA$5,'COA - VALUE TABLE'!AA$6),0)</f>
        <v>0</v>
      </c>
      <c r="AB56" s="350" cm="1">
        <f t="array" ref="AB56">IFERROR(_xldudf_SCOTT_SUMTRANSACTIONS(Scotts_Org1,'COA - VALUE TABLE'!$A56,'COA - VALUE TABLE'!AB$5,'COA - VALUE TABLE'!AB$6),0)</f>
        <v>0</v>
      </c>
      <c r="AC56" s="350" cm="1">
        <f t="array" ref="AC56">IFERROR(_xldudf_SCOTT_SUMTRANSACTIONS(Scotts_Org1,'COA - VALUE TABLE'!$A56,'COA - VALUE TABLE'!AC$5,'COA - VALUE TABLE'!AC$6),0)</f>
        <v>0</v>
      </c>
      <c r="AD56" s="350" cm="1">
        <f t="array" ref="AD56">IFERROR(_xldudf_SCOTT_SUMTRANSACTIONS(Scotts_Org1,'COA - VALUE TABLE'!$A56,'COA - VALUE TABLE'!AD$5,'COA - VALUE TABLE'!AD$6),0)</f>
        <v>0</v>
      </c>
      <c r="AE56" s="350">
        <f t="shared" si="4"/>
        <v>0</v>
      </c>
      <c r="AF56" s="350">
        <f>IF(Header!$C$4=S$7,S56,0)+IF(Header!$C$4=T$7,T56,0)+IF(Header!$C$4=U$7,U56,0)+IF(Header!$C$4=V$7,V56,0)+IF(Header!$C$4=W$7,W56,0)+IF(Header!$C$4=X$7,X56,0)+IF(Header!$C$4=Y$7,Y56,0)+IF(Header!$C$4=Z$7,Z56,0)+IF(Header!$C$4=AA$7,AA56,0)+IF(Header!$C$4=AB$7,AB56,0)+IF(Header!$C$4=AC$7,AC56,0)+IF(Header!$C$4=AD$7,AD56,0)</f>
        <v>0</v>
      </c>
      <c r="AG56" s="351">
        <f t="shared" si="17"/>
        <v>0</v>
      </c>
      <c r="AJ56" s="2">
        <f t="shared" si="5"/>
        <v>0</v>
      </c>
      <c r="AK56" s="341">
        <f t="shared" si="6"/>
        <v>0</v>
      </c>
      <c r="AL56" s="341">
        <f t="shared" si="7"/>
        <v>0</v>
      </c>
      <c r="AM56" s="341">
        <f t="shared" si="8"/>
        <v>0</v>
      </c>
      <c r="AN56" s="341">
        <f t="shared" si="9"/>
        <v>0</v>
      </c>
      <c r="AO56" s="341">
        <f t="shared" si="10"/>
        <v>0</v>
      </c>
      <c r="AP56" s="341">
        <f t="shared" si="11"/>
        <v>0</v>
      </c>
      <c r="AQ56" s="341">
        <f t="shared" si="12"/>
        <v>0</v>
      </c>
      <c r="AR56" s="341">
        <f t="shared" si="13"/>
        <v>0</v>
      </c>
      <c r="AS56" s="341">
        <f t="shared" si="14"/>
        <v>0</v>
      </c>
      <c r="AT56" s="341">
        <f t="shared" si="15"/>
        <v>0</v>
      </c>
      <c r="AU56" s="341">
        <f t="shared" si="16"/>
        <v>0</v>
      </c>
      <c r="AV56" s="351"/>
      <c r="AX56" s="349" cm="1">
        <f t="array" ref="AX56">IFERROR(_xldudf_SCOTT_SUMTRANSACTIONS(Scotts_Org1,'COA - VALUE TABLE'!$A56,'COA - VALUE TABLE'!AX$5,'COA - VALUE TABLE'!AX$6),0)</f>
        <v>0</v>
      </c>
      <c r="AY56" s="350" cm="1">
        <f t="array" ref="AY56">IFERROR(_xldudf_SCOTT_SUMTRANSACTIONS(Scotts_Org1,'COA - VALUE TABLE'!$A56,'COA - VALUE TABLE'!AY$5,'COA - VALUE TABLE'!AY$6),0)</f>
        <v>0</v>
      </c>
      <c r="AZ56" s="350" cm="1">
        <f t="array" ref="AZ56">IFERROR(_xldudf_SCOTT_SUMTRANSACTIONS(Scotts_Org1,'COA - VALUE TABLE'!$A56,'COA - VALUE TABLE'!AZ$5,'COA - VALUE TABLE'!AZ$6),0)</f>
        <v>0</v>
      </c>
      <c r="BA56" s="350" cm="1">
        <f t="array" ref="BA56">IFERROR(_xldudf_SCOTT_SUMTRANSACTIONS(Scotts_Org1,'COA - VALUE TABLE'!$A56,'COA - VALUE TABLE'!BA$5,'COA - VALUE TABLE'!BA$6),0)</f>
        <v>0</v>
      </c>
      <c r="BB56" s="350" cm="1">
        <f t="array" ref="BB56">IFERROR(_xldudf_SCOTT_SUMTRANSACTIONS(Scotts_Org1,'COA - VALUE TABLE'!$A56,'COA - VALUE TABLE'!BB$5,'COA - VALUE TABLE'!BB$6),0)</f>
        <v>0</v>
      </c>
      <c r="BC56" s="350" cm="1">
        <f t="array" ref="BC56">IFERROR(_xldudf_SCOTT_SUMTRANSACTIONS(Scotts_Org1,'COA - VALUE TABLE'!$A56,'COA - VALUE TABLE'!BC$5,'COA - VALUE TABLE'!BC$6),0)</f>
        <v>0</v>
      </c>
      <c r="BD56" s="350" cm="1">
        <f t="array" ref="BD56">IFERROR(_xldudf_SCOTT_SUMTRANSACTIONS(Scotts_Org1,'COA - VALUE TABLE'!$A56,'COA - VALUE TABLE'!BD$5,'COA - VALUE TABLE'!BD$6),0)</f>
        <v>0</v>
      </c>
      <c r="BE56" s="350" cm="1">
        <f t="array" ref="BE56">IFERROR(_xldudf_SCOTT_SUMTRANSACTIONS(Scotts_Org1,'COA - VALUE TABLE'!$A56,'COA - VALUE TABLE'!BE$5,'COA - VALUE TABLE'!BE$6),0)</f>
        <v>0</v>
      </c>
      <c r="BF56" s="350" cm="1">
        <f t="array" ref="BF56">IFERROR(_xldudf_SCOTT_SUMTRANSACTIONS(Scotts_Org1,'COA - VALUE TABLE'!$A56,'COA - VALUE TABLE'!BF$5,'COA - VALUE TABLE'!BF$6),0)</f>
        <v>0</v>
      </c>
      <c r="BG56" s="350" cm="1">
        <f t="array" ref="BG56">IFERROR(_xldudf_SCOTT_SUMTRANSACTIONS(Scotts_Org1,'COA - VALUE TABLE'!$A56,'COA - VALUE TABLE'!BG$5,'COA - VALUE TABLE'!BG$6),0)</f>
        <v>0</v>
      </c>
      <c r="BH56" s="350" cm="1">
        <f t="array" ref="BH56">IFERROR(_xldudf_SCOTT_SUMTRANSACTIONS(Scotts_Org1,'COA - VALUE TABLE'!$A56,'COA - VALUE TABLE'!BH$5,'COA - VALUE TABLE'!BH$6),0)</f>
        <v>0</v>
      </c>
      <c r="BI56" s="350" cm="1">
        <f t="array" ref="BI56">IFERROR(_xldudf_SCOTT_SUMTRANSACTIONS(Scotts_Org1,'COA - VALUE TABLE'!$A56,'COA - VALUE TABLE'!BI$5,'COA - VALUE TABLE'!BI$6),0)</f>
        <v>0</v>
      </c>
      <c r="BJ56" s="351" cm="1">
        <f t="array" ref="BJ56">IFERROR(_xldudf_SCOTT_SUMTRANSACTIONS(Scotts_Org1,'COA - VALUE TABLE'!$A56,'COA - VALUE TABLE'!BJ$5,'COA - VALUE TABLE'!BJ$6),0)</f>
        <v>0</v>
      </c>
    </row>
    <row r="57" spans="1:62" x14ac:dyDescent="0.2">
      <c r="A57" s="2">
        <v>491</v>
      </c>
      <c r="B57" s="341" t="s">
        <v>295</v>
      </c>
      <c r="C57" s="341" t="s">
        <v>499</v>
      </c>
      <c r="D57" s="341"/>
      <c r="E57" s="341" t="s">
        <v>297</v>
      </c>
      <c r="F57" s="341" t="s">
        <v>290</v>
      </c>
      <c r="G57" s="341" t="s">
        <v>500</v>
      </c>
      <c r="H57" s="341" t="s">
        <v>287</v>
      </c>
      <c r="I57" s="341" t="s">
        <v>287</v>
      </c>
      <c r="J57" s="341" t="s">
        <v>287</v>
      </c>
      <c r="K57" s="3"/>
      <c r="L57" t="str">
        <f t="shared" si="3"/>
        <v>491 - Subsistence</v>
      </c>
      <c r="M57" t="s">
        <v>457</v>
      </c>
      <c r="N57" t="s">
        <v>262</v>
      </c>
      <c r="S57" s="349" cm="1">
        <f t="array" ref="S57">IFERROR(_xldudf_SCOTT_SUMTRANSACTIONS(Scotts_Org1,'COA - VALUE TABLE'!$A57,'COA - VALUE TABLE'!S$5,'COA - VALUE TABLE'!S$6),0)</f>
        <v>62.73</v>
      </c>
      <c r="T57" s="350" cm="1">
        <f t="array" ref="T57">IFERROR(_xldudf_SCOTT_SUMTRANSACTIONS(Scotts_Org1,'COA - VALUE TABLE'!$A57,'COA - VALUE TABLE'!T$5,'COA - VALUE TABLE'!T$6),0)</f>
        <v>17.41</v>
      </c>
      <c r="U57" s="350" cm="1">
        <f t="array" ref="U57">IFERROR(_xldudf_SCOTT_SUMTRANSACTIONS(Scotts_Org1,'COA - VALUE TABLE'!$A57,'COA - VALUE TABLE'!U$5,'COA - VALUE TABLE'!U$6),0)</f>
        <v>52.77</v>
      </c>
      <c r="V57" s="350" cm="1">
        <f t="array" ref="V57">IFERROR(_xldudf_SCOTT_SUMTRANSACTIONS(Scotts_Org1,'COA - VALUE TABLE'!$A57,'COA - VALUE TABLE'!V$5,'COA - VALUE TABLE'!V$6),0)</f>
        <v>0</v>
      </c>
      <c r="W57" s="350" cm="1">
        <f t="array" ref="W57">IFERROR(_xldudf_SCOTT_SUMTRANSACTIONS(Scotts_Org1,'COA - VALUE TABLE'!$A57,'COA - VALUE TABLE'!W$5,'COA - VALUE TABLE'!W$6),0)</f>
        <v>0</v>
      </c>
      <c r="X57" s="350" cm="1">
        <f t="array" ref="X57">IFERROR(_xldudf_SCOTT_SUMTRANSACTIONS(Scotts_Org1,'COA - VALUE TABLE'!$A57,'COA - VALUE TABLE'!X$5,'COA - VALUE TABLE'!X$6),0)</f>
        <v>6</v>
      </c>
      <c r="Y57" s="350" cm="1">
        <f t="array" ref="Y57">IFERROR(_xldudf_SCOTT_SUMTRANSACTIONS(Scotts_Org1,'COA - VALUE TABLE'!$A57,'COA - VALUE TABLE'!Y$5,'COA - VALUE TABLE'!Y$6),0)</f>
        <v>0</v>
      </c>
      <c r="Z57" s="350" cm="1">
        <f t="array" ref="Z57">IFERROR(_xldudf_SCOTT_SUMTRANSACTIONS(Scotts_Org1,'COA - VALUE TABLE'!$A57,'COA - VALUE TABLE'!Z$5,'COA - VALUE TABLE'!Z$6),0)</f>
        <v>0</v>
      </c>
      <c r="AA57" s="350" cm="1">
        <f t="array" ref="AA57">IFERROR(_xldudf_SCOTT_SUMTRANSACTIONS(Scotts_Org1,'COA - VALUE TABLE'!$A57,'COA - VALUE TABLE'!AA$5,'COA - VALUE TABLE'!AA$6),0)</f>
        <v>0</v>
      </c>
      <c r="AB57" s="350" cm="1">
        <f t="array" ref="AB57">IFERROR(_xldudf_SCOTT_SUMTRANSACTIONS(Scotts_Org1,'COA - VALUE TABLE'!$A57,'COA - VALUE TABLE'!AB$5,'COA - VALUE TABLE'!AB$6),0)</f>
        <v>0</v>
      </c>
      <c r="AC57" s="350" cm="1">
        <f t="array" ref="AC57">IFERROR(_xldudf_SCOTT_SUMTRANSACTIONS(Scotts_Org1,'COA - VALUE TABLE'!$A57,'COA - VALUE TABLE'!AC$5,'COA - VALUE TABLE'!AC$6),0)</f>
        <v>0</v>
      </c>
      <c r="AD57" s="350" cm="1">
        <f t="array" ref="AD57">IFERROR(_xldudf_SCOTT_SUMTRANSACTIONS(Scotts_Org1,'COA - VALUE TABLE'!$A57,'COA - VALUE TABLE'!AD$5,'COA - VALUE TABLE'!AD$6),0)</f>
        <v>0</v>
      </c>
      <c r="AE57" s="350">
        <f t="shared" si="4"/>
        <v>138.91</v>
      </c>
      <c r="AF57" s="350">
        <f>IF(Header!$C$4=S$7,S57,0)+IF(Header!$C$4=T$7,T57,0)+IF(Header!$C$4=U$7,U57,0)+IF(Header!$C$4=V$7,V57,0)+IF(Header!$C$4=W$7,W57,0)+IF(Header!$C$4=X$7,X57,0)+IF(Header!$C$4=Y$7,Y57,0)+IF(Header!$C$4=Z$7,Z57,0)+IF(Header!$C$4=AA$7,AA57,0)+IF(Header!$C$4=AB$7,AB57,0)+IF(Header!$C$4=AC$7,AC57,0)+IF(Header!$C$4=AD$7,AD57,0)</f>
        <v>62.73</v>
      </c>
      <c r="AG57" s="351">
        <f t="shared" si="17"/>
        <v>132.91</v>
      </c>
      <c r="AJ57" s="2">
        <f t="shared" si="5"/>
        <v>0</v>
      </c>
      <c r="AK57" s="341">
        <f t="shared" si="6"/>
        <v>0</v>
      </c>
      <c r="AL57" s="341">
        <f t="shared" si="7"/>
        <v>0</v>
      </c>
      <c r="AM57" s="341">
        <f t="shared" si="8"/>
        <v>0</v>
      </c>
      <c r="AN57" s="341">
        <f t="shared" si="9"/>
        <v>0</v>
      </c>
      <c r="AO57" s="341">
        <f t="shared" si="10"/>
        <v>0</v>
      </c>
      <c r="AP57" s="341">
        <f t="shared" si="11"/>
        <v>0</v>
      </c>
      <c r="AQ57" s="341">
        <f t="shared" si="12"/>
        <v>0</v>
      </c>
      <c r="AR57" s="341">
        <f t="shared" si="13"/>
        <v>0</v>
      </c>
      <c r="AS57" s="341">
        <f t="shared" si="14"/>
        <v>0</v>
      </c>
      <c r="AT57" s="341">
        <f t="shared" si="15"/>
        <v>0</v>
      </c>
      <c r="AU57" s="341">
        <f t="shared" si="16"/>
        <v>0</v>
      </c>
      <c r="AV57" s="351"/>
      <c r="AX57" s="349" cm="1">
        <f t="array" ref="AX57">IFERROR(_xldudf_SCOTT_SUMTRANSACTIONS(Scotts_Org1,'COA - VALUE TABLE'!$A57,'COA - VALUE TABLE'!AX$5,'COA - VALUE TABLE'!AX$6),0)</f>
        <v>62.73</v>
      </c>
      <c r="AY57" s="350" cm="1">
        <f t="array" ref="AY57">IFERROR(_xldudf_SCOTT_SUMTRANSACTIONS(Scotts_Org1,'COA - VALUE TABLE'!$A57,'COA - VALUE TABLE'!AY$5,'COA - VALUE TABLE'!AY$6),0)</f>
        <v>80.14</v>
      </c>
      <c r="AZ57" s="350" cm="1">
        <f t="array" ref="AZ57">IFERROR(_xldudf_SCOTT_SUMTRANSACTIONS(Scotts_Org1,'COA - VALUE TABLE'!$A57,'COA - VALUE TABLE'!AZ$5,'COA - VALUE TABLE'!AZ$6),0)</f>
        <v>132.91</v>
      </c>
      <c r="BA57" s="350" cm="1">
        <f t="array" ref="BA57">IFERROR(_xldudf_SCOTT_SUMTRANSACTIONS(Scotts_Org1,'COA - VALUE TABLE'!$A57,'COA - VALUE TABLE'!BA$5,'COA - VALUE TABLE'!BA$6),0)</f>
        <v>132.91</v>
      </c>
      <c r="BB57" s="350" cm="1">
        <f t="array" ref="BB57">IFERROR(_xldudf_SCOTT_SUMTRANSACTIONS(Scotts_Org1,'COA - VALUE TABLE'!$A57,'COA - VALUE TABLE'!BB$5,'COA - VALUE TABLE'!BB$6),0)</f>
        <v>132.91</v>
      </c>
      <c r="BC57" s="350" cm="1">
        <f t="array" ref="BC57">IFERROR(_xldudf_SCOTT_SUMTRANSACTIONS(Scotts_Org1,'COA - VALUE TABLE'!$A57,'COA - VALUE TABLE'!BC$5,'COA - VALUE TABLE'!BC$6),0)</f>
        <v>138.91</v>
      </c>
      <c r="BD57" s="350" cm="1">
        <f t="array" ref="BD57">IFERROR(_xldudf_SCOTT_SUMTRANSACTIONS(Scotts_Org1,'COA - VALUE TABLE'!$A57,'COA - VALUE TABLE'!BD$5,'COA - VALUE TABLE'!BD$6),0)</f>
        <v>138.91</v>
      </c>
      <c r="BE57" s="350" cm="1">
        <f t="array" ref="BE57">IFERROR(_xldudf_SCOTT_SUMTRANSACTIONS(Scotts_Org1,'COA - VALUE TABLE'!$A57,'COA - VALUE TABLE'!BE$5,'COA - VALUE TABLE'!BE$6),0)</f>
        <v>138.91</v>
      </c>
      <c r="BF57" s="350" cm="1">
        <f t="array" ref="BF57">IFERROR(_xldudf_SCOTT_SUMTRANSACTIONS(Scotts_Org1,'COA - VALUE TABLE'!$A57,'COA - VALUE TABLE'!BF$5,'COA - VALUE TABLE'!BF$6),0)</f>
        <v>138.91</v>
      </c>
      <c r="BG57" s="350" cm="1">
        <f t="array" ref="BG57">IFERROR(_xldudf_SCOTT_SUMTRANSACTIONS(Scotts_Org1,'COA - VALUE TABLE'!$A57,'COA - VALUE TABLE'!BG$5,'COA - VALUE TABLE'!BG$6),0)</f>
        <v>138.91</v>
      </c>
      <c r="BH57" s="350" cm="1">
        <f t="array" ref="BH57">IFERROR(_xldudf_SCOTT_SUMTRANSACTIONS(Scotts_Org1,'COA - VALUE TABLE'!$A57,'COA - VALUE TABLE'!BH$5,'COA - VALUE TABLE'!BH$6),0)</f>
        <v>138.91</v>
      </c>
      <c r="BI57" s="350" cm="1">
        <f t="array" ref="BI57">IFERROR(_xldudf_SCOTT_SUMTRANSACTIONS(Scotts_Org1,'COA - VALUE TABLE'!$A57,'COA - VALUE TABLE'!BI$5,'COA - VALUE TABLE'!BI$6),0)</f>
        <v>138.91</v>
      </c>
      <c r="BJ57" s="351" cm="1">
        <f t="array" ref="BJ57">IFERROR(_xldudf_SCOTT_SUMTRANSACTIONS(Scotts_Org1,'COA - VALUE TABLE'!$A57,'COA - VALUE TABLE'!BJ$5,'COA - VALUE TABLE'!BJ$6),0)</f>
        <v>0</v>
      </c>
    </row>
    <row r="58" spans="1:62" x14ac:dyDescent="0.2">
      <c r="A58" s="2">
        <v>493</v>
      </c>
      <c r="B58" s="341" t="s">
        <v>295</v>
      </c>
      <c r="C58" s="341" t="s">
        <v>345</v>
      </c>
      <c r="D58" s="341"/>
      <c r="E58" s="341" t="s">
        <v>297</v>
      </c>
      <c r="F58" s="341" t="s">
        <v>290</v>
      </c>
      <c r="G58" s="341" t="s">
        <v>346</v>
      </c>
      <c r="H58" s="341" t="s">
        <v>287</v>
      </c>
      <c r="I58" s="341" t="s">
        <v>287</v>
      </c>
      <c r="J58" s="341" t="s">
        <v>287</v>
      </c>
      <c r="K58" s="3"/>
      <c r="L58" t="str">
        <f t="shared" si="3"/>
        <v>493 - Travel - National</v>
      </c>
      <c r="M58" t="s">
        <v>457</v>
      </c>
      <c r="N58" t="s">
        <v>262</v>
      </c>
      <c r="S58" s="349" cm="1">
        <f t="array" ref="S58">IFERROR(_xldudf_SCOTT_SUMTRANSACTIONS(Scotts_Org1,'COA - VALUE TABLE'!$A58,'COA - VALUE TABLE'!S$5,'COA - VALUE TABLE'!S$6),0)</f>
        <v>24.33</v>
      </c>
      <c r="T58" s="350" cm="1">
        <f t="array" ref="T58">IFERROR(_xldudf_SCOTT_SUMTRANSACTIONS(Scotts_Org1,'COA - VALUE TABLE'!$A58,'COA - VALUE TABLE'!T$5,'COA - VALUE TABLE'!T$6),0)</f>
        <v>22.05</v>
      </c>
      <c r="U58" s="350" cm="1">
        <f t="array" ref="U58">IFERROR(_xldudf_SCOTT_SUMTRANSACTIONS(Scotts_Org1,'COA - VALUE TABLE'!$A58,'COA - VALUE TABLE'!U$5,'COA - VALUE TABLE'!U$6),0)</f>
        <v>17.329999999999998</v>
      </c>
      <c r="V58" s="350" cm="1">
        <f t="array" ref="V58">IFERROR(_xldudf_SCOTT_SUMTRANSACTIONS(Scotts_Org1,'COA - VALUE TABLE'!$A58,'COA - VALUE TABLE'!V$5,'COA - VALUE TABLE'!V$6),0)</f>
        <v>19.78</v>
      </c>
      <c r="W58" s="350" cm="1">
        <f t="array" ref="W58">IFERROR(_xldudf_SCOTT_SUMTRANSACTIONS(Scotts_Org1,'COA - VALUE TABLE'!$A58,'COA - VALUE TABLE'!W$5,'COA - VALUE TABLE'!W$6),0)</f>
        <v>24.33</v>
      </c>
      <c r="X58" s="350" cm="1">
        <f t="array" ref="X58">IFERROR(_xldudf_SCOTT_SUMTRANSACTIONS(Scotts_Org1,'COA - VALUE TABLE'!$A58,'COA - VALUE TABLE'!X$5,'COA - VALUE TABLE'!X$6),0)</f>
        <v>20.83</v>
      </c>
      <c r="Y58" s="350" cm="1">
        <f t="array" ref="Y58">IFERROR(_xldudf_SCOTT_SUMTRANSACTIONS(Scotts_Org1,'COA - VALUE TABLE'!$A58,'COA - VALUE TABLE'!Y$5,'COA - VALUE TABLE'!Y$6),0)</f>
        <v>24.33</v>
      </c>
      <c r="Z58" s="350" cm="1">
        <f t="array" ref="Z58">IFERROR(_xldudf_SCOTT_SUMTRANSACTIONS(Scotts_Org1,'COA - VALUE TABLE'!$A58,'COA - VALUE TABLE'!Z$5,'COA - VALUE TABLE'!Z$6),0)</f>
        <v>17.329999999999998</v>
      </c>
      <c r="AA58" s="350" cm="1">
        <f t="array" ref="AA58">IFERROR(_xldudf_SCOTT_SUMTRANSACTIONS(Scotts_Org1,'COA - VALUE TABLE'!$A58,'COA - VALUE TABLE'!AA$5,'COA - VALUE TABLE'!AA$6),0)</f>
        <v>22.05</v>
      </c>
      <c r="AB58" s="350" cm="1">
        <f t="array" ref="AB58">IFERROR(_xldudf_SCOTT_SUMTRANSACTIONS(Scotts_Org1,'COA - VALUE TABLE'!$A58,'COA - VALUE TABLE'!AB$5,'COA - VALUE TABLE'!AB$6),0)</f>
        <v>24.33</v>
      </c>
      <c r="AC58" s="350" cm="1">
        <f t="array" ref="AC58">IFERROR(_xldudf_SCOTT_SUMTRANSACTIONS(Scotts_Org1,'COA - VALUE TABLE'!$A58,'COA - VALUE TABLE'!AC$5,'COA - VALUE TABLE'!AC$6),0)</f>
        <v>17.329999999999998</v>
      </c>
      <c r="AD58" s="350" cm="1">
        <f t="array" ref="AD58">IFERROR(_xldudf_SCOTT_SUMTRANSACTIONS(Scotts_Org1,'COA - VALUE TABLE'!$A58,'COA - VALUE TABLE'!AD$5,'COA - VALUE TABLE'!AD$6),0)</f>
        <v>19.78</v>
      </c>
      <c r="AE58" s="350">
        <f t="shared" si="4"/>
        <v>253.79999999999993</v>
      </c>
      <c r="AF58" s="350">
        <f>IF(Header!$C$4=S$7,S58,0)+IF(Header!$C$4=T$7,T58,0)+IF(Header!$C$4=U$7,U58,0)+IF(Header!$C$4=V$7,V58,0)+IF(Header!$C$4=W$7,W58,0)+IF(Header!$C$4=X$7,X58,0)+IF(Header!$C$4=Y$7,Y58,0)+IF(Header!$C$4=Z$7,Z58,0)+IF(Header!$C$4=AA$7,AA58,0)+IF(Header!$C$4=AB$7,AB58,0)+IF(Header!$C$4=AC$7,AC58,0)+IF(Header!$C$4=AD$7,AD58,0)</f>
        <v>24.33</v>
      </c>
      <c r="AG58" s="351">
        <f t="shared" si="17"/>
        <v>63.709999999999994</v>
      </c>
      <c r="AJ58" s="2">
        <f t="shared" si="5"/>
        <v>0</v>
      </c>
      <c r="AK58" s="341">
        <f t="shared" si="6"/>
        <v>0</v>
      </c>
      <c r="AL58" s="341">
        <f t="shared" si="7"/>
        <v>0</v>
      </c>
      <c r="AM58" s="341">
        <f t="shared" si="8"/>
        <v>0</v>
      </c>
      <c r="AN58" s="341">
        <f t="shared" si="9"/>
        <v>0</v>
      </c>
      <c r="AO58" s="341">
        <f t="shared" si="10"/>
        <v>0</v>
      </c>
      <c r="AP58" s="341">
        <f t="shared" si="11"/>
        <v>0</v>
      </c>
      <c r="AQ58" s="341">
        <f t="shared" si="12"/>
        <v>0</v>
      </c>
      <c r="AR58" s="341">
        <f t="shared" si="13"/>
        <v>0</v>
      </c>
      <c r="AS58" s="341">
        <f t="shared" si="14"/>
        <v>0</v>
      </c>
      <c r="AT58" s="341">
        <f t="shared" si="15"/>
        <v>0</v>
      </c>
      <c r="AU58" s="341">
        <f t="shared" si="16"/>
        <v>0</v>
      </c>
      <c r="AV58" s="351"/>
      <c r="AX58" s="349" cm="1">
        <f t="array" ref="AX58">IFERROR(_xldudf_SCOTT_SUMTRANSACTIONS(Scotts_Org1,'COA - VALUE TABLE'!$A58,'COA - VALUE TABLE'!AX$5,'COA - VALUE TABLE'!AX$6),0)</f>
        <v>24.33</v>
      </c>
      <c r="AY58" s="350" cm="1">
        <f t="array" ref="AY58">IFERROR(_xldudf_SCOTT_SUMTRANSACTIONS(Scotts_Org1,'COA - VALUE TABLE'!$A58,'COA - VALUE TABLE'!AY$5,'COA - VALUE TABLE'!AY$6),0)</f>
        <v>46.38</v>
      </c>
      <c r="AZ58" s="350" cm="1">
        <f t="array" ref="AZ58">IFERROR(_xldudf_SCOTT_SUMTRANSACTIONS(Scotts_Org1,'COA - VALUE TABLE'!$A58,'COA - VALUE TABLE'!AZ$5,'COA - VALUE TABLE'!AZ$6),0)</f>
        <v>63.71</v>
      </c>
      <c r="BA58" s="350" cm="1">
        <f t="array" ref="BA58">IFERROR(_xldudf_SCOTT_SUMTRANSACTIONS(Scotts_Org1,'COA - VALUE TABLE'!$A58,'COA - VALUE TABLE'!BA$5,'COA - VALUE TABLE'!BA$6),0)</f>
        <v>83.49</v>
      </c>
      <c r="BB58" s="350" cm="1">
        <f t="array" ref="BB58">IFERROR(_xldudf_SCOTT_SUMTRANSACTIONS(Scotts_Org1,'COA - VALUE TABLE'!$A58,'COA - VALUE TABLE'!BB$5,'COA - VALUE TABLE'!BB$6),0)</f>
        <v>107.82</v>
      </c>
      <c r="BC58" s="350" cm="1">
        <f t="array" ref="BC58">IFERROR(_xldudf_SCOTT_SUMTRANSACTIONS(Scotts_Org1,'COA - VALUE TABLE'!$A58,'COA - VALUE TABLE'!BC$5,'COA - VALUE TABLE'!BC$6),0)</f>
        <v>128.65</v>
      </c>
      <c r="BD58" s="350" cm="1">
        <f t="array" ref="BD58">IFERROR(_xldudf_SCOTT_SUMTRANSACTIONS(Scotts_Org1,'COA - VALUE TABLE'!$A58,'COA - VALUE TABLE'!BD$5,'COA - VALUE TABLE'!BD$6),0)</f>
        <v>152.97999999999999</v>
      </c>
      <c r="BE58" s="350" cm="1">
        <f t="array" ref="BE58">IFERROR(_xldudf_SCOTT_SUMTRANSACTIONS(Scotts_Org1,'COA - VALUE TABLE'!$A58,'COA - VALUE TABLE'!BE$5,'COA - VALUE TABLE'!BE$6),0)</f>
        <v>170.31</v>
      </c>
      <c r="BF58" s="350" cm="1">
        <f t="array" ref="BF58">IFERROR(_xldudf_SCOTT_SUMTRANSACTIONS(Scotts_Org1,'COA - VALUE TABLE'!$A58,'COA - VALUE TABLE'!BF$5,'COA - VALUE TABLE'!BF$6),0)</f>
        <v>192.36</v>
      </c>
      <c r="BG58" s="350" cm="1">
        <f t="array" ref="BG58">IFERROR(_xldudf_SCOTT_SUMTRANSACTIONS(Scotts_Org1,'COA - VALUE TABLE'!$A58,'COA - VALUE TABLE'!BG$5,'COA - VALUE TABLE'!BG$6),0)</f>
        <v>216.69</v>
      </c>
      <c r="BH58" s="350" cm="1">
        <f t="array" ref="BH58">IFERROR(_xldudf_SCOTT_SUMTRANSACTIONS(Scotts_Org1,'COA - VALUE TABLE'!$A58,'COA - VALUE TABLE'!BH$5,'COA - VALUE TABLE'!BH$6),0)</f>
        <v>234.02</v>
      </c>
      <c r="BI58" s="350" cm="1">
        <f t="array" ref="BI58">IFERROR(_xldudf_SCOTT_SUMTRANSACTIONS(Scotts_Org1,'COA - VALUE TABLE'!$A58,'COA - VALUE TABLE'!BI$5,'COA - VALUE TABLE'!BI$6),0)</f>
        <v>253.8</v>
      </c>
      <c r="BJ58" s="351" cm="1">
        <f t="array" ref="BJ58">IFERROR(_xldudf_SCOTT_SUMTRANSACTIONS(Scotts_Org1,'COA - VALUE TABLE'!$A58,'COA - VALUE TABLE'!BJ$5,'COA - VALUE TABLE'!BJ$6),0)</f>
        <v>0</v>
      </c>
    </row>
    <row r="59" spans="1:62" x14ac:dyDescent="0.2">
      <c r="A59" s="2">
        <v>494</v>
      </c>
      <c r="B59" s="341" t="s">
        <v>295</v>
      </c>
      <c r="C59" s="341" t="s">
        <v>347</v>
      </c>
      <c r="D59" s="341"/>
      <c r="E59" s="341" t="s">
        <v>297</v>
      </c>
      <c r="F59" s="341" t="s">
        <v>290</v>
      </c>
      <c r="G59" s="341" t="s">
        <v>348</v>
      </c>
      <c r="H59" s="341" t="s">
        <v>287</v>
      </c>
      <c r="I59" s="341" t="s">
        <v>287</v>
      </c>
      <c r="J59" s="341" t="s">
        <v>287</v>
      </c>
      <c r="K59" s="3"/>
      <c r="L59" t="str">
        <f t="shared" si="3"/>
        <v>494 - Travel - International</v>
      </c>
      <c r="M59" t="s">
        <v>457</v>
      </c>
      <c r="N59" t="s">
        <v>262</v>
      </c>
      <c r="S59" s="349" cm="1">
        <f t="array" ref="S59">IFERROR(_xldudf_SCOTT_SUMTRANSACTIONS(Scotts_Org1,'COA - VALUE TABLE'!$A59,'COA - VALUE TABLE'!S$5,'COA - VALUE TABLE'!S$6),0)</f>
        <v>0</v>
      </c>
      <c r="T59" s="350" cm="1">
        <f t="array" ref="T59">IFERROR(_xldudf_SCOTT_SUMTRANSACTIONS(Scotts_Org1,'COA - VALUE TABLE'!$A59,'COA - VALUE TABLE'!T$5,'COA - VALUE TABLE'!T$6),0)</f>
        <v>0</v>
      </c>
      <c r="U59" s="350" cm="1">
        <f t="array" ref="U59">IFERROR(_xldudf_SCOTT_SUMTRANSACTIONS(Scotts_Org1,'COA - VALUE TABLE'!$A59,'COA - VALUE TABLE'!U$5,'COA - VALUE TABLE'!U$6),0)</f>
        <v>0</v>
      </c>
      <c r="V59" s="350" cm="1">
        <f t="array" ref="V59">IFERROR(_xldudf_SCOTT_SUMTRANSACTIONS(Scotts_Org1,'COA - VALUE TABLE'!$A59,'COA - VALUE TABLE'!V$5,'COA - VALUE TABLE'!V$6),0)</f>
        <v>0</v>
      </c>
      <c r="W59" s="350" cm="1">
        <f t="array" ref="W59">IFERROR(_xldudf_SCOTT_SUMTRANSACTIONS(Scotts_Org1,'COA - VALUE TABLE'!$A59,'COA - VALUE TABLE'!W$5,'COA - VALUE TABLE'!W$6),0)</f>
        <v>0</v>
      </c>
      <c r="X59" s="350" cm="1">
        <f t="array" ref="X59">IFERROR(_xldudf_SCOTT_SUMTRANSACTIONS(Scotts_Org1,'COA - VALUE TABLE'!$A59,'COA - VALUE TABLE'!X$5,'COA - VALUE TABLE'!X$6),0)</f>
        <v>0</v>
      </c>
      <c r="Y59" s="350" cm="1">
        <f t="array" ref="Y59">IFERROR(_xldudf_SCOTT_SUMTRANSACTIONS(Scotts_Org1,'COA - VALUE TABLE'!$A59,'COA - VALUE TABLE'!Y$5,'COA - VALUE TABLE'!Y$6),0)</f>
        <v>0</v>
      </c>
      <c r="Z59" s="350" cm="1">
        <f t="array" ref="Z59">IFERROR(_xldudf_SCOTT_SUMTRANSACTIONS(Scotts_Org1,'COA - VALUE TABLE'!$A59,'COA - VALUE TABLE'!Z$5,'COA - VALUE TABLE'!Z$6),0)</f>
        <v>0</v>
      </c>
      <c r="AA59" s="350" cm="1">
        <f t="array" ref="AA59">IFERROR(_xldudf_SCOTT_SUMTRANSACTIONS(Scotts_Org1,'COA - VALUE TABLE'!$A59,'COA - VALUE TABLE'!AA$5,'COA - VALUE TABLE'!AA$6),0)</f>
        <v>0</v>
      </c>
      <c r="AB59" s="350" cm="1">
        <f t="array" ref="AB59">IFERROR(_xldudf_SCOTT_SUMTRANSACTIONS(Scotts_Org1,'COA - VALUE TABLE'!$A59,'COA - VALUE TABLE'!AB$5,'COA - VALUE TABLE'!AB$6),0)</f>
        <v>0</v>
      </c>
      <c r="AC59" s="350" cm="1">
        <f t="array" ref="AC59">IFERROR(_xldudf_SCOTT_SUMTRANSACTIONS(Scotts_Org1,'COA - VALUE TABLE'!$A59,'COA - VALUE TABLE'!AC$5,'COA - VALUE TABLE'!AC$6),0)</f>
        <v>0</v>
      </c>
      <c r="AD59" s="350" cm="1">
        <f t="array" ref="AD59">IFERROR(_xldudf_SCOTT_SUMTRANSACTIONS(Scotts_Org1,'COA - VALUE TABLE'!$A59,'COA - VALUE TABLE'!AD$5,'COA - VALUE TABLE'!AD$6),0)</f>
        <v>0</v>
      </c>
      <c r="AE59" s="350">
        <f t="shared" si="4"/>
        <v>0</v>
      </c>
      <c r="AF59" s="350">
        <f>IF(Header!$C$4=S$7,S59,0)+IF(Header!$C$4=T$7,T59,0)+IF(Header!$C$4=U$7,U59,0)+IF(Header!$C$4=V$7,V59,0)+IF(Header!$C$4=W$7,W59,0)+IF(Header!$C$4=X$7,X59,0)+IF(Header!$C$4=Y$7,Y59,0)+IF(Header!$C$4=Z$7,Z59,0)+IF(Header!$C$4=AA$7,AA59,0)+IF(Header!$C$4=AB$7,AB59,0)+IF(Header!$C$4=AC$7,AC59,0)+IF(Header!$C$4=AD$7,AD59,0)</f>
        <v>0</v>
      </c>
      <c r="AG59" s="351">
        <f t="shared" si="17"/>
        <v>0</v>
      </c>
      <c r="AJ59" s="2">
        <f t="shared" si="5"/>
        <v>0</v>
      </c>
      <c r="AK59" s="341">
        <f t="shared" si="6"/>
        <v>0</v>
      </c>
      <c r="AL59" s="341">
        <f t="shared" si="7"/>
        <v>0</v>
      </c>
      <c r="AM59" s="341">
        <f t="shared" si="8"/>
        <v>0</v>
      </c>
      <c r="AN59" s="341">
        <f t="shared" si="9"/>
        <v>0</v>
      </c>
      <c r="AO59" s="341">
        <f t="shared" si="10"/>
        <v>0</v>
      </c>
      <c r="AP59" s="341">
        <f t="shared" si="11"/>
        <v>0</v>
      </c>
      <c r="AQ59" s="341">
        <f t="shared" si="12"/>
        <v>0</v>
      </c>
      <c r="AR59" s="341">
        <f t="shared" si="13"/>
        <v>0</v>
      </c>
      <c r="AS59" s="341">
        <f t="shared" si="14"/>
        <v>0</v>
      </c>
      <c r="AT59" s="341">
        <f t="shared" si="15"/>
        <v>0</v>
      </c>
      <c r="AU59" s="341">
        <f t="shared" si="16"/>
        <v>0</v>
      </c>
      <c r="AV59" s="351"/>
      <c r="AX59" s="349" cm="1">
        <f t="array" ref="AX59">IFERROR(_xldudf_SCOTT_SUMTRANSACTIONS(Scotts_Org1,'COA - VALUE TABLE'!$A59,'COA - VALUE TABLE'!AX$5,'COA - VALUE TABLE'!AX$6),0)</f>
        <v>0</v>
      </c>
      <c r="AY59" s="350" cm="1">
        <f t="array" ref="AY59">IFERROR(_xldudf_SCOTT_SUMTRANSACTIONS(Scotts_Org1,'COA - VALUE TABLE'!$A59,'COA - VALUE TABLE'!AY$5,'COA - VALUE TABLE'!AY$6),0)</f>
        <v>0</v>
      </c>
      <c r="AZ59" s="350" cm="1">
        <f t="array" ref="AZ59">IFERROR(_xldudf_SCOTT_SUMTRANSACTIONS(Scotts_Org1,'COA - VALUE TABLE'!$A59,'COA - VALUE TABLE'!AZ$5,'COA - VALUE TABLE'!AZ$6),0)</f>
        <v>0</v>
      </c>
      <c r="BA59" s="350" cm="1">
        <f t="array" ref="BA59">IFERROR(_xldudf_SCOTT_SUMTRANSACTIONS(Scotts_Org1,'COA - VALUE TABLE'!$A59,'COA - VALUE TABLE'!BA$5,'COA - VALUE TABLE'!BA$6),0)</f>
        <v>0</v>
      </c>
      <c r="BB59" s="350" cm="1">
        <f t="array" ref="BB59">IFERROR(_xldudf_SCOTT_SUMTRANSACTIONS(Scotts_Org1,'COA - VALUE TABLE'!$A59,'COA - VALUE TABLE'!BB$5,'COA - VALUE TABLE'!BB$6),0)</f>
        <v>0</v>
      </c>
      <c r="BC59" s="350" cm="1">
        <f t="array" ref="BC59">IFERROR(_xldudf_SCOTT_SUMTRANSACTIONS(Scotts_Org1,'COA - VALUE TABLE'!$A59,'COA - VALUE TABLE'!BC$5,'COA - VALUE TABLE'!BC$6),0)</f>
        <v>0</v>
      </c>
      <c r="BD59" s="350" cm="1">
        <f t="array" ref="BD59">IFERROR(_xldudf_SCOTT_SUMTRANSACTIONS(Scotts_Org1,'COA - VALUE TABLE'!$A59,'COA - VALUE TABLE'!BD$5,'COA - VALUE TABLE'!BD$6),0)</f>
        <v>0</v>
      </c>
      <c r="BE59" s="350" cm="1">
        <f t="array" ref="BE59">IFERROR(_xldudf_SCOTT_SUMTRANSACTIONS(Scotts_Org1,'COA - VALUE TABLE'!$A59,'COA - VALUE TABLE'!BE$5,'COA - VALUE TABLE'!BE$6),0)</f>
        <v>0</v>
      </c>
      <c r="BF59" s="350" cm="1">
        <f t="array" ref="BF59">IFERROR(_xldudf_SCOTT_SUMTRANSACTIONS(Scotts_Org1,'COA - VALUE TABLE'!$A59,'COA - VALUE TABLE'!BF$5,'COA - VALUE TABLE'!BF$6),0)</f>
        <v>0</v>
      </c>
      <c r="BG59" s="350" cm="1">
        <f t="array" ref="BG59">IFERROR(_xldudf_SCOTT_SUMTRANSACTIONS(Scotts_Org1,'COA - VALUE TABLE'!$A59,'COA - VALUE TABLE'!BG$5,'COA - VALUE TABLE'!BG$6),0)</f>
        <v>0</v>
      </c>
      <c r="BH59" s="350" cm="1">
        <f t="array" ref="BH59">IFERROR(_xldudf_SCOTT_SUMTRANSACTIONS(Scotts_Org1,'COA - VALUE TABLE'!$A59,'COA - VALUE TABLE'!BH$5,'COA - VALUE TABLE'!BH$6),0)</f>
        <v>0</v>
      </c>
      <c r="BI59" s="350" cm="1">
        <f t="array" ref="BI59">IFERROR(_xldudf_SCOTT_SUMTRANSACTIONS(Scotts_Org1,'COA - VALUE TABLE'!$A59,'COA - VALUE TABLE'!BI$5,'COA - VALUE TABLE'!BI$6),0)</f>
        <v>0</v>
      </c>
      <c r="BJ59" s="351" cm="1">
        <f t="array" ref="BJ59">IFERROR(_xldudf_SCOTT_SUMTRANSACTIONS(Scotts_Org1,'COA - VALUE TABLE'!$A59,'COA - VALUE TABLE'!BJ$5,'COA - VALUE TABLE'!BJ$6),0)</f>
        <v>0</v>
      </c>
    </row>
    <row r="60" spans="1:62" x14ac:dyDescent="0.2">
      <c r="A60" s="2">
        <v>496</v>
      </c>
      <c r="B60" s="341" t="s">
        <v>295</v>
      </c>
      <c r="C60" s="341" t="s">
        <v>501</v>
      </c>
      <c r="D60" s="341"/>
      <c r="E60" s="341" t="s">
        <v>297</v>
      </c>
      <c r="F60" s="341" t="s">
        <v>290</v>
      </c>
      <c r="G60" s="341" t="s">
        <v>502</v>
      </c>
      <c r="H60" s="341" t="s">
        <v>287</v>
      </c>
      <c r="I60" s="341" t="s">
        <v>287</v>
      </c>
      <c r="J60" s="341" t="s">
        <v>287</v>
      </c>
      <c r="K60" s="3"/>
      <c r="L60" t="str">
        <f t="shared" si="3"/>
        <v>496 - Client Coding Suspense</v>
      </c>
      <c r="M60" t="s">
        <v>457</v>
      </c>
      <c r="N60" t="s">
        <v>262</v>
      </c>
      <c r="S60" s="349" cm="1">
        <f t="array" ref="S60">IFERROR(_xldudf_SCOTT_SUMTRANSACTIONS(Scotts_Org1,'COA - VALUE TABLE'!$A60,'COA - VALUE TABLE'!S$5,'COA - VALUE TABLE'!S$6),0)</f>
        <v>0</v>
      </c>
      <c r="T60" s="350" cm="1">
        <f t="array" ref="T60">IFERROR(_xldudf_SCOTT_SUMTRANSACTIONS(Scotts_Org1,'COA - VALUE TABLE'!$A60,'COA - VALUE TABLE'!T$5,'COA - VALUE TABLE'!T$6),0)</f>
        <v>0</v>
      </c>
      <c r="U60" s="350" cm="1">
        <f t="array" ref="U60">IFERROR(_xldudf_SCOTT_SUMTRANSACTIONS(Scotts_Org1,'COA - VALUE TABLE'!$A60,'COA - VALUE TABLE'!U$5,'COA - VALUE TABLE'!U$6),0)</f>
        <v>0</v>
      </c>
      <c r="V60" s="350" cm="1">
        <f t="array" ref="V60">IFERROR(_xldudf_SCOTT_SUMTRANSACTIONS(Scotts_Org1,'COA - VALUE TABLE'!$A60,'COA - VALUE TABLE'!V$5,'COA - VALUE TABLE'!V$6),0)</f>
        <v>0</v>
      </c>
      <c r="W60" s="350" cm="1">
        <f t="array" ref="W60">IFERROR(_xldudf_SCOTT_SUMTRANSACTIONS(Scotts_Org1,'COA - VALUE TABLE'!$A60,'COA - VALUE TABLE'!W$5,'COA - VALUE TABLE'!W$6),0)</f>
        <v>0</v>
      </c>
      <c r="X60" s="350" cm="1">
        <f t="array" ref="X60">IFERROR(_xldudf_SCOTT_SUMTRANSACTIONS(Scotts_Org1,'COA - VALUE TABLE'!$A60,'COA - VALUE TABLE'!X$5,'COA - VALUE TABLE'!X$6),0)</f>
        <v>0</v>
      </c>
      <c r="Y60" s="350" cm="1">
        <f t="array" ref="Y60">IFERROR(_xldudf_SCOTT_SUMTRANSACTIONS(Scotts_Org1,'COA - VALUE TABLE'!$A60,'COA - VALUE TABLE'!Y$5,'COA - VALUE TABLE'!Y$6),0)</f>
        <v>0</v>
      </c>
      <c r="Z60" s="350" cm="1">
        <f t="array" ref="Z60">IFERROR(_xldudf_SCOTT_SUMTRANSACTIONS(Scotts_Org1,'COA - VALUE TABLE'!$A60,'COA - VALUE TABLE'!Z$5,'COA - VALUE TABLE'!Z$6),0)</f>
        <v>0</v>
      </c>
      <c r="AA60" s="350" cm="1">
        <f t="array" ref="AA60">IFERROR(_xldudf_SCOTT_SUMTRANSACTIONS(Scotts_Org1,'COA - VALUE TABLE'!$A60,'COA - VALUE TABLE'!AA$5,'COA - VALUE TABLE'!AA$6),0)</f>
        <v>0</v>
      </c>
      <c r="AB60" s="350" cm="1">
        <f t="array" ref="AB60">IFERROR(_xldudf_SCOTT_SUMTRANSACTIONS(Scotts_Org1,'COA - VALUE TABLE'!$A60,'COA - VALUE TABLE'!AB$5,'COA - VALUE TABLE'!AB$6),0)</f>
        <v>0</v>
      </c>
      <c r="AC60" s="350" cm="1">
        <f t="array" ref="AC60">IFERROR(_xldudf_SCOTT_SUMTRANSACTIONS(Scotts_Org1,'COA - VALUE TABLE'!$A60,'COA - VALUE TABLE'!AC$5,'COA - VALUE TABLE'!AC$6),0)</f>
        <v>0</v>
      </c>
      <c r="AD60" s="350" cm="1">
        <f t="array" ref="AD60">IFERROR(_xldudf_SCOTT_SUMTRANSACTIONS(Scotts_Org1,'COA - VALUE TABLE'!$A60,'COA - VALUE TABLE'!AD$5,'COA - VALUE TABLE'!AD$6),0)</f>
        <v>0</v>
      </c>
      <c r="AE60" s="350">
        <f t="shared" si="4"/>
        <v>0</v>
      </c>
      <c r="AF60" s="350">
        <f>IF(Header!$C$4=S$7,S60,0)+IF(Header!$C$4=T$7,T60,0)+IF(Header!$C$4=U$7,U60,0)+IF(Header!$C$4=V$7,V60,0)+IF(Header!$C$4=W$7,W60,0)+IF(Header!$C$4=X$7,X60,0)+IF(Header!$C$4=Y$7,Y60,0)+IF(Header!$C$4=Z$7,Z60,0)+IF(Header!$C$4=AA$7,AA60,0)+IF(Header!$C$4=AB$7,AB60,0)+IF(Header!$C$4=AC$7,AC60,0)+IF(Header!$C$4=AD$7,AD60,0)</f>
        <v>0</v>
      </c>
      <c r="AG60" s="351">
        <f t="shared" si="17"/>
        <v>0</v>
      </c>
      <c r="AJ60" s="2">
        <f t="shared" si="5"/>
        <v>0</v>
      </c>
      <c r="AK60" s="341">
        <f t="shared" si="6"/>
        <v>0</v>
      </c>
      <c r="AL60" s="341">
        <f t="shared" si="7"/>
        <v>0</v>
      </c>
      <c r="AM60" s="341">
        <f t="shared" si="8"/>
        <v>0</v>
      </c>
      <c r="AN60" s="341">
        <f t="shared" si="9"/>
        <v>0</v>
      </c>
      <c r="AO60" s="341">
        <f t="shared" si="10"/>
        <v>0</v>
      </c>
      <c r="AP60" s="341">
        <f t="shared" si="11"/>
        <v>0</v>
      </c>
      <c r="AQ60" s="341">
        <f t="shared" si="12"/>
        <v>0</v>
      </c>
      <c r="AR60" s="341">
        <f t="shared" si="13"/>
        <v>0</v>
      </c>
      <c r="AS60" s="341">
        <f t="shared" si="14"/>
        <v>0</v>
      </c>
      <c r="AT60" s="341">
        <f t="shared" si="15"/>
        <v>0</v>
      </c>
      <c r="AU60" s="341">
        <f t="shared" si="16"/>
        <v>0</v>
      </c>
      <c r="AV60" s="351"/>
      <c r="AX60" s="349" cm="1">
        <f t="array" ref="AX60">IFERROR(_xldudf_SCOTT_SUMTRANSACTIONS(Scotts_Org1,'COA - VALUE TABLE'!$A60,'COA - VALUE TABLE'!AX$5,'COA - VALUE TABLE'!AX$6),0)</f>
        <v>0</v>
      </c>
      <c r="AY60" s="350" cm="1">
        <f t="array" ref="AY60">IFERROR(_xldudf_SCOTT_SUMTRANSACTIONS(Scotts_Org1,'COA - VALUE TABLE'!$A60,'COA - VALUE TABLE'!AY$5,'COA - VALUE TABLE'!AY$6),0)</f>
        <v>0</v>
      </c>
      <c r="AZ60" s="350" cm="1">
        <f t="array" ref="AZ60">IFERROR(_xldudf_SCOTT_SUMTRANSACTIONS(Scotts_Org1,'COA - VALUE TABLE'!$A60,'COA - VALUE TABLE'!AZ$5,'COA - VALUE TABLE'!AZ$6),0)</f>
        <v>0</v>
      </c>
      <c r="BA60" s="350" cm="1">
        <f t="array" ref="BA60">IFERROR(_xldudf_SCOTT_SUMTRANSACTIONS(Scotts_Org1,'COA - VALUE TABLE'!$A60,'COA - VALUE TABLE'!BA$5,'COA - VALUE TABLE'!BA$6),0)</f>
        <v>0</v>
      </c>
      <c r="BB60" s="350" cm="1">
        <f t="array" ref="BB60">IFERROR(_xldudf_SCOTT_SUMTRANSACTIONS(Scotts_Org1,'COA - VALUE TABLE'!$A60,'COA - VALUE TABLE'!BB$5,'COA - VALUE TABLE'!BB$6),0)</f>
        <v>0</v>
      </c>
      <c r="BC60" s="350" cm="1">
        <f t="array" ref="BC60">IFERROR(_xldudf_SCOTT_SUMTRANSACTIONS(Scotts_Org1,'COA - VALUE TABLE'!$A60,'COA - VALUE TABLE'!BC$5,'COA - VALUE TABLE'!BC$6),0)</f>
        <v>0</v>
      </c>
      <c r="BD60" s="350" cm="1">
        <f t="array" ref="BD60">IFERROR(_xldudf_SCOTT_SUMTRANSACTIONS(Scotts_Org1,'COA - VALUE TABLE'!$A60,'COA - VALUE TABLE'!BD$5,'COA - VALUE TABLE'!BD$6),0)</f>
        <v>0</v>
      </c>
      <c r="BE60" s="350" cm="1">
        <f t="array" ref="BE60">IFERROR(_xldudf_SCOTT_SUMTRANSACTIONS(Scotts_Org1,'COA - VALUE TABLE'!$A60,'COA - VALUE TABLE'!BE$5,'COA - VALUE TABLE'!BE$6),0)</f>
        <v>0</v>
      </c>
      <c r="BF60" s="350" cm="1">
        <f t="array" ref="BF60">IFERROR(_xldudf_SCOTT_SUMTRANSACTIONS(Scotts_Org1,'COA - VALUE TABLE'!$A60,'COA - VALUE TABLE'!BF$5,'COA - VALUE TABLE'!BF$6),0)</f>
        <v>0</v>
      </c>
      <c r="BG60" s="350" cm="1">
        <f t="array" ref="BG60">IFERROR(_xldudf_SCOTT_SUMTRANSACTIONS(Scotts_Org1,'COA - VALUE TABLE'!$A60,'COA - VALUE TABLE'!BG$5,'COA - VALUE TABLE'!BG$6),0)</f>
        <v>0</v>
      </c>
      <c r="BH60" s="350" cm="1">
        <f t="array" ref="BH60">IFERROR(_xldudf_SCOTT_SUMTRANSACTIONS(Scotts_Org1,'COA - VALUE TABLE'!$A60,'COA - VALUE TABLE'!BH$5,'COA - VALUE TABLE'!BH$6),0)</f>
        <v>0</v>
      </c>
      <c r="BI60" s="350" cm="1">
        <f t="array" ref="BI60">IFERROR(_xldudf_SCOTT_SUMTRANSACTIONS(Scotts_Org1,'COA - VALUE TABLE'!$A60,'COA - VALUE TABLE'!BI$5,'COA - VALUE TABLE'!BI$6),0)</f>
        <v>0</v>
      </c>
      <c r="BJ60" s="351" cm="1">
        <f t="array" ref="BJ60">IFERROR(_xldudf_SCOTT_SUMTRANSACTIONS(Scotts_Org1,'COA - VALUE TABLE'!$A60,'COA - VALUE TABLE'!BJ$5,'COA - VALUE TABLE'!BJ$6),0)</f>
        <v>0</v>
      </c>
    </row>
    <row r="61" spans="1:62" x14ac:dyDescent="0.2">
      <c r="A61" s="2">
        <v>497</v>
      </c>
      <c r="B61" s="341" t="s">
        <v>349</v>
      </c>
      <c r="C61" s="341" t="s">
        <v>350</v>
      </c>
      <c r="D61" s="341"/>
      <c r="E61" s="341" t="s">
        <v>350</v>
      </c>
      <c r="F61" s="341" t="s">
        <v>290</v>
      </c>
      <c r="G61" s="341" t="s">
        <v>351</v>
      </c>
      <c r="H61" s="341" t="s">
        <v>287</v>
      </c>
      <c r="I61" s="341" t="s">
        <v>287</v>
      </c>
      <c r="J61" s="341" t="s">
        <v>287</v>
      </c>
      <c r="K61" s="3"/>
      <c r="L61" t="str">
        <f t="shared" si="3"/>
        <v>497 - Bank Revaluations</v>
      </c>
      <c r="M61" t="s">
        <v>457</v>
      </c>
      <c r="N61" t="s">
        <v>262</v>
      </c>
      <c r="S61" s="349" cm="1">
        <f t="array" ref="S61">IFERROR(_xldudf_SCOTT_SUMTRANSACTIONS(Scotts_Org1,'COA - VALUE TABLE'!$A61,'COA - VALUE TABLE'!S$5,'COA - VALUE TABLE'!S$6),0)</f>
        <v>0</v>
      </c>
      <c r="T61" s="350" cm="1">
        <f t="array" ref="T61">IFERROR(_xldudf_SCOTT_SUMTRANSACTIONS(Scotts_Org1,'COA - VALUE TABLE'!$A61,'COA - VALUE TABLE'!T$5,'COA - VALUE TABLE'!T$6),0)</f>
        <v>0</v>
      </c>
      <c r="U61" s="350" cm="1">
        <f t="array" ref="U61">IFERROR(_xldudf_SCOTT_SUMTRANSACTIONS(Scotts_Org1,'COA - VALUE TABLE'!$A61,'COA - VALUE TABLE'!U$5,'COA - VALUE TABLE'!U$6),0)</f>
        <v>0</v>
      </c>
      <c r="V61" s="350" cm="1">
        <f t="array" ref="V61">IFERROR(_xldudf_SCOTT_SUMTRANSACTIONS(Scotts_Org1,'COA - VALUE TABLE'!$A61,'COA - VALUE TABLE'!V$5,'COA - VALUE TABLE'!V$6),0)</f>
        <v>0</v>
      </c>
      <c r="W61" s="350" cm="1">
        <f t="array" ref="W61">IFERROR(_xldudf_SCOTT_SUMTRANSACTIONS(Scotts_Org1,'COA - VALUE TABLE'!$A61,'COA - VALUE TABLE'!W$5,'COA - VALUE TABLE'!W$6),0)</f>
        <v>0</v>
      </c>
      <c r="X61" s="350" cm="1">
        <f t="array" ref="X61">IFERROR(_xldudf_SCOTT_SUMTRANSACTIONS(Scotts_Org1,'COA - VALUE TABLE'!$A61,'COA - VALUE TABLE'!X$5,'COA - VALUE TABLE'!X$6),0)</f>
        <v>0</v>
      </c>
      <c r="Y61" s="350" cm="1">
        <f t="array" ref="Y61">IFERROR(_xldudf_SCOTT_SUMTRANSACTIONS(Scotts_Org1,'COA - VALUE TABLE'!$A61,'COA - VALUE TABLE'!Y$5,'COA - VALUE TABLE'!Y$6),0)</f>
        <v>0</v>
      </c>
      <c r="Z61" s="350" cm="1">
        <f t="array" ref="Z61">IFERROR(_xldudf_SCOTT_SUMTRANSACTIONS(Scotts_Org1,'COA - VALUE TABLE'!$A61,'COA - VALUE TABLE'!Z$5,'COA - VALUE TABLE'!Z$6),0)</f>
        <v>0</v>
      </c>
      <c r="AA61" s="350" cm="1">
        <f t="array" ref="AA61">IFERROR(_xldudf_SCOTT_SUMTRANSACTIONS(Scotts_Org1,'COA - VALUE TABLE'!$A61,'COA - VALUE TABLE'!AA$5,'COA - VALUE TABLE'!AA$6),0)</f>
        <v>0</v>
      </c>
      <c r="AB61" s="350" cm="1">
        <f t="array" ref="AB61">IFERROR(_xldudf_SCOTT_SUMTRANSACTIONS(Scotts_Org1,'COA - VALUE TABLE'!$A61,'COA - VALUE TABLE'!AB$5,'COA - VALUE TABLE'!AB$6),0)</f>
        <v>0</v>
      </c>
      <c r="AC61" s="350" cm="1">
        <f t="array" ref="AC61">IFERROR(_xldudf_SCOTT_SUMTRANSACTIONS(Scotts_Org1,'COA - VALUE TABLE'!$A61,'COA - VALUE TABLE'!AC$5,'COA - VALUE TABLE'!AC$6),0)</f>
        <v>0</v>
      </c>
      <c r="AD61" s="350" cm="1">
        <f t="array" ref="AD61">IFERROR(_xldudf_SCOTT_SUMTRANSACTIONS(Scotts_Org1,'COA - VALUE TABLE'!$A61,'COA - VALUE TABLE'!AD$5,'COA - VALUE TABLE'!AD$6),0)</f>
        <v>0</v>
      </c>
      <c r="AE61" s="350">
        <f t="shared" si="4"/>
        <v>0</v>
      </c>
      <c r="AF61" s="350">
        <f>IF(Header!$C$4=S$7,S61,0)+IF(Header!$C$4=T$7,T61,0)+IF(Header!$C$4=U$7,U61,0)+IF(Header!$C$4=V$7,V61,0)+IF(Header!$C$4=W$7,W61,0)+IF(Header!$C$4=X$7,X61,0)+IF(Header!$C$4=Y$7,Y61,0)+IF(Header!$C$4=Z$7,Z61,0)+IF(Header!$C$4=AA$7,AA61,0)+IF(Header!$C$4=AB$7,AB61,0)+IF(Header!$C$4=AC$7,AC61,0)+IF(Header!$C$4=AD$7,AD61,0)</f>
        <v>0</v>
      </c>
      <c r="AG61" s="351">
        <f t="shared" si="17"/>
        <v>0</v>
      </c>
      <c r="AJ61" s="2">
        <f t="shared" si="5"/>
        <v>0</v>
      </c>
      <c r="AK61" s="341">
        <f t="shared" si="6"/>
        <v>0</v>
      </c>
      <c r="AL61" s="341">
        <f t="shared" si="7"/>
        <v>0</v>
      </c>
      <c r="AM61" s="341">
        <f t="shared" si="8"/>
        <v>0</v>
      </c>
      <c r="AN61" s="341">
        <f t="shared" si="9"/>
        <v>0</v>
      </c>
      <c r="AO61" s="341">
        <f t="shared" si="10"/>
        <v>0</v>
      </c>
      <c r="AP61" s="341">
        <f t="shared" si="11"/>
        <v>0</v>
      </c>
      <c r="AQ61" s="341">
        <f t="shared" si="12"/>
        <v>0</v>
      </c>
      <c r="AR61" s="341">
        <f t="shared" si="13"/>
        <v>0</v>
      </c>
      <c r="AS61" s="341">
        <f t="shared" si="14"/>
        <v>0</v>
      </c>
      <c r="AT61" s="341">
        <f t="shared" si="15"/>
        <v>0</v>
      </c>
      <c r="AU61" s="341">
        <f t="shared" si="16"/>
        <v>0</v>
      </c>
      <c r="AV61" s="351"/>
      <c r="AX61" s="349" cm="1">
        <f t="array" ref="AX61">IFERROR(_xldudf_SCOTT_SUMTRANSACTIONS(Scotts_Org1,'COA - VALUE TABLE'!$A61,'COA - VALUE TABLE'!AX$5,'COA - VALUE TABLE'!AX$6),0)</f>
        <v>0</v>
      </c>
      <c r="AY61" s="350" cm="1">
        <f t="array" ref="AY61">IFERROR(_xldudf_SCOTT_SUMTRANSACTIONS(Scotts_Org1,'COA - VALUE TABLE'!$A61,'COA - VALUE TABLE'!AY$5,'COA - VALUE TABLE'!AY$6),0)</f>
        <v>0</v>
      </c>
      <c r="AZ61" s="350" cm="1">
        <f t="array" ref="AZ61">IFERROR(_xldudf_SCOTT_SUMTRANSACTIONS(Scotts_Org1,'COA - VALUE TABLE'!$A61,'COA - VALUE TABLE'!AZ$5,'COA - VALUE TABLE'!AZ$6),0)</f>
        <v>0</v>
      </c>
      <c r="BA61" s="350" cm="1">
        <f t="array" ref="BA61">IFERROR(_xldudf_SCOTT_SUMTRANSACTIONS(Scotts_Org1,'COA - VALUE TABLE'!$A61,'COA - VALUE TABLE'!BA$5,'COA - VALUE TABLE'!BA$6),0)</f>
        <v>0</v>
      </c>
      <c r="BB61" s="350" cm="1">
        <f t="array" ref="BB61">IFERROR(_xldudf_SCOTT_SUMTRANSACTIONS(Scotts_Org1,'COA - VALUE TABLE'!$A61,'COA - VALUE TABLE'!BB$5,'COA - VALUE TABLE'!BB$6),0)</f>
        <v>0</v>
      </c>
      <c r="BC61" s="350" cm="1">
        <f t="array" ref="BC61">IFERROR(_xldudf_SCOTT_SUMTRANSACTIONS(Scotts_Org1,'COA - VALUE TABLE'!$A61,'COA - VALUE TABLE'!BC$5,'COA - VALUE TABLE'!BC$6),0)</f>
        <v>0</v>
      </c>
      <c r="BD61" s="350" cm="1">
        <f t="array" ref="BD61">IFERROR(_xldudf_SCOTT_SUMTRANSACTIONS(Scotts_Org1,'COA - VALUE TABLE'!$A61,'COA - VALUE TABLE'!BD$5,'COA - VALUE TABLE'!BD$6),0)</f>
        <v>0</v>
      </c>
      <c r="BE61" s="350" cm="1">
        <f t="array" ref="BE61">IFERROR(_xldudf_SCOTT_SUMTRANSACTIONS(Scotts_Org1,'COA - VALUE TABLE'!$A61,'COA - VALUE TABLE'!BE$5,'COA - VALUE TABLE'!BE$6),0)</f>
        <v>0</v>
      </c>
      <c r="BF61" s="350" cm="1">
        <f t="array" ref="BF61">IFERROR(_xldudf_SCOTT_SUMTRANSACTIONS(Scotts_Org1,'COA - VALUE TABLE'!$A61,'COA - VALUE TABLE'!BF$5,'COA - VALUE TABLE'!BF$6),0)</f>
        <v>0</v>
      </c>
      <c r="BG61" s="350" cm="1">
        <f t="array" ref="BG61">IFERROR(_xldudf_SCOTT_SUMTRANSACTIONS(Scotts_Org1,'COA - VALUE TABLE'!$A61,'COA - VALUE TABLE'!BG$5,'COA - VALUE TABLE'!BG$6),0)</f>
        <v>0</v>
      </c>
      <c r="BH61" s="350" cm="1">
        <f t="array" ref="BH61">IFERROR(_xldudf_SCOTT_SUMTRANSACTIONS(Scotts_Org1,'COA - VALUE TABLE'!$A61,'COA - VALUE TABLE'!BH$5,'COA - VALUE TABLE'!BH$6),0)</f>
        <v>0</v>
      </c>
      <c r="BI61" s="350" cm="1">
        <f t="array" ref="BI61">IFERROR(_xldudf_SCOTT_SUMTRANSACTIONS(Scotts_Org1,'COA - VALUE TABLE'!$A61,'COA - VALUE TABLE'!BI$5,'COA - VALUE TABLE'!BI$6),0)</f>
        <v>0</v>
      </c>
      <c r="BJ61" s="351" cm="1">
        <f t="array" ref="BJ61">IFERROR(_xldudf_SCOTT_SUMTRANSACTIONS(Scotts_Org1,'COA - VALUE TABLE'!$A61,'COA - VALUE TABLE'!BJ$5,'COA - VALUE TABLE'!BJ$6),0)</f>
        <v>0</v>
      </c>
    </row>
    <row r="62" spans="1:62" x14ac:dyDescent="0.2">
      <c r="A62" s="2">
        <v>498</v>
      </c>
      <c r="B62" s="341" t="s">
        <v>352</v>
      </c>
      <c r="C62" s="341" t="s">
        <v>353</v>
      </c>
      <c r="D62" s="341"/>
      <c r="E62" s="341" t="s">
        <v>353</v>
      </c>
      <c r="F62" s="341" t="s">
        <v>290</v>
      </c>
      <c r="G62" s="341" t="s">
        <v>354</v>
      </c>
      <c r="H62" s="341" t="s">
        <v>287</v>
      </c>
      <c r="I62" s="341" t="s">
        <v>287</v>
      </c>
      <c r="J62" s="341" t="s">
        <v>287</v>
      </c>
      <c r="K62" s="3"/>
      <c r="L62" t="str">
        <f t="shared" si="3"/>
        <v>498 - Unrealised Currency Gains</v>
      </c>
      <c r="M62" t="s">
        <v>457</v>
      </c>
      <c r="N62" t="s">
        <v>262</v>
      </c>
      <c r="S62" s="349" cm="1">
        <f t="array" ref="S62">IFERROR(_xldudf_SCOTT_SUMTRANSACTIONS(Scotts_Org1,'COA - VALUE TABLE'!$A62,'COA - VALUE TABLE'!S$5,'COA - VALUE TABLE'!S$6),0)</f>
        <v>0</v>
      </c>
      <c r="T62" s="350" cm="1">
        <f t="array" ref="T62">IFERROR(_xldudf_SCOTT_SUMTRANSACTIONS(Scotts_Org1,'COA - VALUE TABLE'!$A62,'COA - VALUE TABLE'!T$5,'COA - VALUE TABLE'!T$6),0)</f>
        <v>0</v>
      </c>
      <c r="U62" s="350" cm="1">
        <f t="array" ref="U62">IFERROR(_xldudf_SCOTT_SUMTRANSACTIONS(Scotts_Org1,'COA - VALUE TABLE'!$A62,'COA - VALUE TABLE'!U$5,'COA - VALUE TABLE'!U$6),0)</f>
        <v>0</v>
      </c>
      <c r="V62" s="350" cm="1">
        <f t="array" ref="V62">IFERROR(_xldudf_SCOTT_SUMTRANSACTIONS(Scotts_Org1,'COA - VALUE TABLE'!$A62,'COA - VALUE TABLE'!V$5,'COA - VALUE TABLE'!V$6),0)</f>
        <v>0</v>
      </c>
      <c r="W62" s="350" cm="1">
        <f t="array" ref="W62">IFERROR(_xldudf_SCOTT_SUMTRANSACTIONS(Scotts_Org1,'COA - VALUE TABLE'!$A62,'COA - VALUE TABLE'!W$5,'COA - VALUE TABLE'!W$6),0)</f>
        <v>0</v>
      </c>
      <c r="X62" s="350" cm="1">
        <f t="array" ref="X62">IFERROR(_xldudf_SCOTT_SUMTRANSACTIONS(Scotts_Org1,'COA - VALUE TABLE'!$A62,'COA - VALUE TABLE'!X$5,'COA - VALUE TABLE'!X$6),0)</f>
        <v>0</v>
      </c>
      <c r="Y62" s="350" cm="1">
        <f t="array" ref="Y62">IFERROR(_xldudf_SCOTT_SUMTRANSACTIONS(Scotts_Org1,'COA - VALUE TABLE'!$A62,'COA - VALUE TABLE'!Y$5,'COA - VALUE TABLE'!Y$6),0)</f>
        <v>0</v>
      </c>
      <c r="Z62" s="350" cm="1">
        <f t="array" ref="Z62">IFERROR(_xldudf_SCOTT_SUMTRANSACTIONS(Scotts_Org1,'COA - VALUE TABLE'!$A62,'COA - VALUE TABLE'!Z$5,'COA - VALUE TABLE'!Z$6),0)</f>
        <v>0</v>
      </c>
      <c r="AA62" s="350" cm="1">
        <f t="array" ref="AA62">IFERROR(_xldudf_SCOTT_SUMTRANSACTIONS(Scotts_Org1,'COA - VALUE TABLE'!$A62,'COA - VALUE TABLE'!AA$5,'COA - VALUE TABLE'!AA$6),0)</f>
        <v>0</v>
      </c>
      <c r="AB62" s="350" cm="1">
        <f t="array" ref="AB62">IFERROR(_xldudf_SCOTT_SUMTRANSACTIONS(Scotts_Org1,'COA - VALUE TABLE'!$A62,'COA - VALUE TABLE'!AB$5,'COA - VALUE TABLE'!AB$6),0)</f>
        <v>0</v>
      </c>
      <c r="AC62" s="350" cm="1">
        <f t="array" ref="AC62">IFERROR(_xldudf_SCOTT_SUMTRANSACTIONS(Scotts_Org1,'COA - VALUE TABLE'!$A62,'COA - VALUE TABLE'!AC$5,'COA - VALUE TABLE'!AC$6),0)</f>
        <v>0</v>
      </c>
      <c r="AD62" s="350" cm="1">
        <f t="array" ref="AD62">IFERROR(_xldudf_SCOTT_SUMTRANSACTIONS(Scotts_Org1,'COA - VALUE TABLE'!$A62,'COA - VALUE TABLE'!AD$5,'COA - VALUE TABLE'!AD$6),0)</f>
        <v>0</v>
      </c>
      <c r="AE62" s="350">
        <f t="shared" si="4"/>
        <v>0</v>
      </c>
      <c r="AF62" s="350">
        <f>IF(Header!$C$4=S$7,S62,0)+IF(Header!$C$4=T$7,T62,0)+IF(Header!$C$4=U$7,U62,0)+IF(Header!$C$4=V$7,V62,0)+IF(Header!$C$4=W$7,W62,0)+IF(Header!$C$4=X$7,X62,0)+IF(Header!$C$4=Y$7,Y62,0)+IF(Header!$C$4=Z$7,Z62,0)+IF(Header!$C$4=AA$7,AA62,0)+IF(Header!$C$4=AB$7,AB62,0)+IF(Header!$C$4=AC$7,AC62,0)+IF(Header!$C$4=AD$7,AD62,0)</f>
        <v>0</v>
      </c>
      <c r="AG62" s="351">
        <f t="shared" si="17"/>
        <v>0</v>
      </c>
      <c r="AJ62" s="2">
        <f t="shared" si="5"/>
        <v>0</v>
      </c>
      <c r="AK62" s="341">
        <f t="shared" si="6"/>
        <v>0</v>
      </c>
      <c r="AL62" s="341">
        <f t="shared" si="7"/>
        <v>0</v>
      </c>
      <c r="AM62" s="341">
        <f t="shared" si="8"/>
        <v>0</v>
      </c>
      <c r="AN62" s="341">
        <f t="shared" si="9"/>
        <v>0</v>
      </c>
      <c r="AO62" s="341">
        <f t="shared" si="10"/>
        <v>0</v>
      </c>
      <c r="AP62" s="341">
        <f t="shared" si="11"/>
        <v>0</v>
      </c>
      <c r="AQ62" s="341">
        <f t="shared" si="12"/>
        <v>0</v>
      </c>
      <c r="AR62" s="341">
        <f t="shared" si="13"/>
        <v>0</v>
      </c>
      <c r="AS62" s="341">
        <f t="shared" si="14"/>
        <v>0</v>
      </c>
      <c r="AT62" s="341">
        <f t="shared" si="15"/>
        <v>0</v>
      </c>
      <c r="AU62" s="341">
        <f t="shared" si="16"/>
        <v>0</v>
      </c>
      <c r="AV62" s="351"/>
      <c r="AX62" s="349" cm="1">
        <f t="array" ref="AX62">IFERROR(_xldudf_SCOTT_SUMTRANSACTIONS(Scotts_Org1,'COA - VALUE TABLE'!$A62,'COA - VALUE TABLE'!AX$5,'COA - VALUE TABLE'!AX$6),0)</f>
        <v>0</v>
      </c>
      <c r="AY62" s="350" cm="1">
        <f t="array" ref="AY62">IFERROR(_xldudf_SCOTT_SUMTRANSACTIONS(Scotts_Org1,'COA - VALUE TABLE'!$A62,'COA - VALUE TABLE'!AY$5,'COA - VALUE TABLE'!AY$6),0)</f>
        <v>0</v>
      </c>
      <c r="AZ62" s="350" cm="1">
        <f t="array" ref="AZ62">IFERROR(_xldudf_SCOTT_SUMTRANSACTIONS(Scotts_Org1,'COA - VALUE TABLE'!$A62,'COA - VALUE TABLE'!AZ$5,'COA - VALUE TABLE'!AZ$6),0)</f>
        <v>0</v>
      </c>
      <c r="BA62" s="350" cm="1">
        <f t="array" ref="BA62">IFERROR(_xldudf_SCOTT_SUMTRANSACTIONS(Scotts_Org1,'COA - VALUE TABLE'!$A62,'COA - VALUE TABLE'!BA$5,'COA - VALUE TABLE'!BA$6),0)</f>
        <v>0</v>
      </c>
      <c r="BB62" s="350" cm="1">
        <f t="array" ref="BB62">IFERROR(_xldudf_SCOTT_SUMTRANSACTIONS(Scotts_Org1,'COA - VALUE TABLE'!$A62,'COA - VALUE TABLE'!BB$5,'COA - VALUE TABLE'!BB$6),0)</f>
        <v>0</v>
      </c>
      <c r="BC62" s="350" cm="1">
        <f t="array" ref="BC62">IFERROR(_xldudf_SCOTT_SUMTRANSACTIONS(Scotts_Org1,'COA - VALUE TABLE'!$A62,'COA - VALUE TABLE'!BC$5,'COA - VALUE TABLE'!BC$6),0)</f>
        <v>0</v>
      </c>
      <c r="BD62" s="350" cm="1">
        <f t="array" ref="BD62">IFERROR(_xldudf_SCOTT_SUMTRANSACTIONS(Scotts_Org1,'COA - VALUE TABLE'!$A62,'COA - VALUE TABLE'!BD$5,'COA - VALUE TABLE'!BD$6),0)</f>
        <v>0</v>
      </c>
      <c r="BE62" s="350" cm="1">
        <f t="array" ref="BE62">IFERROR(_xldudf_SCOTT_SUMTRANSACTIONS(Scotts_Org1,'COA - VALUE TABLE'!$A62,'COA - VALUE TABLE'!BE$5,'COA - VALUE TABLE'!BE$6),0)</f>
        <v>0</v>
      </c>
      <c r="BF62" s="350" cm="1">
        <f t="array" ref="BF62">IFERROR(_xldudf_SCOTT_SUMTRANSACTIONS(Scotts_Org1,'COA - VALUE TABLE'!$A62,'COA - VALUE TABLE'!BF$5,'COA - VALUE TABLE'!BF$6),0)</f>
        <v>0</v>
      </c>
      <c r="BG62" s="350" cm="1">
        <f t="array" ref="BG62">IFERROR(_xldudf_SCOTT_SUMTRANSACTIONS(Scotts_Org1,'COA - VALUE TABLE'!$A62,'COA - VALUE TABLE'!BG$5,'COA - VALUE TABLE'!BG$6),0)</f>
        <v>0</v>
      </c>
      <c r="BH62" s="350" cm="1">
        <f t="array" ref="BH62">IFERROR(_xldudf_SCOTT_SUMTRANSACTIONS(Scotts_Org1,'COA - VALUE TABLE'!$A62,'COA - VALUE TABLE'!BH$5,'COA - VALUE TABLE'!BH$6),0)</f>
        <v>0</v>
      </c>
      <c r="BI62" s="350" cm="1">
        <f t="array" ref="BI62">IFERROR(_xldudf_SCOTT_SUMTRANSACTIONS(Scotts_Org1,'COA - VALUE TABLE'!$A62,'COA - VALUE TABLE'!BI$5,'COA - VALUE TABLE'!BI$6),0)</f>
        <v>0</v>
      </c>
      <c r="BJ62" s="351" cm="1">
        <f t="array" ref="BJ62">IFERROR(_xldudf_SCOTT_SUMTRANSACTIONS(Scotts_Org1,'COA - VALUE TABLE'!$A62,'COA - VALUE TABLE'!BJ$5,'COA - VALUE TABLE'!BJ$6),0)</f>
        <v>0</v>
      </c>
    </row>
    <row r="63" spans="1:62" x14ac:dyDescent="0.2">
      <c r="A63" s="2">
        <v>499</v>
      </c>
      <c r="B63" s="341" t="s">
        <v>355</v>
      </c>
      <c r="C63" s="341" t="s">
        <v>356</v>
      </c>
      <c r="D63" s="341"/>
      <c r="E63" s="341" t="s">
        <v>356</v>
      </c>
      <c r="F63" s="341" t="s">
        <v>290</v>
      </c>
      <c r="G63" s="341" t="s">
        <v>357</v>
      </c>
      <c r="H63" s="341" t="s">
        <v>287</v>
      </c>
      <c r="I63" s="341" t="s">
        <v>287</v>
      </c>
      <c r="J63" s="341" t="s">
        <v>287</v>
      </c>
      <c r="K63" s="3"/>
      <c r="L63" t="str">
        <f t="shared" si="3"/>
        <v>499 - Realised Currency Gains</v>
      </c>
      <c r="M63" t="s">
        <v>457</v>
      </c>
      <c r="N63" t="s">
        <v>262</v>
      </c>
      <c r="S63" s="349" cm="1">
        <f t="array" ref="S63">IFERROR(_xldudf_SCOTT_SUMTRANSACTIONS(Scotts_Org1,'COA - VALUE TABLE'!$A63,'COA - VALUE TABLE'!S$5,'COA - VALUE TABLE'!S$6),0)</f>
        <v>0</v>
      </c>
      <c r="T63" s="350" cm="1">
        <f t="array" ref="T63">IFERROR(_xldudf_SCOTT_SUMTRANSACTIONS(Scotts_Org1,'COA - VALUE TABLE'!$A63,'COA - VALUE TABLE'!T$5,'COA - VALUE TABLE'!T$6),0)</f>
        <v>0</v>
      </c>
      <c r="U63" s="350" cm="1">
        <f t="array" ref="U63">IFERROR(_xldudf_SCOTT_SUMTRANSACTIONS(Scotts_Org1,'COA - VALUE TABLE'!$A63,'COA - VALUE TABLE'!U$5,'COA - VALUE TABLE'!U$6),0)</f>
        <v>0</v>
      </c>
      <c r="V63" s="350" cm="1">
        <f t="array" ref="V63">IFERROR(_xldudf_SCOTT_SUMTRANSACTIONS(Scotts_Org1,'COA - VALUE TABLE'!$A63,'COA - VALUE TABLE'!V$5,'COA - VALUE TABLE'!V$6),0)</f>
        <v>0</v>
      </c>
      <c r="W63" s="350" cm="1">
        <f t="array" ref="W63">IFERROR(_xldudf_SCOTT_SUMTRANSACTIONS(Scotts_Org1,'COA - VALUE TABLE'!$A63,'COA - VALUE TABLE'!W$5,'COA - VALUE TABLE'!W$6),0)</f>
        <v>0</v>
      </c>
      <c r="X63" s="350" cm="1">
        <f t="array" ref="X63">IFERROR(_xldudf_SCOTT_SUMTRANSACTIONS(Scotts_Org1,'COA - VALUE TABLE'!$A63,'COA - VALUE TABLE'!X$5,'COA - VALUE TABLE'!X$6),0)</f>
        <v>0</v>
      </c>
      <c r="Y63" s="350" cm="1">
        <f t="array" ref="Y63">IFERROR(_xldudf_SCOTT_SUMTRANSACTIONS(Scotts_Org1,'COA - VALUE TABLE'!$A63,'COA - VALUE TABLE'!Y$5,'COA - VALUE TABLE'!Y$6),0)</f>
        <v>0</v>
      </c>
      <c r="Z63" s="350" cm="1">
        <f t="array" ref="Z63">IFERROR(_xldudf_SCOTT_SUMTRANSACTIONS(Scotts_Org1,'COA - VALUE TABLE'!$A63,'COA - VALUE TABLE'!Z$5,'COA - VALUE TABLE'!Z$6),0)</f>
        <v>0</v>
      </c>
      <c r="AA63" s="350" cm="1">
        <f t="array" ref="AA63">IFERROR(_xldudf_SCOTT_SUMTRANSACTIONS(Scotts_Org1,'COA - VALUE TABLE'!$A63,'COA - VALUE TABLE'!AA$5,'COA - VALUE TABLE'!AA$6),0)</f>
        <v>0</v>
      </c>
      <c r="AB63" s="350" cm="1">
        <f t="array" ref="AB63">IFERROR(_xldudf_SCOTT_SUMTRANSACTIONS(Scotts_Org1,'COA - VALUE TABLE'!$A63,'COA - VALUE TABLE'!AB$5,'COA - VALUE TABLE'!AB$6),0)</f>
        <v>0</v>
      </c>
      <c r="AC63" s="350" cm="1">
        <f t="array" ref="AC63">IFERROR(_xldudf_SCOTT_SUMTRANSACTIONS(Scotts_Org1,'COA - VALUE TABLE'!$A63,'COA - VALUE TABLE'!AC$5,'COA - VALUE TABLE'!AC$6),0)</f>
        <v>0</v>
      </c>
      <c r="AD63" s="350" cm="1">
        <f t="array" ref="AD63">IFERROR(_xldudf_SCOTT_SUMTRANSACTIONS(Scotts_Org1,'COA - VALUE TABLE'!$A63,'COA - VALUE TABLE'!AD$5,'COA - VALUE TABLE'!AD$6),0)</f>
        <v>0</v>
      </c>
      <c r="AE63" s="350">
        <f t="shared" si="4"/>
        <v>0</v>
      </c>
      <c r="AF63" s="350">
        <f>IF(Header!$C$4=S$7,S63,0)+IF(Header!$C$4=T$7,T63,0)+IF(Header!$C$4=U$7,U63,0)+IF(Header!$C$4=V$7,V63,0)+IF(Header!$C$4=W$7,W63,0)+IF(Header!$C$4=X$7,X63,0)+IF(Header!$C$4=Y$7,Y63,0)+IF(Header!$C$4=Z$7,Z63,0)+IF(Header!$C$4=AA$7,AA63,0)+IF(Header!$C$4=AB$7,AB63,0)+IF(Header!$C$4=AC$7,AC63,0)+IF(Header!$C$4=AD$7,AD63,0)</f>
        <v>0</v>
      </c>
      <c r="AG63" s="351">
        <f t="shared" si="17"/>
        <v>0</v>
      </c>
      <c r="AJ63" s="2">
        <f t="shared" si="5"/>
        <v>0</v>
      </c>
      <c r="AK63" s="341">
        <f t="shared" si="6"/>
        <v>0</v>
      </c>
      <c r="AL63" s="341">
        <f t="shared" si="7"/>
        <v>0</v>
      </c>
      <c r="AM63" s="341">
        <f t="shared" si="8"/>
        <v>0</v>
      </c>
      <c r="AN63" s="341">
        <f t="shared" si="9"/>
        <v>0</v>
      </c>
      <c r="AO63" s="341">
        <f t="shared" si="10"/>
        <v>0</v>
      </c>
      <c r="AP63" s="341">
        <f t="shared" si="11"/>
        <v>0</v>
      </c>
      <c r="AQ63" s="341">
        <f t="shared" si="12"/>
        <v>0</v>
      </c>
      <c r="AR63" s="341">
        <f t="shared" si="13"/>
        <v>0</v>
      </c>
      <c r="AS63" s="341">
        <f t="shared" si="14"/>
        <v>0</v>
      </c>
      <c r="AT63" s="341">
        <f t="shared" si="15"/>
        <v>0</v>
      </c>
      <c r="AU63" s="341">
        <f t="shared" si="16"/>
        <v>0</v>
      </c>
      <c r="AV63" s="351"/>
      <c r="AX63" s="349" cm="1">
        <f t="array" ref="AX63">IFERROR(_xldudf_SCOTT_SUMTRANSACTIONS(Scotts_Org1,'COA - VALUE TABLE'!$A63,'COA - VALUE TABLE'!AX$5,'COA - VALUE TABLE'!AX$6),0)</f>
        <v>0</v>
      </c>
      <c r="AY63" s="350" cm="1">
        <f t="array" ref="AY63">IFERROR(_xldudf_SCOTT_SUMTRANSACTIONS(Scotts_Org1,'COA - VALUE TABLE'!$A63,'COA - VALUE TABLE'!AY$5,'COA - VALUE TABLE'!AY$6),0)</f>
        <v>0</v>
      </c>
      <c r="AZ63" s="350" cm="1">
        <f t="array" ref="AZ63">IFERROR(_xldudf_SCOTT_SUMTRANSACTIONS(Scotts_Org1,'COA - VALUE TABLE'!$A63,'COA - VALUE TABLE'!AZ$5,'COA - VALUE TABLE'!AZ$6),0)</f>
        <v>0</v>
      </c>
      <c r="BA63" s="350" cm="1">
        <f t="array" ref="BA63">IFERROR(_xldudf_SCOTT_SUMTRANSACTIONS(Scotts_Org1,'COA - VALUE TABLE'!$A63,'COA - VALUE TABLE'!BA$5,'COA - VALUE TABLE'!BA$6),0)</f>
        <v>0</v>
      </c>
      <c r="BB63" s="350" cm="1">
        <f t="array" ref="BB63">IFERROR(_xldudf_SCOTT_SUMTRANSACTIONS(Scotts_Org1,'COA - VALUE TABLE'!$A63,'COA - VALUE TABLE'!BB$5,'COA - VALUE TABLE'!BB$6),0)</f>
        <v>0</v>
      </c>
      <c r="BC63" s="350" cm="1">
        <f t="array" ref="BC63">IFERROR(_xldudf_SCOTT_SUMTRANSACTIONS(Scotts_Org1,'COA - VALUE TABLE'!$A63,'COA - VALUE TABLE'!BC$5,'COA - VALUE TABLE'!BC$6),0)</f>
        <v>0</v>
      </c>
      <c r="BD63" s="350" cm="1">
        <f t="array" ref="BD63">IFERROR(_xldudf_SCOTT_SUMTRANSACTIONS(Scotts_Org1,'COA - VALUE TABLE'!$A63,'COA - VALUE TABLE'!BD$5,'COA - VALUE TABLE'!BD$6),0)</f>
        <v>0</v>
      </c>
      <c r="BE63" s="350" cm="1">
        <f t="array" ref="BE63">IFERROR(_xldudf_SCOTT_SUMTRANSACTIONS(Scotts_Org1,'COA - VALUE TABLE'!$A63,'COA - VALUE TABLE'!BE$5,'COA - VALUE TABLE'!BE$6),0)</f>
        <v>0</v>
      </c>
      <c r="BF63" s="350" cm="1">
        <f t="array" ref="BF63">IFERROR(_xldudf_SCOTT_SUMTRANSACTIONS(Scotts_Org1,'COA - VALUE TABLE'!$A63,'COA - VALUE TABLE'!BF$5,'COA - VALUE TABLE'!BF$6),0)</f>
        <v>0</v>
      </c>
      <c r="BG63" s="350" cm="1">
        <f t="array" ref="BG63">IFERROR(_xldudf_SCOTT_SUMTRANSACTIONS(Scotts_Org1,'COA - VALUE TABLE'!$A63,'COA - VALUE TABLE'!BG$5,'COA - VALUE TABLE'!BG$6),0)</f>
        <v>0</v>
      </c>
      <c r="BH63" s="350" cm="1">
        <f t="array" ref="BH63">IFERROR(_xldudf_SCOTT_SUMTRANSACTIONS(Scotts_Org1,'COA - VALUE TABLE'!$A63,'COA - VALUE TABLE'!BH$5,'COA - VALUE TABLE'!BH$6),0)</f>
        <v>0</v>
      </c>
      <c r="BI63" s="350" cm="1">
        <f t="array" ref="BI63">IFERROR(_xldudf_SCOTT_SUMTRANSACTIONS(Scotts_Org1,'COA - VALUE TABLE'!$A63,'COA - VALUE TABLE'!BI$5,'COA - VALUE TABLE'!BI$6),0)</f>
        <v>0</v>
      </c>
      <c r="BJ63" s="351" cm="1">
        <f t="array" ref="BJ63">IFERROR(_xldudf_SCOTT_SUMTRANSACTIONS(Scotts_Org1,'COA - VALUE TABLE'!$A63,'COA - VALUE TABLE'!BJ$5,'COA - VALUE TABLE'!BJ$6),0)</f>
        <v>0</v>
      </c>
    </row>
    <row r="64" spans="1:62" x14ac:dyDescent="0.2">
      <c r="A64" s="2">
        <v>500</v>
      </c>
      <c r="B64" s="341" t="s">
        <v>295</v>
      </c>
      <c r="C64" s="341" t="s">
        <v>358</v>
      </c>
      <c r="D64" s="341"/>
      <c r="E64" s="341" t="s">
        <v>297</v>
      </c>
      <c r="F64" s="341" t="s">
        <v>290</v>
      </c>
      <c r="G64" s="341" t="s">
        <v>359</v>
      </c>
      <c r="H64" s="341" t="s">
        <v>287</v>
      </c>
      <c r="I64" s="341" t="s">
        <v>287</v>
      </c>
      <c r="J64" s="341" t="s">
        <v>287</v>
      </c>
      <c r="K64" s="3"/>
      <c r="L64" t="str">
        <f t="shared" si="3"/>
        <v>500 - Corporation Tax</v>
      </c>
      <c r="M64" t="s">
        <v>457</v>
      </c>
      <c r="N64" t="s">
        <v>262</v>
      </c>
      <c r="S64" s="349" cm="1">
        <f t="array" ref="S64">IFERROR(_xldudf_SCOTT_SUMTRANSACTIONS(Scotts_Org1,'COA - VALUE TABLE'!$A64,'COA - VALUE TABLE'!S$5,'COA - VALUE TABLE'!S$6),0)</f>
        <v>0</v>
      </c>
      <c r="T64" s="350" cm="1">
        <f t="array" ref="T64">IFERROR(_xldudf_SCOTT_SUMTRANSACTIONS(Scotts_Org1,'COA - VALUE TABLE'!$A64,'COA - VALUE TABLE'!T$5,'COA - VALUE TABLE'!T$6),0)</f>
        <v>0</v>
      </c>
      <c r="U64" s="350" cm="1">
        <f t="array" ref="U64">IFERROR(_xldudf_SCOTT_SUMTRANSACTIONS(Scotts_Org1,'COA - VALUE TABLE'!$A64,'COA - VALUE TABLE'!U$5,'COA - VALUE TABLE'!U$6),0)</f>
        <v>0</v>
      </c>
      <c r="V64" s="350" cm="1">
        <f t="array" ref="V64">IFERROR(_xldudf_SCOTT_SUMTRANSACTIONS(Scotts_Org1,'COA - VALUE TABLE'!$A64,'COA - VALUE TABLE'!V$5,'COA - VALUE TABLE'!V$6),0)</f>
        <v>0</v>
      </c>
      <c r="W64" s="350" cm="1">
        <f t="array" ref="W64">IFERROR(_xldudf_SCOTT_SUMTRANSACTIONS(Scotts_Org1,'COA - VALUE TABLE'!$A64,'COA - VALUE TABLE'!W$5,'COA - VALUE TABLE'!W$6),0)</f>
        <v>0</v>
      </c>
      <c r="X64" s="350" cm="1">
        <f t="array" ref="X64">IFERROR(_xldudf_SCOTT_SUMTRANSACTIONS(Scotts_Org1,'COA - VALUE TABLE'!$A64,'COA - VALUE TABLE'!X$5,'COA - VALUE TABLE'!X$6),0)</f>
        <v>0</v>
      </c>
      <c r="Y64" s="350" cm="1">
        <f t="array" ref="Y64">IFERROR(_xldudf_SCOTT_SUMTRANSACTIONS(Scotts_Org1,'COA - VALUE TABLE'!$A64,'COA - VALUE TABLE'!Y$5,'COA - VALUE TABLE'!Y$6),0)</f>
        <v>0</v>
      </c>
      <c r="Z64" s="350" cm="1">
        <f t="array" ref="Z64">IFERROR(_xldudf_SCOTT_SUMTRANSACTIONS(Scotts_Org1,'COA - VALUE TABLE'!$A64,'COA - VALUE TABLE'!Z$5,'COA - VALUE TABLE'!Z$6),0)</f>
        <v>0</v>
      </c>
      <c r="AA64" s="350" cm="1">
        <f t="array" ref="AA64">IFERROR(_xldudf_SCOTT_SUMTRANSACTIONS(Scotts_Org1,'COA - VALUE TABLE'!$A64,'COA - VALUE TABLE'!AA$5,'COA - VALUE TABLE'!AA$6),0)</f>
        <v>0</v>
      </c>
      <c r="AB64" s="350" cm="1">
        <f t="array" ref="AB64">IFERROR(_xldudf_SCOTT_SUMTRANSACTIONS(Scotts_Org1,'COA - VALUE TABLE'!$A64,'COA - VALUE TABLE'!AB$5,'COA - VALUE TABLE'!AB$6),0)</f>
        <v>0</v>
      </c>
      <c r="AC64" s="350" cm="1">
        <f t="array" ref="AC64">IFERROR(_xldudf_SCOTT_SUMTRANSACTIONS(Scotts_Org1,'COA - VALUE TABLE'!$A64,'COA - VALUE TABLE'!AC$5,'COA - VALUE TABLE'!AC$6),0)</f>
        <v>0</v>
      </c>
      <c r="AD64" s="350" cm="1">
        <f t="array" ref="AD64">IFERROR(_xldudf_SCOTT_SUMTRANSACTIONS(Scotts_Org1,'COA - VALUE TABLE'!$A64,'COA - VALUE TABLE'!AD$5,'COA - VALUE TABLE'!AD$6),0)</f>
        <v>0</v>
      </c>
      <c r="AE64" s="350">
        <f t="shared" si="4"/>
        <v>0</v>
      </c>
      <c r="AF64" s="350">
        <f>IF(Header!$C$4=S$7,S64,0)+IF(Header!$C$4=T$7,T64,0)+IF(Header!$C$4=U$7,U64,0)+IF(Header!$C$4=V$7,V64,0)+IF(Header!$C$4=W$7,W64,0)+IF(Header!$C$4=X$7,X64,0)+IF(Header!$C$4=Y$7,Y64,0)+IF(Header!$C$4=Z$7,Z64,0)+IF(Header!$C$4=AA$7,AA64,0)+IF(Header!$C$4=AB$7,AB64,0)+IF(Header!$C$4=AC$7,AC64,0)+IF(Header!$C$4=AD$7,AD64,0)</f>
        <v>0</v>
      </c>
      <c r="AG64" s="351">
        <f t="shared" si="17"/>
        <v>0</v>
      </c>
      <c r="AJ64" s="2">
        <f t="shared" si="5"/>
        <v>0</v>
      </c>
      <c r="AK64" s="341">
        <f t="shared" si="6"/>
        <v>0</v>
      </c>
      <c r="AL64" s="341">
        <f t="shared" si="7"/>
        <v>0</v>
      </c>
      <c r="AM64" s="341">
        <f t="shared" si="8"/>
        <v>0</v>
      </c>
      <c r="AN64" s="341">
        <f t="shared" si="9"/>
        <v>0</v>
      </c>
      <c r="AO64" s="341">
        <f t="shared" si="10"/>
        <v>0</v>
      </c>
      <c r="AP64" s="341">
        <f t="shared" si="11"/>
        <v>0</v>
      </c>
      <c r="AQ64" s="341">
        <f t="shared" si="12"/>
        <v>0</v>
      </c>
      <c r="AR64" s="341">
        <f t="shared" si="13"/>
        <v>0</v>
      </c>
      <c r="AS64" s="341">
        <f t="shared" si="14"/>
        <v>0</v>
      </c>
      <c r="AT64" s="341">
        <f t="shared" si="15"/>
        <v>0</v>
      </c>
      <c r="AU64" s="341">
        <f t="shared" si="16"/>
        <v>0</v>
      </c>
      <c r="AV64" s="351"/>
      <c r="AX64" s="349" cm="1">
        <f t="array" ref="AX64">IFERROR(_xldudf_SCOTT_SUMTRANSACTIONS(Scotts_Org1,'COA - VALUE TABLE'!$A64,'COA - VALUE TABLE'!AX$5,'COA - VALUE TABLE'!AX$6),0)</f>
        <v>0</v>
      </c>
      <c r="AY64" s="350" cm="1">
        <f t="array" ref="AY64">IFERROR(_xldudf_SCOTT_SUMTRANSACTIONS(Scotts_Org1,'COA - VALUE TABLE'!$A64,'COA - VALUE TABLE'!AY$5,'COA - VALUE TABLE'!AY$6),0)</f>
        <v>0</v>
      </c>
      <c r="AZ64" s="350" cm="1">
        <f t="array" ref="AZ64">IFERROR(_xldudf_SCOTT_SUMTRANSACTIONS(Scotts_Org1,'COA - VALUE TABLE'!$A64,'COA - VALUE TABLE'!AZ$5,'COA - VALUE TABLE'!AZ$6),0)</f>
        <v>0</v>
      </c>
      <c r="BA64" s="350" cm="1">
        <f t="array" ref="BA64">IFERROR(_xldudf_SCOTT_SUMTRANSACTIONS(Scotts_Org1,'COA - VALUE TABLE'!$A64,'COA - VALUE TABLE'!BA$5,'COA - VALUE TABLE'!BA$6),0)</f>
        <v>0</v>
      </c>
      <c r="BB64" s="350" cm="1">
        <f t="array" ref="BB64">IFERROR(_xldudf_SCOTT_SUMTRANSACTIONS(Scotts_Org1,'COA - VALUE TABLE'!$A64,'COA - VALUE TABLE'!BB$5,'COA - VALUE TABLE'!BB$6),0)</f>
        <v>0</v>
      </c>
      <c r="BC64" s="350" cm="1">
        <f t="array" ref="BC64">IFERROR(_xldudf_SCOTT_SUMTRANSACTIONS(Scotts_Org1,'COA - VALUE TABLE'!$A64,'COA - VALUE TABLE'!BC$5,'COA - VALUE TABLE'!BC$6),0)</f>
        <v>0</v>
      </c>
      <c r="BD64" s="350" cm="1">
        <f t="array" ref="BD64">IFERROR(_xldudf_SCOTT_SUMTRANSACTIONS(Scotts_Org1,'COA - VALUE TABLE'!$A64,'COA - VALUE TABLE'!BD$5,'COA - VALUE TABLE'!BD$6),0)</f>
        <v>0</v>
      </c>
      <c r="BE64" s="350" cm="1">
        <f t="array" ref="BE64">IFERROR(_xldudf_SCOTT_SUMTRANSACTIONS(Scotts_Org1,'COA - VALUE TABLE'!$A64,'COA - VALUE TABLE'!BE$5,'COA - VALUE TABLE'!BE$6),0)</f>
        <v>0</v>
      </c>
      <c r="BF64" s="350" cm="1">
        <f t="array" ref="BF64">IFERROR(_xldudf_SCOTT_SUMTRANSACTIONS(Scotts_Org1,'COA - VALUE TABLE'!$A64,'COA - VALUE TABLE'!BF$5,'COA - VALUE TABLE'!BF$6),0)</f>
        <v>0</v>
      </c>
      <c r="BG64" s="350" cm="1">
        <f t="array" ref="BG64">IFERROR(_xldudf_SCOTT_SUMTRANSACTIONS(Scotts_Org1,'COA - VALUE TABLE'!$A64,'COA - VALUE TABLE'!BG$5,'COA - VALUE TABLE'!BG$6),0)</f>
        <v>0</v>
      </c>
      <c r="BH64" s="350" cm="1">
        <f t="array" ref="BH64">IFERROR(_xldudf_SCOTT_SUMTRANSACTIONS(Scotts_Org1,'COA - VALUE TABLE'!$A64,'COA - VALUE TABLE'!BH$5,'COA - VALUE TABLE'!BH$6),0)</f>
        <v>0</v>
      </c>
      <c r="BI64" s="350" cm="1">
        <f t="array" ref="BI64">IFERROR(_xldudf_SCOTT_SUMTRANSACTIONS(Scotts_Org1,'COA - VALUE TABLE'!$A64,'COA - VALUE TABLE'!BI$5,'COA - VALUE TABLE'!BI$6),0)</f>
        <v>0</v>
      </c>
      <c r="BJ64" s="351" cm="1">
        <f t="array" ref="BJ64">IFERROR(_xldudf_SCOTT_SUMTRANSACTIONS(Scotts_Org1,'COA - VALUE TABLE'!$A64,'COA - VALUE TABLE'!BJ$5,'COA - VALUE TABLE'!BJ$6),0)</f>
        <v>0</v>
      </c>
    </row>
    <row r="65" spans="1:62" x14ac:dyDescent="0.2">
      <c r="A65" s="2">
        <v>610</v>
      </c>
      <c r="B65" s="341" t="s">
        <v>362</v>
      </c>
      <c r="C65" s="341" t="s">
        <v>363</v>
      </c>
      <c r="D65" s="341"/>
      <c r="E65" s="341" t="s">
        <v>363</v>
      </c>
      <c r="F65" s="341" t="s">
        <v>290</v>
      </c>
      <c r="G65" s="341" t="s">
        <v>364</v>
      </c>
      <c r="H65" s="341" t="s">
        <v>287</v>
      </c>
      <c r="I65" s="341" t="s">
        <v>287</v>
      </c>
      <c r="J65" s="341" t="s">
        <v>287</v>
      </c>
      <c r="K65" s="3"/>
      <c r="L65" t="str">
        <f t="shared" si="3"/>
        <v>610 - Accounts Receivable</v>
      </c>
      <c r="M65" t="s">
        <v>456</v>
      </c>
      <c r="P65" t="s">
        <v>152</v>
      </c>
      <c r="S65" s="349" cm="1">
        <f t="array" ref="S65">IFERROR(_xldudf_SCOTT_SUMTRANSACTIONS(Scotts_Org1,'COA - VALUE TABLE'!$A65,'COA - VALUE TABLE'!S$5,'COA - VALUE TABLE'!S$6),0)</f>
        <v>14400</v>
      </c>
      <c r="T65" s="350" cm="1">
        <f t="array" ref="T65">IFERROR(_xldudf_SCOTT_SUMTRANSACTIONS(Scotts_Org1,'COA - VALUE TABLE'!$A65,'COA - VALUE TABLE'!T$5,'COA - VALUE TABLE'!T$6),0)</f>
        <v>0</v>
      </c>
      <c r="U65" s="350" cm="1">
        <f t="array" ref="U65">IFERROR(_xldudf_SCOTT_SUMTRANSACTIONS(Scotts_Org1,'COA - VALUE TABLE'!$A65,'COA - VALUE TABLE'!U$5,'COA - VALUE TABLE'!U$6),0)</f>
        <v>0</v>
      </c>
      <c r="V65" s="350" cm="1">
        <f t="array" ref="V65">IFERROR(_xldudf_SCOTT_SUMTRANSACTIONS(Scotts_Org1,'COA - VALUE TABLE'!$A65,'COA - VALUE TABLE'!V$5,'COA - VALUE TABLE'!V$6),0)</f>
        <v>0</v>
      </c>
      <c r="W65" s="350" cm="1">
        <f t="array" ref="W65">IFERROR(_xldudf_SCOTT_SUMTRANSACTIONS(Scotts_Org1,'COA - VALUE TABLE'!$A65,'COA - VALUE TABLE'!W$5,'COA - VALUE TABLE'!W$6),0)</f>
        <v>0</v>
      </c>
      <c r="X65" s="350" cm="1">
        <f t="array" ref="X65">IFERROR(_xldudf_SCOTT_SUMTRANSACTIONS(Scotts_Org1,'COA - VALUE TABLE'!$A65,'COA - VALUE TABLE'!X$5,'COA - VALUE TABLE'!X$6),0)</f>
        <v>0</v>
      </c>
      <c r="Y65" s="350" cm="1">
        <f t="array" ref="Y65">IFERROR(_xldudf_SCOTT_SUMTRANSACTIONS(Scotts_Org1,'COA - VALUE TABLE'!$A65,'COA - VALUE TABLE'!Y$5,'COA - VALUE TABLE'!Y$6),0)</f>
        <v>0</v>
      </c>
      <c r="Z65" s="350" cm="1">
        <f t="array" ref="Z65">IFERROR(_xldudf_SCOTT_SUMTRANSACTIONS(Scotts_Org1,'COA - VALUE TABLE'!$A65,'COA - VALUE TABLE'!Z$5,'COA - VALUE TABLE'!Z$6),0)</f>
        <v>0</v>
      </c>
      <c r="AA65" s="350" cm="1">
        <f t="array" ref="AA65">IFERROR(_xldudf_SCOTT_SUMTRANSACTIONS(Scotts_Org1,'COA - VALUE TABLE'!$A65,'COA - VALUE TABLE'!AA$5,'COA - VALUE TABLE'!AA$6),0)</f>
        <v>0</v>
      </c>
      <c r="AB65" s="350" cm="1">
        <f t="array" ref="AB65">IFERROR(_xldudf_SCOTT_SUMTRANSACTIONS(Scotts_Org1,'COA - VALUE TABLE'!$A65,'COA - VALUE TABLE'!AB$5,'COA - VALUE TABLE'!AB$6),0)</f>
        <v>0</v>
      </c>
      <c r="AC65" s="350" cm="1">
        <f t="array" ref="AC65">IFERROR(_xldudf_SCOTT_SUMTRANSACTIONS(Scotts_Org1,'COA - VALUE TABLE'!$A65,'COA - VALUE TABLE'!AC$5,'COA - VALUE TABLE'!AC$6),0)</f>
        <v>0</v>
      </c>
      <c r="AD65" s="350" cm="1">
        <f t="array" ref="AD65">IFERROR(_xldudf_SCOTT_SUMTRANSACTIONS(Scotts_Org1,'COA - VALUE TABLE'!$A65,'COA - VALUE TABLE'!AD$5,'COA - VALUE TABLE'!AD$6),0)</f>
        <v>0</v>
      </c>
      <c r="AE65" s="350">
        <f t="shared" si="4"/>
        <v>14400</v>
      </c>
      <c r="AF65" s="350">
        <f>IF(Header!$C$4=S$7,S65,0)+IF(Header!$C$4=T$7,T65,0)+IF(Header!$C$4=U$7,U65,0)+IF(Header!$C$4=V$7,V65,0)+IF(Header!$C$4=W$7,W65,0)+IF(Header!$C$4=X$7,X65,0)+IF(Header!$C$4=Y$7,Y65,0)+IF(Header!$C$4=Z$7,Z65,0)+IF(Header!$C$4=AA$7,AA65,0)+IF(Header!$C$4=AB$7,AB65,0)+IF(Header!$C$4=AC$7,AC65,0)+IF(Header!$C$4=AD$7,AD65,0)</f>
        <v>14400</v>
      </c>
      <c r="AG65" s="351">
        <f t="shared" si="17"/>
        <v>14400</v>
      </c>
      <c r="AJ65" s="2">
        <f t="shared" si="5"/>
        <v>0</v>
      </c>
      <c r="AK65" s="341">
        <f t="shared" si="6"/>
        <v>0</v>
      </c>
      <c r="AL65" s="341">
        <f t="shared" si="7"/>
        <v>0</v>
      </c>
      <c r="AM65" s="341">
        <f t="shared" si="8"/>
        <v>0</v>
      </c>
      <c r="AN65" s="341">
        <f t="shared" si="9"/>
        <v>0</v>
      </c>
      <c r="AO65" s="341">
        <f t="shared" si="10"/>
        <v>0</v>
      </c>
      <c r="AP65" s="341">
        <f t="shared" si="11"/>
        <v>0</v>
      </c>
      <c r="AQ65" s="341">
        <f t="shared" si="12"/>
        <v>0</v>
      </c>
      <c r="AR65" s="341">
        <f t="shared" si="13"/>
        <v>0</v>
      </c>
      <c r="AS65" s="341">
        <f t="shared" si="14"/>
        <v>0</v>
      </c>
      <c r="AT65" s="341">
        <f t="shared" si="15"/>
        <v>0</v>
      </c>
      <c r="AU65" s="341">
        <f t="shared" si="16"/>
        <v>0</v>
      </c>
      <c r="AV65" s="351"/>
      <c r="AX65" s="349" cm="1">
        <f t="array" ref="AX65">IFERROR(_xldudf_SCOTT_SUMTRANSACTIONS(Scotts_Org1,'COA - VALUE TABLE'!$A65,'COA - VALUE TABLE'!AX$5,'COA - VALUE TABLE'!AX$6),0)</f>
        <v>14400</v>
      </c>
      <c r="AY65" s="350" cm="1">
        <f t="array" ref="AY65">IFERROR(_xldudf_SCOTT_SUMTRANSACTIONS(Scotts_Org1,'COA - VALUE TABLE'!$A65,'COA - VALUE TABLE'!AY$5,'COA - VALUE TABLE'!AY$6),0)</f>
        <v>14400</v>
      </c>
      <c r="AZ65" s="350" cm="1">
        <f t="array" ref="AZ65">IFERROR(_xldudf_SCOTT_SUMTRANSACTIONS(Scotts_Org1,'COA - VALUE TABLE'!$A65,'COA - VALUE TABLE'!AZ$5,'COA - VALUE TABLE'!AZ$6),0)</f>
        <v>14400</v>
      </c>
      <c r="BA65" s="350" cm="1">
        <f t="array" ref="BA65">IFERROR(_xldudf_SCOTT_SUMTRANSACTIONS(Scotts_Org1,'COA - VALUE TABLE'!$A65,'COA - VALUE TABLE'!BA$5,'COA - VALUE TABLE'!BA$6),0)</f>
        <v>14400</v>
      </c>
      <c r="BB65" s="350" cm="1">
        <f t="array" ref="BB65">IFERROR(_xldudf_SCOTT_SUMTRANSACTIONS(Scotts_Org1,'COA - VALUE TABLE'!$A65,'COA - VALUE TABLE'!BB$5,'COA - VALUE TABLE'!BB$6),0)</f>
        <v>14400</v>
      </c>
      <c r="BC65" s="350" cm="1">
        <f t="array" ref="BC65">IFERROR(_xldudf_SCOTT_SUMTRANSACTIONS(Scotts_Org1,'COA - VALUE TABLE'!$A65,'COA - VALUE TABLE'!BC$5,'COA - VALUE TABLE'!BC$6),0)</f>
        <v>14400</v>
      </c>
      <c r="BD65" s="350" cm="1">
        <f t="array" ref="BD65">IFERROR(_xldudf_SCOTT_SUMTRANSACTIONS(Scotts_Org1,'COA - VALUE TABLE'!$A65,'COA - VALUE TABLE'!BD$5,'COA - VALUE TABLE'!BD$6),0)</f>
        <v>14400</v>
      </c>
      <c r="BE65" s="350" cm="1">
        <f t="array" ref="BE65">IFERROR(_xldudf_SCOTT_SUMTRANSACTIONS(Scotts_Org1,'COA - VALUE TABLE'!$A65,'COA - VALUE TABLE'!BE$5,'COA - VALUE TABLE'!BE$6),0)</f>
        <v>14400</v>
      </c>
      <c r="BF65" s="350" cm="1">
        <f t="array" ref="BF65">IFERROR(_xldudf_SCOTT_SUMTRANSACTIONS(Scotts_Org1,'COA - VALUE TABLE'!$A65,'COA - VALUE TABLE'!BF$5,'COA - VALUE TABLE'!BF$6),0)</f>
        <v>14400</v>
      </c>
      <c r="BG65" s="350" cm="1">
        <f t="array" ref="BG65">IFERROR(_xldudf_SCOTT_SUMTRANSACTIONS(Scotts_Org1,'COA - VALUE TABLE'!$A65,'COA - VALUE TABLE'!BG$5,'COA - VALUE TABLE'!BG$6),0)</f>
        <v>14400</v>
      </c>
      <c r="BH65" s="350" cm="1">
        <f t="array" ref="BH65">IFERROR(_xldudf_SCOTT_SUMTRANSACTIONS(Scotts_Org1,'COA - VALUE TABLE'!$A65,'COA - VALUE TABLE'!BH$5,'COA - VALUE TABLE'!BH$6),0)</f>
        <v>14400</v>
      </c>
      <c r="BI65" s="350" cm="1">
        <f t="array" ref="BI65">IFERROR(_xldudf_SCOTT_SUMTRANSACTIONS(Scotts_Org1,'COA - VALUE TABLE'!$A65,'COA - VALUE TABLE'!BI$5,'COA - VALUE TABLE'!BI$6),0)</f>
        <v>14400</v>
      </c>
      <c r="BJ65" s="351" cm="1">
        <f t="array" ref="BJ65">IFERROR(_xldudf_SCOTT_SUMTRANSACTIONS(Scotts_Org1,'COA - VALUE TABLE'!$A65,'COA - VALUE TABLE'!BJ$5,'COA - VALUE TABLE'!BJ$6),0)</f>
        <v>0</v>
      </c>
    </row>
    <row r="66" spans="1:62" x14ac:dyDescent="0.2">
      <c r="A66" s="2">
        <v>611</v>
      </c>
      <c r="B66" s="341" t="s">
        <v>360</v>
      </c>
      <c r="C66" s="341" t="s">
        <v>365</v>
      </c>
      <c r="D66" s="341"/>
      <c r="E66" s="341" t="s">
        <v>366</v>
      </c>
      <c r="F66" s="341" t="s">
        <v>290</v>
      </c>
      <c r="G66" s="341" t="s">
        <v>367</v>
      </c>
      <c r="H66" s="341" t="s">
        <v>287</v>
      </c>
      <c r="I66" s="341" t="s">
        <v>287</v>
      </c>
      <c r="J66" s="341" t="s">
        <v>287</v>
      </c>
      <c r="K66" s="3"/>
      <c r="L66" t="str">
        <f t="shared" si="3"/>
        <v>611 - Less Provision for Doubtful Debts</v>
      </c>
      <c r="M66" t="s">
        <v>456</v>
      </c>
      <c r="P66" t="s">
        <v>152</v>
      </c>
      <c r="S66" s="349" cm="1">
        <f t="array" ref="S66">IFERROR(_xldudf_SCOTT_SUMTRANSACTIONS(Scotts_Org1,'COA - VALUE TABLE'!$A66,'COA - VALUE TABLE'!S$5,'COA - VALUE TABLE'!S$6),0)</f>
        <v>0</v>
      </c>
      <c r="T66" s="350" cm="1">
        <f t="array" ref="T66">IFERROR(_xldudf_SCOTT_SUMTRANSACTIONS(Scotts_Org1,'COA - VALUE TABLE'!$A66,'COA - VALUE TABLE'!T$5,'COA - VALUE TABLE'!T$6),0)</f>
        <v>0</v>
      </c>
      <c r="U66" s="350" cm="1">
        <f t="array" ref="U66">IFERROR(_xldudf_SCOTT_SUMTRANSACTIONS(Scotts_Org1,'COA - VALUE TABLE'!$A66,'COA - VALUE TABLE'!U$5,'COA - VALUE TABLE'!U$6),0)</f>
        <v>0</v>
      </c>
      <c r="V66" s="350" cm="1">
        <f t="array" ref="V66">IFERROR(_xldudf_SCOTT_SUMTRANSACTIONS(Scotts_Org1,'COA - VALUE TABLE'!$A66,'COA - VALUE TABLE'!V$5,'COA - VALUE TABLE'!V$6),0)</f>
        <v>0</v>
      </c>
      <c r="W66" s="350" cm="1">
        <f t="array" ref="W66">IFERROR(_xldudf_SCOTT_SUMTRANSACTIONS(Scotts_Org1,'COA - VALUE TABLE'!$A66,'COA - VALUE TABLE'!W$5,'COA - VALUE TABLE'!W$6),0)</f>
        <v>0</v>
      </c>
      <c r="X66" s="350" cm="1">
        <f t="array" ref="X66">IFERROR(_xldudf_SCOTT_SUMTRANSACTIONS(Scotts_Org1,'COA - VALUE TABLE'!$A66,'COA - VALUE TABLE'!X$5,'COA - VALUE TABLE'!X$6),0)</f>
        <v>0</v>
      </c>
      <c r="Y66" s="350" cm="1">
        <f t="array" ref="Y66">IFERROR(_xldudf_SCOTT_SUMTRANSACTIONS(Scotts_Org1,'COA - VALUE TABLE'!$A66,'COA - VALUE TABLE'!Y$5,'COA - VALUE TABLE'!Y$6),0)</f>
        <v>0</v>
      </c>
      <c r="Z66" s="350" cm="1">
        <f t="array" ref="Z66">IFERROR(_xldudf_SCOTT_SUMTRANSACTIONS(Scotts_Org1,'COA - VALUE TABLE'!$A66,'COA - VALUE TABLE'!Z$5,'COA - VALUE TABLE'!Z$6),0)</f>
        <v>0</v>
      </c>
      <c r="AA66" s="350" cm="1">
        <f t="array" ref="AA66">IFERROR(_xldudf_SCOTT_SUMTRANSACTIONS(Scotts_Org1,'COA - VALUE TABLE'!$A66,'COA - VALUE TABLE'!AA$5,'COA - VALUE TABLE'!AA$6),0)</f>
        <v>0</v>
      </c>
      <c r="AB66" s="350" cm="1">
        <f t="array" ref="AB66">IFERROR(_xldudf_SCOTT_SUMTRANSACTIONS(Scotts_Org1,'COA - VALUE TABLE'!$A66,'COA - VALUE TABLE'!AB$5,'COA - VALUE TABLE'!AB$6),0)</f>
        <v>0</v>
      </c>
      <c r="AC66" s="350" cm="1">
        <f t="array" ref="AC66">IFERROR(_xldudf_SCOTT_SUMTRANSACTIONS(Scotts_Org1,'COA - VALUE TABLE'!$A66,'COA - VALUE TABLE'!AC$5,'COA - VALUE TABLE'!AC$6),0)</f>
        <v>0</v>
      </c>
      <c r="AD66" s="350" cm="1">
        <f t="array" ref="AD66">IFERROR(_xldudf_SCOTT_SUMTRANSACTIONS(Scotts_Org1,'COA - VALUE TABLE'!$A66,'COA - VALUE TABLE'!AD$5,'COA - VALUE TABLE'!AD$6),0)</f>
        <v>0</v>
      </c>
      <c r="AE66" s="350">
        <f t="shared" si="4"/>
        <v>0</v>
      </c>
      <c r="AF66" s="350">
        <f>IF(Header!$C$4=S$7,S66,0)+IF(Header!$C$4=T$7,T66,0)+IF(Header!$C$4=U$7,U66,0)+IF(Header!$C$4=V$7,V66,0)+IF(Header!$C$4=W$7,W66,0)+IF(Header!$C$4=X$7,X66,0)+IF(Header!$C$4=Y$7,Y66,0)+IF(Header!$C$4=Z$7,Z66,0)+IF(Header!$C$4=AA$7,AA66,0)+IF(Header!$C$4=AB$7,AB66,0)+IF(Header!$C$4=AC$7,AC66,0)+IF(Header!$C$4=AD$7,AD66,0)</f>
        <v>0</v>
      </c>
      <c r="AG66" s="351">
        <f t="shared" si="17"/>
        <v>0</v>
      </c>
      <c r="AJ66" s="2">
        <f t="shared" si="5"/>
        <v>0</v>
      </c>
      <c r="AK66" s="341">
        <f t="shared" si="6"/>
        <v>0</v>
      </c>
      <c r="AL66" s="341">
        <f t="shared" si="7"/>
        <v>0</v>
      </c>
      <c r="AM66" s="341">
        <f t="shared" si="8"/>
        <v>0</v>
      </c>
      <c r="AN66" s="341">
        <f t="shared" si="9"/>
        <v>0</v>
      </c>
      <c r="AO66" s="341">
        <f t="shared" si="10"/>
        <v>0</v>
      </c>
      <c r="AP66" s="341">
        <f t="shared" si="11"/>
        <v>0</v>
      </c>
      <c r="AQ66" s="341">
        <f t="shared" si="12"/>
        <v>0</v>
      </c>
      <c r="AR66" s="341">
        <f t="shared" si="13"/>
        <v>0</v>
      </c>
      <c r="AS66" s="341">
        <f t="shared" si="14"/>
        <v>0</v>
      </c>
      <c r="AT66" s="341">
        <f t="shared" si="15"/>
        <v>0</v>
      </c>
      <c r="AU66" s="341">
        <f t="shared" si="16"/>
        <v>0</v>
      </c>
      <c r="AV66" s="351"/>
      <c r="AX66" s="349" cm="1">
        <f t="array" ref="AX66">IFERROR(_xldudf_SCOTT_SUMTRANSACTIONS(Scotts_Org1,'COA - VALUE TABLE'!$A66,'COA - VALUE TABLE'!AX$5,'COA - VALUE TABLE'!AX$6),0)</f>
        <v>0</v>
      </c>
      <c r="AY66" s="350" cm="1">
        <f t="array" ref="AY66">IFERROR(_xldudf_SCOTT_SUMTRANSACTIONS(Scotts_Org1,'COA - VALUE TABLE'!$A66,'COA - VALUE TABLE'!AY$5,'COA - VALUE TABLE'!AY$6),0)</f>
        <v>0</v>
      </c>
      <c r="AZ66" s="350" cm="1">
        <f t="array" ref="AZ66">IFERROR(_xldudf_SCOTT_SUMTRANSACTIONS(Scotts_Org1,'COA - VALUE TABLE'!$A66,'COA - VALUE TABLE'!AZ$5,'COA - VALUE TABLE'!AZ$6),0)</f>
        <v>0</v>
      </c>
      <c r="BA66" s="350" cm="1">
        <f t="array" ref="BA66">IFERROR(_xldudf_SCOTT_SUMTRANSACTIONS(Scotts_Org1,'COA - VALUE TABLE'!$A66,'COA - VALUE TABLE'!BA$5,'COA - VALUE TABLE'!BA$6),0)</f>
        <v>0</v>
      </c>
      <c r="BB66" s="350" cm="1">
        <f t="array" ref="BB66">IFERROR(_xldudf_SCOTT_SUMTRANSACTIONS(Scotts_Org1,'COA - VALUE TABLE'!$A66,'COA - VALUE TABLE'!BB$5,'COA - VALUE TABLE'!BB$6),0)</f>
        <v>0</v>
      </c>
      <c r="BC66" s="350" cm="1">
        <f t="array" ref="BC66">IFERROR(_xldudf_SCOTT_SUMTRANSACTIONS(Scotts_Org1,'COA - VALUE TABLE'!$A66,'COA - VALUE TABLE'!BC$5,'COA - VALUE TABLE'!BC$6),0)</f>
        <v>0</v>
      </c>
      <c r="BD66" s="350" cm="1">
        <f t="array" ref="BD66">IFERROR(_xldudf_SCOTT_SUMTRANSACTIONS(Scotts_Org1,'COA - VALUE TABLE'!$A66,'COA - VALUE TABLE'!BD$5,'COA - VALUE TABLE'!BD$6),0)</f>
        <v>0</v>
      </c>
      <c r="BE66" s="350" cm="1">
        <f t="array" ref="BE66">IFERROR(_xldudf_SCOTT_SUMTRANSACTIONS(Scotts_Org1,'COA - VALUE TABLE'!$A66,'COA - VALUE TABLE'!BE$5,'COA - VALUE TABLE'!BE$6),0)</f>
        <v>0</v>
      </c>
      <c r="BF66" s="350" cm="1">
        <f t="array" ref="BF66">IFERROR(_xldudf_SCOTT_SUMTRANSACTIONS(Scotts_Org1,'COA - VALUE TABLE'!$A66,'COA - VALUE TABLE'!BF$5,'COA - VALUE TABLE'!BF$6),0)</f>
        <v>0</v>
      </c>
      <c r="BG66" s="350" cm="1">
        <f t="array" ref="BG66">IFERROR(_xldudf_SCOTT_SUMTRANSACTIONS(Scotts_Org1,'COA - VALUE TABLE'!$A66,'COA - VALUE TABLE'!BG$5,'COA - VALUE TABLE'!BG$6),0)</f>
        <v>0</v>
      </c>
      <c r="BH66" s="350" cm="1">
        <f t="array" ref="BH66">IFERROR(_xldudf_SCOTT_SUMTRANSACTIONS(Scotts_Org1,'COA - VALUE TABLE'!$A66,'COA - VALUE TABLE'!BH$5,'COA - VALUE TABLE'!BH$6),0)</f>
        <v>0</v>
      </c>
      <c r="BI66" s="350" cm="1">
        <f t="array" ref="BI66">IFERROR(_xldudf_SCOTT_SUMTRANSACTIONS(Scotts_Org1,'COA - VALUE TABLE'!$A66,'COA - VALUE TABLE'!BI$5,'COA - VALUE TABLE'!BI$6),0)</f>
        <v>0</v>
      </c>
      <c r="BJ66" s="351" cm="1">
        <f t="array" ref="BJ66">IFERROR(_xldudf_SCOTT_SUMTRANSACTIONS(Scotts_Org1,'COA - VALUE TABLE'!$A66,'COA - VALUE TABLE'!BJ$5,'COA - VALUE TABLE'!BJ$6),0)</f>
        <v>0</v>
      </c>
    </row>
    <row r="67" spans="1:62" x14ac:dyDescent="0.2">
      <c r="A67" s="2">
        <v>620</v>
      </c>
      <c r="B67" s="341" t="s">
        <v>360</v>
      </c>
      <c r="C67" s="341" t="s">
        <v>368</v>
      </c>
      <c r="D67" s="341"/>
      <c r="E67" s="341" t="s">
        <v>366</v>
      </c>
      <c r="F67" s="341" t="s">
        <v>290</v>
      </c>
      <c r="G67" s="341" t="s">
        <v>369</v>
      </c>
      <c r="H67" s="341" t="s">
        <v>287</v>
      </c>
      <c r="I67" s="341" t="s">
        <v>287</v>
      </c>
      <c r="J67" s="341" t="s">
        <v>287</v>
      </c>
      <c r="K67" s="3"/>
      <c r="L67" t="str">
        <f t="shared" si="3"/>
        <v>620 - Prepayments</v>
      </c>
      <c r="M67" t="s">
        <v>456</v>
      </c>
      <c r="P67" t="s">
        <v>152</v>
      </c>
      <c r="S67" s="349" cm="1">
        <f t="array" ref="S67">IFERROR(_xldudf_SCOTT_SUMTRANSACTIONS(Scotts_Org1,'COA - VALUE TABLE'!$A67,'COA - VALUE TABLE'!S$5,'COA - VALUE TABLE'!S$6),0)</f>
        <v>0</v>
      </c>
      <c r="T67" s="350" cm="1">
        <f t="array" ref="T67">IFERROR(_xldudf_SCOTT_SUMTRANSACTIONS(Scotts_Org1,'COA - VALUE TABLE'!$A67,'COA - VALUE TABLE'!T$5,'COA - VALUE TABLE'!T$6),0)</f>
        <v>0</v>
      </c>
      <c r="U67" s="350" cm="1">
        <f t="array" ref="U67">IFERROR(_xldudf_SCOTT_SUMTRANSACTIONS(Scotts_Org1,'COA - VALUE TABLE'!$A67,'COA - VALUE TABLE'!U$5,'COA - VALUE TABLE'!U$6),0)</f>
        <v>0</v>
      </c>
      <c r="V67" s="350" cm="1">
        <f t="array" ref="V67">IFERROR(_xldudf_SCOTT_SUMTRANSACTIONS(Scotts_Org1,'COA - VALUE TABLE'!$A67,'COA - VALUE TABLE'!V$5,'COA - VALUE TABLE'!V$6),0)</f>
        <v>0</v>
      </c>
      <c r="W67" s="350" cm="1">
        <f t="array" ref="W67">IFERROR(_xldudf_SCOTT_SUMTRANSACTIONS(Scotts_Org1,'COA - VALUE TABLE'!$A67,'COA - VALUE TABLE'!W$5,'COA - VALUE TABLE'!W$6),0)</f>
        <v>0</v>
      </c>
      <c r="X67" s="350" cm="1">
        <f t="array" ref="X67">IFERROR(_xldudf_SCOTT_SUMTRANSACTIONS(Scotts_Org1,'COA - VALUE TABLE'!$A67,'COA - VALUE TABLE'!X$5,'COA - VALUE TABLE'!X$6),0)</f>
        <v>0</v>
      </c>
      <c r="Y67" s="350" cm="1">
        <f t="array" ref="Y67">IFERROR(_xldudf_SCOTT_SUMTRANSACTIONS(Scotts_Org1,'COA - VALUE TABLE'!$A67,'COA - VALUE TABLE'!Y$5,'COA - VALUE TABLE'!Y$6),0)</f>
        <v>0</v>
      </c>
      <c r="Z67" s="350" cm="1">
        <f t="array" ref="Z67">IFERROR(_xldudf_SCOTT_SUMTRANSACTIONS(Scotts_Org1,'COA - VALUE TABLE'!$A67,'COA - VALUE TABLE'!Z$5,'COA - VALUE TABLE'!Z$6),0)</f>
        <v>0</v>
      </c>
      <c r="AA67" s="350" cm="1">
        <f t="array" ref="AA67">IFERROR(_xldudf_SCOTT_SUMTRANSACTIONS(Scotts_Org1,'COA - VALUE TABLE'!$A67,'COA - VALUE TABLE'!AA$5,'COA - VALUE TABLE'!AA$6),0)</f>
        <v>0</v>
      </c>
      <c r="AB67" s="350" cm="1">
        <f t="array" ref="AB67">IFERROR(_xldudf_SCOTT_SUMTRANSACTIONS(Scotts_Org1,'COA - VALUE TABLE'!$A67,'COA - VALUE TABLE'!AB$5,'COA - VALUE TABLE'!AB$6),0)</f>
        <v>0</v>
      </c>
      <c r="AC67" s="350" cm="1">
        <f t="array" ref="AC67">IFERROR(_xldudf_SCOTT_SUMTRANSACTIONS(Scotts_Org1,'COA - VALUE TABLE'!$A67,'COA - VALUE TABLE'!AC$5,'COA - VALUE TABLE'!AC$6),0)</f>
        <v>0</v>
      </c>
      <c r="AD67" s="350" cm="1">
        <f t="array" ref="AD67">IFERROR(_xldudf_SCOTT_SUMTRANSACTIONS(Scotts_Org1,'COA - VALUE TABLE'!$A67,'COA - VALUE TABLE'!AD$5,'COA - VALUE TABLE'!AD$6),0)</f>
        <v>0</v>
      </c>
      <c r="AE67" s="350">
        <f t="shared" si="4"/>
        <v>0</v>
      </c>
      <c r="AF67" s="350">
        <f>IF(Header!$C$4=S$7,S67,0)+IF(Header!$C$4=T$7,T67,0)+IF(Header!$C$4=U$7,U67,0)+IF(Header!$C$4=V$7,V67,0)+IF(Header!$C$4=W$7,W67,0)+IF(Header!$C$4=X$7,X67,0)+IF(Header!$C$4=Y$7,Y67,0)+IF(Header!$C$4=Z$7,Z67,0)+IF(Header!$C$4=AA$7,AA67,0)+IF(Header!$C$4=AB$7,AB67,0)+IF(Header!$C$4=AC$7,AC67,0)+IF(Header!$C$4=AD$7,AD67,0)</f>
        <v>0</v>
      </c>
      <c r="AG67" s="351">
        <f t="shared" si="17"/>
        <v>0</v>
      </c>
      <c r="AJ67" s="2">
        <f t="shared" si="5"/>
        <v>0</v>
      </c>
      <c r="AK67" s="341">
        <f t="shared" si="6"/>
        <v>0</v>
      </c>
      <c r="AL67" s="341">
        <f t="shared" si="7"/>
        <v>0</v>
      </c>
      <c r="AM67" s="341">
        <f t="shared" si="8"/>
        <v>0</v>
      </c>
      <c r="AN67" s="341">
        <f t="shared" si="9"/>
        <v>0</v>
      </c>
      <c r="AO67" s="341">
        <f t="shared" si="10"/>
        <v>0</v>
      </c>
      <c r="AP67" s="341">
        <f t="shared" si="11"/>
        <v>0</v>
      </c>
      <c r="AQ67" s="341">
        <f t="shared" si="12"/>
        <v>0</v>
      </c>
      <c r="AR67" s="341">
        <f t="shared" si="13"/>
        <v>0</v>
      </c>
      <c r="AS67" s="341">
        <f t="shared" si="14"/>
        <v>0</v>
      </c>
      <c r="AT67" s="341">
        <f t="shared" si="15"/>
        <v>0</v>
      </c>
      <c r="AU67" s="341">
        <f t="shared" si="16"/>
        <v>0</v>
      </c>
      <c r="AV67" s="351"/>
      <c r="AX67" s="349" cm="1">
        <f t="array" ref="AX67">IFERROR(_xldudf_SCOTT_SUMTRANSACTIONS(Scotts_Org1,'COA - VALUE TABLE'!$A67,'COA - VALUE TABLE'!AX$5,'COA - VALUE TABLE'!AX$6),0)</f>
        <v>0</v>
      </c>
      <c r="AY67" s="350" cm="1">
        <f t="array" ref="AY67">IFERROR(_xldudf_SCOTT_SUMTRANSACTIONS(Scotts_Org1,'COA - VALUE TABLE'!$A67,'COA - VALUE TABLE'!AY$5,'COA - VALUE TABLE'!AY$6),0)</f>
        <v>0</v>
      </c>
      <c r="AZ67" s="350" cm="1">
        <f t="array" ref="AZ67">IFERROR(_xldudf_SCOTT_SUMTRANSACTIONS(Scotts_Org1,'COA - VALUE TABLE'!$A67,'COA - VALUE TABLE'!AZ$5,'COA - VALUE TABLE'!AZ$6),0)</f>
        <v>0</v>
      </c>
      <c r="BA67" s="350" cm="1">
        <f t="array" ref="BA67">IFERROR(_xldudf_SCOTT_SUMTRANSACTIONS(Scotts_Org1,'COA - VALUE TABLE'!$A67,'COA - VALUE TABLE'!BA$5,'COA - VALUE TABLE'!BA$6),0)</f>
        <v>0</v>
      </c>
      <c r="BB67" s="350" cm="1">
        <f t="array" ref="BB67">IFERROR(_xldudf_SCOTT_SUMTRANSACTIONS(Scotts_Org1,'COA - VALUE TABLE'!$A67,'COA - VALUE TABLE'!BB$5,'COA - VALUE TABLE'!BB$6),0)</f>
        <v>0</v>
      </c>
      <c r="BC67" s="350" cm="1">
        <f t="array" ref="BC67">IFERROR(_xldudf_SCOTT_SUMTRANSACTIONS(Scotts_Org1,'COA - VALUE TABLE'!$A67,'COA - VALUE TABLE'!BC$5,'COA - VALUE TABLE'!BC$6),0)</f>
        <v>0</v>
      </c>
      <c r="BD67" s="350" cm="1">
        <f t="array" ref="BD67">IFERROR(_xldudf_SCOTT_SUMTRANSACTIONS(Scotts_Org1,'COA - VALUE TABLE'!$A67,'COA - VALUE TABLE'!BD$5,'COA - VALUE TABLE'!BD$6),0)</f>
        <v>0</v>
      </c>
      <c r="BE67" s="350" cm="1">
        <f t="array" ref="BE67">IFERROR(_xldudf_SCOTT_SUMTRANSACTIONS(Scotts_Org1,'COA - VALUE TABLE'!$A67,'COA - VALUE TABLE'!BE$5,'COA - VALUE TABLE'!BE$6),0)</f>
        <v>0</v>
      </c>
      <c r="BF67" s="350" cm="1">
        <f t="array" ref="BF67">IFERROR(_xldudf_SCOTT_SUMTRANSACTIONS(Scotts_Org1,'COA - VALUE TABLE'!$A67,'COA - VALUE TABLE'!BF$5,'COA - VALUE TABLE'!BF$6),0)</f>
        <v>0</v>
      </c>
      <c r="BG67" s="350" cm="1">
        <f t="array" ref="BG67">IFERROR(_xldudf_SCOTT_SUMTRANSACTIONS(Scotts_Org1,'COA - VALUE TABLE'!$A67,'COA - VALUE TABLE'!BG$5,'COA - VALUE TABLE'!BG$6),0)</f>
        <v>0</v>
      </c>
      <c r="BH67" s="350" cm="1">
        <f t="array" ref="BH67">IFERROR(_xldudf_SCOTT_SUMTRANSACTIONS(Scotts_Org1,'COA - VALUE TABLE'!$A67,'COA - VALUE TABLE'!BH$5,'COA - VALUE TABLE'!BH$6),0)</f>
        <v>0</v>
      </c>
      <c r="BI67" s="350" cm="1">
        <f t="array" ref="BI67">IFERROR(_xldudf_SCOTT_SUMTRANSACTIONS(Scotts_Org1,'COA - VALUE TABLE'!$A67,'COA - VALUE TABLE'!BI$5,'COA - VALUE TABLE'!BI$6),0)</f>
        <v>0</v>
      </c>
      <c r="BJ67" s="351" cm="1">
        <f t="array" ref="BJ67">IFERROR(_xldudf_SCOTT_SUMTRANSACTIONS(Scotts_Org1,'COA - VALUE TABLE'!$A67,'COA - VALUE TABLE'!BJ$5,'COA - VALUE TABLE'!BJ$6),0)</f>
        <v>0</v>
      </c>
    </row>
    <row r="68" spans="1:62" x14ac:dyDescent="0.2">
      <c r="A68" s="2">
        <v>621</v>
      </c>
      <c r="B68" s="341" t="s">
        <v>360</v>
      </c>
      <c r="C68" s="341" t="s">
        <v>503</v>
      </c>
      <c r="D68" s="341"/>
      <c r="E68" s="341" t="s">
        <v>366</v>
      </c>
      <c r="F68" s="341" t="s">
        <v>290</v>
      </c>
      <c r="G68" s="341" t="s">
        <v>504</v>
      </c>
      <c r="H68" s="341" t="s">
        <v>287</v>
      </c>
      <c r="I68" s="341" t="s">
        <v>287</v>
      </c>
      <c r="J68" s="341" t="s">
        <v>287</v>
      </c>
      <c r="K68" s="3"/>
      <c r="L68" t="str">
        <f t="shared" si="3"/>
        <v>621 - Travel &amp; Entertainment Expenses - Suspense</v>
      </c>
      <c r="M68" t="s">
        <v>456</v>
      </c>
      <c r="P68" t="s">
        <v>152</v>
      </c>
      <c r="S68" s="349" cm="1">
        <f t="array" ref="S68">IFERROR(_xldudf_SCOTT_SUMTRANSACTIONS(Scotts_Org1,'COA - VALUE TABLE'!$A68,'COA - VALUE TABLE'!S$5,'COA - VALUE TABLE'!S$6),0)</f>
        <v>0</v>
      </c>
      <c r="T68" s="350" cm="1">
        <f t="array" ref="T68">IFERROR(_xldudf_SCOTT_SUMTRANSACTIONS(Scotts_Org1,'COA - VALUE TABLE'!$A68,'COA - VALUE TABLE'!T$5,'COA - VALUE TABLE'!T$6),0)</f>
        <v>0</v>
      </c>
      <c r="U68" s="350" cm="1">
        <f t="array" ref="U68">IFERROR(_xldudf_SCOTT_SUMTRANSACTIONS(Scotts_Org1,'COA - VALUE TABLE'!$A68,'COA - VALUE TABLE'!U$5,'COA - VALUE TABLE'!U$6),0)</f>
        <v>0</v>
      </c>
      <c r="V68" s="350" cm="1">
        <f t="array" ref="V68">IFERROR(_xldudf_SCOTT_SUMTRANSACTIONS(Scotts_Org1,'COA - VALUE TABLE'!$A68,'COA - VALUE TABLE'!V$5,'COA - VALUE TABLE'!V$6),0)</f>
        <v>0</v>
      </c>
      <c r="W68" s="350" cm="1">
        <f t="array" ref="W68">IFERROR(_xldudf_SCOTT_SUMTRANSACTIONS(Scotts_Org1,'COA - VALUE TABLE'!$A68,'COA - VALUE TABLE'!W$5,'COA - VALUE TABLE'!W$6),0)</f>
        <v>0</v>
      </c>
      <c r="X68" s="350" cm="1">
        <f t="array" ref="X68">IFERROR(_xldudf_SCOTT_SUMTRANSACTIONS(Scotts_Org1,'COA - VALUE TABLE'!$A68,'COA - VALUE TABLE'!X$5,'COA - VALUE TABLE'!X$6),0)</f>
        <v>0</v>
      </c>
      <c r="Y68" s="350" cm="1">
        <f t="array" ref="Y68">IFERROR(_xldudf_SCOTT_SUMTRANSACTIONS(Scotts_Org1,'COA - VALUE TABLE'!$A68,'COA - VALUE TABLE'!Y$5,'COA - VALUE TABLE'!Y$6),0)</f>
        <v>0</v>
      </c>
      <c r="Z68" s="350" cm="1">
        <f t="array" ref="Z68">IFERROR(_xldudf_SCOTT_SUMTRANSACTIONS(Scotts_Org1,'COA - VALUE TABLE'!$A68,'COA - VALUE TABLE'!Z$5,'COA - VALUE TABLE'!Z$6),0)</f>
        <v>0</v>
      </c>
      <c r="AA68" s="350" cm="1">
        <f t="array" ref="AA68">IFERROR(_xldudf_SCOTT_SUMTRANSACTIONS(Scotts_Org1,'COA - VALUE TABLE'!$A68,'COA - VALUE TABLE'!AA$5,'COA - VALUE TABLE'!AA$6),0)</f>
        <v>0</v>
      </c>
      <c r="AB68" s="350" cm="1">
        <f t="array" ref="AB68">IFERROR(_xldudf_SCOTT_SUMTRANSACTIONS(Scotts_Org1,'COA - VALUE TABLE'!$A68,'COA - VALUE TABLE'!AB$5,'COA - VALUE TABLE'!AB$6),0)</f>
        <v>0</v>
      </c>
      <c r="AC68" s="350" cm="1">
        <f t="array" ref="AC68">IFERROR(_xldudf_SCOTT_SUMTRANSACTIONS(Scotts_Org1,'COA - VALUE TABLE'!$A68,'COA - VALUE TABLE'!AC$5,'COA - VALUE TABLE'!AC$6),0)</f>
        <v>0</v>
      </c>
      <c r="AD68" s="350" cm="1">
        <f t="array" ref="AD68">IFERROR(_xldudf_SCOTT_SUMTRANSACTIONS(Scotts_Org1,'COA - VALUE TABLE'!$A68,'COA - VALUE TABLE'!AD$5,'COA - VALUE TABLE'!AD$6),0)</f>
        <v>0</v>
      </c>
      <c r="AE68" s="350">
        <f t="shared" si="4"/>
        <v>0</v>
      </c>
      <c r="AF68" s="350">
        <f>IF(Header!$C$4=S$7,S68,0)+IF(Header!$C$4=T$7,T68,0)+IF(Header!$C$4=U$7,U68,0)+IF(Header!$C$4=V$7,V68,0)+IF(Header!$C$4=W$7,W68,0)+IF(Header!$C$4=X$7,X68,0)+IF(Header!$C$4=Y$7,Y68,0)+IF(Header!$C$4=Z$7,Z68,0)+IF(Header!$C$4=AA$7,AA68,0)+IF(Header!$C$4=AB$7,AB68,0)+IF(Header!$C$4=AC$7,AC68,0)+IF(Header!$C$4=AD$7,AD68,0)</f>
        <v>0</v>
      </c>
      <c r="AG68" s="351">
        <f t="shared" si="17"/>
        <v>0</v>
      </c>
      <c r="AJ68" s="2">
        <f t="shared" si="5"/>
        <v>0</v>
      </c>
      <c r="AK68" s="341">
        <f t="shared" si="6"/>
        <v>0</v>
      </c>
      <c r="AL68" s="341">
        <f t="shared" si="7"/>
        <v>0</v>
      </c>
      <c r="AM68" s="341">
        <f t="shared" si="8"/>
        <v>0</v>
      </c>
      <c r="AN68" s="341">
        <f t="shared" si="9"/>
        <v>0</v>
      </c>
      <c r="AO68" s="341">
        <f t="shared" si="10"/>
        <v>0</v>
      </c>
      <c r="AP68" s="341">
        <f t="shared" si="11"/>
        <v>0</v>
      </c>
      <c r="AQ68" s="341">
        <f t="shared" si="12"/>
        <v>0</v>
      </c>
      <c r="AR68" s="341">
        <f t="shared" si="13"/>
        <v>0</v>
      </c>
      <c r="AS68" s="341">
        <f t="shared" si="14"/>
        <v>0</v>
      </c>
      <c r="AT68" s="341">
        <f t="shared" si="15"/>
        <v>0</v>
      </c>
      <c r="AU68" s="341">
        <f t="shared" si="16"/>
        <v>0</v>
      </c>
      <c r="AV68" s="351"/>
      <c r="AX68" s="349" cm="1">
        <f t="array" ref="AX68">IFERROR(_xldudf_SCOTT_SUMTRANSACTIONS(Scotts_Org1,'COA - VALUE TABLE'!$A68,'COA - VALUE TABLE'!AX$5,'COA - VALUE TABLE'!AX$6),0)</f>
        <v>0</v>
      </c>
      <c r="AY68" s="350" cm="1">
        <f t="array" ref="AY68">IFERROR(_xldudf_SCOTT_SUMTRANSACTIONS(Scotts_Org1,'COA - VALUE TABLE'!$A68,'COA - VALUE TABLE'!AY$5,'COA - VALUE TABLE'!AY$6),0)</f>
        <v>0</v>
      </c>
      <c r="AZ68" s="350" cm="1">
        <f t="array" ref="AZ68">IFERROR(_xldudf_SCOTT_SUMTRANSACTIONS(Scotts_Org1,'COA - VALUE TABLE'!$A68,'COA - VALUE TABLE'!AZ$5,'COA - VALUE TABLE'!AZ$6),0)</f>
        <v>0</v>
      </c>
      <c r="BA68" s="350" cm="1">
        <f t="array" ref="BA68">IFERROR(_xldudf_SCOTT_SUMTRANSACTIONS(Scotts_Org1,'COA - VALUE TABLE'!$A68,'COA - VALUE TABLE'!BA$5,'COA - VALUE TABLE'!BA$6),0)</f>
        <v>0</v>
      </c>
      <c r="BB68" s="350" cm="1">
        <f t="array" ref="BB68">IFERROR(_xldudf_SCOTT_SUMTRANSACTIONS(Scotts_Org1,'COA - VALUE TABLE'!$A68,'COA - VALUE TABLE'!BB$5,'COA - VALUE TABLE'!BB$6),0)</f>
        <v>0</v>
      </c>
      <c r="BC68" s="350" cm="1">
        <f t="array" ref="BC68">IFERROR(_xldudf_SCOTT_SUMTRANSACTIONS(Scotts_Org1,'COA - VALUE TABLE'!$A68,'COA - VALUE TABLE'!BC$5,'COA - VALUE TABLE'!BC$6),0)</f>
        <v>0</v>
      </c>
      <c r="BD68" s="350" cm="1">
        <f t="array" ref="BD68">IFERROR(_xldudf_SCOTT_SUMTRANSACTIONS(Scotts_Org1,'COA - VALUE TABLE'!$A68,'COA - VALUE TABLE'!BD$5,'COA - VALUE TABLE'!BD$6),0)</f>
        <v>0</v>
      </c>
      <c r="BE68" s="350" cm="1">
        <f t="array" ref="BE68">IFERROR(_xldudf_SCOTT_SUMTRANSACTIONS(Scotts_Org1,'COA - VALUE TABLE'!$A68,'COA - VALUE TABLE'!BE$5,'COA - VALUE TABLE'!BE$6),0)</f>
        <v>0</v>
      </c>
      <c r="BF68" s="350" cm="1">
        <f t="array" ref="BF68">IFERROR(_xldudf_SCOTT_SUMTRANSACTIONS(Scotts_Org1,'COA - VALUE TABLE'!$A68,'COA - VALUE TABLE'!BF$5,'COA - VALUE TABLE'!BF$6),0)</f>
        <v>0</v>
      </c>
      <c r="BG68" s="350" cm="1">
        <f t="array" ref="BG68">IFERROR(_xldudf_SCOTT_SUMTRANSACTIONS(Scotts_Org1,'COA - VALUE TABLE'!$A68,'COA - VALUE TABLE'!BG$5,'COA - VALUE TABLE'!BG$6),0)</f>
        <v>0</v>
      </c>
      <c r="BH68" s="350" cm="1">
        <f t="array" ref="BH68">IFERROR(_xldudf_SCOTT_SUMTRANSACTIONS(Scotts_Org1,'COA - VALUE TABLE'!$A68,'COA - VALUE TABLE'!BH$5,'COA - VALUE TABLE'!BH$6),0)</f>
        <v>0</v>
      </c>
      <c r="BI68" s="350" cm="1">
        <f t="array" ref="BI68">IFERROR(_xldudf_SCOTT_SUMTRANSACTIONS(Scotts_Org1,'COA - VALUE TABLE'!$A68,'COA - VALUE TABLE'!BI$5,'COA - VALUE TABLE'!BI$6),0)</f>
        <v>0</v>
      </c>
      <c r="BJ68" s="351" cm="1">
        <f t="array" ref="BJ68">IFERROR(_xldudf_SCOTT_SUMTRANSACTIONS(Scotts_Org1,'COA - VALUE TABLE'!$A68,'COA - VALUE TABLE'!BJ$5,'COA - VALUE TABLE'!BJ$6),0)</f>
        <v>0</v>
      </c>
    </row>
    <row r="69" spans="1:62" x14ac:dyDescent="0.2">
      <c r="A69" s="2">
        <v>622</v>
      </c>
      <c r="B69" s="341" t="s">
        <v>360</v>
      </c>
      <c r="C69" s="341" t="s">
        <v>505</v>
      </c>
      <c r="D69" s="341"/>
      <c r="E69" s="341" t="s">
        <v>366</v>
      </c>
      <c r="F69" s="341" t="s">
        <v>290</v>
      </c>
      <c r="G69" s="341" t="s">
        <v>505</v>
      </c>
      <c r="H69" s="341" t="s">
        <v>287</v>
      </c>
      <c r="I69" s="341" t="s">
        <v>287</v>
      </c>
      <c r="J69" s="341" t="s">
        <v>287</v>
      </c>
      <c r="K69" s="3"/>
      <c r="L69" t="str">
        <f t="shared" si="3"/>
        <v>622 - Sundry Debtors</v>
      </c>
      <c r="M69" t="s">
        <v>456</v>
      </c>
      <c r="P69" t="s">
        <v>152</v>
      </c>
      <c r="S69" s="349" cm="1">
        <f t="array" ref="S69">IFERROR(_xldudf_SCOTT_SUMTRANSACTIONS(Scotts_Org1,'COA - VALUE TABLE'!$A69,'COA - VALUE TABLE'!S$5,'COA - VALUE TABLE'!S$6),0)</f>
        <v>0</v>
      </c>
      <c r="T69" s="350" cm="1">
        <f t="array" ref="T69">IFERROR(_xldudf_SCOTT_SUMTRANSACTIONS(Scotts_Org1,'COA - VALUE TABLE'!$A69,'COA - VALUE TABLE'!T$5,'COA - VALUE TABLE'!T$6),0)</f>
        <v>0</v>
      </c>
      <c r="U69" s="350" cm="1">
        <f t="array" ref="U69">IFERROR(_xldudf_SCOTT_SUMTRANSACTIONS(Scotts_Org1,'COA - VALUE TABLE'!$A69,'COA - VALUE TABLE'!U$5,'COA - VALUE TABLE'!U$6),0)</f>
        <v>0</v>
      </c>
      <c r="V69" s="350" cm="1">
        <f t="array" ref="V69">IFERROR(_xldudf_SCOTT_SUMTRANSACTIONS(Scotts_Org1,'COA - VALUE TABLE'!$A69,'COA - VALUE TABLE'!V$5,'COA - VALUE TABLE'!V$6),0)</f>
        <v>0</v>
      </c>
      <c r="W69" s="350" cm="1">
        <f t="array" ref="W69">IFERROR(_xldudf_SCOTT_SUMTRANSACTIONS(Scotts_Org1,'COA - VALUE TABLE'!$A69,'COA - VALUE TABLE'!W$5,'COA - VALUE TABLE'!W$6),0)</f>
        <v>0</v>
      </c>
      <c r="X69" s="350" cm="1">
        <f t="array" ref="X69">IFERROR(_xldudf_SCOTT_SUMTRANSACTIONS(Scotts_Org1,'COA - VALUE TABLE'!$A69,'COA - VALUE TABLE'!X$5,'COA - VALUE TABLE'!X$6),0)</f>
        <v>0</v>
      </c>
      <c r="Y69" s="350" cm="1">
        <f t="array" ref="Y69">IFERROR(_xldudf_SCOTT_SUMTRANSACTIONS(Scotts_Org1,'COA - VALUE TABLE'!$A69,'COA - VALUE TABLE'!Y$5,'COA - VALUE TABLE'!Y$6),0)</f>
        <v>0</v>
      </c>
      <c r="Z69" s="350" cm="1">
        <f t="array" ref="Z69">IFERROR(_xldudf_SCOTT_SUMTRANSACTIONS(Scotts_Org1,'COA - VALUE TABLE'!$A69,'COA - VALUE TABLE'!Z$5,'COA - VALUE TABLE'!Z$6),0)</f>
        <v>0</v>
      </c>
      <c r="AA69" s="350" cm="1">
        <f t="array" ref="AA69">IFERROR(_xldudf_SCOTT_SUMTRANSACTIONS(Scotts_Org1,'COA - VALUE TABLE'!$A69,'COA - VALUE TABLE'!AA$5,'COA - VALUE TABLE'!AA$6),0)</f>
        <v>0</v>
      </c>
      <c r="AB69" s="350" cm="1">
        <f t="array" ref="AB69">IFERROR(_xldudf_SCOTT_SUMTRANSACTIONS(Scotts_Org1,'COA - VALUE TABLE'!$A69,'COA - VALUE TABLE'!AB$5,'COA - VALUE TABLE'!AB$6),0)</f>
        <v>0</v>
      </c>
      <c r="AC69" s="350" cm="1">
        <f t="array" ref="AC69">IFERROR(_xldudf_SCOTT_SUMTRANSACTIONS(Scotts_Org1,'COA - VALUE TABLE'!$A69,'COA - VALUE TABLE'!AC$5,'COA - VALUE TABLE'!AC$6),0)</f>
        <v>0</v>
      </c>
      <c r="AD69" s="350" cm="1">
        <f t="array" ref="AD69">IFERROR(_xldudf_SCOTT_SUMTRANSACTIONS(Scotts_Org1,'COA - VALUE TABLE'!$A69,'COA - VALUE TABLE'!AD$5,'COA - VALUE TABLE'!AD$6),0)</f>
        <v>0</v>
      </c>
      <c r="AE69" s="350">
        <f t="shared" si="4"/>
        <v>0</v>
      </c>
      <c r="AF69" s="350">
        <f>IF(Header!$C$4=S$7,S69,0)+IF(Header!$C$4=T$7,T69,0)+IF(Header!$C$4=U$7,U69,0)+IF(Header!$C$4=V$7,V69,0)+IF(Header!$C$4=W$7,W69,0)+IF(Header!$C$4=X$7,X69,0)+IF(Header!$C$4=Y$7,Y69,0)+IF(Header!$C$4=Z$7,Z69,0)+IF(Header!$C$4=AA$7,AA69,0)+IF(Header!$C$4=AB$7,AB69,0)+IF(Header!$C$4=AC$7,AC69,0)+IF(Header!$C$4=AD$7,AD69,0)</f>
        <v>0</v>
      </c>
      <c r="AG69" s="351">
        <f t="shared" si="17"/>
        <v>0</v>
      </c>
      <c r="AJ69" s="2">
        <f t="shared" si="5"/>
        <v>0</v>
      </c>
      <c r="AK69" s="341">
        <f t="shared" si="6"/>
        <v>0</v>
      </c>
      <c r="AL69" s="341">
        <f t="shared" si="7"/>
        <v>0</v>
      </c>
      <c r="AM69" s="341">
        <f t="shared" si="8"/>
        <v>0</v>
      </c>
      <c r="AN69" s="341">
        <f t="shared" si="9"/>
        <v>0</v>
      </c>
      <c r="AO69" s="341">
        <f t="shared" si="10"/>
        <v>0</v>
      </c>
      <c r="AP69" s="341">
        <f t="shared" si="11"/>
        <v>0</v>
      </c>
      <c r="AQ69" s="341">
        <f t="shared" si="12"/>
        <v>0</v>
      </c>
      <c r="AR69" s="341">
        <f t="shared" si="13"/>
        <v>0</v>
      </c>
      <c r="AS69" s="341">
        <f t="shared" si="14"/>
        <v>0</v>
      </c>
      <c r="AT69" s="341">
        <f t="shared" si="15"/>
        <v>0</v>
      </c>
      <c r="AU69" s="341">
        <f t="shared" si="16"/>
        <v>0</v>
      </c>
      <c r="AV69" s="351"/>
      <c r="AX69" s="349" cm="1">
        <f t="array" ref="AX69">IFERROR(_xldudf_SCOTT_SUMTRANSACTIONS(Scotts_Org1,'COA - VALUE TABLE'!$A69,'COA - VALUE TABLE'!AX$5,'COA - VALUE TABLE'!AX$6),0)</f>
        <v>0</v>
      </c>
      <c r="AY69" s="350" cm="1">
        <f t="array" ref="AY69">IFERROR(_xldudf_SCOTT_SUMTRANSACTIONS(Scotts_Org1,'COA - VALUE TABLE'!$A69,'COA - VALUE TABLE'!AY$5,'COA - VALUE TABLE'!AY$6),0)</f>
        <v>0</v>
      </c>
      <c r="AZ69" s="350" cm="1">
        <f t="array" ref="AZ69">IFERROR(_xldudf_SCOTT_SUMTRANSACTIONS(Scotts_Org1,'COA - VALUE TABLE'!$A69,'COA - VALUE TABLE'!AZ$5,'COA - VALUE TABLE'!AZ$6),0)</f>
        <v>0</v>
      </c>
      <c r="BA69" s="350" cm="1">
        <f t="array" ref="BA69">IFERROR(_xldudf_SCOTT_SUMTRANSACTIONS(Scotts_Org1,'COA - VALUE TABLE'!$A69,'COA - VALUE TABLE'!BA$5,'COA - VALUE TABLE'!BA$6),0)</f>
        <v>0</v>
      </c>
      <c r="BB69" s="350" cm="1">
        <f t="array" ref="BB69">IFERROR(_xldudf_SCOTT_SUMTRANSACTIONS(Scotts_Org1,'COA - VALUE TABLE'!$A69,'COA - VALUE TABLE'!BB$5,'COA - VALUE TABLE'!BB$6),0)</f>
        <v>0</v>
      </c>
      <c r="BC69" s="350" cm="1">
        <f t="array" ref="BC69">IFERROR(_xldudf_SCOTT_SUMTRANSACTIONS(Scotts_Org1,'COA - VALUE TABLE'!$A69,'COA - VALUE TABLE'!BC$5,'COA - VALUE TABLE'!BC$6),0)</f>
        <v>0</v>
      </c>
      <c r="BD69" s="350" cm="1">
        <f t="array" ref="BD69">IFERROR(_xldudf_SCOTT_SUMTRANSACTIONS(Scotts_Org1,'COA - VALUE TABLE'!$A69,'COA - VALUE TABLE'!BD$5,'COA - VALUE TABLE'!BD$6),0)</f>
        <v>0</v>
      </c>
      <c r="BE69" s="350" cm="1">
        <f t="array" ref="BE69">IFERROR(_xldudf_SCOTT_SUMTRANSACTIONS(Scotts_Org1,'COA - VALUE TABLE'!$A69,'COA - VALUE TABLE'!BE$5,'COA - VALUE TABLE'!BE$6),0)</f>
        <v>0</v>
      </c>
      <c r="BF69" s="350" cm="1">
        <f t="array" ref="BF69">IFERROR(_xldudf_SCOTT_SUMTRANSACTIONS(Scotts_Org1,'COA - VALUE TABLE'!$A69,'COA - VALUE TABLE'!BF$5,'COA - VALUE TABLE'!BF$6),0)</f>
        <v>0</v>
      </c>
      <c r="BG69" s="350" cm="1">
        <f t="array" ref="BG69">IFERROR(_xldudf_SCOTT_SUMTRANSACTIONS(Scotts_Org1,'COA - VALUE TABLE'!$A69,'COA - VALUE TABLE'!BG$5,'COA - VALUE TABLE'!BG$6),0)</f>
        <v>0</v>
      </c>
      <c r="BH69" s="350" cm="1">
        <f t="array" ref="BH69">IFERROR(_xldudf_SCOTT_SUMTRANSACTIONS(Scotts_Org1,'COA - VALUE TABLE'!$A69,'COA - VALUE TABLE'!BH$5,'COA - VALUE TABLE'!BH$6),0)</f>
        <v>0</v>
      </c>
      <c r="BI69" s="350" cm="1">
        <f t="array" ref="BI69">IFERROR(_xldudf_SCOTT_SUMTRANSACTIONS(Scotts_Org1,'COA - VALUE TABLE'!$A69,'COA - VALUE TABLE'!BI$5,'COA - VALUE TABLE'!BI$6),0)</f>
        <v>0</v>
      </c>
      <c r="BJ69" s="351" cm="1">
        <f t="array" ref="BJ69">IFERROR(_xldudf_SCOTT_SUMTRANSACTIONS(Scotts_Org1,'COA - VALUE TABLE'!$A69,'COA - VALUE TABLE'!BJ$5,'COA - VALUE TABLE'!BJ$6),0)</f>
        <v>0</v>
      </c>
    </row>
    <row r="70" spans="1:62" x14ac:dyDescent="0.2">
      <c r="A70" s="2">
        <v>623</v>
      </c>
      <c r="B70" s="341" t="s">
        <v>360</v>
      </c>
      <c r="C70" s="341" t="s">
        <v>506</v>
      </c>
      <c r="D70" s="341"/>
      <c r="E70" s="341" t="s">
        <v>366</v>
      </c>
      <c r="F70" s="341" t="s">
        <v>290</v>
      </c>
      <c r="G70" s="341" t="s">
        <v>507</v>
      </c>
      <c r="H70" s="341" t="s">
        <v>287</v>
      </c>
      <c r="I70" s="341" t="s">
        <v>287</v>
      </c>
      <c r="J70" s="341" t="s">
        <v>287</v>
      </c>
      <c r="K70" s="3"/>
      <c r="L70" t="str">
        <f t="shared" si="3"/>
        <v>623 - Intercompany Asset / (Liability)</v>
      </c>
      <c r="M70" t="s">
        <v>456</v>
      </c>
      <c r="P70" t="s">
        <v>152</v>
      </c>
      <c r="S70" s="349" cm="1">
        <f t="array" ref="S70">IFERROR(_xldudf_SCOTT_SUMTRANSACTIONS(Scotts_Org1,'COA - VALUE TABLE'!$A70,'COA - VALUE TABLE'!S$5,'COA - VALUE TABLE'!S$6),0)</f>
        <v>0</v>
      </c>
      <c r="T70" s="350" cm="1">
        <f t="array" ref="T70">IFERROR(_xldudf_SCOTT_SUMTRANSACTIONS(Scotts_Org1,'COA - VALUE TABLE'!$A70,'COA - VALUE TABLE'!T$5,'COA - VALUE TABLE'!T$6),0)</f>
        <v>0</v>
      </c>
      <c r="U70" s="350" cm="1">
        <f t="array" ref="U70">IFERROR(_xldudf_SCOTT_SUMTRANSACTIONS(Scotts_Org1,'COA - VALUE TABLE'!$A70,'COA - VALUE TABLE'!U$5,'COA - VALUE TABLE'!U$6),0)</f>
        <v>0</v>
      </c>
      <c r="V70" s="350" cm="1">
        <f t="array" ref="V70">IFERROR(_xldudf_SCOTT_SUMTRANSACTIONS(Scotts_Org1,'COA - VALUE TABLE'!$A70,'COA - VALUE TABLE'!V$5,'COA - VALUE TABLE'!V$6),0)</f>
        <v>0</v>
      </c>
      <c r="W70" s="350" cm="1">
        <f t="array" ref="W70">IFERROR(_xldudf_SCOTT_SUMTRANSACTIONS(Scotts_Org1,'COA - VALUE TABLE'!$A70,'COA - VALUE TABLE'!W$5,'COA - VALUE TABLE'!W$6),0)</f>
        <v>0</v>
      </c>
      <c r="X70" s="350" cm="1">
        <f t="array" ref="X70">IFERROR(_xldudf_SCOTT_SUMTRANSACTIONS(Scotts_Org1,'COA - VALUE TABLE'!$A70,'COA - VALUE TABLE'!X$5,'COA - VALUE TABLE'!X$6),0)</f>
        <v>0</v>
      </c>
      <c r="Y70" s="350" cm="1">
        <f t="array" ref="Y70">IFERROR(_xldudf_SCOTT_SUMTRANSACTIONS(Scotts_Org1,'COA - VALUE TABLE'!$A70,'COA - VALUE TABLE'!Y$5,'COA - VALUE TABLE'!Y$6),0)</f>
        <v>0</v>
      </c>
      <c r="Z70" s="350" cm="1">
        <f t="array" ref="Z70">IFERROR(_xldudf_SCOTT_SUMTRANSACTIONS(Scotts_Org1,'COA - VALUE TABLE'!$A70,'COA - VALUE TABLE'!Z$5,'COA - VALUE TABLE'!Z$6),0)</f>
        <v>0</v>
      </c>
      <c r="AA70" s="350" cm="1">
        <f t="array" ref="AA70">IFERROR(_xldudf_SCOTT_SUMTRANSACTIONS(Scotts_Org1,'COA - VALUE TABLE'!$A70,'COA - VALUE TABLE'!AA$5,'COA - VALUE TABLE'!AA$6),0)</f>
        <v>0</v>
      </c>
      <c r="AB70" s="350" cm="1">
        <f t="array" ref="AB70">IFERROR(_xldudf_SCOTT_SUMTRANSACTIONS(Scotts_Org1,'COA - VALUE TABLE'!$A70,'COA - VALUE TABLE'!AB$5,'COA - VALUE TABLE'!AB$6),0)</f>
        <v>0</v>
      </c>
      <c r="AC70" s="350" cm="1">
        <f t="array" ref="AC70">IFERROR(_xldudf_SCOTT_SUMTRANSACTIONS(Scotts_Org1,'COA - VALUE TABLE'!$A70,'COA - VALUE TABLE'!AC$5,'COA - VALUE TABLE'!AC$6),0)</f>
        <v>0</v>
      </c>
      <c r="AD70" s="350" cm="1">
        <f t="array" ref="AD70">IFERROR(_xldudf_SCOTT_SUMTRANSACTIONS(Scotts_Org1,'COA - VALUE TABLE'!$A70,'COA - VALUE TABLE'!AD$5,'COA - VALUE TABLE'!AD$6),0)</f>
        <v>0</v>
      </c>
      <c r="AE70" s="350">
        <f t="shared" si="4"/>
        <v>0</v>
      </c>
      <c r="AF70" s="350">
        <f>IF(Header!$C$4=S$7,S70,0)+IF(Header!$C$4=T$7,T70,0)+IF(Header!$C$4=U$7,U70,0)+IF(Header!$C$4=V$7,V70,0)+IF(Header!$C$4=W$7,W70,0)+IF(Header!$C$4=X$7,X70,0)+IF(Header!$C$4=Y$7,Y70,0)+IF(Header!$C$4=Z$7,Z70,0)+IF(Header!$C$4=AA$7,AA70,0)+IF(Header!$C$4=AB$7,AB70,0)+IF(Header!$C$4=AC$7,AC70,0)+IF(Header!$C$4=AD$7,AD70,0)</f>
        <v>0</v>
      </c>
      <c r="AG70" s="351">
        <f t="shared" si="17"/>
        <v>0</v>
      </c>
      <c r="AJ70" s="2">
        <f t="shared" si="5"/>
        <v>0</v>
      </c>
      <c r="AK70" s="341">
        <f t="shared" si="6"/>
        <v>0</v>
      </c>
      <c r="AL70" s="341">
        <f t="shared" si="7"/>
        <v>0</v>
      </c>
      <c r="AM70" s="341">
        <f t="shared" si="8"/>
        <v>0</v>
      </c>
      <c r="AN70" s="341">
        <f t="shared" si="9"/>
        <v>0</v>
      </c>
      <c r="AO70" s="341">
        <f t="shared" si="10"/>
        <v>0</v>
      </c>
      <c r="AP70" s="341">
        <f t="shared" si="11"/>
        <v>0</v>
      </c>
      <c r="AQ70" s="341">
        <f t="shared" si="12"/>
        <v>0</v>
      </c>
      <c r="AR70" s="341">
        <f t="shared" si="13"/>
        <v>0</v>
      </c>
      <c r="AS70" s="341">
        <f t="shared" si="14"/>
        <v>0</v>
      </c>
      <c r="AT70" s="341">
        <f t="shared" si="15"/>
        <v>0</v>
      </c>
      <c r="AU70" s="341">
        <f t="shared" si="16"/>
        <v>0</v>
      </c>
      <c r="AV70" s="351"/>
      <c r="AX70" s="349" cm="1">
        <f t="array" ref="AX70">IFERROR(_xldudf_SCOTT_SUMTRANSACTIONS(Scotts_Org1,'COA - VALUE TABLE'!$A70,'COA - VALUE TABLE'!AX$5,'COA - VALUE TABLE'!AX$6),0)</f>
        <v>0</v>
      </c>
      <c r="AY70" s="350" cm="1">
        <f t="array" ref="AY70">IFERROR(_xldudf_SCOTT_SUMTRANSACTIONS(Scotts_Org1,'COA - VALUE TABLE'!$A70,'COA - VALUE TABLE'!AY$5,'COA - VALUE TABLE'!AY$6),0)</f>
        <v>0</v>
      </c>
      <c r="AZ70" s="350" cm="1">
        <f t="array" ref="AZ70">IFERROR(_xldudf_SCOTT_SUMTRANSACTIONS(Scotts_Org1,'COA - VALUE TABLE'!$A70,'COA - VALUE TABLE'!AZ$5,'COA - VALUE TABLE'!AZ$6),0)</f>
        <v>0</v>
      </c>
      <c r="BA70" s="350" cm="1">
        <f t="array" ref="BA70">IFERROR(_xldudf_SCOTT_SUMTRANSACTIONS(Scotts_Org1,'COA - VALUE TABLE'!$A70,'COA - VALUE TABLE'!BA$5,'COA - VALUE TABLE'!BA$6),0)</f>
        <v>0</v>
      </c>
      <c r="BB70" s="350" cm="1">
        <f t="array" ref="BB70">IFERROR(_xldudf_SCOTT_SUMTRANSACTIONS(Scotts_Org1,'COA - VALUE TABLE'!$A70,'COA - VALUE TABLE'!BB$5,'COA - VALUE TABLE'!BB$6),0)</f>
        <v>0</v>
      </c>
      <c r="BC70" s="350" cm="1">
        <f t="array" ref="BC70">IFERROR(_xldudf_SCOTT_SUMTRANSACTIONS(Scotts_Org1,'COA - VALUE TABLE'!$A70,'COA - VALUE TABLE'!BC$5,'COA - VALUE TABLE'!BC$6),0)</f>
        <v>0</v>
      </c>
      <c r="BD70" s="350" cm="1">
        <f t="array" ref="BD70">IFERROR(_xldudf_SCOTT_SUMTRANSACTIONS(Scotts_Org1,'COA - VALUE TABLE'!$A70,'COA - VALUE TABLE'!BD$5,'COA - VALUE TABLE'!BD$6),0)</f>
        <v>0</v>
      </c>
      <c r="BE70" s="350" cm="1">
        <f t="array" ref="BE70">IFERROR(_xldudf_SCOTT_SUMTRANSACTIONS(Scotts_Org1,'COA - VALUE TABLE'!$A70,'COA - VALUE TABLE'!BE$5,'COA - VALUE TABLE'!BE$6),0)</f>
        <v>0</v>
      </c>
      <c r="BF70" s="350" cm="1">
        <f t="array" ref="BF70">IFERROR(_xldudf_SCOTT_SUMTRANSACTIONS(Scotts_Org1,'COA - VALUE TABLE'!$A70,'COA - VALUE TABLE'!BF$5,'COA - VALUE TABLE'!BF$6),0)</f>
        <v>0</v>
      </c>
      <c r="BG70" s="350" cm="1">
        <f t="array" ref="BG70">IFERROR(_xldudf_SCOTT_SUMTRANSACTIONS(Scotts_Org1,'COA - VALUE TABLE'!$A70,'COA - VALUE TABLE'!BG$5,'COA - VALUE TABLE'!BG$6),0)</f>
        <v>0</v>
      </c>
      <c r="BH70" s="350" cm="1">
        <f t="array" ref="BH70">IFERROR(_xldudf_SCOTT_SUMTRANSACTIONS(Scotts_Org1,'COA - VALUE TABLE'!$A70,'COA - VALUE TABLE'!BH$5,'COA - VALUE TABLE'!BH$6),0)</f>
        <v>0</v>
      </c>
      <c r="BI70" s="350" cm="1">
        <f t="array" ref="BI70">IFERROR(_xldudf_SCOTT_SUMTRANSACTIONS(Scotts_Org1,'COA - VALUE TABLE'!$A70,'COA - VALUE TABLE'!BI$5,'COA - VALUE TABLE'!BI$6),0)</f>
        <v>0</v>
      </c>
      <c r="BJ70" s="351" cm="1">
        <f t="array" ref="BJ70">IFERROR(_xldudf_SCOTT_SUMTRANSACTIONS(Scotts_Org1,'COA - VALUE TABLE'!$A70,'COA - VALUE TABLE'!BJ$5,'COA - VALUE TABLE'!BJ$6),0)</f>
        <v>0</v>
      </c>
    </row>
    <row r="71" spans="1:62" x14ac:dyDescent="0.2">
      <c r="A71" s="2">
        <v>625</v>
      </c>
      <c r="B71" s="341" t="s">
        <v>360</v>
      </c>
      <c r="C71" s="341" t="s">
        <v>370</v>
      </c>
      <c r="D71" s="341"/>
      <c r="E71" s="341" t="s">
        <v>366</v>
      </c>
      <c r="F71" s="341" t="s">
        <v>290</v>
      </c>
      <c r="G71" s="341" t="s">
        <v>370</v>
      </c>
      <c r="H71" s="341" t="s">
        <v>287</v>
      </c>
      <c r="I71" s="341" t="s">
        <v>287</v>
      </c>
      <c r="J71" s="341" t="s">
        <v>287</v>
      </c>
      <c r="K71" s="3"/>
      <c r="L71" t="str">
        <f t="shared" si="3"/>
        <v>625 - Accrued Income</v>
      </c>
      <c r="M71" t="s">
        <v>456</v>
      </c>
      <c r="P71" t="s">
        <v>152</v>
      </c>
      <c r="S71" s="349" cm="1">
        <f t="array" ref="S71">IFERROR(_xldudf_SCOTT_SUMTRANSACTIONS(Scotts_Org1,'COA - VALUE TABLE'!$A71,'COA - VALUE TABLE'!S$5,'COA - VALUE TABLE'!S$6),0)</f>
        <v>0</v>
      </c>
      <c r="T71" s="350" cm="1">
        <f t="array" ref="T71">IFERROR(_xldudf_SCOTT_SUMTRANSACTIONS(Scotts_Org1,'COA - VALUE TABLE'!$A71,'COA - VALUE TABLE'!T$5,'COA - VALUE TABLE'!T$6),0)</f>
        <v>0</v>
      </c>
      <c r="U71" s="350" cm="1">
        <f t="array" ref="U71">IFERROR(_xldudf_SCOTT_SUMTRANSACTIONS(Scotts_Org1,'COA - VALUE TABLE'!$A71,'COA - VALUE TABLE'!U$5,'COA - VALUE TABLE'!U$6),0)</f>
        <v>0</v>
      </c>
      <c r="V71" s="350" cm="1">
        <f t="array" ref="V71">IFERROR(_xldudf_SCOTT_SUMTRANSACTIONS(Scotts_Org1,'COA - VALUE TABLE'!$A71,'COA - VALUE TABLE'!V$5,'COA - VALUE TABLE'!V$6),0)</f>
        <v>0</v>
      </c>
      <c r="W71" s="350" cm="1">
        <f t="array" ref="W71">IFERROR(_xldudf_SCOTT_SUMTRANSACTIONS(Scotts_Org1,'COA - VALUE TABLE'!$A71,'COA - VALUE TABLE'!W$5,'COA - VALUE TABLE'!W$6),0)</f>
        <v>0</v>
      </c>
      <c r="X71" s="350" cm="1">
        <f t="array" ref="X71">IFERROR(_xldudf_SCOTT_SUMTRANSACTIONS(Scotts_Org1,'COA - VALUE TABLE'!$A71,'COA - VALUE TABLE'!X$5,'COA - VALUE TABLE'!X$6),0)</f>
        <v>0</v>
      </c>
      <c r="Y71" s="350" cm="1">
        <f t="array" ref="Y71">IFERROR(_xldudf_SCOTT_SUMTRANSACTIONS(Scotts_Org1,'COA - VALUE TABLE'!$A71,'COA - VALUE TABLE'!Y$5,'COA - VALUE TABLE'!Y$6),0)</f>
        <v>0</v>
      </c>
      <c r="Z71" s="350" cm="1">
        <f t="array" ref="Z71">IFERROR(_xldudf_SCOTT_SUMTRANSACTIONS(Scotts_Org1,'COA - VALUE TABLE'!$A71,'COA - VALUE TABLE'!Z$5,'COA - VALUE TABLE'!Z$6),0)</f>
        <v>0</v>
      </c>
      <c r="AA71" s="350" cm="1">
        <f t="array" ref="AA71">IFERROR(_xldudf_SCOTT_SUMTRANSACTIONS(Scotts_Org1,'COA - VALUE TABLE'!$A71,'COA - VALUE TABLE'!AA$5,'COA - VALUE TABLE'!AA$6),0)</f>
        <v>0</v>
      </c>
      <c r="AB71" s="350" cm="1">
        <f t="array" ref="AB71">IFERROR(_xldudf_SCOTT_SUMTRANSACTIONS(Scotts_Org1,'COA - VALUE TABLE'!$A71,'COA - VALUE TABLE'!AB$5,'COA - VALUE TABLE'!AB$6),0)</f>
        <v>0</v>
      </c>
      <c r="AC71" s="350" cm="1">
        <f t="array" ref="AC71">IFERROR(_xldudf_SCOTT_SUMTRANSACTIONS(Scotts_Org1,'COA - VALUE TABLE'!$A71,'COA - VALUE TABLE'!AC$5,'COA - VALUE TABLE'!AC$6),0)</f>
        <v>0</v>
      </c>
      <c r="AD71" s="350" cm="1">
        <f t="array" ref="AD71">IFERROR(_xldudf_SCOTT_SUMTRANSACTIONS(Scotts_Org1,'COA - VALUE TABLE'!$A71,'COA - VALUE TABLE'!AD$5,'COA - VALUE TABLE'!AD$6),0)</f>
        <v>0</v>
      </c>
      <c r="AE71" s="350">
        <f t="shared" si="4"/>
        <v>0</v>
      </c>
      <c r="AF71" s="350">
        <f>IF(Header!$C$4=S$7,S71,0)+IF(Header!$C$4=T$7,T71,0)+IF(Header!$C$4=U$7,U71,0)+IF(Header!$C$4=V$7,V71,0)+IF(Header!$C$4=W$7,W71,0)+IF(Header!$C$4=X$7,X71,0)+IF(Header!$C$4=Y$7,Y71,0)+IF(Header!$C$4=Z$7,Z71,0)+IF(Header!$C$4=AA$7,AA71,0)+IF(Header!$C$4=AB$7,AB71,0)+IF(Header!$C$4=AC$7,AC71,0)+IF(Header!$C$4=AD$7,AD71,0)</f>
        <v>0</v>
      </c>
      <c r="AG71" s="351">
        <f t="shared" si="17"/>
        <v>0</v>
      </c>
      <c r="AJ71" s="2">
        <f t="shared" si="5"/>
        <v>0</v>
      </c>
      <c r="AK71" s="341">
        <f t="shared" si="6"/>
        <v>0</v>
      </c>
      <c r="AL71" s="341">
        <f t="shared" si="7"/>
        <v>0</v>
      </c>
      <c r="AM71" s="341">
        <f t="shared" si="8"/>
        <v>0</v>
      </c>
      <c r="AN71" s="341">
        <f t="shared" si="9"/>
        <v>0</v>
      </c>
      <c r="AO71" s="341">
        <f t="shared" si="10"/>
        <v>0</v>
      </c>
      <c r="AP71" s="341">
        <f t="shared" si="11"/>
        <v>0</v>
      </c>
      <c r="AQ71" s="341">
        <f t="shared" si="12"/>
        <v>0</v>
      </c>
      <c r="AR71" s="341">
        <f t="shared" si="13"/>
        <v>0</v>
      </c>
      <c r="AS71" s="341">
        <f t="shared" si="14"/>
        <v>0</v>
      </c>
      <c r="AT71" s="341">
        <f t="shared" si="15"/>
        <v>0</v>
      </c>
      <c r="AU71" s="341">
        <f t="shared" si="16"/>
        <v>0</v>
      </c>
      <c r="AV71" s="351"/>
      <c r="AX71" s="349" cm="1">
        <f t="array" ref="AX71">IFERROR(_xldudf_SCOTT_SUMTRANSACTIONS(Scotts_Org1,'COA - VALUE TABLE'!$A71,'COA - VALUE TABLE'!AX$5,'COA - VALUE TABLE'!AX$6),0)</f>
        <v>0</v>
      </c>
      <c r="AY71" s="350" cm="1">
        <f t="array" ref="AY71">IFERROR(_xldudf_SCOTT_SUMTRANSACTIONS(Scotts_Org1,'COA - VALUE TABLE'!$A71,'COA - VALUE TABLE'!AY$5,'COA - VALUE TABLE'!AY$6),0)</f>
        <v>0</v>
      </c>
      <c r="AZ71" s="350" cm="1">
        <f t="array" ref="AZ71">IFERROR(_xldudf_SCOTT_SUMTRANSACTIONS(Scotts_Org1,'COA - VALUE TABLE'!$A71,'COA - VALUE TABLE'!AZ$5,'COA - VALUE TABLE'!AZ$6),0)</f>
        <v>0</v>
      </c>
      <c r="BA71" s="350" cm="1">
        <f t="array" ref="BA71">IFERROR(_xldudf_SCOTT_SUMTRANSACTIONS(Scotts_Org1,'COA - VALUE TABLE'!$A71,'COA - VALUE TABLE'!BA$5,'COA - VALUE TABLE'!BA$6),0)</f>
        <v>0</v>
      </c>
      <c r="BB71" s="350" cm="1">
        <f t="array" ref="BB71">IFERROR(_xldudf_SCOTT_SUMTRANSACTIONS(Scotts_Org1,'COA - VALUE TABLE'!$A71,'COA - VALUE TABLE'!BB$5,'COA - VALUE TABLE'!BB$6),0)</f>
        <v>0</v>
      </c>
      <c r="BC71" s="350" cm="1">
        <f t="array" ref="BC71">IFERROR(_xldudf_SCOTT_SUMTRANSACTIONS(Scotts_Org1,'COA - VALUE TABLE'!$A71,'COA - VALUE TABLE'!BC$5,'COA - VALUE TABLE'!BC$6),0)</f>
        <v>0</v>
      </c>
      <c r="BD71" s="350" cm="1">
        <f t="array" ref="BD71">IFERROR(_xldudf_SCOTT_SUMTRANSACTIONS(Scotts_Org1,'COA - VALUE TABLE'!$A71,'COA - VALUE TABLE'!BD$5,'COA - VALUE TABLE'!BD$6),0)</f>
        <v>0</v>
      </c>
      <c r="BE71" s="350" cm="1">
        <f t="array" ref="BE71">IFERROR(_xldudf_SCOTT_SUMTRANSACTIONS(Scotts_Org1,'COA - VALUE TABLE'!$A71,'COA - VALUE TABLE'!BE$5,'COA - VALUE TABLE'!BE$6),0)</f>
        <v>0</v>
      </c>
      <c r="BF71" s="350" cm="1">
        <f t="array" ref="BF71">IFERROR(_xldudf_SCOTT_SUMTRANSACTIONS(Scotts_Org1,'COA - VALUE TABLE'!$A71,'COA - VALUE TABLE'!BF$5,'COA - VALUE TABLE'!BF$6),0)</f>
        <v>0</v>
      </c>
      <c r="BG71" s="350" cm="1">
        <f t="array" ref="BG71">IFERROR(_xldudf_SCOTT_SUMTRANSACTIONS(Scotts_Org1,'COA - VALUE TABLE'!$A71,'COA - VALUE TABLE'!BG$5,'COA - VALUE TABLE'!BG$6),0)</f>
        <v>0</v>
      </c>
      <c r="BH71" s="350" cm="1">
        <f t="array" ref="BH71">IFERROR(_xldudf_SCOTT_SUMTRANSACTIONS(Scotts_Org1,'COA - VALUE TABLE'!$A71,'COA - VALUE TABLE'!BH$5,'COA - VALUE TABLE'!BH$6),0)</f>
        <v>0</v>
      </c>
      <c r="BI71" s="350" cm="1">
        <f t="array" ref="BI71">IFERROR(_xldudf_SCOTT_SUMTRANSACTIONS(Scotts_Org1,'COA - VALUE TABLE'!$A71,'COA - VALUE TABLE'!BI$5,'COA - VALUE TABLE'!BI$6),0)</f>
        <v>0</v>
      </c>
      <c r="BJ71" s="351" cm="1">
        <f t="array" ref="BJ71">IFERROR(_xldudf_SCOTT_SUMTRANSACTIONS(Scotts_Org1,'COA - VALUE TABLE'!$A71,'COA - VALUE TABLE'!BJ$5,'COA - VALUE TABLE'!BJ$6),0)</f>
        <v>0</v>
      </c>
    </row>
    <row r="72" spans="1:62" x14ac:dyDescent="0.2">
      <c r="A72" s="2">
        <v>630</v>
      </c>
      <c r="B72" s="341" t="s">
        <v>371</v>
      </c>
      <c r="C72" s="341" t="s">
        <v>372</v>
      </c>
      <c r="D72" s="341"/>
      <c r="E72" s="341" t="s">
        <v>372</v>
      </c>
      <c r="F72" s="341" t="s">
        <v>290</v>
      </c>
      <c r="G72" s="341" t="s">
        <v>373</v>
      </c>
      <c r="H72" s="341" t="s">
        <v>287</v>
      </c>
      <c r="I72" s="341" t="s">
        <v>287</v>
      </c>
      <c r="J72" s="341" t="s">
        <v>287</v>
      </c>
      <c r="K72" s="3"/>
      <c r="L72" t="str">
        <f t="shared" si="3"/>
        <v>630 - Inventory</v>
      </c>
      <c r="M72" t="s">
        <v>456</v>
      </c>
      <c r="P72" t="s">
        <v>152</v>
      </c>
      <c r="S72" s="349" cm="1">
        <f t="array" ref="S72">IFERROR(_xldudf_SCOTT_SUMTRANSACTIONS(Scotts_Org1,'COA - VALUE TABLE'!$A72,'COA - VALUE TABLE'!S$5,'COA - VALUE TABLE'!S$6),0)</f>
        <v>0</v>
      </c>
      <c r="T72" s="350" cm="1">
        <f t="array" ref="T72">IFERROR(_xldudf_SCOTT_SUMTRANSACTIONS(Scotts_Org1,'COA - VALUE TABLE'!$A72,'COA - VALUE TABLE'!T$5,'COA - VALUE TABLE'!T$6),0)</f>
        <v>0</v>
      </c>
      <c r="U72" s="350" cm="1">
        <f t="array" ref="U72">IFERROR(_xldudf_SCOTT_SUMTRANSACTIONS(Scotts_Org1,'COA - VALUE TABLE'!$A72,'COA - VALUE TABLE'!U$5,'COA - VALUE TABLE'!U$6),0)</f>
        <v>0</v>
      </c>
      <c r="V72" s="350" cm="1">
        <f t="array" ref="V72">IFERROR(_xldudf_SCOTT_SUMTRANSACTIONS(Scotts_Org1,'COA - VALUE TABLE'!$A72,'COA - VALUE TABLE'!V$5,'COA - VALUE TABLE'!V$6),0)</f>
        <v>0</v>
      </c>
      <c r="W72" s="350" cm="1">
        <f t="array" ref="W72">IFERROR(_xldudf_SCOTT_SUMTRANSACTIONS(Scotts_Org1,'COA - VALUE TABLE'!$A72,'COA - VALUE TABLE'!W$5,'COA - VALUE TABLE'!W$6),0)</f>
        <v>0</v>
      </c>
      <c r="X72" s="350" cm="1">
        <f t="array" ref="X72">IFERROR(_xldudf_SCOTT_SUMTRANSACTIONS(Scotts_Org1,'COA - VALUE TABLE'!$A72,'COA - VALUE TABLE'!X$5,'COA - VALUE TABLE'!X$6),0)</f>
        <v>0</v>
      </c>
      <c r="Y72" s="350" cm="1">
        <f t="array" ref="Y72">IFERROR(_xldudf_SCOTT_SUMTRANSACTIONS(Scotts_Org1,'COA - VALUE TABLE'!$A72,'COA - VALUE TABLE'!Y$5,'COA - VALUE TABLE'!Y$6),0)</f>
        <v>0</v>
      </c>
      <c r="Z72" s="350" cm="1">
        <f t="array" ref="Z72">IFERROR(_xldudf_SCOTT_SUMTRANSACTIONS(Scotts_Org1,'COA - VALUE TABLE'!$A72,'COA - VALUE TABLE'!Z$5,'COA - VALUE TABLE'!Z$6),0)</f>
        <v>0</v>
      </c>
      <c r="AA72" s="350" cm="1">
        <f t="array" ref="AA72">IFERROR(_xldudf_SCOTT_SUMTRANSACTIONS(Scotts_Org1,'COA - VALUE TABLE'!$A72,'COA - VALUE TABLE'!AA$5,'COA - VALUE TABLE'!AA$6),0)</f>
        <v>0</v>
      </c>
      <c r="AB72" s="350" cm="1">
        <f t="array" ref="AB72">IFERROR(_xldudf_SCOTT_SUMTRANSACTIONS(Scotts_Org1,'COA - VALUE TABLE'!$A72,'COA - VALUE TABLE'!AB$5,'COA - VALUE TABLE'!AB$6),0)</f>
        <v>0</v>
      </c>
      <c r="AC72" s="350" cm="1">
        <f t="array" ref="AC72">IFERROR(_xldudf_SCOTT_SUMTRANSACTIONS(Scotts_Org1,'COA - VALUE TABLE'!$A72,'COA - VALUE TABLE'!AC$5,'COA - VALUE TABLE'!AC$6),0)</f>
        <v>0</v>
      </c>
      <c r="AD72" s="350" cm="1">
        <f t="array" ref="AD72">IFERROR(_xldudf_SCOTT_SUMTRANSACTIONS(Scotts_Org1,'COA - VALUE TABLE'!$A72,'COA - VALUE TABLE'!AD$5,'COA - VALUE TABLE'!AD$6),0)</f>
        <v>0</v>
      </c>
      <c r="AE72" s="350">
        <f t="shared" si="4"/>
        <v>0</v>
      </c>
      <c r="AF72" s="350">
        <f>IF(Header!$C$4=S$7,S72,0)+IF(Header!$C$4=T$7,T72,0)+IF(Header!$C$4=U$7,U72,0)+IF(Header!$C$4=V$7,V72,0)+IF(Header!$C$4=W$7,W72,0)+IF(Header!$C$4=X$7,X72,0)+IF(Header!$C$4=Y$7,Y72,0)+IF(Header!$C$4=Z$7,Z72,0)+IF(Header!$C$4=AA$7,AA72,0)+IF(Header!$C$4=AB$7,AB72,0)+IF(Header!$C$4=AC$7,AC72,0)+IF(Header!$C$4=AD$7,AD72,0)</f>
        <v>0</v>
      </c>
      <c r="AG72" s="351">
        <f t="shared" si="17"/>
        <v>0</v>
      </c>
      <c r="AJ72" s="2">
        <f t="shared" si="5"/>
        <v>0</v>
      </c>
      <c r="AK72" s="341">
        <f t="shared" si="6"/>
        <v>0</v>
      </c>
      <c r="AL72" s="341">
        <f t="shared" si="7"/>
        <v>0</v>
      </c>
      <c r="AM72" s="341">
        <f t="shared" si="8"/>
        <v>0</v>
      </c>
      <c r="AN72" s="341">
        <f t="shared" si="9"/>
        <v>0</v>
      </c>
      <c r="AO72" s="341">
        <f t="shared" si="10"/>
        <v>0</v>
      </c>
      <c r="AP72" s="341">
        <f t="shared" si="11"/>
        <v>0</v>
      </c>
      <c r="AQ72" s="341">
        <f t="shared" si="12"/>
        <v>0</v>
      </c>
      <c r="AR72" s="341">
        <f t="shared" si="13"/>
        <v>0</v>
      </c>
      <c r="AS72" s="341">
        <f t="shared" si="14"/>
        <v>0</v>
      </c>
      <c r="AT72" s="341">
        <f t="shared" si="15"/>
        <v>0</v>
      </c>
      <c r="AU72" s="341">
        <f t="shared" si="16"/>
        <v>0</v>
      </c>
      <c r="AV72" s="351"/>
      <c r="AX72" s="349" cm="1">
        <f t="array" ref="AX72">IFERROR(_xldudf_SCOTT_SUMTRANSACTIONS(Scotts_Org1,'COA - VALUE TABLE'!$A72,'COA - VALUE TABLE'!AX$5,'COA - VALUE TABLE'!AX$6),0)</f>
        <v>0</v>
      </c>
      <c r="AY72" s="350" cm="1">
        <f t="array" ref="AY72">IFERROR(_xldudf_SCOTT_SUMTRANSACTIONS(Scotts_Org1,'COA - VALUE TABLE'!$A72,'COA - VALUE TABLE'!AY$5,'COA - VALUE TABLE'!AY$6),0)</f>
        <v>0</v>
      </c>
      <c r="AZ72" s="350" cm="1">
        <f t="array" ref="AZ72">IFERROR(_xldudf_SCOTT_SUMTRANSACTIONS(Scotts_Org1,'COA - VALUE TABLE'!$A72,'COA - VALUE TABLE'!AZ$5,'COA - VALUE TABLE'!AZ$6),0)</f>
        <v>0</v>
      </c>
      <c r="BA72" s="350" cm="1">
        <f t="array" ref="BA72">IFERROR(_xldudf_SCOTT_SUMTRANSACTIONS(Scotts_Org1,'COA - VALUE TABLE'!$A72,'COA - VALUE TABLE'!BA$5,'COA - VALUE TABLE'!BA$6),0)</f>
        <v>0</v>
      </c>
      <c r="BB72" s="350" cm="1">
        <f t="array" ref="BB72">IFERROR(_xldudf_SCOTT_SUMTRANSACTIONS(Scotts_Org1,'COA - VALUE TABLE'!$A72,'COA - VALUE TABLE'!BB$5,'COA - VALUE TABLE'!BB$6),0)</f>
        <v>0</v>
      </c>
      <c r="BC72" s="350" cm="1">
        <f t="array" ref="BC72">IFERROR(_xldudf_SCOTT_SUMTRANSACTIONS(Scotts_Org1,'COA - VALUE TABLE'!$A72,'COA - VALUE TABLE'!BC$5,'COA - VALUE TABLE'!BC$6),0)</f>
        <v>0</v>
      </c>
      <c r="BD72" s="350" cm="1">
        <f t="array" ref="BD72">IFERROR(_xldudf_SCOTT_SUMTRANSACTIONS(Scotts_Org1,'COA - VALUE TABLE'!$A72,'COA - VALUE TABLE'!BD$5,'COA - VALUE TABLE'!BD$6),0)</f>
        <v>0</v>
      </c>
      <c r="BE72" s="350" cm="1">
        <f t="array" ref="BE72">IFERROR(_xldudf_SCOTT_SUMTRANSACTIONS(Scotts_Org1,'COA - VALUE TABLE'!$A72,'COA - VALUE TABLE'!BE$5,'COA - VALUE TABLE'!BE$6),0)</f>
        <v>0</v>
      </c>
      <c r="BF72" s="350" cm="1">
        <f t="array" ref="BF72">IFERROR(_xldudf_SCOTT_SUMTRANSACTIONS(Scotts_Org1,'COA - VALUE TABLE'!$A72,'COA - VALUE TABLE'!BF$5,'COA - VALUE TABLE'!BF$6),0)</f>
        <v>0</v>
      </c>
      <c r="BG72" s="350" cm="1">
        <f t="array" ref="BG72">IFERROR(_xldudf_SCOTT_SUMTRANSACTIONS(Scotts_Org1,'COA - VALUE TABLE'!$A72,'COA - VALUE TABLE'!BG$5,'COA - VALUE TABLE'!BG$6),0)</f>
        <v>0</v>
      </c>
      <c r="BH72" s="350" cm="1">
        <f t="array" ref="BH72">IFERROR(_xldudf_SCOTT_SUMTRANSACTIONS(Scotts_Org1,'COA - VALUE TABLE'!$A72,'COA - VALUE TABLE'!BH$5,'COA - VALUE TABLE'!BH$6),0)</f>
        <v>0</v>
      </c>
      <c r="BI72" s="350" cm="1">
        <f t="array" ref="BI72">IFERROR(_xldudf_SCOTT_SUMTRANSACTIONS(Scotts_Org1,'COA - VALUE TABLE'!$A72,'COA - VALUE TABLE'!BI$5,'COA - VALUE TABLE'!BI$6),0)</f>
        <v>0</v>
      </c>
      <c r="BJ72" s="351" cm="1">
        <f t="array" ref="BJ72">IFERROR(_xldudf_SCOTT_SUMTRANSACTIONS(Scotts_Org1,'COA - VALUE TABLE'!$A72,'COA - VALUE TABLE'!BJ$5,'COA - VALUE TABLE'!BJ$6),0)</f>
        <v>0</v>
      </c>
    </row>
    <row r="73" spans="1:62" x14ac:dyDescent="0.2">
      <c r="A73" s="2">
        <v>631</v>
      </c>
      <c r="B73" s="341" t="s">
        <v>371</v>
      </c>
      <c r="C73" s="341" t="s">
        <v>508</v>
      </c>
      <c r="D73" s="341"/>
      <c r="E73" s="341" t="s">
        <v>372</v>
      </c>
      <c r="F73" s="341" t="s">
        <v>290</v>
      </c>
      <c r="G73" s="341" t="s">
        <v>373</v>
      </c>
      <c r="H73" s="341" t="s">
        <v>287</v>
      </c>
      <c r="I73" s="341" t="s">
        <v>287</v>
      </c>
      <c r="J73" s="341" t="s">
        <v>287</v>
      </c>
      <c r="K73" s="3"/>
      <c r="L73" t="str">
        <f t="shared" ref="L73:L136" si="18">CONCATENATE(A73," - ",C73)</f>
        <v>631 - Inventory Manual Journal Account</v>
      </c>
      <c r="M73" t="s">
        <v>456</v>
      </c>
      <c r="P73" t="s">
        <v>152</v>
      </c>
      <c r="S73" s="349" cm="1">
        <f t="array" ref="S73">IFERROR(_xldudf_SCOTT_SUMTRANSACTIONS(Scotts_Org1,'COA - VALUE TABLE'!$A73,'COA - VALUE TABLE'!S$5,'COA - VALUE TABLE'!S$6),0)</f>
        <v>0</v>
      </c>
      <c r="T73" s="350" cm="1">
        <f t="array" ref="T73">IFERROR(_xldudf_SCOTT_SUMTRANSACTIONS(Scotts_Org1,'COA - VALUE TABLE'!$A73,'COA - VALUE TABLE'!T$5,'COA - VALUE TABLE'!T$6),0)</f>
        <v>0</v>
      </c>
      <c r="U73" s="350" cm="1">
        <f t="array" ref="U73">IFERROR(_xldudf_SCOTT_SUMTRANSACTIONS(Scotts_Org1,'COA - VALUE TABLE'!$A73,'COA - VALUE TABLE'!U$5,'COA - VALUE TABLE'!U$6),0)</f>
        <v>0</v>
      </c>
      <c r="V73" s="350" cm="1">
        <f t="array" ref="V73">IFERROR(_xldudf_SCOTT_SUMTRANSACTIONS(Scotts_Org1,'COA - VALUE TABLE'!$A73,'COA - VALUE TABLE'!V$5,'COA - VALUE TABLE'!V$6),0)</f>
        <v>0</v>
      </c>
      <c r="W73" s="350" cm="1">
        <f t="array" ref="W73">IFERROR(_xldudf_SCOTT_SUMTRANSACTIONS(Scotts_Org1,'COA - VALUE TABLE'!$A73,'COA - VALUE TABLE'!W$5,'COA - VALUE TABLE'!W$6),0)</f>
        <v>0</v>
      </c>
      <c r="X73" s="350" cm="1">
        <f t="array" ref="X73">IFERROR(_xldudf_SCOTT_SUMTRANSACTIONS(Scotts_Org1,'COA - VALUE TABLE'!$A73,'COA - VALUE TABLE'!X$5,'COA - VALUE TABLE'!X$6),0)</f>
        <v>0</v>
      </c>
      <c r="Y73" s="350" cm="1">
        <f t="array" ref="Y73">IFERROR(_xldudf_SCOTT_SUMTRANSACTIONS(Scotts_Org1,'COA - VALUE TABLE'!$A73,'COA - VALUE TABLE'!Y$5,'COA - VALUE TABLE'!Y$6),0)</f>
        <v>0</v>
      </c>
      <c r="Z73" s="350" cm="1">
        <f t="array" ref="Z73">IFERROR(_xldudf_SCOTT_SUMTRANSACTIONS(Scotts_Org1,'COA - VALUE TABLE'!$A73,'COA - VALUE TABLE'!Z$5,'COA - VALUE TABLE'!Z$6),0)</f>
        <v>0</v>
      </c>
      <c r="AA73" s="350" cm="1">
        <f t="array" ref="AA73">IFERROR(_xldudf_SCOTT_SUMTRANSACTIONS(Scotts_Org1,'COA - VALUE TABLE'!$A73,'COA - VALUE TABLE'!AA$5,'COA - VALUE TABLE'!AA$6),0)</f>
        <v>0</v>
      </c>
      <c r="AB73" s="350" cm="1">
        <f t="array" ref="AB73">IFERROR(_xldudf_SCOTT_SUMTRANSACTIONS(Scotts_Org1,'COA - VALUE TABLE'!$A73,'COA - VALUE TABLE'!AB$5,'COA - VALUE TABLE'!AB$6),0)</f>
        <v>0</v>
      </c>
      <c r="AC73" s="350" cm="1">
        <f t="array" ref="AC73">IFERROR(_xldudf_SCOTT_SUMTRANSACTIONS(Scotts_Org1,'COA - VALUE TABLE'!$A73,'COA - VALUE TABLE'!AC$5,'COA - VALUE TABLE'!AC$6),0)</f>
        <v>0</v>
      </c>
      <c r="AD73" s="350" cm="1">
        <f t="array" ref="AD73">IFERROR(_xldudf_SCOTT_SUMTRANSACTIONS(Scotts_Org1,'COA - VALUE TABLE'!$A73,'COA - VALUE TABLE'!AD$5,'COA - VALUE TABLE'!AD$6),0)</f>
        <v>0</v>
      </c>
      <c r="AE73" s="350">
        <f t="shared" ref="AE73:AE136" si="19">SUM(S73:AD73)</f>
        <v>0</v>
      </c>
      <c r="AF73" s="350">
        <f>IF(Header!$C$4=S$7,S73,0)+IF(Header!$C$4=T$7,T73,0)+IF(Header!$C$4=U$7,U73,0)+IF(Header!$C$4=V$7,V73,0)+IF(Header!$C$4=W$7,W73,0)+IF(Header!$C$4=X$7,X73,0)+IF(Header!$C$4=Y$7,Y73,0)+IF(Header!$C$4=Z$7,Z73,0)+IF(Header!$C$4=AA$7,AA73,0)+IF(Header!$C$4=AB$7,AB73,0)+IF(Header!$C$4=AC$7,AC73,0)+IF(Header!$C$4=AD$7,AD73,0)</f>
        <v>0</v>
      </c>
      <c r="AG73" s="351">
        <f t="shared" si="17"/>
        <v>0</v>
      </c>
      <c r="AJ73" s="2">
        <f t="shared" ref="AJ73:AJ136" si="20">SUMIFS(Sales_1,Sales_Lookup,$L73)+SUMIFS(OH_1,OH_Lookup,$L73)+SUMIFS(Gross_Salary_1,Gross_Salary_Lookup,$L73)+SUMIFS(ER_NI_1,ER_NI_Lookup,$L73)+SUMIFS(ER_Pension_1,ER_Pension_Lookup,$L73)</f>
        <v>0</v>
      </c>
      <c r="AK73" s="341">
        <f t="shared" ref="AK73:AK136" si="21">SUMIFS(Sales_2,Sales_Lookup,$L73)+SUMIFS(OH_2,OH_Lookup,$L73)+SUMIFS(Gross_Salary_2,Gross_Salary_Lookup,$L73)+SUMIFS(ER_NI_2,ER_NI_Lookup,$L73)+SUMIFS(ER_Pension_2,ER_Pension_Lookup,$L73)</f>
        <v>0</v>
      </c>
      <c r="AL73" s="341">
        <f t="shared" ref="AL73:AL136" si="22">SUMIFS(Sales_3,Sales_Lookup,$L73)+SUMIFS(OH_3,OH_Lookup,$L73)+SUMIFS(Gross_Salary_3,Gross_Salary_Lookup,$L73)+SUMIFS(ER_NI_3,ER_NI_Lookup,$L73)+SUMIFS(ER_Pension_3,ER_Pension_Lookup,$L73)</f>
        <v>0</v>
      </c>
      <c r="AM73" s="341">
        <f t="shared" ref="AM73:AM136" si="23">SUMIFS(Sales_4,Sales_Lookup,$L73)+SUMIFS(OH_4,OH_Lookup,$L73)+SUMIFS(Gross_Salary_4,Gross_Salary_Lookup,$L73)+SUMIFS(ER_NI_4,ER_NI_Lookup,$L73)+SUMIFS(ER_Pension_4,ER_Pension_Lookup,$L73)</f>
        <v>0</v>
      </c>
      <c r="AN73" s="341">
        <f t="shared" ref="AN73:AN136" si="24">SUMIFS(Sales_5,Sales_Lookup,$L73)+SUMIFS(OH_5,OH_Lookup,$L73)+SUMIFS(Gross_Salary_5,Gross_Salary_Lookup,$L73)+SUMIFS(ER_NI_5,ER_NI_Lookup,$L73)+SUMIFS(ER_Pension_5,ER_Pension_Lookup,$L73)</f>
        <v>0</v>
      </c>
      <c r="AO73" s="341">
        <f t="shared" ref="AO73:AO136" si="25">SUMIFS(Sales_6,Sales_Lookup,$L73)+SUMIFS(OH_6,OH_Lookup,$L73)+SUMIFS(Gross_Salary_6,Gross_Salary_Lookup,$L73)+SUMIFS(ER_NI_6,ER_NI_Lookup,$L73)+SUMIFS(ER_Pension_6,ER_Pension_Lookup,$L73)</f>
        <v>0</v>
      </c>
      <c r="AP73" s="341">
        <f t="shared" ref="AP73:AP136" si="26">SUMIFS(Sales_7,Sales_Lookup,$L73)+SUMIFS(OH_7,OH_Lookup,$L73)+SUMIFS(Gross_Salary_7,Gross_Salary_Lookup,$L73)+SUMIFS(ER_NI_7,ER_NI_Lookup,$L73)+SUMIFS(ER_Pension_7,ER_Pension_Lookup,$L73)</f>
        <v>0</v>
      </c>
      <c r="AQ73" s="341">
        <f t="shared" ref="AQ73:AQ136" si="27">SUMIFS(Sales_8,Sales_Lookup,$L73)+SUMIFS(OH_8,OH_Lookup,$L73)+SUMIFS(Gross_Salary_8,Gross_Salary_Lookup,$L73)+SUMIFS(ER_NI_8,ER_NI_Lookup,$L73)+SUMIFS(ER_Pension_8,ER_Pension_Lookup,$L73)</f>
        <v>0</v>
      </c>
      <c r="AR73" s="341">
        <f t="shared" ref="AR73:AR136" si="28">SUMIFS(Sales_9,Sales_Lookup,$L73)+SUMIFS(OH_9,OH_Lookup,$L73)+SUMIFS(Gross_Salary_9,Gross_Salary_Lookup,$L73)+SUMIFS(ER_NI_9,ER_NI_Lookup,$L73)+SUMIFS(ER_Pension_9,ER_Pension_Lookup,$L73)</f>
        <v>0</v>
      </c>
      <c r="AS73" s="341">
        <f t="shared" ref="AS73:AS136" si="29">SUMIFS(Sales_10,Sales_Lookup,$L73)+SUMIFS(OH_10,OH_Lookup,$L73)+SUMIFS(Gross_Salary_10,Gross_Salary_Lookup,$L73)+SUMIFS(ER_NI_10,ER_NI_Lookup,$L73)+SUMIFS(ER_Pension_10,ER_Pension_Lookup,$L73)</f>
        <v>0</v>
      </c>
      <c r="AT73" s="341">
        <f t="shared" ref="AT73:AT136" si="30">SUMIFS(Sales_11,Sales_Lookup,$L73)+SUMIFS(OH_11,OH_Lookup,$L73)+SUMIFS(Gross_Salary_11,Gross_Salary_Lookup,$L73)+SUMIFS(ER_NI_11,ER_NI_Lookup,$L73)+SUMIFS(ER_Pension_11,ER_Pension_Lookup,$L73)</f>
        <v>0</v>
      </c>
      <c r="AU73" s="341">
        <f t="shared" ref="AU73:AU136" si="31">SUMIFS(Sales_12,Sales_Lookup,$L73)+SUMIFS(OH_12,OH_Lookup,$L73)+SUMIFS(Gross_Salary_12,Gross_Salary_Lookup,$L73)+SUMIFS(ER_NI_12,ER_NI_Lookup,$L73)+SUMIFS(ER_Pension_12,ER_Pension_Lookup,$L73)</f>
        <v>0</v>
      </c>
      <c r="AV73" s="351"/>
      <c r="AX73" s="349" cm="1">
        <f t="array" ref="AX73">IFERROR(_xldudf_SCOTT_SUMTRANSACTIONS(Scotts_Org1,'COA - VALUE TABLE'!$A73,'COA - VALUE TABLE'!AX$5,'COA - VALUE TABLE'!AX$6),0)</f>
        <v>0</v>
      </c>
      <c r="AY73" s="350" cm="1">
        <f t="array" ref="AY73">IFERROR(_xldudf_SCOTT_SUMTRANSACTIONS(Scotts_Org1,'COA - VALUE TABLE'!$A73,'COA - VALUE TABLE'!AY$5,'COA - VALUE TABLE'!AY$6),0)</f>
        <v>0</v>
      </c>
      <c r="AZ73" s="350" cm="1">
        <f t="array" ref="AZ73">IFERROR(_xldudf_SCOTT_SUMTRANSACTIONS(Scotts_Org1,'COA - VALUE TABLE'!$A73,'COA - VALUE TABLE'!AZ$5,'COA - VALUE TABLE'!AZ$6),0)</f>
        <v>0</v>
      </c>
      <c r="BA73" s="350" cm="1">
        <f t="array" ref="BA73">IFERROR(_xldudf_SCOTT_SUMTRANSACTIONS(Scotts_Org1,'COA - VALUE TABLE'!$A73,'COA - VALUE TABLE'!BA$5,'COA - VALUE TABLE'!BA$6),0)</f>
        <v>0</v>
      </c>
      <c r="BB73" s="350" cm="1">
        <f t="array" ref="BB73">IFERROR(_xldudf_SCOTT_SUMTRANSACTIONS(Scotts_Org1,'COA - VALUE TABLE'!$A73,'COA - VALUE TABLE'!BB$5,'COA - VALUE TABLE'!BB$6),0)</f>
        <v>0</v>
      </c>
      <c r="BC73" s="350" cm="1">
        <f t="array" ref="BC73">IFERROR(_xldudf_SCOTT_SUMTRANSACTIONS(Scotts_Org1,'COA - VALUE TABLE'!$A73,'COA - VALUE TABLE'!BC$5,'COA - VALUE TABLE'!BC$6),0)</f>
        <v>0</v>
      </c>
      <c r="BD73" s="350" cm="1">
        <f t="array" ref="BD73">IFERROR(_xldudf_SCOTT_SUMTRANSACTIONS(Scotts_Org1,'COA - VALUE TABLE'!$A73,'COA - VALUE TABLE'!BD$5,'COA - VALUE TABLE'!BD$6),0)</f>
        <v>0</v>
      </c>
      <c r="BE73" s="350" cm="1">
        <f t="array" ref="BE73">IFERROR(_xldudf_SCOTT_SUMTRANSACTIONS(Scotts_Org1,'COA - VALUE TABLE'!$A73,'COA - VALUE TABLE'!BE$5,'COA - VALUE TABLE'!BE$6),0)</f>
        <v>0</v>
      </c>
      <c r="BF73" s="350" cm="1">
        <f t="array" ref="BF73">IFERROR(_xldudf_SCOTT_SUMTRANSACTIONS(Scotts_Org1,'COA - VALUE TABLE'!$A73,'COA - VALUE TABLE'!BF$5,'COA - VALUE TABLE'!BF$6),0)</f>
        <v>0</v>
      </c>
      <c r="BG73" s="350" cm="1">
        <f t="array" ref="BG73">IFERROR(_xldudf_SCOTT_SUMTRANSACTIONS(Scotts_Org1,'COA - VALUE TABLE'!$A73,'COA - VALUE TABLE'!BG$5,'COA - VALUE TABLE'!BG$6),0)</f>
        <v>0</v>
      </c>
      <c r="BH73" s="350" cm="1">
        <f t="array" ref="BH73">IFERROR(_xldudf_SCOTT_SUMTRANSACTIONS(Scotts_Org1,'COA - VALUE TABLE'!$A73,'COA - VALUE TABLE'!BH$5,'COA - VALUE TABLE'!BH$6),0)</f>
        <v>0</v>
      </c>
      <c r="BI73" s="350" cm="1">
        <f t="array" ref="BI73">IFERROR(_xldudf_SCOTT_SUMTRANSACTIONS(Scotts_Org1,'COA - VALUE TABLE'!$A73,'COA - VALUE TABLE'!BI$5,'COA - VALUE TABLE'!BI$6),0)</f>
        <v>0</v>
      </c>
      <c r="BJ73" s="351" cm="1">
        <f t="array" ref="BJ73">IFERROR(_xldudf_SCOTT_SUMTRANSACTIONS(Scotts_Org1,'COA - VALUE TABLE'!$A73,'COA - VALUE TABLE'!BJ$5,'COA - VALUE TABLE'!BJ$6),0)</f>
        <v>0</v>
      </c>
    </row>
    <row r="74" spans="1:62" x14ac:dyDescent="0.2">
      <c r="A74" s="2">
        <v>710</v>
      </c>
      <c r="B74" s="341" t="s">
        <v>360</v>
      </c>
      <c r="C74" s="341" t="s">
        <v>374</v>
      </c>
      <c r="D74" s="341"/>
      <c r="E74" s="341" t="s">
        <v>375</v>
      </c>
      <c r="F74" s="341" t="s">
        <v>290</v>
      </c>
      <c r="G74" s="341" t="s">
        <v>376</v>
      </c>
      <c r="H74" s="341" t="s">
        <v>287</v>
      </c>
      <c r="I74" s="341" t="s">
        <v>287</v>
      </c>
      <c r="J74" s="341" t="s">
        <v>287</v>
      </c>
      <c r="K74" s="3"/>
      <c r="L74" t="str">
        <f t="shared" si="18"/>
        <v>710 - Office Equipment</v>
      </c>
      <c r="M74" t="s">
        <v>456</v>
      </c>
      <c r="P74" t="s">
        <v>146</v>
      </c>
      <c r="S74" s="349" cm="1">
        <f t="array" ref="S74">IFERROR(_xldudf_SCOTT_SUMTRANSACTIONS(Scotts_Org1,'COA - VALUE TABLE'!$A74,'COA - VALUE TABLE'!S$5,'COA - VALUE TABLE'!S$6),0)</f>
        <v>0</v>
      </c>
      <c r="T74" s="350" cm="1">
        <f t="array" ref="T74">IFERROR(_xldudf_SCOTT_SUMTRANSACTIONS(Scotts_Org1,'COA - VALUE TABLE'!$A74,'COA - VALUE TABLE'!T$5,'COA - VALUE TABLE'!T$6),0)</f>
        <v>0</v>
      </c>
      <c r="U74" s="350" cm="1">
        <f t="array" ref="U74">IFERROR(_xldudf_SCOTT_SUMTRANSACTIONS(Scotts_Org1,'COA - VALUE TABLE'!$A74,'COA - VALUE TABLE'!U$5,'COA - VALUE TABLE'!U$6),0)</f>
        <v>0</v>
      </c>
      <c r="V74" s="350" cm="1">
        <f t="array" ref="V74">IFERROR(_xldudf_SCOTT_SUMTRANSACTIONS(Scotts_Org1,'COA - VALUE TABLE'!$A74,'COA - VALUE TABLE'!V$5,'COA - VALUE TABLE'!V$6),0)</f>
        <v>0</v>
      </c>
      <c r="W74" s="350" cm="1">
        <f t="array" ref="W74">IFERROR(_xldudf_SCOTT_SUMTRANSACTIONS(Scotts_Org1,'COA - VALUE TABLE'!$A74,'COA - VALUE TABLE'!W$5,'COA - VALUE TABLE'!W$6),0)</f>
        <v>0</v>
      </c>
      <c r="X74" s="350" cm="1">
        <f t="array" ref="X74">IFERROR(_xldudf_SCOTT_SUMTRANSACTIONS(Scotts_Org1,'COA - VALUE TABLE'!$A74,'COA - VALUE TABLE'!X$5,'COA - VALUE TABLE'!X$6),0)</f>
        <v>0</v>
      </c>
      <c r="Y74" s="350" cm="1">
        <f t="array" ref="Y74">IFERROR(_xldudf_SCOTT_SUMTRANSACTIONS(Scotts_Org1,'COA - VALUE TABLE'!$A74,'COA - VALUE TABLE'!Y$5,'COA - VALUE TABLE'!Y$6),0)</f>
        <v>0</v>
      </c>
      <c r="Z74" s="350" cm="1">
        <f t="array" ref="Z74">IFERROR(_xldudf_SCOTT_SUMTRANSACTIONS(Scotts_Org1,'COA - VALUE TABLE'!$A74,'COA - VALUE TABLE'!Z$5,'COA - VALUE TABLE'!Z$6),0)</f>
        <v>0</v>
      </c>
      <c r="AA74" s="350" cm="1">
        <f t="array" ref="AA74">IFERROR(_xldudf_SCOTT_SUMTRANSACTIONS(Scotts_Org1,'COA - VALUE TABLE'!$A74,'COA - VALUE TABLE'!AA$5,'COA - VALUE TABLE'!AA$6),0)</f>
        <v>0</v>
      </c>
      <c r="AB74" s="350" cm="1">
        <f t="array" ref="AB74">IFERROR(_xldudf_SCOTT_SUMTRANSACTIONS(Scotts_Org1,'COA - VALUE TABLE'!$A74,'COA - VALUE TABLE'!AB$5,'COA - VALUE TABLE'!AB$6),0)</f>
        <v>0</v>
      </c>
      <c r="AC74" s="350" cm="1">
        <f t="array" ref="AC74">IFERROR(_xldudf_SCOTT_SUMTRANSACTIONS(Scotts_Org1,'COA - VALUE TABLE'!$A74,'COA - VALUE TABLE'!AC$5,'COA - VALUE TABLE'!AC$6),0)</f>
        <v>0</v>
      </c>
      <c r="AD74" s="350" cm="1">
        <f t="array" ref="AD74">IFERROR(_xldudf_SCOTT_SUMTRANSACTIONS(Scotts_Org1,'COA - VALUE TABLE'!$A74,'COA - VALUE TABLE'!AD$5,'COA - VALUE TABLE'!AD$6),0)</f>
        <v>0</v>
      </c>
      <c r="AE74" s="350">
        <f t="shared" si="19"/>
        <v>0</v>
      </c>
      <c r="AF74" s="350">
        <f>IF(Header!$C$4=S$7,S74,0)+IF(Header!$C$4=T$7,T74,0)+IF(Header!$C$4=U$7,U74,0)+IF(Header!$C$4=V$7,V74,0)+IF(Header!$C$4=W$7,W74,0)+IF(Header!$C$4=X$7,X74,0)+IF(Header!$C$4=Y$7,Y74,0)+IF(Header!$C$4=Z$7,Z74,0)+IF(Header!$C$4=AA$7,AA74,0)+IF(Header!$C$4=AB$7,AB74,0)+IF(Header!$C$4=AC$7,AC74,0)+IF(Header!$C$4=AD$7,AD74,0)</f>
        <v>0</v>
      </c>
      <c r="AG74" s="351">
        <f t="shared" ref="AG74:AG137" si="32">IF(S$3="Actual",S74,0)+IF(T$3="Actual",T74,0)+IF(U$3="Actual",U74,0)+IF(V$3="Actual",V74,0)+IF(W$3="Actual",W74,0)+IF(X$3="Actual",X74,0)+IF(Y$3="Actual",Y74,0)+IF(Z$3="Actual",Z74,0)+IF(AA$3="Actual",AA74,0)+IF(AB$3="Actual",AB74,0)+IF(AC$3="Actual",AC74,0)+IF(AD$3="Actual",AD74,0)</f>
        <v>0</v>
      </c>
      <c r="AJ74" s="2">
        <f t="shared" si="20"/>
        <v>0</v>
      </c>
      <c r="AK74" s="341">
        <f t="shared" si="21"/>
        <v>0</v>
      </c>
      <c r="AL74" s="341">
        <f t="shared" si="22"/>
        <v>0</v>
      </c>
      <c r="AM74" s="341">
        <f t="shared" si="23"/>
        <v>0</v>
      </c>
      <c r="AN74" s="341">
        <f t="shared" si="24"/>
        <v>0</v>
      </c>
      <c r="AO74" s="341">
        <f t="shared" si="25"/>
        <v>0</v>
      </c>
      <c r="AP74" s="341">
        <f t="shared" si="26"/>
        <v>0</v>
      </c>
      <c r="AQ74" s="341">
        <f t="shared" si="27"/>
        <v>0</v>
      </c>
      <c r="AR74" s="341">
        <f t="shared" si="28"/>
        <v>0</v>
      </c>
      <c r="AS74" s="341">
        <f t="shared" si="29"/>
        <v>0</v>
      </c>
      <c r="AT74" s="341">
        <f t="shared" si="30"/>
        <v>0</v>
      </c>
      <c r="AU74" s="341">
        <f t="shared" si="31"/>
        <v>0</v>
      </c>
      <c r="AV74" s="351"/>
      <c r="AX74" s="349" cm="1">
        <f t="array" ref="AX74">IFERROR(_xldudf_SCOTT_SUMTRANSACTIONS(Scotts_Org1,'COA - VALUE TABLE'!$A74,'COA - VALUE TABLE'!AX$5,'COA - VALUE TABLE'!AX$6),0)</f>
        <v>0</v>
      </c>
      <c r="AY74" s="350" cm="1">
        <f t="array" ref="AY74">IFERROR(_xldudf_SCOTT_SUMTRANSACTIONS(Scotts_Org1,'COA - VALUE TABLE'!$A74,'COA - VALUE TABLE'!AY$5,'COA - VALUE TABLE'!AY$6),0)</f>
        <v>0</v>
      </c>
      <c r="AZ74" s="350" cm="1">
        <f t="array" ref="AZ74">IFERROR(_xldudf_SCOTT_SUMTRANSACTIONS(Scotts_Org1,'COA - VALUE TABLE'!$A74,'COA - VALUE TABLE'!AZ$5,'COA - VALUE TABLE'!AZ$6),0)</f>
        <v>0</v>
      </c>
      <c r="BA74" s="350" cm="1">
        <f t="array" ref="BA74">IFERROR(_xldudf_SCOTT_SUMTRANSACTIONS(Scotts_Org1,'COA - VALUE TABLE'!$A74,'COA - VALUE TABLE'!BA$5,'COA - VALUE TABLE'!BA$6),0)</f>
        <v>0</v>
      </c>
      <c r="BB74" s="350" cm="1">
        <f t="array" ref="BB74">IFERROR(_xldudf_SCOTT_SUMTRANSACTIONS(Scotts_Org1,'COA - VALUE TABLE'!$A74,'COA - VALUE TABLE'!BB$5,'COA - VALUE TABLE'!BB$6),0)</f>
        <v>0</v>
      </c>
      <c r="BC74" s="350" cm="1">
        <f t="array" ref="BC74">IFERROR(_xldudf_SCOTT_SUMTRANSACTIONS(Scotts_Org1,'COA - VALUE TABLE'!$A74,'COA - VALUE TABLE'!BC$5,'COA - VALUE TABLE'!BC$6),0)</f>
        <v>0</v>
      </c>
      <c r="BD74" s="350" cm="1">
        <f t="array" ref="BD74">IFERROR(_xldudf_SCOTT_SUMTRANSACTIONS(Scotts_Org1,'COA - VALUE TABLE'!$A74,'COA - VALUE TABLE'!BD$5,'COA - VALUE TABLE'!BD$6),0)</f>
        <v>0</v>
      </c>
      <c r="BE74" s="350" cm="1">
        <f t="array" ref="BE74">IFERROR(_xldudf_SCOTT_SUMTRANSACTIONS(Scotts_Org1,'COA - VALUE TABLE'!$A74,'COA - VALUE TABLE'!BE$5,'COA - VALUE TABLE'!BE$6),0)</f>
        <v>0</v>
      </c>
      <c r="BF74" s="350" cm="1">
        <f t="array" ref="BF74">IFERROR(_xldudf_SCOTT_SUMTRANSACTIONS(Scotts_Org1,'COA - VALUE TABLE'!$A74,'COA - VALUE TABLE'!BF$5,'COA - VALUE TABLE'!BF$6),0)</f>
        <v>0</v>
      </c>
      <c r="BG74" s="350" cm="1">
        <f t="array" ref="BG74">IFERROR(_xldudf_SCOTT_SUMTRANSACTIONS(Scotts_Org1,'COA - VALUE TABLE'!$A74,'COA - VALUE TABLE'!BG$5,'COA - VALUE TABLE'!BG$6),0)</f>
        <v>0</v>
      </c>
      <c r="BH74" s="350" cm="1">
        <f t="array" ref="BH74">IFERROR(_xldudf_SCOTT_SUMTRANSACTIONS(Scotts_Org1,'COA - VALUE TABLE'!$A74,'COA - VALUE TABLE'!BH$5,'COA - VALUE TABLE'!BH$6),0)</f>
        <v>0</v>
      </c>
      <c r="BI74" s="350" cm="1">
        <f t="array" ref="BI74">IFERROR(_xldudf_SCOTT_SUMTRANSACTIONS(Scotts_Org1,'COA - VALUE TABLE'!$A74,'COA - VALUE TABLE'!BI$5,'COA - VALUE TABLE'!BI$6),0)</f>
        <v>0</v>
      </c>
      <c r="BJ74" s="351" cm="1">
        <f t="array" ref="BJ74">IFERROR(_xldudf_SCOTT_SUMTRANSACTIONS(Scotts_Org1,'COA - VALUE TABLE'!$A74,'COA - VALUE TABLE'!BJ$5,'COA - VALUE TABLE'!BJ$6),0)</f>
        <v>0</v>
      </c>
    </row>
    <row r="75" spans="1:62" x14ac:dyDescent="0.2">
      <c r="A75" s="2">
        <v>711</v>
      </c>
      <c r="B75" s="341" t="s">
        <v>360</v>
      </c>
      <c r="C75" s="341" t="s">
        <v>377</v>
      </c>
      <c r="D75" s="341"/>
      <c r="E75" s="341" t="s">
        <v>375</v>
      </c>
      <c r="F75" s="341" t="s">
        <v>290</v>
      </c>
      <c r="G75" s="341" t="s">
        <v>378</v>
      </c>
      <c r="H75" s="341" t="s">
        <v>287</v>
      </c>
      <c r="I75" s="341" t="s">
        <v>287</v>
      </c>
      <c r="J75" s="341" t="s">
        <v>287</v>
      </c>
      <c r="K75" s="3"/>
      <c r="L75" t="str">
        <f t="shared" si="18"/>
        <v>711 - Less Accumulated Depreciation on Office Equipment</v>
      </c>
      <c r="M75" t="s">
        <v>456</v>
      </c>
      <c r="P75" t="s">
        <v>146</v>
      </c>
      <c r="S75" s="349" cm="1">
        <f t="array" ref="S75">IFERROR(_xldudf_SCOTT_SUMTRANSACTIONS(Scotts_Org1,'COA - VALUE TABLE'!$A75,'COA - VALUE TABLE'!S$5,'COA - VALUE TABLE'!S$6),0)</f>
        <v>0</v>
      </c>
      <c r="T75" s="350" cm="1">
        <f t="array" ref="T75">IFERROR(_xldudf_SCOTT_SUMTRANSACTIONS(Scotts_Org1,'COA - VALUE TABLE'!$A75,'COA - VALUE TABLE'!T$5,'COA - VALUE TABLE'!T$6),0)</f>
        <v>0</v>
      </c>
      <c r="U75" s="350" cm="1">
        <f t="array" ref="U75">IFERROR(_xldudf_SCOTT_SUMTRANSACTIONS(Scotts_Org1,'COA - VALUE TABLE'!$A75,'COA - VALUE TABLE'!U$5,'COA - VALUE TABLE'!U$6),0)</f>
        <v>0</v>
      </c>
      <c r="V75" s="350" cm="1">
        <f t="array" ref="V75">IFERROR(_xldudf_SCOTT_SUMTRANSACTIONS(Scotts_Org1,'COA - VALUE TABLE'!$A75,'COA - VALUE TABLE'!V$5,'COA - VALUE TABLE'!V$6),0)</f>
        <v>0</v>
      </c>
      <c r="W75" s="350" cm="1">
        <f t="array" ref="W75">IFERROR(_xldudf_SCOTT_SUMTRANSACTIONS(Scotts_Org1,'COA - VALUE TABLE'!$A75,'COA - VALUE TABLE'!W$5,'COA - VALUE TABLE'!W$6),0)</f>
        <v>0</v>
      </c>
      <c r="X75" s="350" cm="1">
        <f t="array" ref="X75">IFERROR(_xldudf_SCOTT_SUMTRANSACTIONS(Scotts_Org1,'COA - VALUE TABLE'!$A75,'COA - VALUE TABLE'!X$5,'COA - VALUE TABLE'!X$6),0)</f>
        <v>0</v>
      </c>
      <c r="Y75" s="350" cm="1">
        <f t="array" ref="Y75">IFERROR(_xldudf_SCOTT_SUMTRANSACTIONS(Scotts_Org1,'COA - VALUE TABLE'!$A75,'COA - VALUE TABLE'!Y$5,'COA - VALUE TABLE'!Y$6),0)</f>
        <v>0</v>
      </c>
      <c r="Z75" s="350" cm="1">
        <f t="array" ref="Z75">IFERROR(_xldudf_SCOTT_SUMTRANSACTIONS(Scotts_Org1,'COA - VALUE TABLE'!$A75,'COA - VALUE TABLE'!Z$5,'COA - VALUE TABLE'!Z$6),0)</f>
        <v>0</v>
      </c>
      <c r="AA75" s="350" cm="1">
        <f t="array" ref="AA75">IFERROR(_xldudf_SCOTT_SUMTRANSACTIONS(Scotts_Org1,'COA - VALUE TABLE'!$A75,'COA - VALUE TABLE'!AA$5,'COA - VALUE TABLE'!AA$6),0)</f>
        <v>0</v>
      </c>
      <c r="AB75" s="350" cm="1">
        <f t="array" ref="AB75">IFERROR(_xldudf_SCOTT_SUMTRANSACTIONS(Scotts_Org1,'COA - VALUE TABLE'!$A75,'COA - VALUE TABLE'!AB$5,'COA - VALUE TABLE'!AB$6),0)</f>
        <v>0</v>
      </c>
      <c r="AC75" s="350" cm="1">
        <f t="array" ref="AC75">IFERROR(_xldudf_SCOTT_SUMTRANSACTIONS(Scotts_Org1,'COA - VALUE TABLE'!$A75,'COA - VALUE TABLE'!AC$5,'COA - VALUE TABLE'!AC$6),0)</f>
        <v>0</v>
      </c>
      <c r="AD75" s="350" cm="1">
        <f t="array" ref="AD75">IFERROR(_xldudf_SCOTT_SUMTRANSACTIONS(Scotts_Org1,'COA - VALUE TABLE'!$A75,'COA - VALUE TABLE'!AD$5,'COA - VALUE TABLE'!AD$6),0)</f>
        <v>0</v>
      </c>
      <c r="AE75" s="350">
        <f t="shared" si="19"/>
        <v>0</v>
      </c>
      <c r="AF75" s="350">
        <f>IF(Header!$C$4=S$7,S75,0)+IF(Header!$C$4=T$7,T75,0)+IF(Header!$C$4=U$7,U75,0)+IF(Header!$C$4=V$7,V75,0)+IF(Header!$C$4=W$7,W75,0)+IF(Header!$C$4=X$7,X75,0)+IF(Header!$C$4=Y$7,Y75,0)+IF(Header!$C$4=Z$7,Z75,0)+IF(Header!$C$4=AA$7,AA75,0)+IF(Header!$C$4=AB$7,AB75,0)+IF(Header!$C$4=AC$7,AC75,0)+IF(Header!$C$4=AD$7,AD75,0)</f>
        <v>0</v>
      </c>
      <c r="AG75" s="351">
        <f t="shared" si="32"/>
        <v>0</v>
      </c>
      <c r="AJ75" s="2">
        <f t="shared" si="20"/>
        <v>0</v>
      </c>
      <c r="AK75" s="341">
        <f t="shared" si="21"/>
        <v>0</v>
      </c>
      <c r="AL75" s="341">
        <f t="shared" si="22"/>
        <v>0</v>
      </c>
      <c r="AM75" s="341">
        <f t="shared" si="23"/>
        <v>0</v>
      </c>
      <c r="AN75" s="341">
        <f t="shared" si="24"/>
        <v>0</v>
      </c>
      <c r="AO75" s="341">
        <f t="shared" si="25"/>
        <v>0</v>
      </c>
      <c r="AP75" s="341">
        <f t="shared" si="26"/>
        <v>0</v>
      </c>
      <c r="AQ75" s="341">
        <f t="shared" si="27"/>
        <v>0</v>
      </c>
      <c r="AR75" s="341">
        <f t="shared" si="28"/>
        <v>0</v>
      </c>
      <c r="AS75" s="341">
        <f t="shared" si="29"/>
        <v>0</v>
      </c>
      <c r="AT75" s="341">
        <f t="shared" si="30"/>
        <v>0</v>
      </c>
      <c r="AU75" s="341">
        <f t="shared" si="31"/>
        <v>0</v>
      </c>
      <c r="AV75" s="351"/>
      <c r="AX75" s="349" cm="1">
        <f t="array" ref="AX75">IFERROR(_xldudf_SCOTT_SUMTRANSACTIONS(Scotts_Org1,'COA - VALUE TABLE'!$A75,'COA - VALUE TABLE'!AX$5,'COA - VALUE TABLE'!AX$6),0)</f>
        <v>0</v>
      </c>
      <c r="AY75" s="350" cm="1">
        <f t="array" ref="AY75">IFERROR(_xldudf_SCOTT_SUMTRANSACTIONS(Scotts_Org1,'COA - VALUE TABLE'!$A75,'COA - VALUE TABLE'!AY$5,'COA - VALUE TABLE'!AY$6),0)</f>
        <v>0</v>
      </c>
      <c r="AZ75" s="350" cm="1">
        <f t="array" ref="AZ75">IFERROR(_xldudf_SCOTT_SUMTRANSACTIONS(Scotts_Org1,'COA - VALUE TABLE'!$A75,'COA - VALUE TABLE'!AZ$5,'COA - VALUE TABLE'!AZ$6),0)</f>
        <v>0</v>
      </c>
      <c r="BA75" s="350" cm="1">
        <f t="array" ref="BA75">IFERROR(_xldudf_SCOTT_SUMTRANSACTIONS(Scotts_Org1,'COA - VALUE TABLE'!$A75,'COA - VALUE TABLE'!BA$5,'COA - VALUE TABLE'!BA$6),0)</f>
        <v>0</v>
      </c>
      <c r="BB75" s="350" cm="1">
        <f t="array" ref="BB75">IFERROR(_xldudf_SCOTT_SUMTRANSACTIONS(Scotts_Org1,'COA - VALUE TABLE'!$A75,'COA - VALUE TABLE'!BB$5,'COA - VALUE TABLE'!BB$6),0)</f>
        <v>0</v>
      </c>
      <c r="BC75" s="350" cm="1">
        <f t="array" ref="BC75">IFERROR(_xldudf_SCOTT_SUMTRANSACTIONS(Scotts_Org1,'COA - VALUE TABLE'!$A75,'COA - VALUE TABLE'!BC$5,'COA - VALUE TABLE'!BC$6),0)</f>
        <v>0</v>
      </c>
      <c r="BD75" s="350" cm="1">
        <f t="array" ref="BD75">IFERROR(_xldudf_SCOTT_SUMTRANSACTIONS(Scotts_Org1,'COA - VALUE TABLE'!$A75,'COA - VALUE TABLE'!BD$5,'COA - VALUE TABLE'!BD$6),0)</f>
        <v>0</v>
      </c>
      <c r="BE75" s="350" cm="1">
        <f t="array" ref="BE75">IFERROR(_xldudf_SCOTT_SUMTRANSACTIONS(Scotts_Org1,'COA - VALUE TABLE'!$A75,'COA - VALUE TABLE'!BE$5,'COA - VALUE TABLE'!BE$6),0)</f>
        <v>0</v>
      </c>
      <c r="BF75" s="350" cm="1">
        <f t="array" ref="BF75">IFERROR(_xldudf_SCOTT_SUMTRANSACTIONS(Scotts_Org1,'COA - VALUE TABLE'!$A75,'COA - VALUE TABLE'!BF$5,'COA - VALUE TABLE'!BF$6),0)</f>
        <v>0</v>
      </c>
      <c r="BG75" s="350" cm="1">
        <f t="array" ref="BG75">IFERROR(_xldudf_SCOTT_SUMTRANSACTIONS(Scotts_Org1,'COA - VALUE TABLE'!$A75,'COA - VALUE TABLE'!BG$5,'COA - VALUE TABLE'!BG$6),0)</f>
        <v>0</v>
      </c>
      <c r="BH75" s="350" cm="1">
        <f t="array" ref="BH75">IFERROR(_xldudf_SCOTT_SUMTRANSACTIONS(Scotts_Org1,'COA - VALUE TABLE'!$A75,'COA - VALUE TABLE'!BH$5,'COA - VALUE TABLE'!BH$6),0)</f>
        <v>0</v>
      </c>
      <c r="BI75" s="350" cm="1">
        <f t="array" ref="BI75">IFERROR(_xldudf_SCOTT_SUMTRANSACTIONS(Scotts_Org1,'COA - VALUE TABLE'!$A75,'COA - VALUE TABLE'!BI$5,'COA - VALUE TABLE'!BI$6),0)</f>
        <v>0</v>
      </c>
      <c r="BJ75" s="351" cm="1">
        <f t="array" ref="BJ75">IFERROR(_xldudf_SCOTT_SUMTRANSACTIONS(Scotts_Org1,'COA - VALUE TABLE'!$A75,'COA - VALUE TABLE'!BJ$5,'COA - VALUE TABLE'!BJ$6),0)</f>
        <v>0</v>
      </c>
    </row>
    <row r="76" spans="1:62" x14ac:dyDescent="0.2">
      <c r="A76" s="2">
        <v>720</v>
      </c>
      <c r="B76" s="341" t="s">
        <v>360</v>
      </c>
      <c r="C76" s="341" t="s">
        <v>379</v>
      </c>
      <c r="D76" s="341"/>
      <c r="E76" s="341" t="s">
        <v>375</v>
      </c>
      <c r="F76" s="341" t="s">
        <v>290</v>
      </c>
      <c r="G76" s="341" t="s">
        <v>380</v>
      </c>
      <c r="H76" s="341" t="s">
        <v>287</v>
      </c>
      <c r="I76" s="341" t="s">
        <v>287</v>
      </c>
      <c r="J76" s="341" t="s">
        <v>287</v>
      </c>
      <c r="K76" s="3"/>
      <c r="L76" t="str">
        <f t="shared" si="18"/>
        <v>720 - Computer Equipment</v>
      </c>
      <c r="M76" t="s">
        <v>456</v>
      </c>
      <c r="P76" t="s">
        <v>146</v>
      </c>
      <c r="S76" s="349" cm="1">
        <f t="array" ref="S76">IFERROR(_xldudf_SCOTT_SUMTRANSACTIONS(Scotts_Org1,'COA - VALUE TABLE'!$A76,'COA - VALUE TABLE'!S$5,'COA - VALUE TABLE'!S$6),0)</f>
        <v>2000</v>
      </c>
      <c r="T76" s="350" cm="1">
        <f t="array" ref="T76">IFERROR(_xldudf_SCOTT_SUMTRANSACTIONS(Scotts_Org1,'COA - VALUE TABLE'!$A76,'COA - VALUE TABLE'!T$5,'COA - VALUE TABLE'!T$6),0)</f>
        <v>360</v>
      </c>
      <c r="U76" s="350" cm="1">
        <f t="array" ref="U76">IFERROR(_xldudf_SCOTT_SUMTRANSACTIONS(Scotts_Org1,'COA - VALUE TABLE'!$A76,'COA - VALUE TABLE'!U$5,'COA - VALUE TABLE'!U$6),0)</f>
        <v>0</v>
      </c>
      <c r="V76" s="350" cm="1">
        <f t="array" ref="V76">IFERROR(_xldudf_SCOTT_SUMTRANSACTIONS(Scotts_Org1,'COA - VALUE TABLE'!$A76,'COA - VALUE TABLE'!V$5,'COA - VALUE TABLE'!V$6),0)</f>
        <v>0</v>
      </c>
      <c r="W76" s="350" cm="1">
        <f t="array" ref="W76">IFERROR(_xldudf_SCOTT_SUMTRANSACTIONS(Scotts_Org1,'COA - VALUE TABLE'!$A76,'COA - VALUE TABLE'!W$5,'COA - VALUE TABLE'!W$6),0)</f>
        <v>0</v>
      </c>
      <c r="X76" s="350" cm="1">
        <f t="array" ref="X76">IFERROR(_xldudf_SCOTT_SUMTRANSACTIONS(Scotts_Org1,'COA - VALUE TABLE'!$A76,'COA - VALUE TABLE'!X$5,'COA - VALUE TABLE'!X$6),0)</f>
        <v>0</v>
      </c>
      <c r="Y76" s="350" cm="1">
        <f t="array" ref="Y76">IFERROR(_xldudf_SCOTT_SUMTRANSACTIONS(Scotts_Org1,'COA - VALUE TABLE'!$A76,'COA - VALUE TABLE'!Y$5,'COA - VALUE TABLE'!Y$6),0)</f>
        <v>1142.2</v>
      </c>
      <c r="Z76" s="350" cm="1">
        <f t="array" ref="Z76">IFERROR(_xldudf_SCOTT_SUMTRANSACTIONS(Scotts_Org1,'COA - VALUE TABLE'!$A76,'COA - VALUE TABLE'!Z$5,'COA - VALUE TABLE'!Z$6),0)</f>
        <v>0</v>
      </c>
      <c r="AA76" s="350" cm="1">
        <f t="array" ref="AA76">IFERROR(_xldudf_SCOTT_SUMTRANSACTIONS(Scotts_Org1,'COA - VALUE TABLE'!$A76,'COA - VALUE TABLE'!AA$5,'COA - VALUE TABLE'!AA$6),0)</f>
        <v>0</v>
      </c>
      <c r="AB76" s="350" cm="1">
        <f t="array" ref="AB76">IFERROR(_xldudf_SCOTT_SUMTRANSACTIONS(Scotts_Org1,'COA - VALUE TABLE'!$A76,'COA - VALUE TABLE'!AB$5,'COA - VALUE TABLE'!AB$6),0)</f>
        <v>0</v>
      </c>
      <c r="AC76" s="350" cm="1">
        <f t="array" ref="AC76">IFERROR(_xldudf_SCOTT_SUMTRANSACTIONS(Scotts_Org1,'COA - VALUE TABLE'!$A76,'COA - VALUE TABLE'!AC$5,'COA - VALUE TABLE'!AC$6),0)</f>
        <v>0</v>
      </c>
      <c r="AD76" s="350" cm="1">
        <f t="array" ref="AD76">IFERROR(_xldudf_SCOTT_SUMTRANSACTIONS(Scotts_Org1,'COA - VALUE TABLE'!$A76,'COA - VALUE TABLE'!AD$5,'COA - VALUE TABLE'!AD$6),0)</f>
        <v>0</v>
      </c>
      <c r="AE76" s="350">
        <f t="shared" si="19"/>
        <v>3502.2</v>
      </c>
      <c r="AF76" s="350">
        <f>IF(Header!$C$4=S$7,S76,0)+IF(Header!$C$4=T$7,T76,0)+IF(Header!$C$4=U$7,U76,0)+IF(Header!$C$4=V$7,V76,0)+IF(Header!$C$4=W$7,W76,0)+IF(Header!$C$4=X$7,X76,0)+IF(Header!$C$4=Y$7,Y76,0)+IF(Header!$C$4=Z$7,Z76,0)+IF(Header!$C$4=AA$7,AA76,0)+IF(Header!$C$4=AB$7,AB76,0)+IF(Header!$C$4=AC$7,AC76,0)+IF(Header!$C$4=AD$7,AD76,0)</f>
        <v>2000</v>
      </c>
      <c r="AG76" s="351">
        <f t="shared" si="32"/>
        <v>2360</v>
      </c>
      <c r="AJ76" s="2">
        <f t="shared" si="20"/>
        <v>0</v>
      </c>
      <c r="AK76" s="341">
        <f t="shared" si="21"/>
        <v>0</v>
      </c>
      <c r="AL76" s="341">
        <f t="shared" si="22"/>
        <v>0</v>
      </c>
      <c r="AM76" s="341">
        <f t="shared" si="23"/>
        <v>0</v>
      </c>
      <c r="AN76" s="341">
        <f t="shared" si="24"/>
        <v>0</v>
      </c>
      <c r="AO76" s="341">
        <f t="shared" si="25"/>
        <v>0</v>
      </c>
      <c r="AP76" s="341">
        <f t="shared" si="26"/>
        <v>0</v>
      </c>
      <c r="AQ76" s="341">
        <f t="shared" si="27"/>
        <v>0</v>
      </c>
      <c r="AR76" s="341">
        <f t="shared" si="28"/>
        <v>0</v>
      </c>
      <c r="AS76" s="341">
        <f t="shared" si="29"/>
        <v>0</v>
      </c>
      <c r="AT76" s="341">
        <f t="shared" si="30"/>
        <v>0</v>
      </c>
      <c r="AU76" s="341">
        <f t="shared" si="31"/>
        <v>0</v>
      </c>
      <c r="AV76" s="351"/>
      <c r="AX76" s="349" cm="1">
        <f t="array" ref="AX76">IFERROR(_xldudf_SCOTT_SUMTRANSACTIONS(Scotts_Org1,'COA - VALUE TABLE'!$A76,'COA - VALUE TABLE'!AX$5,'COA - VALUE TABLE'!AX$6),0)</f>
        <v>2000</v>
      </c>
      <c r="AY76" s="350" cm="1">
        <f t="array" ref="AY76">IFERROR(_xldudf_SCOTT_SUMTRANSACTIONS(Scotts_Org1,'COA - VALUE TABLE'!$A76,'COA - VALUE TABLE'!AY$5,'COA - VALUE TABLE'!AY$6),0)</f>
        <v>2360</v>
      </c>
      <c r="AZ76" s="350" cm="1">
        <f t="array" ref="AZ76">IFERROR(_xldudf_SCOTT_SUMTRANSACTIONS(Scotts_Org1,'COA - VALUE TABLE'!$A76,'COA - VALUE TABLE'!AZ$5,'COA - VALUE TABLE'!AZ$6),0)</f>
        <v>2360</v>
      </c>
      <c r="BA76" s="350" cm="1">
        <f t="array" ref="BA76">IFERROR(_xldudf_SCOTT_SUMTRANSACTIONS(Scotts_Org1,'COA - VALUE TABLE'!$A76,'COA - VALUE TABLE'!BA$5,'COA - VALUE TABLE'!BA$6),0)</f>
        <v>2360</v>
      </c>
      <c r="BB76" s="350" cm="1">
        <f t="array" ref="BB76">IFERROR(_xldudf_SCOTT_SUMTRANSACTIONS(Scotts_Org1,'COA - VALUE TABLE'!$A76,'COA - VALUE TABLE'!BB$5,'COA - VALUE TABLE'!BB$6),0)</f>
        <v>2360</v>
      </c>
      <c r="BC76" s="350" cm="1">
        <f t="array" ref="BC76">IFERROR(_xldudf_SCOTT_SUMTRANSACTIONS(Scotts_Org1,'COA - VALUE TABLE'!$A76,'COA - VALUE TABLE'!BC$5,'COA - VALUE TABLE'!BC$6),0)</f>
        <v>2360</v>
      </c>
      <c r="BD76" s="350" cm="1">
        <f t="array" ref="BD76">IFERROR(_xldudf_SCOTT_SUMTRANSACTIONS(Scotts_Org1,'COA - VALUE TABLE'!$A76,'COA - VALUE TABLE'!BD$5,'COA - VALUE TABLE'!BD$6),0)</f>
        <v>3502.2</v>
      </c>
      <c r="BE76" s="350" cm="1">
        <f t="array" ref="BE76">IFERROR(_xldudf_SCOTT_SUMTRANSACTIONS(Scotts_Org1,'COA - VALUE TABLE'!$A76,'COA - VALUE TABLE'!BE$5,'COA - VALUE TABLE'!BE$6),0)</f>
        <v>3502.2</v>
      </c>
      <c r="BF76" s="350" cm="1">
        <f t="array" ref="BF76">IFERROR(_xldudf_SCOTT_SUMTRANSACTIONS(Scotts_Org1,'COA - VALUE TABLE'!$A76,'COA - VALUE TABLE'!BF$5,'COA - VALUE TABLE'!BF$6),0)</f>
        <v>3502.2</v>
      </c>
      <c r="BG76" s="350" cm="1">
        <f t="array" ref="BG76">IFERROR(_xldudf_SCOTT_SUMTRANSACTIONS(Scotts_Org1,'COA - VALUE TABLE'!$A76,'COA - VALUE TABLE'!BG$5,'COA - VALUE TABLE'!BG$6),0)</f>
        <v>3502.2</v>
      </c>
      <c r="BH76" s="350" cm="1">
        <f t="array" ref="BH76">IFERROR(_xldudf_SCOTT_SUMTRANSACTIONS(Scotts_Org1,'COA - VALUE TABLE'!$A76,'COA - VALUE TABLE'!BH$5,'COA - VALUE TABLE'!BH$6),0)</f>
        <v>3502.2</v>
      </c>
      <c r="BI76" s="350" cm="1">
        <f t="array" ref="BI76">IFERROR(_xldudf_SCOTT_SUMTRANSACTIONS(Scotts_Org1,'COA - VALUE TABLE'!$A76,'COA - VALUE TABLE'!BI$5,'COA - VALUE TABLE'!BI$6),0)</f>
        <v>3502.2</v>
      </c>
      <c r="BJ76" s="351" cm="1">
        <f t="array" ref="BJ76">IFERROR(_xldudf_SCOTT_SUMTRANSACTIONS(Scotts_Org1,'COA - VALUE TABLE'!$A76,'COA - VALUE TABLE'!BJ$5,'COA - VALUE TABLE'!BJ$6),0)</f>
        <v>0</v>
      </c>
    </row>
    <row r="77" spans="1:62" x14ac:dyDescent="0.2">
      <c r="A77" s="2">
        <v>721</v>
      </c>
      <c r="B77" s="341" t="s">
        <v>360</v>
      </c>
      <c r="C77" s="341" t="s">
        <v>381</v>
      </c>
      <c r="D77" s="341"/>
      <c r="E77" s="341" t="s">
        <v>375</v>
      </c>
      <c r="F77" s="341" t="s">
        <v>290</v>
      </c>
      <c r="G77" s="341" t="s">
        <v>382</v>
      </c>
      <c r="H77" s="341" t="s">
        <v>287</v>
      </c>
      <c r="I77" s="341" t="s">
        <v>287</v>
      </c>
      <c r="J77" s="341" t="s">
        <v>287</v>
      </c>
      <c r="K77" s="3"/>
      <c r="L77" t="str">
        <f t="shared" si="18"/>
        <v>721 - Less Accumulated Depreciation on Computer Equipment</v>
      </c>
      <c r="M77" t="s">
        <v>456</v>
      </c>
      <c r="P77" t="s">
        <v>146</v>
      </c>
      <c r="S77" s="349" cm="1">
        <f t="array" ref="S77">IFERROR(_xldudf_SCOTT_SUMTRANSACTIONS(Scotts_Org1,'COA - VALUE TABLE'!$A77,'COA - VALUE TABLE'!S$5,'COA - VALUE TABLE'!S$6),0)</f>
        <v>0</v>
      </c>
      <c r="T77" s="350" cm="1">
        <f t="array" ref="T77">IFERROR(_xldudf_SCOTT_SUMTRANSACTIONS(Scotts_Org1,'COA - VALUE TABLE'!$A77,'COA - VALUE TABLE'!T$5,'COA - VALUE TABLE'!T$6),0)</f>
        <v>0</v>
      </c>
      <c r="U77" s="350" cm="1">
        <f t="array" ref="U77">IFERROR(_xldudf_SCOTT_SUMTRANSACTIONS(Scotts_Org1,'COA - VALUE TABLE'!$A77,'COA - VALUE TABLE'!U$5,'COA - VALUE TABLE'!U$6),0)</f>
        <v>0</v>
      </c>
      <c r="V77" s="350" cm="1">
        <f t="array" ref="V77">IFERROR(_xldudf_SCOTT_SUMTRANSACTIONS(Scotts_Org1,'COA - VALUE TABLE'!$A77,'COA - VALUE TABLE'!V$5,'COA - VALUE TABLE'!V$6),0)</f>
        <v>0</v>
      </c>
      <c r="W77" s="350" cm="1">
        <f t="array" ref="W77">IFERROR(_xldudf_SCOTT_SUMTRANSACTIONS(Scotts_Org1,'COA - VALUE TABLE'!$A77,'COA - VALUE TABLE'!W$5,'COA - VALUE TABLE'!W$6),0)</f>
        <v>0</v>
      </c>
      <c r="X77" s="350" cm="1">
        <f t="array" ref="X77">IFERROR(_xldudf_SCOTT_SUMTRANSACTIONS(Scotts_Org1,'COA - VALUE TABLE'!$A77,'COA - VALUE TABLE'!X$5,'COA - VALUE TABLE'!X$6),0)</f>
        <v>0</v>
      </c>
      <c r="Y77" s="350" cm="1">
        <f t="array" ref="Y77">IFERROR(_xldudf_SCOTT_SUMTRANSACTIONS(Scotts_Org1,'COA - VALUE TABLE'!$A77,'COA - VALUE TABLE'!Y$5,'COA - VALUE TABLE'!Y$6),0)</f>
        <v>0</v>
      </c>
      <c r="Z77" s="350" cm="1">
        <f t="array" ref="Z77">IFERROR(_xldudf_SCOTT_SUMTRANSACTIONS(Scotts_Org1,'COA - VALUE TABLE'!$A77,'COA - VALUE TABLE'!Z$5,'COA - VALUE TABLE'!Z$6),0)</f>
        <v>0</v>
      </c>
      <c r="AA77" s="350" cm="1">
        <f t="array" ref="AA77">IFERROR(_xldudf_SCOTT_SUMTRANSACTIONS(Scotts_Org1,'COA - VALUE TABLE'!$A77,'COA - VALUE TABLE'!AA$5,'COA - VALUE TABLE'!AA$6),0)</f>
        <v>0</v>
      </c>
      <c r="AB77" s="350" cm="1">
        <f t="array" ref="AB77">IFERROR(_xldudf_SCOTT_SUMTRANSACTIONS(Scotts_Org1,'COA - VALUE TABLE'!$A77,'COA - VALUE TABLE'!AB$5,'COA - VALUE TABLE'!AB$6),0)</f>
        <v>0</v>
      </c>
      <c r="AC77" s="350" cm="1">
        <f t="array" ref="AC77">IFERROR(_xldudf_SCOTT_SUMTRANSACTIONS(Scotts_Org1,'COA - VALUE TABLE'!$A77,'COA - VALUE TABLE'!AC$5,'COA - VALUE TABLE'!AC$6),0)</f>
        <v>0</v>
      </c>
      <c r="AD77" s="350" cm="1">
        <f t="array" ref="AD77">IFERROR(_xldudf_SCOTT_SUMTRANSACTIONS(Scotts_Org1,'COA - VALUE TABLE'!$A77,'COA - VALUE TABLE'!AD$5,'COA - VALUE TABLE'!AD$6),0)</f>
        <v>0</v>
      </c>
      <c r="AE77" s="350">
        <f t="shared" si="19"/>
        <v>0</v>
      </c>
      <c r="AF77" s="350">
        <f>IF(Header!$C$4=S$7,S77,0)+IF(Header!$C$4=T$7,T77,0)+IF(Header!$C$4=U$7,U77,0)+IF(Header!$C$4=V$7,V77,0)+IF(Header!$C$4=W$7,W77,0)+IF(Header!$C$4=X$7,X77,0)+IF(Header!$C$4=Y$7,Y77,0)+IF(Header!$C$4=Z$7,Z77,0)+IF(Header!$C$4=AA$7,AA77,0)+IF(Header!$C$4=AB$7,AB77,0)+IF(Header!$C$4=AC$7,AC77,0)+IF(Header!$C$4=AD$7,AD77,0)</f>
        <v>0</v>
      </c>
      <c r="AG77" s="351">
        <f t="shared" si="32"/>
        <v>0</v>
      </c>
      <c r="AJ77" s="2">
        <f t="shared" si="20"/>
        <v>0</v>
      </c>
      <c r="AK77" s="341">
        <f t="shared" si="21"/>
        <v>0</v>
      </c>
      <c r="AL77" s="341">
        <f t="shared" si="22"/>
        <v>0</v>
      </c>
      <c r="AM77" s="341">
        <f t="shared" si="23"/>
        <v>0</v>
      </c>
      <c r="AN77" s="341">
        <f t="shared" si="24"/>
        <v>0</v>
      </c>
      <c r="AO77" s="341">
        <f t="shared" si="25"/>
        <v>0</v>
      </c>
      <c r="AP77" s="341">
        <f t="shared" si="26"/>
        <v>0</v>
      </c>
      <c r="AQ77" s="341">
        <f t="shared" si="27"/>
        <v>0</v>
      </c>
      <c r="AR77" s="341">
        <f t="shared" si="28"/>
        <v>0</v>
      </c>
      <c r="AS77" s="341">
        <f t="shared" si="29"/>
        <v>0</v>
      </c>
      <c r="AT77" s="341">
        <f t="shared" si="30"/>
        <v>0</v>
      </c>
      <c r="AU77" s="341">
        <f t="shared" si="31"/>
        <v>0</v>
      </c>
      <c r="AV77" s="351"/>
      <c r="AX77" s="349" cm="1">
        <f t="array" ref="AX77">IFERROR(_xldudf_SCOTT_SUMTRANSACTIONS(Scotts_Org1,'COA - VALUE TABLE'!$A77,'COA - VALUE TABLE'!AX$5,'COA - VALUE TABLE'!AX$6),0)</f>
        <v>0</v>
      </c>
      <c r="AY77" s="350" cm="1">
        <f t="array" ref="AY77">IFERROR(_xldudf_SCOTT_SUMTRANSACTIONS(Scotts_Org1,'COA - VALUE TABLE'!$A77,'COA - VALUE TABLE'!AY$5,'COA - VALUE TABLE'!AY$6),0)</f>
        <v>0</v>
      </c>
      <c r="AZ77" s="350" cm="1">
        <f t="array" ref="AZ77">IFERROR(_xldudf_SCOTT_SUMTRANSACTIONS(Scotts_Org1,'COA - VALUE TABLE'!$A77,'COA - VALUE TABLE'!AZ$5,'COA - VALUE TABLE'!AZ$6),0)</f>
        <v>0</v>
      </c>
      <c r="BA77" s="350" cm="1">
        <f t="array" ref="BA77">IFERROR(_xldudf_SCOTT_SUMTRANSACTIONS(Scotts_Org1,'COA - VALUE TABLE'!$A77,'COA - VALUE TABLE'!BA$5,'COA - VALUE TABLE'!BA$6),0)</f>
        <v>0</v>
      </c>
      <c r="BB77" s="350" cm="1">
        <f t="array" ref="BB77">IFERROR(_xldudf_SCOTT_SUMTRANSACTIONS(Scotts_Org1,'COA - VALUE TABLE'!$A77,'COA - VALUE TABLE'!BB$5,'COA - VALUE TABLE'!BB$6),0)</f>
        <v>0</v>
      </c>
      <c r="BC77" s="350" cm="1">
        <f t="array" ref="BC77">IFERROR(_xldudf_SCOTT_SUMTRANSACTIONS(Scotts_Org1,'COA - VALUE TABLE'!$A77,'COA - VALUE TABLE'!BC$5,'COA - VALUE TABLE'!BC$6),0)</f>
        <v>0</v>
      </c>
      <c r="BD77" s="350" cm="1">
        <f t="array" ref="BD77">IFERROR(_xldudf_SCOTT_SUMTRANSACTIONS(Scotts_Org1,'COA - VALUE TABLE'!$A77,'COA - VALUE TABLE'!BD$5,'COA - VALUE TABLE'!BD$6),0)</f>
        <v>0</v>
      </c>
      <c r="BE77" s="350" cm="1">
        <f t="array" ref="BE77">IFERROR(_xldudf_SCOTT_SUMTRANSACTIONS(Scotts_Org1,'COA - VALUE TABLE'!$A77,'COA - VALUE TABLE'!BE$5,'COA - VALUE TABLE'!BE$6),0)</f>
        <v>0</v>
      </c>
      <c r="BF77" s="350" cm="1">
        <f t="array" ref="BF77">IFERROR(_xldudf_SCOTT_SUMTRANSACTIONS(Scotts_Org1,'COA - VALUE TABLE'!$A77,'COA - VALUE TABLE'!BF$5,'COA - VALUE TABLE'!BF$6),0)</f>
        <v>0</v>
      </c>
      <c r="BG77" s="350" cm="1">
        <f t="array" ref="BG77">IFERROR(_xldudf_SCOTT_SUMTRANSACTIONS(Scotts_Org1,'COA - VALUE TABLE'!$A77,'COA - VALUE TABLE'!BG$5,'COA - VALUE TABLE'!BG$6),0)</f>
        <v>0</v>
      </c>
      <c r="BH77" s="350" cm="1">
        <f t="array" ref="BH77">IFERROR(_xldudf_SCOTT_SUMTRANSACTIONS(Scotts_Org1,'COA - VALUE TABLE'!$A77,'COA - VALUE TABLE'!BH$5,'COA - VALUE TABLE'!BH$6),0)</f>
        <v>0</v>
      </c>
      <c r="BI77" s="350" cm="1">
        <f t="array" ref="BI77">IFERROR(_xldudf_SCOTT_SUMTRANSACTIONS(Scotts_Org1,'COA - VALUE TABLE'!$A77,'COA - VALUE TABLE'!BI$5,'COA - VALUE TABLE'!BI$6),0)</f>
        <v>0</v>
      </c>
      <c r="BJ77" s="351" cm="1">
        <f t="array" ref="BJ77">IFERROR(_xldudf_SCOTT_SUMTRANSACTIONS(Scotts_Org1,'COA - VALUE TABLE'!$A77,'COA - VALUE TABLE'!BJ$5,'COA - VALUE TABLE'!BJ$6),0)</f>
        <v>0</v>
      </c>
    </row>
    <row r="78" spans="1:62" x14ac:dyDescent="0.2">
      <c r="A78" s="2">
        <v>740</v>
      </c>
      <c r="B78" s="341" t="s">
        <v>360</v>
      </c>
      <c r="C78" s="341" t="s">
        <v>383</v>
      </c>
      <c r="D78" s="341"/>
      <c r="E78" s="341" t="s">
        <v>375</v>
      </c>
      <c r="F78" s="341" t="s">
        <v>290</v>
      </c>
      <c r="G78" s="341" t="s">
        <v>384</v>
      </c>
      <c r="H78" s="341" t="s">
        <v>287</v>
      </c>
      <c r="I78" s="341" t="s">
        <v>287</v>
      </c>
      <c r="J78" s="341" t="s">
        <v>287</v>
      </c>
      <c r="K78" s="3"/>
      <c r="L78" t="str">
        <f t="shared" si="18"/>
        <v>740 - Buildings</v>
      </c>
      <c r="M78" t="s">
        <v>456</v>
      </c>
      <c r="P78" t="s">
        <v>146</v>
      </c>
      <c r="S78" s="349" cm="1">
        <f t="array" ref="S78">IFERROR(_xldudf_SCOTT_SUMTRANSACTIONS(Scotts_Org1,'COA - VALUE TABLE'!$A78,'COA - VALUE TABLE'!S$5,'COA - VALUE TABLE'!S$6),0)</f>
        <v>0</v>
      </c>
      <c r="T78" s="350" cm="1">
        <f t="array" ref="T78">IFERROR(_xldudf_SCOTT_SUMTRANSACTIONS(Scotts_Org1,'COA - VALUE TABLE'!$A78,'COA - VALUE TABLE'!T$5,'COA - VALUE TABLE'!T$6),0)</f>
        <v>0</v>
      </c>
      <c r="U78" s="350" cm="1">
        <f t="array" ref="U78">IFERROR(_xldudf_SCOTT_SUMTRANSACTIONS(Scotts_Org1,'COA - VALUE TABLE'!$A78,'COA - VALUE TABLE'!U$5,'COA - VALUE TABLE'!U$6),0)</f>
        <v>0</v>
      </c>
      <c r="V78" s="350" cm="1">
        <f t="array" ref="V78">IFERROR(_xldudf_SCOTT_SUMTRANSACTIONS(Scotts_Org1,'COA - VALUE TABLE'!$A78,'COA - VALUE TABLE'!V$5,'COA - VALUE TABLE'!V$6),0)</f>
        <v>0</v>
      </c>
      <c r="W78" s="350" cm="1">
        <f t="array" ref="W78">IFERROR(_xldudf_SCOTT_SUMTRANSACTIONS(Scotts_Org1,'COA - VALUE TABLE'!$A78,'COA - VALUE TABLE'!W$5,'COA - VALUE TABLE'!W$6),0)</f>
        <v>0</v>
      </c>
      <c r="X78" s="350" cm="1">
        <f t="array" ref="X78">IFERROR(_xldudf_SCOTT_SUMTRANSACTIONS(Scotts_Org1,'COA - VALUE TABLE'!$A78,'COA - VALUE TABLE'!X$5,'COA - VALUE TABLE'!X$6),0)</f>
        <v>0</v>
      </c>
      <c r="Y78" s="350" cm="1">
        <f t="array" ref="Y78">IFERROR(_xldudf_SCOTT_SUMTRANSACTIONS(Scotts_Org1,'COA - VALUE TABLE'!$A78,'COA - VALUE TABLE'!Y$5,'COA - VALUE TABLE'!Y$6),0)</f>
        <v>0</v>
      </c>
      <c r="Z78" s="350" cm="1">
        <f t="array" ref="Z78">IFERROR(_xldudf_SCOTT_SUMTRANSACTIONS(Scotts_Org1,'COA - VALUE TABLE'!$A78,'COA - VALUE TABLE'!Z$5,'COA - VALUE TABLE'!Z$6),0)</f>
        <v>0</v>
      </c>
      <c r="AA78" s="350" cm="1">
        <f t="array" ref="AA78">IFERROR(_xldudf_SCOTT_SUMTRANSACTIONS(Scotts_Org1,'COA - VALUE TABLE'!$A78,'COA - VALUE TABLE'!AA$5,'COA - VALUE TABLE'!AA$6),0)</f>
        <v>0</v>
      </c>
      <c r="AB78" s="350" cm="1">
        <f t="array" ref="AB78">IFERROR(_xldudf_SCOTT_SUMTRANSACTIONS(Scotts_Org1,'COA - VALUE TABLE'!$A78,'COA - VALUE TABLE'!AB$5,'COA - VALUE TABLE'!AB$6),0)</f>
        <v>0</v>
      </c>
      <c r="AC78" s="350" cm="1">
        <f t="array" ref="AC78">IFERROR(_xldudf_SCOTT_SUMTRANSACTIONS(Scotts_Org1,'COA - VALUE TABLE'!$A78,'COA - VALUE TABLE'!AC$5,'COA - VALUE TABLE'!AC$6),0)</f>
        <v>0</v>
      </c>
      <c r="AD78" s="350" cm="1">
        <f t="array" ref="AD78">IFERROR(_xldudf_SCOTT_SUMTRANSACTIONS(Scotts_Org1,'COA - VALUE TABLE'!$A78,'COA - VALUE TABLE'!AD$5,'COA - VALUE TABLE'!AD$6),0)</f>
        <v>0</v>
      </c>
      <c r="AE78" s="350">
        <f t="shared" si="19"/>
        <v>0</v>
      </c>
      <c r="AF78" s="350">
        <f>IF(Header!$C$4=S$7,S78,0)+IF(Header!$C$4=T$7,T78,0)+IF(Header!$C$4=U$7,U78,0)+IF(Header!$C$4=V$7,V78,0)+IF(Header!$C$4=W$7,W78,0)+IF(Header!$C$4=X$7,X78,0)+IF(Header!$C$4=Y$7,Y78,0)+IF(Header!$C$4=Z$7,Z78,0)+IF(Header!$C$4=AA$7,AA78,0)+IF(Header!$C$4=AB$7,AB78,0)+IF(Header!$C$4=AC$7,AC78,0)+IF(Header!$C$4=AD$7,AD78,0)</f>
        <v>0</v>
      </c>
      <c r="AG78" s="351">
        <f t="shared" si="32"/>
        <v>0</v>
      </c>
      <c r="AJ78" s="2">
        <f t="shared" si="20"/>
        <v>0</v>
      </c>
      <c r="AK78" s="341">
        <f t="shared" si="21"/>
        <v>0</v>
      </c>
      <c r="AL78" s="341">
        <f t="shared" si="22"/>
        <v>0</v>
      </c>
      <c r="AM78" s="341">
        <f t="shared" si="23"/>
        <v>0</v>
      </c>
      <c r="AN78" s="341">
        <f t="shared" si="24"/>
        <v>0</v>
      </c>
      <c r="AO78" s="341">
        <f t="shared" si="25"/>
        <v>0</v>
      </c>
      <c r="AP78" s="341">
        <f t="shared" si="26"/>
        <v>0</v>
      </c>
      <c r="AQ78" s="341">
        <f t="shared" si="27"/>
        <v>0</v>
      </c>
      <c r="AR78" s="341">
        <f t="shared" si="28"/>
        <v>0</v>
      </c>
      <c r="AS78" s="341">
        <f t="shared" si="29"/>
        <v>0</v>
      </c>
      <c r="AT78" s="341">
        <f t="shared" si="30"/>
        <v>0</v>
      </c>
      <c r="AU78" s="341">
        <f t="shared" si="31"/>
        <v>0</v>
      </c>
      <c r="AV78" s="351"/>
      <c r="AX78" s="349" cm="1">
        <f t="array" ref="AX78">IFERROR(_xldudf_SCOTT_SUMTRANSACTIONS(Scotts_Org1,'COA - VALUE TABLE'!$A78,'COA - VALUE TABLE'!AX$5,'COA - VALUE TABLE'!AX$6),0)</f>
        <v>0</v>
      </c>
      <c r="AY78" s="350" cm="1">
        <f t="array" ref="AY78">IFERROR(_xldudf_SCOTT_SUMTRANSACTIONS(Scotts_Org1,'COA - VALUE TABLE'!$A78,'COA - VALUE TABLE'!AY$5,'COA - VALUE TABLE'!AY$6),0)</f>
        <v>0</v>
      </c>
      <c r="AZ78" s="350" cm="1">
        <f t="array" ref="AZ78">IFERROR(_xldudf_SCOTT_SUMTRANSACTIONS(Scotts_Org1,'COA - VALUE TABLE'!$A78,'COA - VALUE TABLE'!AZ$5,'COA - VALUE TABLE'!AZ$6),0)</f>
        <v>0</v>
      </c>
      <c r="BA78" s="350" cm="1">
        <f t="array" ref="BA78">IFERROR(_xldudf_SCOTT_SUMTRANSACTIONS(Scotts_Org1,'COA - VALUE TABLE'!$A78,'COA - VALUE TABLE'!BA$5,'COA - VALUE TABLE'!BA$6),0)</f>
        <v>0</v>
      </c>
      <c r="BB78" s="350" cm="1">
        <f t="array" ref="BB78">IFERROR(_xldudf_SCOTT_SUMTRANSACTIONS(Scotts_Org1,'COA - VALUE TABLE'!$A78,'COA - VALUE TABLE'!BB$5,'COA - VALUE TABLE'!BB$6),0)</f>
        <v>0</v>
      </c>
      <c r="BC78" s="350" cm="1">
        <f t="array" ref="BC78">IFERROR(_xldudf_SCOTT_SUMTRANSACTIONS(Scotts_Org1,'COA - VALUE TABLE'!$A78,'COA - VALUE TABLE'!BC$5,'COA - VALUE TABLE'!BC$6),0)</f>
        <v>0</v>
      </c>
      <c r="BD78" s="350" cm="1">
        <f t="array" ref="BD78">IFERROR(_xldudf_SCOTT_SUMTRANSACTIONS(Scotts_Org1,'COA - VALUE TABLE'!$A78,'COA - VALUE TABLE'!BD$5,'COA - VALUE TABLE'!BD$6),0)</f>
        <v>0</v>
      </c>
      <c r="BE78" s="350" cm="1">
        <f t="array" ref="BE78">IFERROR(_xldudf_SCOTT_SUMTRANSACTIONS(Scotts_Org1,'COA - VALUE TABLE'!$A78,'COA - VALUE TABLE'!BE$5,'COA - VALUE TABLE'!BE$6),0)</f>
        <v>0</v>
      </c>
      <c r="BF78" s="350" cm="1">
        <f t="array" ref="BF78">IFERROR(_xldudf_SCOTT_SUMTRANSACTIONS(Scotts_Org1,'COA - VALUE TABLE'!$A78,'COA - VALUE TABLE'!BF$5,'COA - VALUE TABLE'!BF$6),0)</f>
        <v>0</v>
      </c>
      <c r="BG78" s="350" cm="1">
        <f t="array" ref="BG78">IFERROR(_xldudf_SCOTT_SUMTRANSACTIONS(Scotts_Org1,'COA - VALUE TABLE'!$A78,'COA - VALUE TABLE'!BG$5,'COA - VALUE TABLE'!BG$6),0)</f>
        <v>0</v>
      </c>
      <c r="BH78" s="350" cm="1">
        <f t="array" ref="BH78">IFERROR(_xldudf_SCOTT_SUMTRANSACTIONS(Scotts_Org1,'COA - VALUE TABLE'!$A78,'COA - VALUE TABLE'!BH$5,'COA - VALUE TABLE'!BH$6),0)</f>
        <v>0</v>
      </c>
      <c r="BI78" s="350" cm="1">
        <f t="array" ref="BI78">IFERROR(_xldudf_SCOTT_SUMTRANSACTIONS(Scotts_Org1,'COA - VALUE TABLE'!$A78,'COA - VALUE TABLE'!BI$5,'COA - VALUE TABLE'!BI$6),0)</f>
        <v>0</v>
      </c>
      <c r="BJ78" s="351" cm="1">
        <f t="array" ref="BJ78">IFERROR(_xldudf_SCOTT_SUMTRANSACTIONS(Scotts_Org1,'COA - VALUE TABLE'!$A78,'COA - VALUE TABLE'!BJ$5,'COA - VALUE TABLE'!BJ$6),0)</f>
        <v>0</v>
      </c>
    </row>
    <row r="79" spans="1:62" x14ac:dyDescent="0.2">
      <c r="A79" s="2">
        <v>741</v>
      </c>
      <c r="B79" s="341" t="s">
        <v>360</v>
      </c>
      <c r="C79" s="341" t="s">
        <v>385</v>
      </c>
      <c r="D79" s="341"/>
      <c r="E79" s="341" t="s">
        <v>375</v>
      </c>
      <c r="F79" s="341" t="s">
        <v>290</v>
      </c>
      <c r="G79" s="341" t="s">
        <v>386</v>
      </c>
      <c r="H79" s="341" t="s">
        <v>287</v>
      </c>
      <c r="I79" s="341" t="s">
        <v>287</v>
      </c>
      <c r="J79" s="341" t="s">
        <v>287</v>
      </c>
      <c r="K79" s="3"/>
      <c r="L79" t="str">
        <f t="shared" si="18"/>
        <v>741 - Less Accumulated Depreciation on Buildings</v>
      </c>
      <c r="M79" t="s">
        <v>456</v>
      </c>
      <c r="P79" t="s">
        <v>146</v>
      </c>
      <c r="S79" s="349" cm="1">
        <f t="array" ref="S79">IFERROR(_xldudf_SCOTT_SUMTRANSACTIONS(Scotts_Org1,'COA - VALUE TABLE'!$A79,'COA - VALUE TABLE'!S$5,'COA - VALUE TABLE'!S$6),0)</f>
        <v>0</v>
      </c>
      <c r="T79" s="350" cm="1">
        <f t="array" ref="T79">IFERROR(_xldudf_SCOTT_SUMTRANSACTIONS(Scotts_Org1,'COA - VALUE TABLE'!$A79,'COA - VALUE TABLE'!T$5,'COA - VALUE TABLE'!T$6),0)</f>
        <v>0</v>
      </c>
      <c r="U79" s="350" cm="1">
        <f t="array" ref="U79">IFERROR(_xldudf_SCOTT_SUMTRANSACTIONS(Scotts_Org1,'COA - VALUE TABLE'!$A79,'COA - VALUE TABLE'!U$5,'COA - VALUE TABLE'!U$6),0)</f>
        <v>0</v>
      </c>
      <c r="V79" s="350" cm="1">
        <f t="array" ref="V79">IFERROR(_xldudf_SCOTT_SUMTRANSACTIONS(Scotts_Org1,'COA - VALUE TABLE'!$A79,'COA - VALUE TABLE'!V$5,'COA - VALUE TABLE'!V$6),0)</f>
        <v>0</v>
      </c>
      <c r="W79" s="350" cm="1">
        <f t="array" ref="W79">IFERROR(_xldudf_SCOTT_SUMTRANSACTIONS(Scotts_Org1,'COA - VALUE TABLE'!$A79,'COA - VALUE TABLE'!W$5,'COA - VALUE TABLE'!W$6),0)</f>
        <v>0</v>
      </c>
      <c r="X79" s="350" cm="1">
        <f t="array" ref="X79">IFERROR(_xldudf_SCOTT_SUMTRANSACTIONS(Scotts_Org1,'COA - VALUE TABLE'!$A79,'COA - VALUE TABLE'!X$5,'COA - VALUE TABLE'!X$6),0)</f>
        <v>0</v>
      </c>
      <c r="Y79" s="350" cm="1">
        <f t="array" ref="Y79">IFERROR(_xldudf_SCOTT_SUMTRANSACTIONS(Scotts_Org1,'COA - VALUE TABLE'!$A79,'COA - VALUE TABLE'!Y$5,'COA - VALUE TABLE'!Y$6),0)</f>
        <v>0</v>
      </c>
      <c r="Z79" s="350" cm="1">
        <f t="array" ref="Z79">IFERROR(_xldudf_SCOTT_SUMTRANSACTIONS(Scotts_Org1,'COA - VALUE TABLE'!$A79,'COA - VALUE TABLE'!Z$5,'COA - VALUE TABLE'!Z$6),0)</f>
        <v>0</v>
      </c>
      <c r="AA79" s="350" cm="1">
        <f t="array" ref="AA79">IFERROR(_xldudf_SCOTT_SUMTRANSACTIONS(Scotts_Org1,'COA - VALUE TABLE'!$A79,'COA - VALUE TABLE'!AA$5,'COA - VALUE TABLE'!AA$6),0)</f>
        <v>0</v>
      </c>
      <c r="AB79" s="350" cm="1">
        <f t="array" ref="AB79">IFERROR(_xldudf_SCOTT_SUMTRANSACTIONS(Scotts_Org1,'COA - VALUE TABLE'!$A79,'COA - VALUE TABLE'!AB$5,'COA - VALUE TABLE'!AB$6),0)</f>
        <v>0</v>
      </c>
      <c r="AC79" s="350" cm="1">
        <f t="array" ref="AC79">IFERROR(_xldudf_SCOTT_SUMTRANSACTIONS(Scotts_Org1,'COA - VALUE TABLE'!$A79,'COA - VALUE TABLE'!AC$5,'COA - VALUE TABLE'!AC$6),0)</f>
        <v>0</v>
      </c>
      <c r="AD79" s="350" cm="1">
        <f t="array" ref="AD79">IFERROR(_xldudf_SCOTT_SUMTRANSACTIONS(Scotts_Org1,'COA - VALUE TABLE'!$A79,'COA - VALUE TABLE'!AD$5,'COA - VALUE TABLE'!AD$6),0)</f>
        <v>0</v>
      </c>
      <c r="AE79" s="350">
        <f t="shared" si="19"/>
        <v>0</v>
      </c>
      <c r="AF79" s="350">
        <f>IF(Header!$C$4=S$7,S79,0)+IF(Header!$C$4=T$7,T79,0)+IF(Header!$C$4=U$7,U79,0)+IF(Header!$C$4=V$7,V79,0)+IF(Header!$C$4=W$7,W79,0)+IF(Header!$C$4=X$7,X79,0)+IF(Header!$C$4=Y$7,Y79,0)+IF(Header!$C$4=Z$7,Z79,0)+IF(Header!$C$4=AA$7,AA79,0)+IF(Header!$C$4=AB$7,AB79,0)+IF(Header!$C$4=AC$7,AC79,0)+IF(Header!$C$4=AD$7,AD79,0)</f>
        <v>0</v>
      </c>
      <c r="AG79" s="351">
        <f t="shared" si="32"/>
        <v>0</v>
      </c>
      <c r="AJ79" s="2">
        <f t="shared" si="20"/>
        <v>0</v>
      </c>
      <c r="AK79" s="341">
        <f t="shared" si="21"/>
        <v>0</v>
      </c>
      <c r="AL79" s="341">
        <f t="shared" si="22"/>
        <v>0</v>
      </c>
      <c r="AM79" s="341">
        <f t="shared" si="23"/>
        <v>0</v>
      </c>
      <c r="AN79" s="341">
        <f t="shared" si="24"/>
        <v>0</v>
      </c>
      <c r="AO79" s="341">
        <f t="shared" si="25"/>
        <v>0</v>
      </c>
      <c r="AP79" s="341">
        <f t="shared" si="26"/>
        <v>0</v>
      </c>
      <c r="AQ79" s="341">
        <f t="shared" si="27"/>
        <v>0</v>
      </c>
      <c r="AR79" s="341">
        <f t="shared" si="28"/>
        <v>0</v>
      </c>
      <c r="AS79" s="341">
        <f t="shared" si="29"/>
        <v>0</v>
      </c>
      <c r="AT79" s="341">
        <f t="shared" si="30"/>
        <v>0</v>
      </c>
      <c r="AU79" s="341">
        <f t="shared" si="31"/>
        <v>0</v>
      </c>
      <c r="AV79" s="351"/>
      <c r="AX79" s="349" cm="1">
        <f t="array" ref="AX79">IFERROR(_xldudf_SCOTT_SUMTRANSACTIONS(Scotts_Org1,'COA - VALUE TABLE'!$A79,'COA - VALUE TABLE'!AX$5,'COA - VALUE TABLE'!AX$6),0)</f>
        <v>0</v>
      </c>
      <c r="AY79" s="350" cm="1">
        <f t="array" ref="AY79">IFERROR(_xldudf_SCOTT_SUMTRANSACTIONS(Scotts_Org1,'COA - VALUE TABLE'!$A79,'COA - VALUE TABLE'!AY$5,'COA - VALUE TABLE'!AY$6),0)</f>
        <v>0</v>
      </c>
      <c r="AZ79" s="350" cm="1">
        <f t="array" ref="AZ79">IFERROR(_xldudf_SCOTT_SUMTRANSACTIONS(Scotts_Org1,'COA - VALUE TABLE'!$A79,'COA - VALUE TABLE'!AZ$5,'COA - VALUE TABLE'!AZ$6),0)</f>
        <v>0</v>
      </c>
      <c r="BA79" s="350" cm="1">
        <f t="array" ref="BA79">IFERROR(_xldudf_SCOTT_SUMTRANSACTIONS(Scotts_Org1,'COA - VALUE TABLE'!$A79,'COA - VALUE TABLE'!BA$5,'COA - VALUE TABLE'!BA$6),0)</f>
        <v>0</v>
      </c>
      <c r="BB79" s="350" cm="1">
        <f t="array" ref="BB79">IFERROR(_xldudf_SCOTT_SUMTRANSACTIONS(Scotts_Org1,'COA - VALUE TABLE'!$A79,'COA - VALUE TABLE'!BB$5,'COA - VALUE TABLE'!BB$6),0)</f>
        <v>0</v>
      </c>
      <c r="BC79" s="350" cm="1">
        <f t="array" ref="BC79">IFERROR(_xldudf_SCOTT_SUMTRANSACTIONS(Scotts_Org1,'COA - VALUE TABLE'!$A79,'COA - VALUE TABLE'!BC$5,'COA - VALUE TABLE'!BC$6),0)</f>
        <v>0</v>
      </c>
      <c r="BD79" s="350" cm="1">
        <f t="array" ref="BD79">IFERROR(_xldudf_SCOTT_SUMTRANSACTIONS(Scotts_Org1,'COA - VALUE TABLE'!$A79,'COA - VALUE TABLE'!BD$5,'COA - VALUE TABLE'!BD$6),0)</f>
        <v>0</v>
      </c>
      <c r="BE79" s="350" cm="1">
        <f t="array" ref="BE79">IFERROR(_xldudf_SCOTT_SUMTRANSACTIONS(Scotts_Org1,'COA - VALUE TABLE'!$A79,'COA - VALUE TABLE'!BE$5,'COA - VALUE TABLE'!BE$6),0)</f>
        <v>0</v>
      </c>
      <c r="BF79" s="350" cm="1">
        <f t="array" ref="BF79">IFERROR(_xldudf_SCOTT_SUMTRANSACTIONS(Scotts_Org1,'COA - VALUE TABLE'!$A79,'COA - VALUE TABLE'!BF$5,'COA - VALUE TABLE'!BF$6),0)</f>
        <v>0</v>
      </c>
      <c r="BG79" s="350" cm="1">
        <f t="array" ref="BG79">IFERROR(_xldudf_SCOTT_SUMTRANSACTIONS(Scotts_Org1,'COA - VALUE TABLE'!$A79,'COA - VALUE TABLE'!BG$5,'COA - VALUE TABLE'!BG$6),0)</f>
        <v>0</v>
      </c>
      <c r="BH79" s="350" cm="1">
        <f t="array" ref="BH79">IFERROR(_xldudf_SCOTT_SUMTRANSACTIONS(Scotts_Org1,'COA - VALUE TABLE'!$A79,'COA - VALUE TABLE'!BH$5,'COA - VALUE TABLE'!BH$6),0)</f>
        <v>0</v>
      </c>
      <c r="BI79" s="350" cm="1">
        <f t="array" ref="BI79">IFERROR(_xldudf_SCOTT_SUMTRANSACTIONS(Scotts_Org1,'COA - VALUE TABLE'!$A79,'COA - VALUE TABLE'!BI$5,'COA - VALUE TABLE'!BI$6),0)</f>
        <v>0</v>
      </c>
      <c r="BJ79" s="351" cm="1">
        <f t="array" ref="BJ79">IFERROR(_xldudf_SCOTT_SUMTRANSACTIONS(Scotts_Org1,'COA - VALUE TABLE'!$A79,'COA - VALUE TABLE'!BJ$5,'COA - VALUE TABLE'!BJ$6),0)</f>
        <v>0</v>
      </c>
    </row>
    <row r="80" spans="1:62" x14ac:dyDescent="0.2">
      <c r="A80" s="2">
        <v>750</v>
      </c>
      <c r="B80" s="341" t="s">
        <v>360</v>
      </c>
      <c r="C80" s="341" t="s">
        <v>387</v>
      </c>
      <c r="D80" s="341"/>
      <c r="E80" s="341" t="s">
        <v>375</v>
      </c>
      <c r="F80" s="341" t="s">
        <v>290</v>
      </c>
      <c r="G80" s="341" t="s">
        <v>388</v>
      </c>
      <c r="H80" s="341" t="s">
        <v>287</v>
      </c>
      <c r="I80" s="341" t="s">
        <v>287</v>
      </c>
      <c r="J80" s="341" t="s">
        <v>287</v>
      </c>
      <c r="K80" s="3"/>
      <c r="L80" t="str">
        <f t="shared" si="18"/>
        <v>750 - Leasehold Improvements</v>
      </c>
      <c r="M80" t="s">
        <v>456</v>
      </c>
      <c r="P80" t="s">
        <v>146</v>
      </c>
      <c r="S80" s="349" cm="1">
        <f t="array" ref="S80">IFERROR(_xldudf_SCOTT_SUMTRANSACTIONS(Scotts_Org1,'COA - VALUE TABLE'!$A80,'COA - VALUE TABLE'!S$5,'COA - VALUE TABLE'!S$6),0)</f>
        <v>0</v>
      </c>
      <c r="T80" s="350" cm="1">
        <f t="array" ref="T80">IFERROR(_xldudf_SCOTT_SUMTRANSACTIONS(Scotts_Org1,'COA - VALUE TABLE'!$A80,'COA - VALUE TABLE'!T$5,'COA - VALUE TABLE'!T$6),0)</f>
        <v>0</v>
      </c>
      <c r="U80" s="350" cm="1">
        <f t="array" ref="U80">IFERROR(_xldudf_SCOTT_SUMTRANSACTIONS(Scotts_Org1,'COA - VALUE TABLE'!$A80,'COA - VALUE TABLE'!U$5,'COA - VALUE TABLE'!U$6),0)</f>
        <v>0</v>
      </c>
      <c r="V80" s="350" cm="1">
        <f t="array" ref="V80">IFERROR(_xldudf_SCOTT_SUMTRANSACTIONS(Scotts_Org1,'COA - VALUE TABLE'!$A80,'COA - VALUE TABLE'!V$5,'COA - VALUE TABLE'!V$6),0)</f>
        <v>0</v>
      </c>
      <c r="W80" s="350" cm="1">
        <f t="array" ref="W80">IFERROR(_xldudf_SCOTT_SUMTRANSACTIONS(Scotts_Org1,'COA - VALUE TABLE'!$A80,'COA - VALUE TABLE'!W$5,'COA - VALUE TABLE'!W$6),0)</f>
        <v>0</v>
      </c>
      <c r="X80" s="350" cm="1">
        <f t="array" ref="X80">IFERROR(_xldudf_SCOTT_SUMTRANSACTIONS(Scotts_Org1,'COA - VALUE TABLE'!$A80,'COA - VALUE TABLE'!X$5,'COA - VALUE TABLE'!X$6),0)</f>
        <v>0</v>
      </c>
      <c r="Y80" s="350" cm="1">
        <f t="array" ref="Y80">IFERROR(_xldudf_SCOTT_SUMTRANSACTIONS(Scotts_Org1,'COA - VALUE TABLE'!$A80,'COA - VALUE TABLE'!Y$5,'COA - VALUE TABLE'!Y$6),0)</f>
        <v>0</v>
      </c>
      <c r="Z80" s="350" cm="1">
        <f t="array" ref="Z80">IFERROR(_xldudf_SCOTT_SUMTRANSACTIONS(Scotts_Org1,'COA - VALUE TABLE'!$A80,'COA - VALUE TABLE'!Z$5,'COA - VALUE TABLE'!Z$6),0)</f>
        <v>0</v>
      </c>
      <c r="AA80" s="350" cm="1">
        <f t="array" ref="AA80">IFERROR(_xldudf_SCOTT_SUMTRANSACTIONS(Scotts_Org1,'COA - VALUE TABLE'!$A80,'COA - VALUE TABLE'!AA$5,'COA - VALUE TABLE'!AA$6),0)</f>
        <v>0</v>
      </c>
      <c r="AB80" s="350" cm="1">
        <f t="array" ref="AB80">IFERROR(_xldudf_SCOTT_SUMTRANSACTIONS(Scotts_Org1,'COA - VALUE TABLE'!$A80,'COA - VALUE TABLE'!AB$5,'COA - VALUE TABLE'!AB$6),0)</f>
        <v>0</v>
      </c>
      <c r="AC80" s="350" cm="1">
        <f t="array" ref="AC80">IFERROR(_xldudf_SCOTT_SUMTRANSACTIONS(Scotts_Org1,'COA - VALUE TABLE'!$A80,'COA - VALUE TABLE'!AC$5,'COA - VALUE TABLE'!AC$6),0)</f>
        <v>0</v>
      </c>
      <c r="AD80" s="350" cm="1">
        <f t="array" ref="AD80">IFERROR(_xldudf_SCOTT_SUMTRANSACTIONS(Scotts_Org1,'COA - VALUE TABLE'!$A80,'COA - VALUE TABLE'!AD$5,'COA - VALUE TABLE'!AD$6),0)</f>
        <v>0</v>
      </c>
      <c r="AE80" s="350">
        <f t="shared" si="19"/>
        <v>0</v>
      </c>
      <c r="AF80" s="350">
        <f>IF(Header!$C$4=S$7,S80,0)+IF(Header!$C$4=T$7,T80,0)+IF(Header!$C$4=U$7,U80,0)+IF(Header!$C$4=V$7,V80,0)+IF(Header!$C$4=W$7,W80,0)+IF(Header!$C$4=X$7,X80,0)+IF(Header!$C$4=Y$7,Y80,0)+IF(Header!$C$4=Z$7,Z80,0)+IF(Header!$C$4=AA$7,AA80,0)+IF(Header!$C$4=AB$7,AB80,0)+IF(Header!$C$4=AC$7,AC80,0)+IF(Header!$C$4=AD$7,AD80,0)</f>
        <v>0</v>
      </c>
      <c r="AG80" s="351">
        <f t="shared" si="32"/>
        <v>0</v>
      </c>
      <c r="AJ80" s="2">
        <f t="shared" si="20"/>
        <v>0</v>
      </c>
      <c r="AK80" s="341">
        <f t="shared" si="21"/>
        <v>0</v>
      </c>
      <c r="AL80" s="341">
        <f t="shared" si="22"/>
        <v>0</v>
      </c>
      <c r="AM80" s="341">
        <f t="shared" si="23"/>
        <v>0</v>
      </c>
      <c r="AN80" s="341">
        <f t="shared" si="24"/>
        <v>0</v>
      </c>
      <c r="AO80" s="341">
        <f t="shared" si="25"/>
        <v>0</v>
      </c>
      <c r="AP80" s="341">
        <f t="shared" si="26"/>
        <v>0</v>
      </c>
      <c r="AQ80" s="341">
        <f t="shared" si="27"/>
        <v>0</v>
      </c>
      <c r="AR80" s="341">
        <f t="shared" si="28"/>
        <v>0</v>
      </c>
      <c r="AS80" s="341">
        <f t="shared" si="29"/>
        <v>0</v>
      </c>
      <c r="AT80" s="341">
        <f t="shared" si="30"/>
        <v>0</v>
      </c>
      <c r="AU80" s="341">
        <f t="shared" si="31"/>
        <v>0</v>
      </c>
      <c r="AV80" s="351"/>
      <c r="AX80" s="349" cm="1">
        <f t="array" ref="AX80">IFERROR(_xldudf_SCOTT_SUMTRANSACTIONS(Scotts_Org1,'COA - VALUE TABLE'!$A80,'COA - VALUE TABLE'!AX$5,'COA - VALUE TABLE'!AX$6),0)</f>
        <v>0</v>
      </c>
      <c r="AY80" s="350" cm="1">
        <f t="array" ref="AY80">IFERROR(_xldudf_SCOTT_SUMTRANSACTIONS(Scotts_Org1,'COA - VALUE TABLE'!$A80,'COA - VALUE TABLE'!AY$5,'COA - VALUE TABLE'!AY$6),0)</f>
        <v>0</v>
      </c>
      <c r="AZ80" s="350" cm="1">
        <f t="array" ref="AZ80">IFERROR(_xldudf_SCOTT_SUMTRANSACTIONS(Scotts_Org1,'COA - VALUE TABLE'!$A80,'COA - VALUE TABLE'!AZ$5,'COA - VALUE TABLE'!AZ$6),0)</f>
        <v>0</v>
      </c>
      <c r="BA80" s="350" cm="1">
        <f t="array" ref="BA80">IFERROR(_xldudf_SCOTT_SUMTRANSACTIONS(Scotts_Org1,'COA - VALUE TABLE'!$A80,'COA - VALUE TABLE'!BA$5,'COA - VALUE TABLE'!BA$6),0)</f>
        <v>0</v>
      </c>
      <c r="BB80" s="350" cm="1">
        <f t="array" ref="BB80">IFERROR(_xldudf_SCOTT_SUMTRANSACTIONS(Scotts_Org1,'COA - VALUE TABLE'!$A80,'COA - VALUE TABLE'!BB$5,'COA - VALUE TABLE'!BB$6),0)</f>
        <v>0</v>
      </c>
      <c r="BC80" s="350" cm="1">
        <f t="array" ref="BC80">IFERROR(_xldudf_SCOTT_SUMTRANSACTIONS(Scotts_Org1,'COA - VALUE TABLE'!$A80,'COA - VALUE TABLE'!BC$5,'COA - VALUE TABLE'!BC$6),0)</f>
        <v>0</v>
      </c>
      <c r="BD80" s="350" cm="1">
        <f t="array" ref="BD80">IFERROR(_xldudf_SCOTT_SUMTRANSACTIONS(Scotts_Org1,'COA - VALUE TABLE'!$A80,'COA - VALUE TABLE'!BD$5,'COA - VALUE TABLE'!BD$6),0)</f>
        <v>0</v>
      </c>
      <c r="BE80" s="350" cm="1">
        <f t="array" ref="BE80">IFERROR(_xldudf_SCOTT_SUMTRANSACTIONS(Scotts_Org1,'COA - VALUE TABLE'!$A80,'COA - VALUE TABLE'!BE$5,'COA - VALUE TABLE'!BE$6),0)</f>
        <v>0</v>
      </c>
      <c r="BF80" s="350" cm="1">
        <f t="array" ref="BF80">IFERROR(_xldudf_SCOTT_SUMTRANSACTIONS(Scotts_Org1,'COA - VALUE TABLE'!$A80,'COA - VALUE TABLE'!BF$5,'COA - VALUE TABLE'!BF$6),0)</f>
        <v>0</v>
      </c>
      <c r="BG80" s="350" cm="1">
        <f t="array" ref="BG80">IFERROR(_xldudf_SCOTT_SUMTRANSACTIONS(Scotts_Org1,'COA - VALUE TABLE'!$A80,'COA - VALUE TABLE'!BG$5,'COA - VALUE TABLE'!BG$6),0)</f>
        <v>0</v>
      </c>
      <c r="BH80" s="350" cm="1">
        <f t="array" ref="BH80">IFERROR(_xldudf_SCOTT_SUMTRANSACTIONS(Scotts_Org1,'COA - VALUE TABLE'!$A80,'COA - VALUE TABLE'!BH$5,'COA - VALUE TABLE'!BH$6),0)</f>
        <v>0</v>
      </c>
      <c r="BI80" s="350" cm="1">
        <f t="array" ref="BI80">IFERROR(_xldudf_SCOTT_SUMTRANSACTIONS(Scotts_Org1,'COA - VALUE TABLE'!$A80,'COA - VALUE TABLE'!BI$5,'COA - VALUE TABLE'!BI$6),0)</f>
        <v>0</v>
      </c>
      <c r="BJ80" s="351" cm="1">
        <f t="array" ref="BJ80">IFERROR(_xldudf_SCOTT_SUMTRANSACTIONS(Scotts_Org1,'COA - VALUE TABLE'!$A80,'COA - VALUE TABLE'!BJ$5,'COA - VALUE TABLE'!BJ$6),0)</f>
        <v>0</v>
      </c>
    </row>
    <row r="81" spans="1:62" x14ac:dyDescent="0.2">
      <c r="A81" s="2">
        <v>751</v>
      </c>
      <c r="B81" s="341" t="s">
        <v>360</v>
      </c>
      <c r="C81" s="341" t="s">
        <v>389</v>
      </c>
      <c r="D81" s="341"/>
      <c r="E81" s="341" t="s">
        <v>375</v>
      </c>
      <c r="F81" s="341" t="s">
        <v>290</v>
      </c>
      <c r="G81" s="341" t="s">
        <v>390</v>
      </c>
      <c r="H81" s="341" t="s">
        <v>287</v>
      </c>
      <c r="I81" s="341" t="s">
        <v>287</v>
      </c>
      <c r="J81" s="341" t="s">
        <v>287</v>
      </c>
      <c r="K81" s="3"/>
      <c r="L81" t="str">
        <f t="shared" si="18"/>
        <v>751 - Less Accumulated Depreciation on Leasehold Improvements</v>
      </c>
      <c r="M81" t="s">
        <v>456</v>
      </c>
      <c r="P81" t="s">
        <v>146</v>
      </c>
      <c r="S81" s="349" cm="1">
        <f t="array" ref="S81">IFERROR(_xldudf_SCOTT_SUMTRANSACTIONS(Scotts_Org1,'COA - VALUE TABLE'!$A81,'COA - VALUE TABLE'!S$5,'COA - VALUE TABLE'!S$6),0)</f>
        <v>0</v>
      </c>
      <c r="T81" s="350" cm="1">
        <f t="array" ref="T81">IFERROR(_xldudf_SCOTT_SUMTRANSACTIONS(Scotts_Org1,'COA - VALUE TABLE'!$A81,'COA - VALUE TABLE'!T$5,'COA - VALUE TABLE'!T$6),0)</f>
        <v>0</v>
      </c>
      <c r="U81" s="350" cm="1">
        <f t="array" ref="U81">IFERROR(_xldudf_SCOTT_SUMTRANSACTIONS(Scotts_Org1,'COA - VALUE TABLE'!$A81,'COA - VALUE TABLE'!U$5,'COA - VALUE TABLE'!U$6),0)</f>
        <v>0</v>
      </c>
      <c r="V81" s="350" cm="1">
        <f t="array" ref="V81">IFERROR(_xldudf_SCOTT_SUMTRANSACTIONS(Scotts_Org1,'COA - VALUE TABLE'!$A81,'COA - VALUE TABLE'!V$5,'COA - VALUE TABLE'!V$6),0)</f>
        <v>0</v>
      </c>
      <c r="W81" s="350" cm="1">
        <f t="array" ref="W81">IFERROR(_xldudf_SCOTT_SUMTRANSACTIONS(Scotts_Org1,'COA - VALUE TABLE'!$A81,'COA - VALUE TABLE'!W$5,'COA - VALUE TABLE'!W$6),0)</f>
        <v>0</v>
      </c>
      <c r="X81" s="350" cm="1">
        <f t="array" ref="X81">IFERROR(_xldudf_SCOTT_SUMTRANSACTIONS(Scotts_Org1,'COA - VALUE TABLE'!$A81,'COA - VALUE TABLE'!X$5,'COA - VALUE TABLE'!X$6),0)</f>
        <v>0</v>
      </c>
      <c r="Y81" s="350" cm="1">
        <f t="array" ref="Y81">IFERROR(_xldudf_SCOTT_SUMTRANSACTIONS(Scotts_Org1,'COA - VALUE TABLE'!$A81,'COA - VALUE TABLE'!Y$5,'COA - VALUE TABLE'!Y$6),0)</f>
        <v>0</v>
      </c>
      <c r="Z81" s="350" cm="1">
        <f t="array" ref="Z81">IFERROR(_xldudf_SCOTT_SUMTRANSACTIONS(Scotts_Org1,'COA - VALUE TABLE'!$A81,'COA - VALUE TABLE'!Z$5,'COA - VALUE TABLE'!Z$6),0)</f>
        <v>0</v>
      </c>
      <c r="AA81" s="350" cm="1">
        <f t="array" ref="AA81">IFERROR(_xldudf_SCOTT_SUMTRANSACTIONS(Scotts_Org1,'COA - VALUE TABLE'!$A81,'COA - VALUE TABLE'!AA$5,'COA - VALUE TABLE'!AA$6),0)</f>
        <v>0</v>
      </c>
      <c r="AB81" s="350" cm="1">
        <f t="array" ref="AB81">IFERROR(_xldudf_SCOTT_SUMTRANSACTIONS(Scotts_Org1,'COA - VALUE TABLE'!$A81,'COA - VALUE TABLE'!AB$5,'COA - VALUE TABLE'!AB$6),0)</f>
        <v>0</v>
      </c>
      <c r="AC81" s="350" cm="1">
        <f t="array" ref="AC81">IFERROR(_xldudf_SCOTT_SUMTRANSACTIONS(Scotts_Org1,'COA - VALUE TABLE'!$A81,'COA - VALUE TABLE'!AC$5,'COA - VALUE TABLE'!AC$6),0)</f>
        <v>0</v>
      </c>
      <c r="AD81" s="350" cm="1">
        <f t="array" ref="AD81">IFERROR(_xldudf_SCOTT_SUMTRANSACTIONS(Scotts_Org1,'COA - VALUE TABLE'!$A81,'COA - VALUE TABLE'!AD$5,'COA - VALUE TABLE'!AD$6),0)</f>
        <v>0</v>
      </c>
      <c r="AE81" s="350">
        <f t="shared" si="19"/>
        <v>0</v>
      </c>
      <c r="AF81" s="350">
        <f>IF(Header!$C$4=S$7,S81,0)+IF(Header!$C$4=T$7,T81,0)+IF(Header!$C$4=U$7,U81,0)+IF(Header!$C$4=V$7,V81,0)+IF(Header!$C$4=W$7,W81,0)+IF(Header!$C$4=X$7,X81,0)+IF(Header!$C$4=Y$7,Y81,0)+IF(Header!$C$4=Z$7,Z81,0)+IF(Header!$C$4=AA$7,AA81,0)+IF(Header!$C$4=AB$7,AB81,0)+IF(Header!$C$4=AC$7,AC81,0)+IF(Header!$C$4=AD$7,AD81,0)</f>
        <v>0</v>
      </c>
      <c r="AG81" s="351">
        <f t="shared" si="32"/>
        <v>0</v>
      </c>
      <c r="AJ81" s="2">
        <f t="shared" si="20"/>
        <v>0</v>
      </c>
      <c r="AK81" s="341">
        <f t="shared" si="21"/>
        <v>0</v>
      </c>
      <c r="AL81" s="341">
        <f t="shared" si="22"/>
        <v>0</v>
      </c>
      <c r="AM81" s="341">
        <f t="shared" si="23"/>
        <v>0</v>
      </c>
      <c r="AN81" s="341">
        <f t="shared" si="24"/>
        <v>0</v>
      </c>
      <c r="AO81" s="341">
        <f t="shared" si="25"/>
        <v>0</v>
      </c>
      <c r="AP81" s="341">
        <f t="shared" si="26"/>
        <v>0</v>
      </c>
      <c r="AQ81" s="341">
        <f t="shared" si="27"/>
        <v>0</v>
      </c>
      <c r="AR81" s="341">
        <f t="shared" si="28"/>
        <v>0</v>
      </c>
      <c r="AS81" s="341">
        <f t="shared" si="29"/>
        <v>0</v>
      </c>
      <c r="AT81" s="341">
        <f t="shared" si="30"/>
        <v>0</v>
      </c>
      <c r="AU81" s="341">
        <f t="shared" si="31"/>
        <v>0</v>
      </c>
      <c r="AV81" s="351"/>
      <c r="AX81" s="349" cm="1">
        <f t="array" ref="AX81">IFERROR(_xldudf_SCOTT_SUMTRANSACTIONS(Scotts_Org1,'COA - VALUE TABLE'!$A81,'COA - VALUE TABLE'!AX$5,'COA - VALUE TABLE'!AX$6),0)</f>
        <v>0</v>
      </c>
      <c r="AY81" s="350" cm="1">
        <f t="array" ref="AY81">IFERROR(_xldudf_SCOTT_SUMTRANSACTIONS(Scotts_Org1,'COA - VALUE TABLE'!$A81,'COA - VALUE TABLE'!AY$5,'COA - VALUE TABLE'!AY$6),0)</f>
        <v>0</v>
      </c>
      <c r="AZ81" s="350" cm="1">
        <f t="array" ref="AZ81">IFERROR(_xldudf_SCOTT_SUMTRANSACTIONS(Scotts_Org1,'COA - VALUE TABLE'!$A81,'COA - VALUE TABLE'!AZ$5,'COA - VALUE TABLE'!AZ$6),0)</f>
        <v>0</v>
      </c>
      <c r="BA81" s="350" cm="1">
        <f t="array" ref="BA81">IFERROR(_xldudf_SCOTT_SUMTRANSACTIONS(Scotts_Org1,'COA - VALUE TABLE'!$A81,'COA - VALUE TABLE'!BA$5,'COA - VALUE TABLE'!BA$6),0)</f>
        <v>0</v>
      </c>
      <c r="BB81" s="350" cm="1">
        <f t="array" ref="BB81">IFERROR(_xldudf_SCOTT_SUMTRANSACTIONS(Scotts_Org1,'COA - VALUE TABLE'!$A81,'COA - VALUE TABLE'!BB$5,'COA - VALUE TABLE'!BB$6),0)</f>
        <v>0</v>
      </c>
      <c r="BC81" s="350" cm="1">
        <f t="array" ref="BC81">IFERROR(_xldudf_SCOTT_SUMTRANSACTIONS(Scotts_Org1,'COA - VALUE TABLE'!$A81,'COA - VALUE TABLE'!BC$5,'COA - VALUE TABLE'!BC$6),0)</f>
        <v>0</v>
      </c>
      <c r="BD81" s="350" cm="1">
        <f t="array" ref="BD81">IFERROR(_xldudf_SCOTT_SUMTRANSACTIONS(Scotts_Org1,'COA - VALUE TABLE'!$A81,'COA - VALUE TABLE'!BD$5,'COA - VALUE TABLE'!BD$6),0)</f>
        <v>0</v>
      </c>
      <c r="BE81" s="350" cm="1">
        <f t="array" ref="BE81">IFERROR(_xldudf_SCOTT_SUMTRANSACTIONS(Scotts_Org1,'COA - VALUE TABLE'!$A81,'COA - VALUE TABLE'!BE$5,'COA - VALUE TABLE'!BE$6),0)</f>
        <v>0</v>
      </c>
      <c r="BF81" s="350" cm="1">
        <f t="array" ref="BF81">IFERROR(_xldudf_SCOTT_SUMTRANSACTIONS(Scotts_Org1,'COA - VALUE TABLE'!$A81,'COA - VALUE TABLE'!BF$5,'COA - VALUE TABLE'!BF$6),0)</f>
        <v>0</v>
      </c>
      <c r="BG81" s="350" cm="1">
        <f t="array" ref="BG81">IFERROR(_xldudf_SCOTT_SUMTRANSACTIONS(Scotts_Org1,'COA - VALUE TABLE'!$A81,'COA - VALUE TABLE'!BG$5,'COA - VALUE TABLE'!BG$6),0)</f>
        <v>0</v>
      </c>
      <c r="BH81" s="350" cm="1">
        <f t="array" ref="BH81">IFERROR(_xldudf_SCOTT_SUMTRANSACTIONS(Scotts_Org1,'COA - VALUE TABLE'!$A81,'COA - VALUE TABLE'!BH$5,'COA - VALUE TABLE'!BH$6),0)</f>
        <v>0</v>
      </c>
      <c r="BI81" s="350" cm="1">
        <f t="array" ref="BI81">IFERROR(_xldudf_SCOTT_SUMTRANSACTIONS(Scotts_Org1,'COA - VALUE TABLE'!$A81,'COA - VALUE TABLE'!BI$5,'COA - VALUE TABLE'!BI$6),0)</f>
        <v>0</v>
      </c>
      <c r="BJ81" s="351" cm="1">
        <f t="array" ref="BJ81">IFERROR(_xldudf_SCOTT_SUMTRANSACTIONS(Scotts_Org1,'COA - VALUE TABLE'!$A81,'COA - VALUE TABLE'!BJ$5,'COA - VALUE TABLE'!BJ$6),0)</f>
        <v>0</v>
      </c>
    </row>
    <row r="82" spans="1:62" x14ac:dyDescent="0.2">
      <c r="A82" s="2">
        <v>760</v>
      </c>
      <c r="B82" s="341" t="s">
        <v>360</v>
      </c>
      <c r="C82" s="341" t="s">
        <v>391</v>
      </c>
      <c r="D82" s="341"/>
      <c r="E82" s="341" t="s">
        <v>375</v>
      </c>
      <c r="F82" s="341" t="s">
        <v>290</v>
      </c>
      <c r="G82" s="341" t="s">
        <v>392</v>
      </c>
      <c r="H82" s="341" t="s">
        <v>287</v>
      </c>
      <c r="I82" s="341" t="s">
        <v>287</v>
      </c>
      <c r="J82" s="341" t="s">
        <v>287</v>
      </c>
      <c r="K82" s="3"/>
      <c r="L82" t="str">
        <f t="shared" si="18"/>
        <v>760 - Motor Vehicles</v>
      </c>
      <c r="M82" t="s">
        <v>456</v>
      </c>
      <c r="P82" t="s">
        <v>146</v>
      </c>
      <c r="S82" s="349" cm="1">
        <f t="array" ref="S82">IFERROR(_xldudf_SCOTT_SUMTRANSACTIONS(Scotts_Org1,'COA - VALUE TABLE'!$A82,'COA - VALUE TABLE'!S$5,'COA - VALUE TABLE'!S$6),0)</f>
        <v>0</v>
      </c>
      <c r="T82" s="350" cm="1">
        <f t="array" ref="T82">IFERROR(_xldudf_SCOTT_SUMTRANSACTIONS(Scotts_Org1,'COA - VALUE TABLE'!$A82,'COA - VALUE TABLE'!T$5,'COA - VALUE TABLE'!T$6),0)</f>
        <v>0</v>
      </c>
      <c r="U82" s="350" cm="1">
        <f t="array" ref="U82">IFERROR(_xldudf_SCOTT_SUMTRANSACTIONS(Scotts_Org1,'COA - VALUE TABLE'!$A82,'COA - VALUE TABLE'!U$5,'COA - VALUE TABLE'!U$6),0)</f>
        <v>0</v>
      </c>
      <c r="V82" s="350" cm="1">
        <f t="array" ref="V82">IFERROR(_xldudf_SCOTT_SUMTRANSACTIONS(Scotts_Org1,'COA - VALUE TABLE'!$A82,'COA - VALUE TABLE'!V$5,'COA - VALUE TABLE'!V$6),0)</f>
        <v>0</v>
      </c>
      <c r="W82" s="350" cm="1">
        <f t="array" ref="W82">IFERROR(_xldudf_SCOTT_SUMTRANSACTIONS(Scotts_Org1,'COA - VALUE TABLE'!$A82,'COA - VALUE TABLE'!W$5,'COA - VALUE TABLE'!W$6),0)</f>
        <v>0</v>
      </c>
      <c r="X82" s="350" cm="1">
        <f t="array" ref="X82">IFERROR(_xldudf_SCOTT_SUMTRANSACTIONS(Scotts_Org1,'COA - VALUE TABLE'!$A82,'COA - VALUE TABLE'!X$5,'COA - VALUE TABLE'!X$6),0)</f>
        <v>0</v>
      </c>
      <c r="Y82" s="350" cm="1">
        <f t="array" ref="Y82">IFERROR(_xldudf_SCOTT_SUMTRANSACTIONS(Scotts_Org1,'COA - VALUE TABLE'!$A82,'COA - VALUE TABLE'!Y$5,'COA - VALUE TABLE'!Y$6),0)</f>
        <v>0</v>
      </c>
      <c r="Z82" s="350" cm="1">
        <f t="array" ref="Z82">IFERROR(_xldudf_SCOTT_SUMTRANSACTIONS(Scotts_Org1,'COA - VALUE TABLE'!$A82,'COA - VALUE TABLE'!Z$5,'COA - VALUE TABLE'!Z$6),0)</f>
        <v>0</v>
      </c>
      <c r="AA82" s="350" cm="1">
        <f t="array" ref="AA82">IFERROR(_xldudf_SCOTT_SUMTRANSACTIONS(Scotts_Org1,'COA - VALUE TABLE'!$A82,'COA - VALUE TABLE'!AA$5,'COA - VALUE TABLE'!AA$6),0)</f>
        <v>0</v>
      </c>
      <c r="AB82" s="350" cm="1">
        <f t="array" ref="AB82">IFERROR(_xldudf_SCOTT_SUMTRANSACTIONS(Scotts_Org1,'COA - VALUE TABLE'!$A82,'COA - VALUE TABLE'!AB$5,'COA - VALUE TABLE'!AB$6),0)</f>
        <v>0</v>
      </c>
      <c r="AC82" s="350" cm="1">
        <f t="array" ref="AC82">IFERROR(_xldudf_SCOTT_SUMTRANSACTIONS(Scotts_Org1,'COA - VALUE TABLE'!$A82,'COA - VALUE TABLE'!AC$5,'COA - VALUE TABLE'!AC$6),0)</f>
        <v>0</v>
      </c>
      <c r="AD82" s="350" cm="1">
        <f t="array" ref="AD82">IFERROR(_xldudf_SCOTT_SUMTRANSACTIONS(Scotts_Org1,'COA - VALUE TABLE'!$A82,'COA - VALUE TABLE'!AD$5,'COA - VALUE TABLE'!AD$6),0)</f>
        <v>0</v>
      </c>
      <c r="AE82" s="350">
        <f t="shared" si="19"/>
        <v>0</v>
      </c>
      <c r="AF82" s="350">
        <f>IF(Header!$C$4=S$7,S82,0)+IF(Header!$C$4=T$7,T82,0)+IF(Header!$C$4=U$7,U82,0)+IF(Header!$C$4=V$7,V82,0)+IF(Header!$C$4=W$7,W82,0)+IF(Header!$C$4=X$7,X82,0)+IF(Header!$C$4=Y$7,Y82,0)+IF(Header!$C$4=Z$7,Z82,0)+IF(Header!$C$4=AA$7,AA82,0)+IF(Header!$C$4=AB$7,AB82,0)+IF(Header!$C$4=AC$7,AC82,0)+IF(Header!$C$4=AD$7,AD82,0)</f>
        <v>0</v>
      </c>
      <c r="AG82" s="351">
        <f t="shared" si="32"/>
        <v>0</v>
      </c>
      <c r="AJ82" s="2">
        <f t="shared" si="20"/>
        <v>0</v>
      </c>
      <c r="AK82" s="341">
        <f t="shared" si="21"/>
        <v>0</v>
      </c>
      <c r="AL82" s="341">
        <f t="shared" si="22"/>
        <v>0</v>
      </c>
      <c r="AM82" s="341">
        <f t="shared" si="23"/>
        <v>0</v>
      </c>
      <c r="AN82" s="341">
        <f t="shared" si="24"/>
        <v>0</v>
      </c>
      <c r="AO82" s="341">
        <f t="shared" si="25"/>
        <v>0</v>
      </c>
      <c r="AP82" s="341">
        <f t="shared" si="26"/>
        <v>0</v>
      </c>
      <c r="AQ82" s="341">
        <f t="shared" si="27"/>
        <v>0</v>
      </c>
      <c r="AR82" s="341">
        <f t="shared" si="28"/>
        <v>0</v>
      </c>
      <c r="AS82" s="341">
        <f t="shared" si="29"/>
        <v>0</v>
      </c>
      <c r="AT82" s="341">
        <f t="shared" si="30"/>
        <v>0</v>
      </c>
      <c r="AU82" s="341">
        <f t="shared" si="31"/>
        <v>0</v>
      </c>
      <c r="AV82" s="351"/>
      <c r="AX82" s="349" cm="1">
        <f t="array" ref="AX82">IFERROR(_xldudf_SCOTT_SUMTRANSACTIONS(Scotts_Org1,'COA - VALUE TABLE'!$A82,'COA - VALUE TABLE'!AX$5,'COA - VALUE TABLE'!AX$6),0)</f>
        <v>0</v>
      </c>
      <c r="AY82" s="350" cm="1">
        <f t="array" ref="AY82">IFERROR(_xldudf_SCOTT_SUMTRANSACTIONS(Scotts_Org1,'COA - VALUE TABLE'!$A82,'COA - VALUE TABLE'!AY$5,'COA - VALUE TABLE'!AY$6),0)</f>
        <v>0</v>
      </c>
      <c r="AZ82" s="355" cm="1">
        <f t="array" ref="AZ82">IFERROR(_xldudf_SCOTT_SUMTRANSACTIONS(Scotts_Org1,'COA - VALUE TABLE'!$A82,'COA - VALUE TABLE'!AZ$5,'COA - VALUE TABLE'!AZ$6),0)</f>
        <v>0</v>
      </c>
      <c r="BA82" s="350" cm="1">
        <f t="array" ref="BA82">IFERROR(_xldudf_SCOTT_SUMTRANSACTIONS(Scotts_Org1,'COA - VALUE TABLE'!$A82,'COA - VALUE TABLE'!BA$5,'COA - VALUE TABLE'!BA$6),0)</f>
        <v>0</v>
      </c>
      <c r="BB82" s="350" cm="1">
        <f t="array" ref="BB82">IFERROR(_xldudf_SCOTT_SUMTRANSACTIONS(Scotts_Org1,'COA - VALUE TABLE'!$A82,'COA - VALUE TABLE'!BB$5,'COA - VALUE TABLE'!BB$6),0)</f>
        <v>0</v>
      </c>
      <c r="BC82" s="350" cm="1">
        <f t="array" ref="BC82">IFERROR(_xldudf_SCOTT_SUMTRANSACTIONS(Scotts_Org1,'COA - VALUE TABLE'!$A82,'COA - VALUE TABLE'!BC$5,'COA - VALUE TABLE'!BC$6),0)</f>
        <v>0</v>
      </c>
      <c r="BD82" s="350" cm="1">
        <f t="array" ref="BD82">IFERROR(_xldudf_SCOTT_SUMTRANSACTIONS(Scotts_Org1,'COA - VALUE TABLE'!$A82,'COA - VALUE TABLE'!BD$5,'COA - VALUE TABLE'!BD$6),0)</f>
        <v>0</v>
      </c>
      <c r="BE82" s="350" cm="1">
        <f t="array" ref="BE82">IFERROR(_xldudf_SCOTT_SUMTRANSACTIONS(Scotts_Org1,'COA - VALUE TABLE'!$A82,'COA - VALUE TABLE'!BE$5,'COA - VALUE TABLE'!BE$6),0)</f>
        <v>0</v>
      </c>
      <c r="BF82" s="350" cm="1">
        <f t="array" ref="BF82">IFERROR(_xldudf_SCOTT_SUMTRANSACTIONS(Scotts_Org1,'COA - VALUE TABLE'!$A82,'COA - VALUE TABLE'!BF$5,'COA - VALUE TABLE'!BF$6),0)</f>
        <v>0</v>
      </c>
      <c r="BG82" s="350" cm="1">
        <f t="array" ref="BG82">IFERROR(_xldudf_SCOTT_SUMTRANSACTIONS(Scotts_Org1,'COA - VALUE TABLE'!$A82,'COA - VALUE TABLE'!BG$5,'COA - VALUE TABLE'!BG$6),0)</f>
        <v>0</v>
      </c>
      <c r="BH82" s="350" cm="1">
        <f t="array" ref="BH82">IFERROR(_xldudf_SCOTT_SUMTRANSACTIONS(Scotts_Org1,'COA - VALUE TABLE'!$A82,'COA - VALUE TABLE'!BH$5,'COA - VALUE TABLE'!BH$6),0)</f>
        <v>0</v>
      </c>
      <c r="BI82" s="350" cm="1">
        <f t="array" ref="BI82">IFERROR(_xldudf_SCOTT_SUMTRANSACTIONS(Scotts_Org1,'COA - VALUE TABLE'!$A82,'COA - VALUE TABLE'!BI$5,'COA - VALUE TABLE'!BI$6),0)</f>
        <v>0</v>
      </c>
      <c r="BJ82" s="351" cm="1">
        <f t="array" ref="BJ82">IFERROR(_xldudf_SCOTT_SUMTRANSACTIONS(Scotts_Org1,'COA - VALUE TABLE'!$A82,'COA - VALUE TABLE'!BJ$5,'COA - VALUE TABLE'!BJ$6),0)</f>
        <v>0</v>
      </c>
    </row>
    <row r="83" spans="1:62" x14ac:dyDescent="0.2">
      <c r="A83" s="2">
        <v>761</v>
      </c>
      <c r="B83" s="341" t="s">
        <v>360</v>
      </c>
      <c r="C83" s="341" t="s">
        <v>393</v>
      </c>
      <c r="D83" s="341"/>
      <c r="E83" s="341" t="s">
        <v>375</v>
      </c>
      <c r="F83" s="341" t="s">
        <v>290</v>
      </c>
      <c r="G83" s="341" t="s">
        <v>394</v>
      </c>
      <c r="H83" s="341" t="s">
        <v>287</v>
      </c>
      <c r="I83" s="341" t="s">
        <v>287</v>
      </c>
      <c r="J83" s="341" t="s">
        <v>287</v>
      </c>
      <c r="K83" s="3"/>
      <c r="L83" t="str">
        <f t="shared" si="18"/>
        <v>761 - Less Accumulated Depreciation on Motor Vehicles</v>
      </c>
      <c r="M83" t="s">
        <v>456</v>
      </c>
      <c r="P83" t="s">
        <v>146</v>
      </c>
      <c r="S83" s="349" cm="1">
        <f t="array" ref="S83">IFERROR(_xldudf_SCOTT_SUMTRANSACTIONS(Scotts_Org1,'COA - VALUE TABLE'!$A83,'COA - VALUE TABLE'!S$5,'COA - VALUE TABLE'!S$6),0)</f>
        <v>0</v>
      </c>
      <c r="T83" s="350" cm="1">
        <f t="array" ref="T83">IFERROR(_xldudf_SCOTT_SUMTRANSACTIONS(Scotts_Org1,'COA - VALUE TABLE'!$A83,'COA - VALUE TABLE'!T$5,'COA - VALUE TABLE'!T$6),0)</f>
        <v>0</v>
      </c>
      <c r="U83" s="350" cm="1">
        <f t="array" ref="U83">IFERROR(_xldudf_SCOTT_SUMTRANSACTIONS(Scotts_Org1,'COA - VALUE TABLE'!$A83,'COA - VALUE TABLE'!U$5,'COA - VALUE TABLE'!U$6),0)</f>
        <v>0</v>
      </c>
      <c r="V83" s="350" cm="1">
        <f t="array" ref="V83">IFERROR(_xldudf_SCOTT_SUMTRANSACTIONS(Scotts_Org1,'COA - VALUE TABLE'!$A83,'COA - VALUE TABLE'!V$5,'COA - VALUE TABLE'!V$6),0)</f>
        <v>0</v>
      </c>
      <c r="W83" s="350" cm="1">
        <f t="array" ref="W83">IFERROR(_xldudf_SCOTT_SUMTRANSACTIONS(Scotts_Org1,'COA - VALUE TABLE'!$A83,'COA - VALUE TABLE'!W$5,'COA - VALUE TABLE'!W$6),0)</f>
        <v>0</v>
      </c>
      <c r="X83" s="350" cm="1">
        <f t="array" ref="X83">IFERROR(_xldudf_SCOTT_SUMTRANSACTIONS(Scotts_Org1,'COA - VALUE TABLE'!$A83,'COA - VALUE TABLE'!X$5,'COA - VALUE TABLE'!X$6),0)</f>
        <v>0</v>
      </c>
      <c r="Y83" s="350" cm="1">
        <f t="array" ref="Y83">IFERROR(_xldudf_SCOTT_SUMTRANSACTIONS(Scotts_Org1,'COA - VALUE TABLE'!$A83,'COA - VALUE TABLE'!Y$5,'COA - VALUE TABLE'!Y$6),0)</f>
        <v>0</v>
      </c>
      <c r="Z83" s="350" cm="1">
        <f t="array" ref="Z83">IFERROR(_xldudf_SCOTT_SUMTRANSACTIONS(Scotts_Org1,'COA - VALUE TABLE'!$A83,'COA - VALUE TABLE'!Z$5,'COA - VALUE TABLE'!Z$6),0)</f>
        <v>0</v>
      </c>
      <c r="AA83" s="350" cm="1">
        <f t="array" ref="AA83">IFERROR(_xldudf_SCOTT_SUMTRANSACTIONS(Scotts_Org1,'COA - VALUE TABLE'!$A83,'COA - VALUE TABLE'!AA$5,'COA - VALUE TABLE'!AA$6),0)</f>
        <v>0</v>
      </c>
      <c r="AB83" s="350" cm="1">
        <f t="array" ref="AB83">IFERROR(_xldudf_SCOTT_SUMTRANSACTIONS(Scotts_Org1,'COA - VALUE TABLE'!$A83,'COA - VALUE TABLE'!AB$5,'COA - VALUE TABLE'!AB$6),0)</f>
        <v>0</v>
      </c>
      <c r="AC83" s="350" cm="1">
        <f t="array" ref="AC83">IFERROR(_xldudf_SCOTT_SUMTRANSACTIONS(Scotts_Org1,'COA - VALUE TABLE'!$A83,'COA - VALUE TABLE'!AC$5,'COA - VALUE TABLE'!AC$6),0)</f>
        <v>0</v>
      </c>
      <c r="AD83" s="350" cm="1">
        <f t="array" ref="AD83">IFERROR(_xldudf_SCOTT_SUMTRANSACTIONS(Scotts_Org1,'COA - VALUE TABLE'!$A83,'COA - VALUE TABLE'!AD$5,'COA - VALUE TABLE'!AD$6),0)</f>
        <v>0</v>
      </c>
      <c r="AE83" s="350">
        <f t="shared" si="19"/>
        <v>0</v>
      </c>
      <c r="AF83" s="350">
        <f>IF(Header!$C$4=S$7,S83,0)+IF(Header!$C$4=T$7,T83,0)+IF(Header!$C$4=U$7,U83,0)+IF(Header!$C$4=V$7,V83,0)+IF(Header!$C$4=W$7,W83,0)+IF(Header!$C$4=X$7,X83,0)+IF(Header!$C$4=Y$7,Y83,0)+IF(Header!$C$4=Z$7,Z83,0)+IF(Header!$C$4=AA$7,AA83,0)+IF(Header!$C$4=AB$7,AB83,0)+IF(Header!$C$4=AC$7,AC83,0)+IF(Header!$C$4=AD$7,AD83,0)</f>
        <v>0</v>
      </c>
      <c r="AG83" s="351">
        <f t="shared" si="32"/>
        <v>0</v>
      </c>
      <c r="AJ83" s="2">
        <f t="shared" si="20"/>
        <v>0</v>
      </c>
      <c r="AK83" s="341">
        <f t="shared" si="21"/>
        <v>0</v>
      </c>
      <c r="AL83" s="341">
        <f t="shared" si="22"/>
        <v>0</v>
      </c>
      <c r="AM83" s="341">
        <f t="shared" si="23"/>
        <v>0</v>
      </c>
      <c r="AN83" s="341">
        <f t="shared" si="24"/>
        <v>0</v>
      </c>
      <c r="AO83" s="341">
        <f t="shared" si="25"/>
        <v>0</v>
      </c>
      <c r="AP83" s="341">
        <f t="shared" si="26"/>
        <v>0</v>
      </c>
      <c r="AQ83" s="341">
        <f t="shared" si="27"/>
        <v>0</v>
      </c>
      <c r="AR83" s="341">
        <f t="shared" si="28"/>
        <v>0</v>
      </c>
      <c r="AS83" s="341">
        <f t="shared" si="29"/>
        <v>0</v>
      </c>
      <c r="AT83" s="341">
        <f t="shared" si="30"/>
        <v>0</v>
      </c>
      <c r="AU83" s="341">
        <f t="shared" si="31"/>
        <v>0</v>
      </c>
      <c r="AV83" s="351"/>
      <c r="AX83" s="349" cm="1">
        <f t="array" ref="AX83">IFERROR(_xldudf_SCOTT_SUMTRANSACTIONS(Scotts_Org1,'COA - VALUE TABLE'!$A83,'COA - VALUE TABLE'!AX$5,'COA - VALUE TABLE'!AX$6),0)</f>
        <v>0</v>
      </c>
      <c r="AY83" s="350" cm="1">
        <f t="array" ref="AY83">IFERROR(_xldudf_SCOTT_SUMTRANSACTIONS(Scotts_Org1,'COA - VALUE TABLE'!$A83,'COA - VALUE TABLE'!AY$5,'COA - VALUE TABLE'!AY$6),0)</f>
        <v>0</v>
      </c>
      <c r="AZ83" s="350" cm="1">
        <f t="array" ref="AZ83">IFERROR(_xldudf_SCOTT_SUMTRANSACTIONS(Scotts_Org1,'COA - VALUE TABLE'!$A83,'COA - VALUE TABLE'!AZ$5,'COA - VALUE TABLE'!AZ$6),0)</f>
        <v>0</v>
      </c>
      <c r="BA83" s="350" cm="1">
        <f t="array" ref="BA83">IFERROR(_xldudf_SCOTT_SUMTRANSACTIONS(Scotts_Org1,'COA - VALUE TABLE'!$A83,'COA - VALUE TABLE'!BA$5,'COA - VALUE TABLE'!BA$6),0)</f>
        <v>0</v>
      </c>
      <c r="BB83" s="350" cm="1">
        <f t="array" ref="BB83">IFERROR(_xldudf_SCOTT_SUMTRANSACTIONS(Scotts_Org1,'COA - VALUE TABLE'!$A83,'COA - VALUE TABLE'!BB$5,'COA - VALUE TABLE'!BB$6),0)</f>
        <v>0</v>
      </c>
      <c r="BC83" s="350" cm="1">
        <f t="array" ref="BC83">IFERROR(_xldudf_SCOTT_SUMTRANSACTIONS(Scotts_Org1,'COA - VALUE TABLE'!$A83,'COA - VALUE TABLE'!BC$5,'COA - VALUE TABLE'!BC$6),0)</f>
        <v>0</v>
      </c>
      <c r="BD83" s="350" cm="1">
        <f t="array" ref="BD83">IFERROR(_xldudf_SCOTT_SUMTRANSACTIONS(Scotts_Org1,'COA - VALUE TABLE'!$A83,'COA - VALUE TABLE'!BD$5,'COA - VALUE TABLE'!BD$6),0)</f>
        <v>0</v>
      </c>
      <c r="BE83" s="350" cm="1">
        <f t="array" ref="BE83">IFERROR(_xldudf_SCOTT_SUMTRANSACTIONS(Scotts_Org1,'COA - VALUE TABLE'!$A83,'COA - VALUE TABLE'!BE$5,'COA - VALUE TABLE'!BE$6),0)</f>
        <v>0</v>
      </c>
      <c r="BF83" s="350" cm="1">
        <f t="array" ref="BF83">IFERROR(_xldudf_SCOTT_SUMTRANSACTIONS(Scotts_Org1,'COA - VALUE TABLE'!$A83,'COA - VALUE TABLE'!BF$5,'COA - VALUE TABLE'!BF$6),0)</f>
        <v>0</v>
      </c>
      <c r="BG83" s="350" cm="1">
        <f t="array" ref="BG83">IFERROR(_xldudf_SCOTT_SUMTRANSACTIONS(Scotts_Org1,'COA - VALUE TABLE'!$A83,'COA - VALUE TABLE'!BG$5,'COA - VALUE TABLE'!BG$6),0)</f>
        <v>0</v>
      </c>
      <c r="BH83" s="350" cm="1">
        <f t="array" ref="BH83">IFERROR(_xldudf_SCOTT_SUMTRANSACTIONS(Scotts_Org1,'COA - VALUE TABLE'!$A83,'COA - VALUE TABLE'!BH$5,'COA - VALUE TABLE'!BH$6),0)</f>
        <v>0</v>
      </c>
      <c r="BI83" s="350" cm="1">
        <f t="array" ref="BI83">IFERROR(_xldudf_SCOTT_SUMTRANSACTIONS(Scotts_Org1,'COA - VALUE TABLE'!$A83,'COA - VALUE TABLE'!BI$5,'COA - VALUE TABLE'!BI$6),0)</f>
        <v>0</v>
      </c>
      <c r="BJ83" s="351" cm="1">
        <f t="array" ref="BJ83">IFERROR(_xldudf_SCOTT_SUMTRANSACTIONS(Scotts_Org1,'COA - VALUE TABLE'!$A83,'COA - VALUE TABLE'!BJ$5,'COA - VALUE TABLE'!BJ$6),0)</f>
        <v>0</v>
      </c>
    </row>
    <row r="84" spans="1:62" x14ac:dyDescent="0.2">
      <c r="A84" s="2">
        <v>764</v>
      </c>
      <c r="B84" s="341" t="s">
        <v>360</v>
      </c>
      <c r="C84" s="341" t="s">
        <v>509</v>
      </c>
      <c r="D84" s="341"/>
      <c r="E84" s="341" t="s">
        <v>375</v>
      </c>
      <c r="F84" s="341" t="s">
        <v>290</v>
      </c>
      <c r="G84" s="341" t="s">
        <v>395</v>
      </c>
      <c r="H84" s="341" t="s">
        <v>287</v>
      </c>
      <c r="I84" s="341" t="s">
        <v>287</v>
      </c>
      <c r="J84" s="341" t="s">
        <v>287</v>
      </c>
      <c r="K84" s="3"/>
      <c r="L84" t="str">
        <f t="shared" si="18"/>
        <v>764 - Plant and Machinery</v>
      </c>
      <c r="M84" t="s">
        <v>456</v>
      </c>
      <c r="P84" t="s">
        <v>146</v>
      </c>
      <c r="S84" s="349" cm="1">
        <f t="array" ref="S84">IFERROR(_xldudf_SCOTT_SUMTRANSACTIONS(Scotts_Org1,'COA - VALUE TABLE'!$A84,'COA - VALUE TABLE'!S$5,'COA - VALUE TABLE'!S$6),0)</f>
        <v>0</v>
      </c>
      <c r="T84" s="350" cm="1">
        <f t="array" ref="T84">IFERROR(_xldudf_SCOTT_SUMTRANSACTIONS(Scotts_Org1,'COA - VALUE TABLE'!$A84,'COA - VALUE TABLE'!T$5,'COA - VALUE TABLE'!T$6),0)</f>
        <v>0</v>
      </c>
      <c r="U84" s="350" cm="1">
        <f t="array" ref="U84">IFERROR(_xldudf_SCOTT_SUMTRANSACTIONS(Scotts_Org1,'COA - VALUE TABLE'!$A84,'COA - VALUE TABLE'!U$5,'COA - VALUE TABLE'!U$6),0)</f>
        <v>0</v>
      </c>
      <c r="V84" s="350" cm="1">
        <f t="array" ref="V84">IFERROR(_xldudf_SCOTT_SUMTRANSACTIONS(Scotts_Org1,'COA - VALUE TABLE'!$A84,'COA - VALUE TABLE'!V$5,'COA - VALUE TABLE'!V$6),0)</f>
        <v>0</v>
      </c>
      <c r="W84" s="350" cm="1">
        <f t="array" ref="W84">IFERROR(_xldudf_SCOTT_SUMTRANSACTIONS(Scotts_Org1,'COA - VALUE TABLE'!$A84,'COA - VALUE TABLE'!W$5,'COA - VALUE TABLE'!W$6),0)</f>
        <v>0</v>
      </c>
      <c r="X84" s="350" cm="1">
        <f t="array" ref="X84">IFERROR(_xldudf_SCOTT_SUMTRANSACTIONS(Scotts_Org1,'COA - VALUE TABLE'!$A84,'COA - VALUE TABLE'!X$5,'COA - VALUE TABLE'!X$6),0)</f>
        <v>0</v>
      </c>
      <c r="Y84" s="350" cm="1">
        <f t="array" ref="Y84">IFERROR(_xldudf_SCOTT_SUMTRANSACTIONS(Scotts_Org1,'COA - VALUE TABLE'!$A84,'COA - VALUE TABLE'!Y$5,'COA - VALUE TABLE'!Y$6),0)</f>
        <v>0</v>
      </c>
      <c r="Z84" s="350" cm="1">
        <f t="array" ref="Z84">IFERROR(_xldudf_SCOTT_SUMTRANSACTIONS(Scotts_Org1,'COA - VALUE TABLE'!$A84,'COA - VALUE TABLE'!Z$5,'COA - VALUE TABLE'!Z$6),0)</f>
        <v>0</v>
      </c>
      <c r="AA84" s="350" cm="1">
        <f t="array" ref="AA84">IFERROR(_xldudf_SCOTT_SUMTRANSACTIONS(Scotts_Org1,'COA - VALUE TABLE'!$A84,'COA - VALUE TABLE'!AA$5,'COA - VALUE TABLE'!AA$6),0)</f>
        <v>0</v>
      </c>
      <c r="AB84" s="350" cm="1">
        <f t="array" ref="AB84">IFERROR(_xldudf_SCOTT_SUMTRANSACTIONS(Scotts_Org1,'COA - VALUE TABLE'!$A84,'COA - VALUE TABLE'!AB$5,'COA - VALUE TABLE'!AB$6),0)</f>
        <v>0</v>
      </c>
      <c r="AC84" s="350" cm="1">
        <f t="array" ref="AC84">IFERROR(_xldudf_SCOTT_SUMTRANSACTIONS(Scotts_Org1,'COA - VALUE TABLE'!$A84,'COA - VALUE TABLE'!AC$5,'COA - VALUE TABLE'!AC$6),0)</f>
        <v>0</v>
      </c>
      <c r="AD84" s="350" cm="1">
        <f t="array" ref="AD84">IFERROR(_xldudf_SCOTT_SUMTRANSACTIONS(Scotts_Org1,'COA - VALUE TABLE'!$A84,'COA - VALUE TABLE'!AD$5,'COA - VALUE TABLE'!AD$6),0)</f>
        <v>0</v>
      </c>
      <c r="AE84" s="350">
        <f t="shared" si="19"/>
        <v>0</v>
      </c>
      <c r="AF84" s="350">
        <f>IF(Header!$C$4=S$7,S84,0)+IF(Header!$C$4=T$7,T84,0)+IF(Header!$C$4=U$7,U84,0)+IF(Header!$C$4=V$7,V84,0)+IF(Header!$C$4=W$7,W84,0)+IF(Header!$C$4=X$7,X84,0)+IF(Header!$C$4=Y$7,Y84,0)+IF(Header!$C$4=Z$7,Z84,0)+IF(Header!$C$4=AA$7,AA84,0)+IF(Header!$C$4=AB$7,AB84,0)+IF(Header!$C$4=AC$7,AC84,0)+IF(Header!$C$4=AD$7,AD84,0)</f>
        <v>0</v>
      </c>
      <c r="AG84" s="351">
        <f t="shared" si="32"/>
        <v>0</v>
      </c>
      <c r="AJ84" s="2">
        <f t="shared" si="20"/>
        <v>0</v>
      </c>
      <c r="AK84" s="341">
        <f t="shared" si="21"/>
        <v>0</v>
      </c>
      <c r="AL84" s="341">
        <f t="shared" si="22"/>
        <v>0</v>
      </c>
      <c r="AM84" s="341">
        <f t="shared" si="23"/>
        <v>0</v>
      </c>
      <c r="AN84" s="341">
        <f t="shared" si="24"/>
        <v>0</v>
      </c>
      <c r="AO84" s="341">
        <f t="shared" si="25"/>
        <v>0</v>
      </c>
      <c r="AP84" s="341">
        <f t="shared" si="26"/>
        <v>0</v>
      </c>
      <c r="AQ84" s="341">
        <f t="shared" si="27"/>
        <v>0</v>
      </c>
      <c r="AR84" s="341">
        <f t="shared" si="28"/>
        <v>0</v>
      </c>
      <c r="AS84" s="341">
        <f t="shared" si="29"/>
        <v>0</v>
      </c>
      <c r="AT84" s="341">
        <f t="shared" si="30"/>
        <v>0</v>
      </c>
      <c r="AU84" s="341">
        <f t="shared" si="31"/>
        <v>0</v>
      </c>
      <c r="AV84" s="351"/>
      <c r="AX84" s="349" cm="1">
        <f t="array" ref="AX84">IFERROR(_xldudf_SCOTT_SUMTRANSACTIONS(Scotts_Org1,'COA - VALUE TABLE'!$A84,'COA - VALUE TABLE'!AX$5,'COA - VALUE TABLE'!AX$6),0)</f>
        <v>0</v>
      </c>
      <c r="AY84" s="350" cm="1">
        <f t="array" ref="AY84">IFERROR(_xldudf_SCOTT_SUMTRANSACTIONS(Scotts_Org1,'COA - VALUE TABLE'!$A84,'COA - VALUE TABLE'!AY$5,'COA - VALUE TABLE'!AY$6),0)</f>
        <v>0</v>
      </c>
      <c r="AZ84" s="350" cm="1">
        <f t="array" ref="AZ84">IFERROR(_xldudf_SCOTT_SUMTRANSACTIONS(Scotts_Org1,'COA - VALUE TABLE'!$A84,'COA - VALUE TABLE'!AZ$5,'COA - VALUE TABLE'!AZ$6),0)</f>
        <v>0</v>
      </c>
      <c r="BA84" s="350" cm="1">
        <f t="array" ref="BA84">IFERROR(_xldudf_SCOTT_SUMTRANSACTIONS(Scotts_Org1,'COA - VALUE TABLE'!$A84,'COA - VALUE TABLE'!BA$5,'COA - VALUE TABLE'!BA$6),0)</f>
        <v>0</v>
      </c>
      <c r="BB84" s="350" cm="1">
        <f t="array" ref="BB84">IFERROR(_xldudf_SCOTT_SUMTRANSACTIONS(Scotts_Org1,'COA - VALUE TABLE'!$A84,'COA - VALUE TABLE'!BB$5,'COA - VALUE TABLE'!BB$6),0)</f>
        <v>0</v>
      </c>
      <c r="BC84" s="350" cm="1">
        <f t="array" ref="BC84">IFERROR(_xldudf_SCOTT_SUMTRANSACTIONS(Scotts_Org1,'COA - VALUE TABLE'!$A84,'COA - VALUE TABLE'!BC$5,'COA - VALUE TABLE'!BC$6),0)</f>
        <v>0</v>
      </c>
      <c r="BD84" s="350" cm="1">
        <f t="array" ref="BD84">IFERROR(_xldudf_SCOTT_SUMTRANSACTIONS(Scotts_Org1,'COA - VALUE TABLE'!$A84,'COA - VALUE TABLE'!BD$5,'COA - VALUE TABLE'!BD$6),0)</f>
        <v>0</v>
      </c>
      <c r="BE84" s="350" cm="1">
        <f t="array" ref="BE84">IFERROR(_xldudf_SCOTT_SUMTRANSACTIONS(Scotts_Org1,'COA - VALUE TABLE'!$A84,'COA - VALUE TABLE'!BE$5,'COA - VALUE TABLE'!BE$6),0)</f>
        <v>0</v>
      </c>
      <c r="BF84" s="350" cm="1">
        <f t="array" ref="BF84">IFERROR(_xldudf_SCOTT_SUMTRANSACTIONS(Scotts_Org1,'COA - VALUE TABLE'!$A84,'COA - VALUE TABLE'!BF$5,'COA - VALUE TABLE'!BF$6),0)</f>
        <v>0</v>
      </c>
      <c r="BG84" s="350" cm="1">
        <f t="array" ref="BG84">IFERROR(_xldudf_SCOTT_SUMTRANSACTIONS(Scotts_Org1,'COA - VALUE TABLE'!$A84,'COA - VALUE TABLE'!BG$5,'COA - VALUE TABLE'!BG$6),0)</f>
        <v>0</v>
      </c>
      <c r="BH84" s="350" cm="1">
        <f t="array" ref="BH84">IFERROR(_xldudf_SCOTT_SUMTRANSACTIONS(Scotts_Org1,'COA - VALUE TABLE'!$A84,'COA - VALUE TABLE'!BH$5,'COA - VALUE TABLE'!BH$6),0)</f>
        <v>0</v>
      </c>
      <c r="BI84" s="350" cm="1">
        <f t="array" ref="BI84">IFERROR(_xldudf_SCOTT_SUMTRANSACTIONS(Scotts_Org1,'COA - VALUE TABLE'!$A84,'COA - VALUE TABLE'!BI$5,'COA - VALUE TABLE'!BI$6),0)</f>
        <v>0</v>
      </c>
      <c r="BJ84" s="351" cm="1">
        <f t="array" ref="BJ84">IFERROR(_xldudf_SCOTT_SUMTRANSACTIONS(Scotts_Org1,'COA - VALUE TABLE'!$A84,'COA - VALUE TABLE'!BJ$5,'COA - VALUE TABLE'!BJ$6),0)</f>
        <v>0</v>
      </c>
    </row>
    <row r="85" spans="1:62" x14ac:dyDescent="0.2">
      <c r="A85" s="2">
        <v>765</v>
      </c>
      <c r="B85" s="341" t="s">
        <v>360</v>
      </c>
      <c r="C85" s="341" t="s">
        <v>396</v>
      </c>
      <c r="D85" s="341"/>
      <c r="E85" s="341" t="s">
        <v>375</v>
      </c>
      <c r="F85" s="341" t="s">
        <v>290</v>
      </c>
      <c r="G85" s="341" t="s">
        <v>397</v>
      </c>
      <c r="H85" s="341" t="s">
        <v>287</v>
      </c>
      <c r="I85" s="341" t="s">
        <v>287</v>
      </c>
      <c r="J85" s="341" t="s">
        <v>287</v>
      </c>
      <c r="K85" s="3"/>
      <c r="L85" t="str">
        <f t="shared" si="18"/>
        <v>765 - Less Accumulated Depreciation on Plant and Machinery</v>
      </c>
      <c r="M85" t="s">
        <v>456</v>
      </c>
      <c r="P85" t="s">
        <v>146</v>
      </c>
      <c r="S85" s="349" cm="1">
        <f t="array" ref="S85">IFERROR(_xldudf_SCOTT_SUMTRANSACTIONS(Scotts_Org1,'COA - VALUE TABLE'!$A85,'COA - VALUE TABLE'!S$5,'COA - VALUE TABLE'!S$6),0)</f>
        <v>0</v>
      </c>
      <c r="T85" s="350" cm="1">
        <f t="array" ref="T85">IFERROR(_xldudf_SCOTT_SUMTRANSACTIONS(Scotts_Org1,'COA - VALUE TABLE'!$A85,'COA - VALUE TABLE'!T$5,'COA - VALUE TABLE'!T$6),0)</f>
        <v>0</v>
      </c>
      <c r="U85" s="350" cm="1">
        <f t="array" ref="U85">IFERROR(_xldudf_SCOTT_SUMTRANSACTIONS(Scotts_Org1,'COA - VALUE TABLE'!$A85,'COA - VALUE TABLE'!U$5,'COA - VALUE TABLE'!U$6),0)</f>
        <v>0</v>
      </c>
      <c r="V85" s="350" cm="1">
        <f t="array" ref="V85">IFERROR(_xldudf_SCOTT_SUMTRANSACTIONS(Scotts_Org1,'COA - VALUE TABLE'!$A85,'COA - VALUE TABLE'!V$5,'COA - VALUE TABLE'!V$6),0)</f>
        <v>0</v>
      </c>
      <c r="W85" s="350" cm="1">
        <f t="array" ref="W85">IFERROR(_xldudf_SCOTT_SUMTRANSACTIONS(Scotts_Org1,'COA - VALUE TABLE'!$A85,'COA - VALUE TABLE'!W$5,'COA - VALUE TABLE'!W$6),0)</f>
        <v>0</v>
      </c>
      <c r="X85" s="350" cm="1">
        <f t="array" ref="X85">IFERROR(_xldudf_SCOTT_SUMTRANSACTIONS(Scotts_Org1,'COA - VALUE TABLE'!$A85,'COA - VALUE TABLE'!X$5,'COA - VALUE TABLE'!X$6),0)</f>
        <v>0</v>
      </c>
      <c r="Y85" s="350" cm="1">
        <f t="array" ref="Y85">IFERROR(_xldudf_SCOTT_SUMTRANSACTIONS(Scotts_Org1,'COA - VALUE TABLE'!$A85,'COA - VALUE TABLE'!Y$5,'COA - VALUE TABLE'!Y$6),0)</f>
        <v>0</v>
      </c>
      <c r="Z85" s="350" cm="1">
        <f t="array" ref="Z85">IFERROR(_xldudf_SCOTT_SUMTRANSACTIONS(Scotts_Org1,'COA - VALUE TABLE'!$A85,'COA - VALUE TABLE'!Z$5,'COA - VALUE TABLE'!Z$6),0)</f>
        <v>0</v>
      </c>
      <c r="AA85" s="350" cm="1">
        <f t="array" ref="AA85">IFERROR(_xldudf_SCOTT_SUMTRANSACTIONS(Scotts_Org1,'COA - VALUE TABLE'!$A85,'COA - VALUE TABLE'!AA$5,'COA - VALUE TABLE'!AA$6),0)</f>
        <v>0</v>
      </c>
      <c r="AB85" s="350" cm="1">
        <f t="array" ref="AB85">IFERROR(_xldudf_SCOTT_SUMTRANSACTIONS(Scotts_Org1,'COA - VALUE TABLE'!$A85,'COA - VALUE TABLE'!AB$5,'COA - VALUE TABLE'!AB$6),0)</f>
        <v>0</v>
      </c>
      <c r="AC85" s="350" cm="1">
        <f t="array" ref="AC85">IFERROR(_xldudf_SCOTT_SUMTRANSACTIONS(Scotts_Org1,'COA - VALUE TABLE'!$A85,'COA - VALUE TABLE'!AC$5,'COA - VALUE TABLE'!AC$6),0)</f>
        <v>0</v>
      </c>
      <c r="AD85" s="350" cm="1">
        <f t="array" ref="AD85">IFERROR(_xldudf_SCOTT_SUMTRANSACTIONS(Scotts_Org1,'COA - VALUE TABLE'!$A85,'COA - VALUE TABLE'!AD$5,'COA - VALUE TABLE'!AD$6),0)</f>
        <v>0</v>
      </c>
      <c r="AE85" s="350">
        <f t="shared" si="19"/>
        <v>0</v>
      </c>
      <c r="AF85" s="350">
        <f>IF(Header!$C$4=S$7,S85,0)+IF(Header!$C$4=T$7,T85,0)+IF(Header!$C$4=U$7,U85,0)+IF(Header!$C$4=V$7,V85,0)+IF(Header!$C$4=W$7,W85,0)+IF(Header!$C$4=X$7,X85,0)+IF(Header!$C$4=Y$7,Y85,0)+IF(Header!$C$4=Z$7,Z85,0)+IF(Header!$C$4=AA$7,AA85,0)+IF(Header!$C$4=AB$7,AB85,0)+IF(Header!$C$4=AC$7,AC85,0)+IF(Header!$C$4=AD$7,AD85,0)</f>
        <v>0</v>
      </c>
      <c r="AG85" s="351">
        <f t="shared" si="32"/>
        <v>0</v>
      </c>
      <c r="AJ85" s="2">
        <f t="shared" si="20"/>
        <v>0</v>
      </c>
      <c r="AK85" s="341">
        <f t="shared" si="21"/>
        <v>0</v>
      </c>
      <c r="AL85" s="341">
        <f t="shared" si="22"/>
        <v>0</v>
      </c>
      <c r="AM85" s="341">
        <f t="shared" si="23"/>
        <v>0</v>
      </c>
      <c r="AN85" s="341">
        <f t="shared" si="24"/>
        <v>0</v>
      </c>
      <c r="AO85" s="341">
        <f t="shared" si="25"/>
        <v>0</v>
      </c>
      <c r="AP85" s="341">
        <f t="shared" si="26"/>
        <v>0</v>
      </c>
      <c r="AQ85" s="341">
        <f t="shared" si="27"/>
        <v>0</v>
      </c>
      <c r="AR85" s="341">
        <f t="shared" si="28"/>
        <v>0</v>
      </c>
      <c r="AS85" s="341">
        <f t="shared" si="29"/>
        <v>0</v>
      </c>
      <c r="AT85" s="341">
        <f t="shared" si="30"/>
        <v>0</v>
      </c>
      <c r="AU85" s="341">
        <f t="shared" si="31"/>
        <v>0</v>
      </c>
      <c r="AV85" s="351"/>
      <c r="AX85" s="349" cm="1">
        <f t="array" ref="AX85">IFERROR(_xldudf_SCOTT_SUMTRANSACTIONS(Scotts_Org1,'COA - VALUE TABLE'!$A85,'COA - VALUE TABLE'!AX$5,'COA - VALUE TABLE'!AX$6),0)</f>
        <v>0</v>
      </c>
      <c r="AY85" s="350" cm="1">
        <f t="array" ref="AY85">IFERROR(_xldudf_SCOTT_SUMTRANSACTIONS(Scotts_Org1,'COA - VALUE TABLE'!$A85,'COA - VALUE TABLE'!AY$5,'COA - VALUE TABLE'!AY$6),0)</f>
        <v>0</v>
      </c>
      <c r="AZ85" s="350" cm="1">
        <f t="array" ref="AZ85">IFERROR(_xldudf_SCOTT_SUMTRANSACTIONS(Scotts_Org1,'COA - VALUE TABLE'!$A85,'COA - VALUE TABLE'!AZ$5,'COA - VALUE TABLE'!AZ$6),0)</f>
        <v>0</v>
      </c>
      <c r="BA85" s="350" cm="1">
        <f t="array" ref="BA85">IFERROR(_xldudf_SCOTT_SUMTRANSACTIONS(Scotts_Org1,'COA - VALUE TABLE'!$A85,'COA - VALUE TABLE'!BA$5,'COA - VALUE TABLE'!BA$6),0)</f>
        <v>0</v>
      </c>
      <c r="BB85" s="350" cm="1">
        <f t="array" ref="BB85">IFERROR(_xldudf_SCOTT_SUMTRANSACTIONS(Scotts_Org1,'COA - VALUE TABLE'!$A85,'COA - VALUE TABLE'!BB$5,'COA - VALUE TABLE'!BB$6),0)</f>
        <v>0</v>
      </c>
      <c r="BC85" s="350" cm="1">
        <f t="array" ref="BC85">IFERROR(_xldudf_SCOTT_SUMTRANSACTIONS(Scotts_Org1,'COA - VALUE TABLE'!$A85,'COA - VALUE TABLE'!BC$5,'COA - VALUE TABLE'!BC$6),0)</f>
        <v>0</v>
      </c>
      <c r="BD85" s="350" cm="1">
        <f t="array" ref="BD85">IFERROR(_xldudf_SCOTT_SUMTRANSACTIONS(Scotts_Org1,'COA - VALUE TABLE'!$A85,'COA - VALUE TABLE'!BD$5,'COA - VALUE TABLE'!BD$6),0)</f>
        <v>0</v>
      </c>
      <c r="BE85" s="350" cm="1">
        <f t="array" ref="BE85">IFERROR(_xldudf_SCOTT_SUMTRANSACTIONS(Scotts_Org1,'COA - VALUE TABLE'!$A85,'COA - VALUE TABLE'!BE$5,'COA - VALUE TABLE'!BE$6),0)</f>
        <v>0</v>
      </c>
      <c r="BF85" s="350" cm="1">
        <f t="array" ref="BF85">IFERROR(_xldudf_SCOTT_SUMTRANSACTIONS(Scotts_Org1,'COA - VALUE TABLE'!$A85,'COA - VALUE TABLE'!BF$5,'COA - VALUE TABLE'!BF$6),0)</f>
        <v>0</v>
      </c>
      <c r="BG85" s="350" cm="1">
        <f t="array" ref="BG85">IFERROR(_xldudf_SCOTT_SUMTRANSACTIONS(Scotts_Org1,'COA - VALUE TABLE'!$A85,'COA - VALUE TABLE'!BG$5,'COA - VALUE TABLE'!BG$6),0)</f>
        <v>0</v>
      </c>
      <c r="BH85" s="350" cm="1">
        <f t="array" ref="BH85">IFERROR(_xldudf_SCOTT_SUMTRANSACTIONS(Scotts_Org1,'COA - VALUE TABLE'!$A85,'COA - VALUE TABLE'!BH$5,'COA - VALUE TABLE'!BH$6),0)</f>
        <v>0</v>
      </c>
      <c r="BI85" s="350" cm="1">
        <f t="array" ref="BI85">IFERROR(_xldudf_SCOTT_SUMTRANSACTIONS(Scotts_Org1,'COA - VALUE TABLE'!$A85,'COA - VALUE TABLE'!BI$5,'COA - VALUE TABLE'!BI$6),0)</f>
        <v>0</v>
      </c>
      <c r="BJ85" s="351" cm="1">
        <f t="array" ref="BJ85">IFERROR(_xldudf_SCOTT_SUMTRANSACTIONS(Scotts_Org1,'COA - VALUE TABLE'!$A85,'COA - VALUE TABLE'!BJ$5,'COA - VALUE TABLE'!BJ$6),0)</f>
        <v>0</v>
      </c>
    </row>
    <row r="86" spans="1:62" x14ac:dyDescent="0.2">
      <c r="A86" s="2">
        <v>766</v>
      </c>
      <c r="B86" s="341" t="s">
        <v>360</v>
      </c>
      <c r="C86" s="341" t="s">
        <v>510</v>
      </c>
      <c r="D86" s="341"/>
      <c r="E86" s="341" t="s">
        <v>375</v>
      </c>
      <c r="F86" s="341" t="s">
        <v>290</v>
      </c>
      <c r="G86" s="341" t="s">
        <v>511</v>
      </c>
      <c r="H86" s="341" t="s">
        <v>287</v>
      </c>
      <c r="I86" s="341" t="s">
        <v>287</v>
      </c>
      <c r="J86" s="341" t="s">
        <v>287</v>
      </c>
      <c r="K86" s="3"/>
      <c r="L86" t="str">
        <f t="shared" si="18"/>
        <v>766 - Fixtures and Fittings</v>
      </c>
      <c r="M86" t="s">
        <v>456</v>
      </c>
      <c r="P86" t="s">
        <v>146</v>
      </c>
      <c r="S86" s="349" cm="1">
        <f t="array" ref="S86">IFERROR(_xldudf_SCOTT_SUMTRANSACTIONS(Scotts_Org1,'COA - VALUE TABLE'!$A86,'COA - VALUE TABLE'!S$5,'COA - VALUE TABLE'!S$6),0)</f>
        <v>0</v>
      </c>
      <c r="T86" s="350" cm="1">
        <f t="array" ref="T86">IFERROR(_xldudf_SCOTT_SUMTRANSACTIONS(Scotts_Org1,'COA - VALUE TABLE'!$A86,'COA - VALUE TABLE'!T$5,'COA - VALUE TABLE'!T$6),0)</f>
        <v>0</v>
      </c>
      <c r="U86" s="350" cm="1">
        <f t="array" ref="U86">IFERROR(_xldudf_SCOTT_SUMTRANSACTIONS(Scotts_Org1,'COA - VALUE TABLE'!$A86,'COA - VALUE TABLE'!U$5,'COA - VALUE TABLE'!U$6),0)</f>
        <v>0</v>
      </c>
      <c r="V86" s="350" cm="1">
        <f t="array" ref="V86">IFERROR(_xldudf_SCOTT_SUMTRANSACTIONS(Scotts_Org1,'COA - VALUE TABLE'!$A86,'COA - VALUE TABLE'!V$5,'COA - VALUE TABLE'!V$6),0)</f>
        <v>0</v>
      </c>
      <c r="W86" s="350" cm="1">
        <f t="array" ref="W86">IFERROR(_xldudf_SCOTT_SUMTRANSACTIONS(Scotts_Org1,'COA - VALUE TABLE'!$A86,'COA - VALUE TABLE'!W$5,'COA - VALUE TABLE'!W$6),0)</f>
        <v>0</v>
      </c>
      <c r="X86" s="350" cm="1">
        <f t="array" ref="X86">IFERROR(_xldudf_SCOTT_SUMTRANSACTIONS(Scotts_Org1,'COA - VALUE TABLE'!$A86,'COA - VALUE TABLE'!X$5,'COA - VALUE TABLE'!X$6),0)</f>
        <v>0</v>
      </c>
      <c r="Y86" s="350" cm="1">
        <f t="array" ref="Y86">IFERROR(_xldudf_SCOTT_SUMTRANSACTIONS(Scotts_Org1,'COA - VALUE TABLE'!$A86,'COA - VALUE TABLE'!Y$5,'COA - VALUE TABLE'!Y$6),0)</f>
        <v>0</v>
      </c>
      <c r="Z86" s="350" cm="1">
        <f t="array" ref="Z86">IFERROR(_xldudf_SCOTT_SUMTRANSACTIONS(Scotts_Org1,'COA - VALUE TABLE'!$A86,'COA - VALUE TABLE'!Z$5,'COA - VALUE TABLE'!Z$6),0)</f>
        <v>0</v>
      </c>
      <c r="AA86" s="350" cm="1">
        <f t="array" ref="AA86">IFERROR(_xldudf_SCOTT_SUMTRANSACTIONS(Scotts_Org1,'COA - VALUE TABLE'!$A86,'COA - VALUE TABLE'!AA$5,'COA - VALUE TABLE'!AA$6),0)</f>
        <v>0</v>
      </c>
      <c r="AB86" s="350" cm="1">
        <f t="array" ref="AB86">IFERROR(_xldudf_SCOTT_SUMTRANSACTIONS(Scotts_Org1,'COA - VALUE TABLE'!$A86,'COA - VALUE TABLE'!AB$5,'COA - VALUE TABLE'!AB$6),0)</f>
        <v>0</v>
      </c>
      <c r="AC86" s="350" cm="1">
        <f t="array" ref="AC86">IFERROR(_xldudf_SCOTT_SUMTRANSACTIONS(Scotts_Org1,'COA - VALUE TABLE'!$A86,'COA - VALUE TABLE'!AC$5,'COA - VALUE TABLE'!AC$6),0)</f>
        <v>0</v>
      </c>
      <c r="AD86" s="350" cm="1">
        <f t="array" ref="AD86">IFERROR(_xldudf_SCOTT_SUMTRANSACTIONS(Scotts_Org1,'COA - VALUE TABLE'!$A86,'COA - VALUE TABLE'!AD$5,'COA - VALUE TABLE'!AD$6),0)</f>
        <v>0</v>
      </c>
      <c r="AE86" s="350">
        <f t="shared" si="19"/>
        <v>0</v>
      </c>
      <c r="AF86" s="350">
        <f>IF(Header!$C$4=S$7,S86,0)+IF(Header!$C$4=T$7,T86,0)+IF(Header!$C$4=U$7,U86,0)+IF(Header!$C$4=V$7,V86,0)+IF(Header!$C$4=W$7,W86,0)+IF(Header!$C$4=X$7,X86,0)+IF(Header!$C$4=Y$7,Y86,0)+IF(Header!$C$4=Z$7,Z86,0)+IF(Header!$C$4=AA$7,AA86,0)+IF(Header!$C$4=AB$7,AB86,0)+IF(Header!$C$4=AC$7,AC86,0)+IF(Header!$C$4=AD$7,AD86,0)</f>
        <v>0</v>
      </c>
      <c r="AG86" s="351">
        <f t="shared" si="32"/>
        <v>0</v>
      </c>
      <c r="AJ86" s="2">
        <f t="shared" si="20"/>
        <v>0</v>
      </c>
      <c r="AK86" s="341">
        <f t="shared" si="21"/>
        <v>0</v>
      </c>
      <c r="AL86" s="341">
        <f t="shared" si="22"/>
        <v>0</v>
      </c>
      <c r="AM86" s="341">
        <f t="shared" si="23"/>
        <v>0</v>
      </c>
      <c r="AN86" s="341">
        <f t="shared" si="24"/>
        <v>0</v>
      </c>
      <c r="AO86" s="341">
        <f t="shared" si="25"/>
        <v>0</v>
      </c>
      <c r="AP86" s="341">
        <f t="shared" si="26"/>
        <v>0</v>
      </c>
      <c r="AQ86" s="341">
        <f t="shared" si="27"/>
        <v>0</v>
      </c>
      <c r="AR86" s="341">
        <f t="shared" si="28"/>
        <v>0</v>
      </c>
      <c r="AS86" s="341">
        <f t="shared" si="29"/>
        <v>0</v>
      </c>
      <c r="AT86" s="341">
        <f t="shared" si="30"/>
        <v>0</v>
      </c>
      <c r="AU86" s="341">
        <f t="shared" si="31"/>
        <v>0</v>
      </c>
      <c r="AV86" s="351"/>
      <c r="AX86" s="349" cm="1">
        <f t="array" ref="AX86">IFERROR(_xldudf_SCOTT_SUMTRANSACTIONS(Scotts_Org1,'COA - VALUE TABLE'!$A86,'COA - VALUE TABLE'!AX$5,'COA - VALUE TABLE'!AX$6),0)</f>
        <v>0</v>
      </c>
      <c r="AY86" s="350" cm="1">
        <f t="array" ref="AY86">IFERROR(_xldudf_SCOTT_SUMTRANSACTIONS(Scotts_Org1,'COA - VALUE TABLE'!$A86,'COA - VALUE TABLE'!AY$5,'COA - VALUE TABLE'!AY$6),0)</f>
        <v>0</v>
      </c>
      <c r="AZ86" s="350" cm="1">
        <f t="array" ref="AZ86">IFERROR(_xldudf_SCOTT_SUMTRANSACTIONS(Scotts_Org1,'COA - VALUE TABLE'!$A86,'COA - VALUE TABLE'!AZ$5,'COA - VALUE TABLE'!AZ$6),0)</f>
        <v>0</v>
      </c>
      <c r="BA86" s="350" cm="1">
        <f t="array" ref="BA86">IFERROR(_xldudf_SCOTT_SUMTRANSACTIONS(Scotts_Org1,'COA - VALUE TABLE'!$A86,'COA - VALUE TABLE'!BA$5,'COA - VALUE TABLE'!BA$6),0)</f>
        <v>0</v>
      </c>
      <c r="BB86" s="350" cm="1">
        <f t="array" ref="BB86">IFERROR(_xldudf_SCOTT_SUMTRANSACTIONS(Scotts_Org1,'COA - VALUE TABLE'!$A86,'COA - VALUE TABLE'!BB$5,'COA - VALUE TABLE'!BB$6),0)</f>
        <v>0</v>
      </c>
      <c r="BC86" s="350" cm="1">
        <f t="array" ref="BC86">IFERROR(_xldudf_SCOTT_SUMTRANSACTIONS(Scotts_Org1,'COA - VALUE TABLE'!$A86,'COA - VALUE TABLE'!BC$5,'COA - VALUE TABLE'!BC$6),0)</f>
        <v>0</v>
      </c>
      <c r="BD86" s="350" cm="1">
        <f t="array" ref="BD86">IFERROR(_xldudf_SCOTT_SUMTRANSACTIONS(Scotts_Org1,'COA - VALUE TABLE'!$A86,'COA - VALUE TABLE'!BD$5,'COA - VALUE TABLE'!BD$6),0)</f>
        <v>0</v>
      </c>
      <c r="BE86" s="350" cm="1">
        <f t="array" ref="BE86">IFERROR(_xldudf_SCOTT_SUMTRANSACTIONS(Scotts_Org1,'COA - VALUE TABLE'!$A86,'COA - VALUE TABLE'!BE$5,'COA - VALUE TABLE'!BE$6),0)</f>
        <v>0</v>
      </c>
      <c r="BF86" s="350" cm="1">
        <f t="array" ref="BF86">IFERROR(_xldudf_SCOTT_SUMTRANSACTIONS(Scotts_Org1,'COA - VALUE TABLE'!$A86,'COA - VALUE TABLE'!BF$5,'COA - VALUE TABLE'!BF$6),0)</f>
        <v>0</v>
      </c>
      <c r="BG86" s="350" cm="1">
        <f t="array" ref="BG86">IFERROR(_xldudf_SCOTT_SUMTRANSACTIONS(Scotts_Org1,'COA - VALUE TABLE'!$A86,'COA - VALUE TABLE'!BG$5,'COA - VALUE TABLE'!BG$6),0)</f>
        <v>0</v>
      </c>
      <c r="BH86" s="350" cm="1">
        <f t="array" ref="BH86">IFERROR(_xldudf_SCOTT_SUMTRANSACTIONS(Scotts_Org1,'COA - VALUE TABLE'!$A86,'COA - VALUE TABLE'!BH$5,'COA - VALUE TABLE'!BH$6),0)</f>
        <v>0</v>
      </c>
      <c r="BI86" s="350" cm="1">
        <f t="array" ref="BI86">IFERROR(_xldudf_SCOTT_SUMTRANSACTIONS(Scotts_Org1,'COA - VALUE TABLE'!$A86,'COA - VALUE TABLE'!BI$5,'COA - VALUE TABLE'!BI$6),0)</f>
        <v>0</v>
      </c>
      <c r="BJ86" s="351" cm="1">
        <f t="array" ref="BJ86">IFERROR(_xldudf_SCOTT_SUMTRANSACTIONS(Scotts_Org1,'COA - VALUE TABLE'!$A86,'COA - VALUE TABLE'!BJ$5,'COA - VALUE TABLE'!BJ$6),0)</f>
        <v>0</v>
      </c>
    </row>
    <row r="87" spans="1:62" x14ac:dyDescent="0.2">
      <c r="A87" s="2">
        <v>767</v>
      </c>
      <c r="B87" s="341" t="s">
        <v>360</v>
      </c>
      <c r="C87" s="341" t="s">
        <v>512</v>
      </c>
      <c r="D87" s="341"/>
      <c r="E87" s="341" t="s">
        <v>375</v>
      </c>
      <c r="F87" s="341" t="s">
        <v>290</v>
      </c>
      <c r="G87" s="341" t="s">
        <v>513</v>
      </c>
      <c r="H87" s="341" t="s">
        <v>287</v>
      </c>
      <c r="I87" s="341" t="s">
        <v>287</v>
      </c>
      <c r="J87" s="341" t="s">
        <v>287</v>
      </c>
      <c r="K87" s="3"/>
      <c r="L87" t="str">
        <f t="shared" si="18"/>
        <v>767 - Less Accumulated Depreciation on Fixtures and Fittings</v>
      </c>
      <c r="M87" t="s">
        <v>456</v>
      </c>
      <c r="P87" t="s">
        <v>146</v>
      </c>
      <c r="S87" s="349" cm="1">
        <f t="array" ref="S87">IFERROR(_xldudf_SCOTT_SUMTRANSACTIONS(Scotts_Org1,'COA - VALUE TABLE'!$A87,'COA - VALUE TABLE'!S$5,'COA - VALUE TABLE'!S$6),0)</f>
        <v>0</v>
      </c>
      <c r="T87" s="350" cm="1">
        <f t="array" ref="T87">IFERROR(_xldudf_SCOTT_SUMTRANSACTIONS(Scotts_Org1,'COA - VALUE TABLE'!$A87,'COA - VALUE TABLE'!T$5,'COA - VALUE TABLE'!T$6),0)</f>
        <v>0</v>
      </c>
      <c r="U87" s="350" cm="1">
        <f t="array" ref="U87">IFERROR(_xldudf_SCOTT_SUMTRANSACTIONS(Scotts_Org1,'COA - VALUE TABLE'!$A87,'COA - VALUE TABLE'!U$5,'COA - VALUE TABLE'!U$6),0)</f>
        <v>0</v>
      </c>
      <c r="V87" s="350" cm="1">
        <f t="array" ref="V87">IFERROR(_xldudf_SCOTT_SUMTRANSACTIONS(Scotts_Org1,'COA - VALUE TABLE'!$A87,'COA - VALUE TABLE'!V$5,'COA - VALUE TABLE'!V$6),0)</f>
        <v>0</v>
      </c>
      <c r="W87" s="350" cm="1">
        <f t="array" ref="W87">IFERROR(_xldudf_SCOTT_SUMTRANSACTIONS(Scotts_Org1,'COA - VALUE TABLE'!$A87,'COA - VALUE TABLE'!W$5,'COA - VALUE TABLE'!W$6),0)</f>
        <v>0</v>
      </c>
      <c r="X87" s="350" cm="1">
        <f t="array" ref="X87">IFERROR(_xldudf_SCOTT_SUMTRANSACTIONS(Scotts_Org1,'COA - VALUE TABLE'!$A87,'COA - VALUE TABLE'!X$5,'COA - VALUE TABLE'!X$6),0)</f>
        <v>0</v>
      </c>
      <c r="Y87" s="350" cm="1">
        <f t="array" ref="Y87">IFERROR(_xldudf_SCOTT_SUMTRANSACTIONS(Scotts_Org1,'COA - VALUE TABLE'!$A87,'COA - VALUE TABLE'!Y$5,'COA - VALUE TABLE'!Y$6),0)</f>
        <v>0</v>
      </c>
      <c r="Z87" s="350" cm="1">
        <f t="array" ref="Z87">IFERROR(_xldudf_SCOTT_SUMTRANSACTIONS(Scotts_Org1,'COA - VALUE TABLE'!$A87,'COA - VALUE TABLE'!Z$5,'COA - VALUE TABLE'!Z$6),0)</f>
        <v>0</v>
      </c>
      <c r="AA87" s="350" cm="1">
        <f t="array" ref="AA87">IFERROR(_xldudf_SCOTT_SUMTRANSACTIONS(Scotts_Org1,'COA - VALUE TABLE'!$A87,'COA - VALUE TABLE'!AA$5,'COA - VALUE TABLE'!AA$6),0)</f>
        <v>0</v>
      </c>
      <c r="AB87" s="350" cm="1">
        <f t="array" ref="AB87">IFERROR(_xldudf_SCOTT_SUMTRANSACTIONS(Scotts_Org1,'COA - VALUE TABLE'!$A87,'COA - VALUE TABLE'!AB$5,'COA - VALUE TABLE'!AB$6),0)</f>
        <v>0</v>
      </c>
      <c r="AC87" s="350" cm="1">
        <f t="array" ref="AC87">IFERROR(_xldudf_SCOTT_SUMTRANSACTIONS(Scotts_Org1,'COA - VALUE TABLE'!$A87,'COA - VALUE TABLE'!AC$5,'COA - VALUE TABLE'!AC$6),0)</f>
        <v>0</v>
      </c>
      <c r="AD87" s="350" cm="1">
        <f t="array" ref="AD87">IFERROR(_xldudf_SCOTT_SUMTRANSACTIONS(Scotts_Org1,'COA - VALUE TABLE'!$A87,'COA - VALUE TABLE'!AD$5,'COA - VALUE TABLE'!AD$6),0)</f>
        <v>0</v>
      </c>
      <c r="AE87" s="350">
        <f t="shared" si="19"/>
        <v>0</v>
      </c>
      <c r="AF87" s="350">
        <f>IF(Header!$C$4=S$7,S87,0)+IF(Header!$C$4=T$7,T87,0)+IF(Header!$C$4=U$7,U87,0)+IF(Header!$C$4=V$7,V87,0)+IF(Header!$C$4=W$7,W87,0)+IF(Header!$C$4=X$7,X87,0)+IF(Header!$C$4=Y$7,Y87,0)+IF(Header!$C$4=Z$7,Z87,0)+IF(Header!$C$4=AA$7,AA87,0)+IF(Header!$C$4=AB$7,AB87,0)+IF(Header!$C$4=AC$7,AC87,0)+IF(Header!$C$4=AD$7,AD87,0)</f>
        <v>0</v>
      </c>
      <c r="AG87" s="351">
        <f t="shared" si="32"/>
        <v>0</v>
      </c>
      <c r="AJ87" s="2">
        <f t="shared" si="20"/>
        <v>0</v>
      </c>
      <c r="AK87" s="341">
        <f t="shared" si="21"/>
        <v>0</v>
      </c>
      <c r="AL87" s="341">
        <f t="shared" si="22"/>
        <v>0</v>
      </c>
      <c r="AM87" s="341">
        <f t="shared" si="23"/>
        <v>0</v>
      </c>
      <c r="AN87" s="341">
        <f t="shared" si="24"/>
        <v>0</v>
      </c>
      <c r="AO87" s="341">
        <f t="shared" si="25"/>
        <v>0</v>
      </c>
      <c r="AP87" s="341">
        <f t="shared" si="26"/>
        <v>0</v>
      </c>
      <c r="AQ87" s="341">
        <f t="shared" si="27"/>
        <v>0</v>
      </c>
      <c r="AR87" s="341">
        <f t="shared" si="28"/>
        <v>0</v>
      </c>
      <c r="AS87" s="341">
        <f t="shared" si="29"/>
        <v>0</v>
      </c>
      <c r="AT87" s="341">
        <f t="shared" si="30"/>
        <v>0</v>
      </c>
      <c r="AU87" s="341">
        <f t="shared" si="31"/>
        <v>0</v>
      </c>
      <c r="AV87" s="351"/>
      <c r="AX87" s="349" cm="1">
        <f t="array" ref="AX87">IFERROR(_xldudf_SCOTT_SUMTRANSACTIONS(Scotts_Org1,'COA - VALUE TABLE'!$A87,'COA - VALUE TABLE'!AX$5,'COA - VALUE TABLE'!AX$6),0)</f>
        <v>0</v>
      </c>
      <c r="AY87" s="350" cm="1">
        <f t="array" ref="AY87">IFERROR(_xldudf_SCOTT_SUMTRANSACTIONS(Scotts_Org1,'COA - VALUE TABLE'!$A87,'COA - VALUE TABLE'!AY$5,'COA - VALUE TABLE'!AY$6),0)</f>
        <v>0</v>
      </c>
      <c r="AZ87" s="350" cm="1">
        <f t="array" ref="AZ87">IFERROR(_xldudf_SCOTT_SUMTRANSACTIONS(Scotts_Org1,'COA - VALUE TABLE'!$A87,'COA - VALUE TABLE'!AZ$5,'COA - VALUE TABLE'!AZ$6),0)</f>
        <v>0</v>
      </c>
      <c r="BA87" s="350" cm="1">
        <f t="array" ref="BA87">IFERROR(_xldudf_SCOTT_SUMTRANSACTIONS(Scotts_Org1,'COA - VALUE TABLE'!$A87,'COA - VALUE TABLE'!BA$5,'COA - VALUE TABLE'!BA$6),0)</f>
        <v>0</v>
      </c>
      <c r="BB87" s="350" cm="1">
        <f t="array" ref="BB87">IFERROR(_xldudf_SCOTT_SUMTRANSACTIONS(Scotts_Org1,'COA - VALUE TABLE'!$A87,'COA - VALUE TABLE'!BB$5,'COA - VALUE TABLE'!BB$6),0)</f>
        <v>0</v>
      </c>
      <c r="BC87" s="350" cm="1">
        <f t="array" ref="BC87">IFERROR(_xldudf_SCOTT_SUMTRANSACTIONS(Scotts_Org1,'COA - VALUE TABLE'!$A87,'COA - VALUE TABLE'!BC$5,'COA - VALUE TABLE'!BC$6),0)</f>
        <v>0</v>
      </c>
      <c r="BD87" s="350" cm="1">
        <f t="array" ref="BD87">IFERROR(_xldudf_SCOTT_SUMTRANSACTIONS(Scotts_Org1,'COA - VALUE TABLE'!$A87,'COA - VALUE TABLE'!BD$5,'COA - VALUE TABLE'!BD$6),0)</f>
        <v>0</v>
      </c>
      <c r="BE87" s="350" cm="1">
        <f t="array" ref="BE87">IFERROR(_xldudf_SCOTT_SUMTRANSACTIONS(Scotts_Org1,'COA - VALUE TABLE'!$A87,'COA - VALUE TABLE'!BE$5,'COA - VALUE TABLE'!BE$6),0)</f>
        <v>0</v>
      </c>
      <c r="BF87" s="350" cm="1">
        <f t="array" ref="BF87">IFERROR(_xldudf_SCOTT_SUMTRANSACTIONS(Scotts_Org1,'COA - VALUE TABLE'!$A87,'COA - VALUE TABLE'!BF$5,'COA - VALUE TABLE'!BF$6),0)</f>
        <v>0</v>
      </c>
      <c r="BG87" s="350" cm="1">
        <f t="array" ref="BG87">IFERROR(_xldudf_SCOTT_SUMTRANSACTIONS(Scotts_Org1,'COA - VALUE TABLE'!$A87,'COA - VALUE TABLE'!BG$5,'COA - VALUE TABLE'!BG$6),0)</f>
        <v>0</v>
      </c>
      <c r="BH87" s="350" cm="1">
        <f t="array" ref="BH87">IFERROR(_xldudf_SCOTT_SUMTRANSACTIONS(Scotts_Org1,'COA - VALUE TABLE'!$A87,'COA - VALUE TABLE'!BH$5,'COA - VALUE TABLE'!BH$6),0)</f>
        <v>0</v>
      </c>
      <c r="BI87" s="350" cm="1">
        <f t="array" ref="BI87">IFERROR(_xldudf_SCOTT_SUMTRANSACTIONS(Scotts_Org1,'COA - VALUE TABLE'!$A87,'COA - VALUE TABLE'!BI$5,'COA - VALUE TABLE'!BI$6),0)</f>
        <v>0</v>
      </c>
      <c r="BJ87" s="351" cm="1">
        <f t="array" ref="BJ87">IFERROR(_xldudf_SCOTT_SUMTRANSACTIONS(Scotts_Org1,'COA - VALUE TABLE'!$A87,'COA - VALUE TABLE'!BJ$5,'COA - VALUE TABLE'!BJ$6),0)</f>
        <v>0</v>
      </c>
    </row>
    <row r="88" spans="1:62" x14ac:dyDescent="0.2">
      <c r="A88" s="2">
        <v>770</v>
      </c>
      <c r="B88" s="341" t="s">
        <v>360</v>
      </c>
      <c r="C88" s="341" t="s">
        <v>398</v>
      </c>
      <c r="D88" s="341"/>
      <c r="E88" s="341" t="s">
        <v>375</v>
      </c>
      <c r="F88" s="341" t="s">
        <v>290</v>
      </c>
      <c r="G88" s="341" t="s">
        <v>399</v>
      </c>
      <c r="H88" s="341" t="s">
        <v>287</v>
      </c>
      <c r="I88" s="341" t="s">
        <v>287</v>
      </c>
      <c r="J88" s="341" t="s">
        <v>287</v>
      </c>
      <c r="K88" s="3"/>
      <c r="L88" t="str">
        <f t="shared" si="18"/>
        <v>770 - Intangibles</v>
      </c>
      <c r="M88" t="s">
        <v>456</v>
      </c>
      <c r="P88" t="s">
        <v>146</v>
      </c>
      <c r="S88" s="349" cm="1">
        <f t="array" ref="S88">IFERROR(_xldudf_SCOTT_SUMTRANSACTIONS(Scotts_Org1,'COA - VALUE TABLE'!$A88,'COA - VALUE TABLE'!S$5,'COA - VALUE TABLE'!S$6),0)</f>
        <v>0</v>
      </c>
      <c r="T88" s="350" cm="1">
        <f t="array" ref="T88">IFERROR(_xldudf_SCOTT_SUMTRANSACTIONS(Scotts_Org1,'COA - VALUE TABLE'!$A88,'COA - VALUE TABLE'!T$5,'COA - VALUE TABLE'!T$6),0)</f>
        <v>0</v>
      </c>
      <c r="U88" s="350" cm="1">
        <f t="array" ref="U88">IFERROR(_xldudf_SCOTT_SUMTRANSACTIONS(Scotts_Org1,'COA - VALUE TABLE'!$A88,'COA - VALUE TABLE'!U$5,'COA - VALUE TABLE'!U$6),0)</f>
        <v>0</v>
      </c>
      <c r="V88" s="350" cm="1">
        <f t="array" ref="V88">IFERROR(_xldudf_SCOTT_SUMTRANSACTIONS(Scotts_Org1,'COA - VALUE TABLE'!$A88,'COA - VALUE TABLE'!V$5,'COA - VALUE TABLE'!V$6),0)</f>
        <v>0</v>
      </c>
      <c r="W88" s="350" cm="1">
        <f t="array" ref="W88">IFERROR(_xldudf_SCOTT_SUMTRANSACTIONS(Scotts_Org1,'COA - VALUE TABLE'!$A88,'COA - VALUE TABLE'!W$5,'COA - VALUE TABLE'!W$6),0)</f>
        <v>0</v>
      </c>
      <c r="X88" s="350" cm="1">
        <f t="array" ref="X88">IFERROR(_xldudf_SCOTT_SUMTRANSACTIONS(Scotts_Org1,'COA - VALUE TABLE'!$A88,'COA - VALUE TABLE'!X$5,'COA - VALUE TABLE'!X$6),0)</f>
        <v>0</v>
      </c>
      <c r="Y88" s="350" cm="1">
        <f t="array" ref="Y88">IFERROR(_xldudf_SCOTT_SUMTRANSACTIONS(Scotts_Org1,'COA - VALUE TABLE'!$A88,'COA - VALUE TABLE'!Y$5,'COA - VALUE TABLE'!Y$6),0)</f>
        <v>0</v>
      </c>
      <c r="Z88" s="350" cm="1">
        <f t="array" ref="Z88">IFERROR(_xldudf_SCOTT_SUMTRANSACTIONS(Scotts_Org1,'COA - VALUE TABLE'!$A88,'COA - VALUE TABLE'!Z$5,'COA - VALUE TABLE'!Z$6),0)</f>
        <v>0</v>
      </c>
      <c r="AA88" s="350" cm="1">
        <f t="array" ref="AA88">IFERROR(_xldudf_SCOTT_SUMTRANSACTIONS(Scotts_Org1,'COA - VALUE TABLE'!$A88,'COA - VALUE TABLE'!AA$5,'COA - VALUE TABLE'!AA$6),0)</f>
        <v>0</v>
      </c>
      <c r="AB88" s="350" cm="1">
        <f t="array" ref="AB88">IFERROR(_xldudf_SCOTT_SUMTRANSACTIONS(Scotts_Org1,'COA - VALUE TABLE'!$A88,'COA - VALUE TABLE'!AB$5,'COA - VALUE TABLE'!AB$6),0)</f>
        <v>0</v>
      </c>
      <c r="AC88" s="350" cm="1">
        <f t="array" ref="AC88">IFERROR(_xldudf_SCOTT_SUMTRANSACTIONS(Scotts_Org1,'COA - VALUE TABLE'!$A88,'COA - VALUE TABLE'!AC$5,'COA - VALUE TABLE'!AC$6),0)</f>
        <v>0</v>
      </c>
      <c r="AD88" s="350" cm="1">
        <f t="array" ref="AD88">IFERROR(_xldudf_SCOTT_SUMTRANSACTIONS(Scotts_Org1,'COA - VALUE TABLE'!$A88,'COA - VALUE TABLE'!AD$5,'COA - VALUE TABLE'!AD$6),0)</f>
        <v>0</v>
      </c>
      <c r="AE88" s="350">
        <f t="shared" si="19"/>
        <v>0</v>
      </c>
      <c r="AF88" s="350">
        <f>IF(Header!$C$4=S$7,S88,0)+IF(Header!$C$4=T$7,T88,0)+IF(Header!$C$4=U$7,U88,0)+IF(Header!$C$4=V$7,V88,0)+IF(Header!$C$4=W$7,W88,0)+IF(Header!$C$4=X$7,X88,0)+IF(Header!$C$4=Y$7,Y88,0)+IF(Header!$C$4=Z$7,Z88,0)+IF(Header!$C$4=AA$7,AA88,0)+IF(Header!$C$4=AB$7,AB88,0)+IF(Header!$C$4=AC$7,AC88,0)+IF(Header!$C$4=AD$7,AD88,0)</f>
        <v>0</v>
      </c>
      <c r="AG88" s="351">
        <f t="shared" si="32"/>
        <v>0</v>
      </c>
      <c r="AJ88" s="2">
        <f t="shared" si="20"/>
        <v>0</v>
      </c>
      <c r="AK88" s="341">
        <f t="shared" si="21"/>
        <v>0</v>
      </c>
      <c r="AL88" s="341">
        <f t="shared" si="22"/>
        <v>0</v>
      </c>
      <c r="AM88" s="341">
        <f t="shared" si="23"/>
        <v>0</v>
      </c>
      <c r="AN88" s="341">
        <f t="shared" si="24"/>
        <v>0</v>
      </c>
      <c r="AO88" s="341">
        <f t="shared" si="25"/>
        <v>0</v>
      </c>
      <c r="AP88" s="341">
        <f t="shared" si="26"/>
        <v>0</v>
      </c>
      <c r="AQ88" s="341">
        <f t="shared" si="27"/>
        <v>0</v>
      </c>
      <c r="AR88" s="341">
        <f t="shared" si="28"/>
        <v>0</v>
      </c>
      <c r="AS88" s="341">
        <f t="shared" si="29"/>
        <v>0</v>
      </c>
      <c r="AT88" s="341">
        <f t="shared" si="30"/>
        <v>0</v>
      </c>
      <c r="AU88" s="341">
        <f t="shared" si="31"/>
        <v>0</v>
      </c>
      <c r="AV88" s="351"/>
      <c r="AX88" s="349" cm="1">
        <f t="array" ref="AX88">IFERROR(_xldudf_SCOTT_SUMTRANSACTIONS(Scotts_Org1,'COA - VALUE TABLE'!$A88,'COA - VALUE TABLE'!AX$5,'COA - VALUE TABLE'!AX$6),0)</f>
        <v>0</v>
      </c>
      <c r="AY88" s="350" cm="1">
        <f t="array" ref="AY88">IFERROR(_xldudf_SCOTT_SUMTRANSACTIONS(Scotts_Org1,'COA - VALUE TABLE'!$A88,'COA - VALUE TABLE'!AY$5,'COA - VALUE TABLE'!AY$6),0)</f>
        <v>0</v>
      </c>
      <c r="AZ88" s="350" cm="1">
        <f t="array" ref="AZ88">IFERROR(_xldudf_SCOTT_SUMTRANSACTIONS(Scotts_Org1,'COA - VALUE TABLE'!$A88,'COA - VALUE TABLE'!AZ$5,'COA - VALUE TABLE'!AZ$6),0)</f>
        <v>0</v>
      </c>
      <c r="BA88" s="350" cm="1">
        <f t="array" ref="BA88">IFERROR(_xldudf_SCOTT_SUMTRANSACTIONS(Scotts_Org1,'COA - VALUE TABLE'!$A88,'COA - VALUE TABLE'!BA$5,'COA - VALUE TABLE'!BA$6),0)</f>
        <v>0</v>
      </c>
      <c r="BB88" s="350" cm="1">
        <f t="array" ref="BB88">IFERROR(_xldudf_SCOTT_SUMTRANSACTIONS(Scotts_Org1,'COA - VALUE TABLE'!$A88,'COA - VALUE TABLE'!BB$5,'COA - VALUE TABLE'!BB$6),0)</f>
        <v>0</v>
      </c>
      <c r="BC88" s="350" cm="1">
        <f t="array" ref="BC88">IFERROR(_xldudf_SCOTT_SUMTRANSACTIONS(Scotts_Org1,'COA - VALUE TABLE'!$A88,'COA - VALUE TABLE'!BC$5,'COA - VALUE TABLE'!BC$6),0)</f>
        <v>0</v>
      </c>
      <c r="BD88" s="350" cm="1">
        <f t="array" ref="BD88">IFERROR(_xldudf_SCOTT_SUMTRANSACTIONS(Scotts_Org1,'COA - VALUE TABLE'!$A88,'COA - VALUE TABLE'!BD$5,'COA - VALUE TABLE'!BD$6),0)</f>
        <v>0</v>
      </c>
      <c r="BE88" s="350" cm="1">
        <f t="array" ref="BE88">IFERROR(_xldudf_SCOTT_SUMTRANSACTIONS(Scotts_Org1,'COA - VALUE TABLE'!$A88,'COA - VALUE TABLE'!BE$5,'COA - VALUE TABLE'!BE$6),0)</f>
        <v>0</v>
      </c>
      <c r="BF88" s="350" cm="1">
        <f t="array" ref="BF88">IFERROR(_xldudf_SCOTT_SUMTRANSACTIONS(Scotts_Org1,'COA - VALUE TABLE'!$A88,'COA - VALUE TABLE'!BF$5,'COA - VALUE TABLE'!BF$6),0)</f>
        <v>0</v>
      </c>
      <c r="BG88" s="350" cm="1">
        <f t="array" ref="BG88">IFERROR(_xldudf_SCOTT_SUMTRANSACTIONS(Scotts_Org1,'COA - VALUE TABLE'!$A88,'COA - VALUE TABLE'!BG$5,'COA - VALUE TABLE'!BG$6),0)</f>
        <v>0</v>
      </c>
      <c r="BH88" s="350" cm="1">
        <f t="array" ref="BH88">IFERROR(_xldudf_SCOTT_SUMTRANSACTIONS(Scotts_Org1,'COA - VALUE TABLE'!$A88,'COA - VALUE TABLE'!BH$5,'COA - VALUE TABLE'!BH$6),0)</f>
        <v>0</v>
      </c>
      <c r="BI88" s="350" cm="1">
        <f t="array" ref="BI88">IFERROR(_xldudf_SCOTT_SUMTRANSACTIONS(Scotts_Org1,'COA - VALUE TABLE'!$A88,'COA - VALUE TABLE'!BI$5,'COA - VALUE TABLE'!BI$6),0)</f>
        <v>0</v>
      </c>
      <c r="BJ88" s="351" cm="1">
        <f t="array" ref="BJ88">IFERROR(_xldudf_SCOTT_SUMTRANSACTIONS(Scotts_Org1,'COA - VALUE TABLE'!$A88,'COA - VALUE TABLE'!BJ$5,'COA - VALUE TABLE'!BJ$6),0)</f>
        <v>0</v>
      </c>
    </row>
    <row r="89" spans="1:62" x14ac:dyDescent="0.2">
      <c r="A89" s="2">
        <v>771</v>
      </c>
      <c r="B89" s="341" t="s">
        <v>360</v>
      </c>
      <c r="C89" s="341" t="s">
        <v>400</v>
      </c>
      <c r="D89" s="341"/>
      <c r="E89" s="341" t="s">
        <v>375</v>
      </c>
      <c r="F89" s="341" t="s">
        <v>290</v>
      </c>
      <c r="G89" s="341" t="s">
        <v>401</v>
      </c>
      <c r="H89" s="341" t="s">
        <v>287</v>
      </c>
      <c r="I89" s="341" t="s">
        <v>287</v>
      </c>
      <c r="J89" s="341" t="s">
        <v>287</v>
      </c>
      <c r="K89" s="3"/>
      <c r="L89" t="str">
        <f t="shared" si="18"/>
        <v>771 - Less Accumulated Amortisation on Intangibles</v>
      </c>
      <c r="M89" t="s">
        <v>456</v>
      </c>
      <c r="P89" t="s">
        <v>146</v>
      </c>
      <c r="S89" s="349" cm="1">
        <f t="array" ref="S89">IFERROR(_xldudf_SCOTT_SUMTRANSACTIONS(Scotts_Org1,'COA - VALUE TABLE'!$A89,'COA - VALUE TABLE'!S$5,'COA - VALUE TABLE'!S$6),0)</f>
        <v>0</v>
      </c>
      <c r="T89" s="350" cm="1">
        <f t="array" ref="T89">IFERROR(_xldudf_SCOTT_SUMTRANSACTIONS(Scotts_Org1,'COA - VALUE TABLE'!$A89,'COA - VALUE TABLE'!T$5,'COA - VALUE TABLE'!T$6),0)</f>
        <v>0</v>
      </c>
      <c r="U89" s="350" cm="1">
        <f t="array" ref="U89">IFERROR(_xldudf_SCOTT_SUMTRANSACTIONS(Scotts_Org1,'COA - VALUE TABLE'!$A89,'COA - VALUE TABLE'!U$5,'COA - VALUE TABLE'!U$6),0)</f>
        <v>0</v>
      </c>
      <c r="V89" s="350" cm="1">
        <f t="array" ref="V89">IFERROR(_xldudf_SCOTT_SUMTRANSACTIONS(Scotts_Org1,'COA - VALUE TABLE'!$A89,'COA - VALUE TABLE'!V$5,'COA - VALUE TABLE'!V$6),0)</f>
        <v>0</v>
      </c>
      <c r="W89" s="350" cm="1">
        <f t="array" ref="W89">IFERROR(_xldudf_SCOTT_SUMTRANSACTIONS(Scotts_Org1,'COA - VALUE TABLE'!$A89,'COA - VALUE TABLE'!W$5,'COA - VALUE TABLE'!W$6),0)</f>
        <v>0</v>
      </c>
      <c r="X89" s="350" cm="1">
        <f t="array" ref="X89">IFERROR(_xldudf_SCOTT_SUMTRANSACTIONS(Scotts_Org1,'COA - VALUE TABLE'!$A89,'COA - VALUE TABLE'!X$5,'COA - VALUE TABLE'!X$6),0)</f>
        <v>0</v>
      </c>
      <c r="Y89" s="350" cm="1">
        <f t="array" ref="Y89">IFERROR(_xldudf_SCOTT_SUMTRANSACTIONS(Scotts_Org1,'COA - VALUE TABLE'!$A89,'COA - VALUE TABLE'!Y$5,'COA - VALUE TABLE'!Y$6),0)</f>
        <v>0</v>
      </c>
      <c r="Z89" s="350" cm="1">
        <f t="array" ref="Z89">IFERROR(_xldudf_SCOTT_SUMTRANSACTIONS(Scotts_Org1,'COA - VALUE TABLE'!$A89,'COA - VALUE TABLE'!Z$5,'COA - VALUE TABLE'!Z$6),0)</f>
        <v>0</v>
      </c>
      <c r="AA89" s="350" cm="1">
        <f t="array" ref="AA89">IFERROR(_xldudf_SCOTT_SUMTRANSACTIONS(Scotts_Org1,'COA - VALUE TABLE'!$A89,'COA - VALUE TABLE'!AA$5,'COA - VALUE TABLE'!AA$6),0)</f>
        <v>0</v>
      </c>
      <c r="AB89" s="350" cm="1">
        <f t="array" ref="AB89">IFERROR(_xldudf_SCOTT_SUMTRANSACTIONS(Scotts_Org1,'COA - VALUE TABLE'!$A89,'COA - VALUE TABLE'!AB$5,'COA - VALUE TABLE'!AB$6),0)</f>
        <v>0</v>
      </c>
      <c r="AC89" s="350" cm="1">
        <f t="array" ref="AC89">IFERROR(_xldudf_SCOTT_SUMTRANSACTIONS(Scotts_Org1,'COA - VALUE TABLE'!$A89,'COA - VALUE TABLE'!AC$5,'COA - VALUE TABLE'!AC$6),0)</f>
        <v>0</v>
      </c>
      <c r="AD89" s="350" cm="1">
        <f t="array" ref="AD89">IFERROR(_xldudf_SCOTT_SUMTRANSACTIONS(Scotts_Org1,'COA - VALUE TABLE'!$A89,'COA - VALUE TABLE'!AD$5,'COA - VALUE TABLE'!AD$6),0)</f>
        <v>0</v>
      </c>
      <c r="AE89" s="350">
        <f t="shared" si="19"/>
        <v>0</v>
      </c>
      <c r="AF89" s="350">
        <f>IF(Header!$C$4=S$7,S89,0)+IF(Header!$C$4=T$7,T89,0)+IF(Header!$C$4=U$7,U89,0)+IF(Header!$C$4=V$7,V89,0)+IF(Header!$C$4=W$7,W89,0)+IF(Header!$C$4=X$7,X89,0)+IF(Header!$C$4=Y$7,Y89,0)+IF(Header!$C$4=Z$7,Z89,0)+IF(Header!$C$4=AA$7,AA89,0)+IF(Header!$C$4=AB$7,AB89,0)+IF(Header!$C$4=AC$7,AC89,0)+IF(Header!$C$4=AD$7,AD89,0)</f>
        <v>0</v>
      </c>
      <c r="AG89" s="351">
        <f t="shared" si="32"/>
        <v>0</v>
      </c>
      <c r="AJ89" s="2">
        <f t="shared" si="20"/>
        <v>0</v>
      </c>
      <c r="AK89" s="341">
        <f t="shared" si="21"/>
        <v>0</v>
      </c>
      <c r="AL89" s="341">
        <f t="shared" si="22"/>
        <v>0</v>
      </c>
      <c r="AM89" s="341">
        <f t="shared" si="23"/>
        <v>0</v>
      </c>
      <c r="AN89" s="341">
        <f t="shared" si="24"/>
        <v>0</v>
      </c>
      <c r="AO89" s="341">
        <f t="shared" si="25"/>
        <v>0</v>
      </c>
      <c r="AP89" s="341">
        <f t="shared" si="26"/>
        <v>0</v>
      </c>
      <c r="AQ89" s="341">
        <f t="shared" si="27"/>
        <v>0</v>
      </c>
      <c r="AR89" s="341">
        <f t="shared" si="28"/>
        <v>0</v>
      </c>
      <c r="AS89" s="341">
        <f t="shared" si="29"/>
        <v>0</v>
      </c>
      <c r="AT89" s="341">
        <f t="shared" si="30"/>
        <v>0</v>
      </c>
      <c r="AU89" s="341">
        <f t="shared" si="31"/>
        <v>0</v>
      </c>
      <c r="AV89" s="351"/>
      <c r="AX89" s="349" cm="1">
        <f t="array" ref="AX89">IFERROR(_xldudf_SCOTT_SUMTRANSACTIONS(Scotts_Org1,'COA - VALUE TABLE'!$A89,'COA - VALUE TABLE'!AX$5,'COA - VALUE TABLE'!AX$6),0)</f>
        <v>0</v>
      </c>
      <c r="AY89" s="350" cm="1">
        <f t="array" ref="AY89">IFERROR(_xldudf_SCOTT_SUMTRANSACTIONS(Scotts_Org1,'COA - VALUE TABLE'!$A89,'COA - VALUE TABLE'!AY$5,'COA - VALUE TABLE'!AY$6),0)</f>
        <v>0</v>
      </c>
      <c r="AZ89" s="350" cm="1">
        <f t="array" ref="AZ89">IFERROR(_xldudf_SCOTT_SUMTRANSACTIONS(Scotts_Org1,'COA - VALUE TABLE'!$A89,'COA - VALUE TABLE'!AZ$5,'COA - VALUE TABLE'!AZ$6),0)</f>
        <v>0</v>
      </c>
      <c r="BA89" s="350" cm="1">
        <f t="array" ref="BA89">IFERROR(_xldudf_SCOTT_SUMTRANSACTIONS(Scotts_Org1,'COA - VALUE TABLE'!$A89,'COA - VALUE TABLE'!BA$5,'COA - VALUE TABLE'!BA$6),0)</f>
        <v>0</v>
      </c>
      <c r="BB89" s="350" cm="1">
        <f t="array" ref="BB89">IFERROR(_xldudf_SCOTT_SUMTRANSACTIONS(Scotts_Org1,'COA - VALUE TABLE'!$A89,'COA - VALUE TABLE'!BB$5,'COA - VALUE TABLE'!BB$6),0)</f>
        <v>0</v>
      </c>
      <c r="BC89" s="350" cm="1">
        <f t="array" ref="BC89">IFERROR(_xldudf_SCOTT_SUMTRANSACTIONS(Scotts_Org1,'COA - VALUE TABLE'!$A89,'COA - VALUE TABLE'!BC$5,'COA - VALUE TABLE'!BC$6),0)</f>
        <v>0</v>
      </c>
      <c r="BD89" s="350" cm="1">
        <f t="array" ref="BD89">IFERROR(_xldudf_SCOTT_SUMTRANSACTIONS(Scotts_Org1,'COA - VALUE TABLE'!$A89,'COA - VALUE TABLE'!BD$5,'COA - VALUE TABLE'!BD$6),0)</f>
        <v>0</v>
      </c>
      <c r="BE89" s="350" cm="1">
        <f t="array" ref="BE89">IFERROR(_xldudf_SCOTT_SUMTRANSACTIONS(Scotts_Org1,'COA - VALUE TABLE'!$A89,'COA - VALUE TABLE'!BE$5,'COA - VALUE TABLE'!BE$6),0)</f>
        <v>0</v>
      </c>
      <c r="BF89" s="350" cm="1">
        <f t="array" ref="BF89">IFERROR(_xldudf_SCOTT_SUMTRANSACTIONS(Scotts_Org1,'COA - VALUE TABLE'!$A89,'COA - VALUE TABLE'!BF$5,'COA - VALUE TABLE'!BF$6),0)</f>
        <v>0</v>
      </c>
      <c r="BG89" s="350" cm="1">
        <f t="array" ref="BG89">IFERROR(_xldudf_SCOTT_SUMTRANSACTIONS(Scotts_Org1,'COA - VALUE TABLE'!$A89,'COA - VALUE TABLE'!BG$5,'COA - VALUE TABLE'!BG$6),0)</f>
        <v>0</v>
      </c>
      <c r="BH89" s="350" cm="1">
        <f t="array" ref="BH89">IFERROR(_xldudf_SCOTT_SUMTRANSACTIONS(Scotts_Org1,'COA - VALUE TABLE'!$A89,'COA - VALUE TABLE'!BH$5,'COA - VALUE TABLE'!BH$6),0)</f>
        <v>0</v>
      </c>
      <c r="BI89" s="350" cm="1">
        <f t="array" ref="BI89">IFERROR(_xldudf_SCOTT_SUMTRANSACTIONS(Scotts_Org1,'COA - VALUE TABLE'!$A89,'COA - VALUE TABLE'!BI$5,'COA - VALUE TABLE'!BI$6),0)</f>
        <v>0</v>
      </c>
      <c r="BJ89" s="351" cm="1">
        <f t="array" ref="BJ89">IFERROR(_xldudf_SCOTT_SUMTRANSACTIONS(Scotts_Org1,'COA - VALUE TABLE'!$A89,'COA - VALUE TABLE'!BJ$5,'COA - VALUE TABLE'!BJ$6),0)</f>
        <v>0</v>
      </c>
    </row>
    <row r="90" spans="1:62" x14ac:dyDescent="0.2">
      <c r="A90" s="2">
        <v>800</v>
      </c>
      <c r="B90" s="341" t="s">
        <v>402</v>
      </c>
      <c r="C90" s="341" t="s">
        <v>403</v>
      </c>
      <c r="D90" s="341"/>
      <c r="E90" s="341" t="s">
        <v>403</v>
      </c>
      <c r="F90" s="341" t="s">
        <v>290</v>
      </c>
      <c r="G90" s="341" t="s">
        <v>404</v>
      </c>
      <c r="H90" s="341" t="s">
        <v>287</v>
      </c>
      <c r="I90" s="341" t="s">
        <v>287</v>
      </c>
      <c r="J90" s="341" t="s">
        <v>287</v>
      </c>
      <c r="K90" s="3"/>
      <c r="L90" t="str">
        <f t="shared" si="18"/>
        <v>800 - Accounts Payable</v>
      </c>
      <c r="M90" t="s">
        <v>456</v>
      </c>
      <c r="P90" t="s">
        <v>140</v>
      </c>
      <c r="S90" s="349" cm="1">
        <f t="array" ref="S90">IFERROR(_xldudf_SCOTT_SUMTRANSACTIONS(Scotts_Org1,'COA - VALUE TABLE'!$A90,'COA - VALUE TABLE'!S$5,'COA - VALUE TABLE'!S$6),0)</f>
        <v>49.68</v>
      </c>
      <c r="T90" s="350" cm="1">
        <f t="array" ref="T90">IFERROR(_xldudf_SCOTT_SUMTRANSACTIONS(Scotts_Org1,'COA - VALUE TABLE'!$A90,'COA - VALUE TABLE'!T$5,'COA - VALUE TABLE'!T$6),0)</f>
        <v>-58.32</v>
      </c>
      <c r="U90" s="350" cm="1">
        <f t="array" ref="U90">IFERROR(_xldudf_SCOTT_SUMTRANSACTIONS(Scotts_Org1,'COA - VALUE TABLE'!$A90,'COA - VALUE TABLE'!U$5,'COA - VALUE TABLE'!U$6),0)</f>
        <v>-58.32</v>
      </c>
      <c r="V90" s="350" cm="1">
        <f t="array" ref="V90">IFERROR(_xldudf_SCOTT_SUMTRANSACTIONS(Scotts_Org1,'COA - VALUE TABLE'!$A90,'COA - VALUE TABLE'!V$5,'COA - VALUE TABLE'!V$6),0)</f>
        <v>-58.32</v>
      </c>
      <c r="W90" s="350" cm="1">
        <f t="array" ref="W90">IFERROR(_xldudf_SCOTT_SUMTRANSACTIONS(Scotts_Org1,'COA - VALUE TABLE'!$A90,'COA - VALUE TABLE'!W$5,'COA - VALUE TABLE'!W$6),0)</f>
        <v>-46.33</v>
      </c>
      <c r="X90" s="350" cm="1">
        <f t="array" ref="X90">IFERROR(_xldudf_SCOTT_SUMTRANSACTIONS(Scotts_Org1,'COA - VALUE TABLE'!$A90,'COA - VALUE TABLE'!X$5,'COA - VALUE TABLE'!X$6),0)</f>
        <v>-78.58</v>
      </c>
      <c r="Y90" s="350" cm="1">
        <f t="array" ref="Y90">IFERROR(_xldudf_SCOTT_SUMTRANSACTIONS(Scotts_Org1,'COA - VALUE TABLE'!$A90,'COA - VALUE TABLE'!Y$5,'COA - VALUE TABLE'!Y$6),0)</f>
        <v>-108</v>
      </c>
      <c r="Z90" s="350" cm="1">
        <f t="array" ref="Z90">IFERROR(_xldudf_SCOTT_SUMTRANSACTIONS(Scotts_Org1,'COA - VALUE TABLE'!$A90,'COA - VALUE TABLE'!Z$5,'COA - VALUE TABLE'!Z$6),0)</f>
        <v>0</v>
      </c>
      <c r="AA90" s="350" cm="1">
        <f t="array" ref="AA90">IFERROR(_xldudf_SCOTT_SUMTRANSACTIONS(Scotts_Org1,'COA - VALUE TABLE'!$A90,'COA - VALUE TABLE'!AA$5,'COA - VALUE TABLE'!AA$6),0)</f>
        <v>0</v>
      </c>
      <c r="AB90" s="350" cm="1">
        <f t="array" ref="AB90">IFERROR(_xldudf_SCOTT_SUMTRANSACTIONS(Scotts_Org1,'COA - VALUE TABLE'!$A90,'COA - VALUE TABLE'!AB$5,'COA - VALUE TABLE'!AB$6),0)</f>
        <v>0</v>
      </c>
      <c r="AC90" s="350" cm="1">
        <f t="array" ref="AC90">IFERROR(_xldudf_SCOTT_SUMTRANSACTIONS(Scotts_Org1,'COA - VALUE TABLE'!$A90,'COA - VALUE TABLE'!AC$5,'COA - VALUE TABLE'!AC$6),0)</f>
        <v>0</v>
      </c>
      <c r="AD90" s="350" cm="1">
        <f t="array" ref="AD90">IFERROR(_xldudf_SCOTT_SUMTRANSACTIONS(Scotts_Org1,'COA - VALUE TABLE'!$A90,'COA - VALUE TABLE'!AD$5,'COA - VALUE TABLE'!AD$6),0)</f>
        <v>0</v>
      </c>
      <c r="AE90" s="350">
        <f t="shared" si="19"/>
        <v>-358.19</v>
      </c>
      <c r="AF90" s="350">
        <f>IF(Header!$C$4=S$7,S90,0)+IF(Header!$C$4=T$7,T90,0)+IF(Header!$C$4=U$7,U90,0)+IF(Header!$C$4=V$7,V90,0)+IF(Header!$C$4=W$7,W90,0)+IF(Header!$C$4=X$7,X90,0)+IF(Header!$C$4=Y$7,Y90,0)+IF(Header!$C$4=Z$7,Z90,0)+IF(Header!$C$4=AA$7,AA90,0)+IF(Header!$C$4=AB$7,AB90,0)+IF(Header!$C$4=AC$7,AC90,0)+IF(Header!$C$4=AD$7,AD90,0)</f>
        <v>49.68</v>
      </c>
      <c r="AG90" s="351">
        <f t="shared" si="32"/>
        <v>-66.960000000000008</v>
      </c>
      <c r="AJ90" s="2">
        <f t="shared" si="20"/>
        <v>0</v>
      </c>
      <c r="AK90" s="341">
        <f t="shared" si="21"/>
        <v>0</v>
      </c>
      <c r="AL90" s="341">
        <f t="shared" si="22"/>
        <v>0</v>
      </c>
      <c r="AM90" s="341">
        <f t="shared" si="23"/>
        <v>0</v>
      </c>
      <c r="AN90" s="341">
        <f t="shared" si="24"/>
        <v>0</v>
      </c>
      <c r="AO90" s="341">
        <f t="shared" si="25"/>
        <v>0</v>
      </c>
      <c r="AP90" s="341">
        <f t="shared" si="26"/>
        <v>0</v>
      </c>
      <c r="AQ90" s="341">
        <f t="shared" si="27"/>
        <v>0</v>
      </c>
      <c r="AR90" s="341">
        <f t="shared" si="28"/>
        <v>0</v>
      </c>
      <c r="AS90" s="341">
        <f t="shared" si="29"/>
        <v>0</v>
      </c>
      <c r="AT90" s="341">
        <f t="shared" si="30"/>
        <v>0</v>
      </c>
      <c r="AU90" s="341">
        <f t="shared" si="31"/>
        <v>0</v>
      </c>
      <c r="AV90" s="351"/>
      <c r="AX90" s="349" cm="1">
        <f t="array" ref="AX90">IFERROR(_xldudf_SCOTT_SUMTRANSACTIONS(Scotts_Org1,'COA - VALUE TABLE'!$A90,'COA - VALUE TABLE'!AX$5,'COA - VALUE TABLE'!AX$6),0)</f>
        <v>49.68</v>
      </c>
      <c r="AY90" s="350" cm="1">
        <f t="array" ref="AY90">IFERROR(_xldudf_SCOTT_SUMTRANSACTIONS(Scotts_Org1,'COA - VALUE TABLE'!$A90,'COA - VALUE TABLE'!AY$5,'COA - VALUE TABLE'!AY$6),0)</f>
        <v>-8.64</v>
      </c>
      <c r="AZ90" s="355" cm="1">
        <f t="array" ref="AZ90">IFERROR(_xldudf_SCOTT_SUMTRANSACTIONS(Scotts_Org1,'COA - VALUE TABLE'!$A90,'COA - VALUE TABLE'!AZ$5,'COA - VALUE TABLE'!AZ$6),0)</f>
        <v>-66.959999999999994</v>
      </c>
      <c r="BA90" s="350" cm="1">
        <f t="array" ref="BA90">IFERROR(_xldudf_SCOTT_SUMTRANSACTIONS(Scotts_Org1,'COA - VALUE TABLE'!$A90,'COA - VALUE TABLE'!BA$5,'COA - VALUE TABLE'!BA$6),0)</f>
        <v>-125.28</v>
      </c>
      <c r="BB90" s="350" cm="1">
        <f t="array" ref="BB90">IFERROR(_xldudf_SCOTT_SUMTRANSACTIONS(Scotts_Org1,'COA - VALUE TABLE'!$A90,'COA - VALUE TABLE'!BB$5,'COA - VALUE TABLE'!BB$6),0)</f>
        <v>-171.61</v>
      </c>
      <c r="BC90" s="350" cm="1">
        <f t="array" ref="BC90">IFERROR(_xldudf_SCOTT_SUMTRANSACTIONS(Scotts_Org1,'COA - VALUE TABLE'!$A90,'COA - VALUE TABLE'!BC$5,'COA - VALUE TABLE'!BC$6),0)</f>
        <v>-250.19</v>
      </c>
      <c r="BD90" s="350" cm="1">
        <f t="array" ref="BD90">IFERROR(_xldudf_SCOTT_SUMTRANSACTIONS(Scotts_Org1,'COA - VALUE TABLE'!$A90,'COA - VALUE TABLE'!BD$5,'COA - VALUE TABLE'!BD$6),0)</f>
        <v>-358.19</v>
      </c>
      <c r="BE90" s="350" cm="1">
        <f t="array" ref="BE90">IFERROR(_xldudf_SCOTT_SUMTRANSACTIONS(Scotts_Org1,'COA - VALUE TABLE'!$A90,'COA - VALUE TABLE'!BE$5,'COA - VALUE TABLE'!BE$6),0)</f>
        <v>-358.19</v>
      </c>
      <c r="BF90" s="350" cm="1">
        <f t="array" ref="BF90">IFERROR(_xldudf_SCOTT_SUMTRANSACTIONS(Scotts_Org1,'COA - VALUE TABLE'!$A90,'COA - VALUE TABLE'!BF$5,'COA - VALUE TABLE'!BF$6),0)</f>
        <v>-358.19</v>
      </c>
      <c r="BG90" s="350" cm="1">
        <f t="array" ref="BG90">IFERROR(_xldudf_SCOTT_SUMTRANSACTIONS(Scotts_Org1,'COA - VALUE TABLE'!$A90,'COA - VALUE TABLE'!BG$5,'COA - VALUE TABLE'!BG$6),0)</f>
        <v>-358.19</v>
      </c>
      <c r="BH90" s="350" cm="1">
        <f t="array" ref="BH90">IFERROR(_xldudf_SCOTT_SUMTRANSACTIONS(Scotts_Org1,'COA - VALUE TABLE'!$A90,'COA - VALUE TABLE'!BH$5,'COA - VALUE TABLE'!BH$6),0)</f>
        <v>-358.19</v>
      </c>
      <c r="BI90" s="350" cm="1">
        <f t="array" ref="BI90">IFERROR(_xldudf_SCOTT_SUMTRANSACTIONS(Scotts_Org1,'COA - VALUE TABLE'!$A90,'COA - VALUE TABLE'!BI$5,'COA - VALUE TABLE'!BI$6),0)</f>
        <v>-358.19</v>
      </c>
      <c r="BJ90" s="351" cm="1">
        <f t="array" ref="BJ90">IFERROR(_xldudf_SCOTT_SUMTRANSACTIONS(Scotts_Org1,'COA - VALUE TABLE'!$A90,'COA - VALUE TABLE'!BJ$5,'COA - VALUE TABLE'!BJ$6),0)</f>
        <v>0</v>
      </c>
    </row>
    <row r="91" spans="1:62" x14ac:dyDescent="0.2">
      <c r="A91" s="2">
        <v>801</v>
      </c>
      <c r="B91" s="341" t="s">
        <v>405</v>
      </c>
      <c r="C91" s="341" t="s">
        <v>406</v>
      </c>
      <c r="D91" s="341"/>
      <c r="E91" s="341" t="s">
        <v>406</v>
      </c>
      <c r="F91" s="341" t="s">
        <v>290</v>
      </c>
      <c r="G91" s="341" t="s">
        <v>407</v>
      </c>
      <c r="H91" s="341" t="s">
        <v>287</v>
      </c>
      <c r="I91" s="341" t="s">
        <v>287</v>
      </c>
      <c r="J91" s="341" t="s">
        <v>287</v>
      </c>
      <c r="K91" s="3"/>
      <c r="L91" t="str">
        <f t="shared" si="18"/>
        <v>801 - Unpaid Expense Claims</v>
      </c>
      <c r="M91" t="s">
        <v>456</v>
      </c>
      <c r="P91" t="s">
        <v>140</v>
      </c>
      <c r="S91" s="349" cm="1">
        <f t="array" ref="S91">IFERROR(_xldudf_SCOTT_SUMTRANSACTIONS(Scotts_Org1,'COA - VALUE TABLE'!$A91,'COA - VALUE TABLE'!S$5,'COA - VALUE TABLE'!S$6),0)</f>
        <v>0</v>
      </c>
      <c r="T91" s="350" cm="1">
        <f t="array" ref="T91">IFERROR(_xldudf_SCOTT_SUMTRANSACTIONS(Scotts_Org1,'COA - VALUE TABLE'!$A91,'COA - VALUE TABLE'!T$5,'COA - VALUE TABLE'!T$6),0)</f>
        <v>0</v>
      </c>
      <c r="U91" s="350" cm="1">
        <f t="array" ref="U91">IFERROR(_xldudf_SCOTT_SUMTRANSACTIONS(Scotts_Org1,'COA - VALUE TABLE'!$A91,'COA - VALUE TABLE'!U$5,'COA - VALUE TABLE'!U$6),0)</f>
        <v>0</v>
      </c>
      <c r="V91" s="350" cm="1">
        <f t="array" ref="V91">IFERROR(_xldudf_SCOTT_SUMTRANSACTIONS(Scotts_Org1,'COA - VALUE TABLE'!$A91,'COA - VALUE TABLE'!V$5,'COA - VALUE TABLE'!V$6),0)</f>
        <v>0</v>
      </c>
      <c r="W91" s="350" cm="1">
        <f t="array" ref="W91">IFERROR(_xldudf_SCOTT_SUMTRANSACTIONS(Scotts_Org1,'COA - VALUE TABLE'!$A91,'COA - VALUE TABLE'!W$5,'COA - VALUE TABLE'!W$6),0)</f>
        <v>0</v>
      </c>
      <c r="X91" s="350" cm="1">
        <f t="array" ref="X91">IFERROR(_xldudf_SCOTT_SUMTRANSACTIONS(Scotts_Org1,'COA - VALUE TABLE'!$A91,'COA - VALUE TABLE'!X$5,'COA - VALUE TABLE'!X$6),0)</f>
        <v>0</v>
      </c>
      <c r="Y91" s="350" cm="1">
        <f t="array" ref="Y91">IFERROR(_xldudf_SCOTT_SUMTRANSACTIONS(Scotts_Org1,'COA - VALUE TABLE'!$A91,'COA - VALUE TABLE'!Y$5,'COA - VALUE TABLE'!Y$6),0)</f>
        <v>0</v>
      </c>
      <c r="Z91" s="350" cm="1">
        <f t="array" ref="Z91">IFERROR(_xldudf_SCOTT_SUMTRANSACTIONS(Scotts_Org1,'COA - VALUE TABLE'!$A91,'COA - VALUE TABLE'!Z$5,'COA - VALUE TABLE'!Z$6),0)</f>
        <v>0</v>
      </c>
      <c r="AA91" s="350" cm="1">
        <f t="array" ref="AA91">IFERROR(_xldudf_SCOTT_SUMTRANSACTIONS(Scotts_Org1,'COA - VALUE TABLE'!$A91,'COA - VALUE TABLE'!AA$5,'COA - VALUE TABLE'!AA$6),0)</f>
        <v>0</v>
      </c>
      <c r="AB91" s="350" cm="1">
        <f t="array" ref="AB91">IFERROR(_xldudf_SCOTT_SUMTRANSACTIONS(Scotts_Org1,'COA - VALUE TABLE'!$A91,'COA - VALUE TABLE'!AB$5,'COA - VALUE TABLE'!AB$6),0)</f>
        <v>0</v>
      </c>
      <c r="AC91" s="350" cm="1">
        <f t="array" ref="AC91">IFERROR(_xldudf_SCOTT_SUMTRANSACTIONS(Scotts_Org1,'COA - VALUE TABLE'!$A91,'COA - VALUE TABLE'!AC$5,'COA - VALUE TABLE'!AC$6),0)</f>
        <v>0</v>
      </c>
      <c r="AD91" s="350" cm="1">
        <f t="array" ref="AD91">IFERROR(_xldudf_SCOTT_SUMTRANSACTIONS(Scotts_Org1,'COA - VALUE TABLE'!$A91,'COA - VALUE TABLE'!AD$5,'COA - VALUE TABLE'!AD$6),0)</f>
        <v>0</v>
      </c>
      <c r="AE91" s="350">
        <f t="shared" si="19"/>
        <v>0</v>
      </c>
      <c r="AF91" s="350">
        <f>IF(Header!$C$4=S$7,S91,0)+IF(Header!$C$4=T$7,T91,0)+IF(Header!$C$4=U$7,U91,0)+IF(Header!$C$4=V$7,V91,0)+IF(Header!$C$4=W$7,W91,0)+IF(Header!$C$4=X$7,X91,0)+IF(Header!$C$4=Y$7,Y91,0)+IF(Header!$C$4=Z$7,Z91,0)+IF(Header!$C$4=AA$7,AA91,0)+IF(Header!$C$4=AB$7,AB91,0)+IF(Header!$C$4=AC$7,AC91,0)+IF(Header!$C$4=AD$7,AD91,0)</f>
        <v>0</v>
      </c>
      <c r="AG91" s="351">
        <f t="shared" si="32"/>
        <v>0</v>
      </c>
      <c r="AJ91" s="2">
        <f t="shared" si="20"/>
        <v>0</v>
      </c>
      <c r="AK91" s="341">
        <f t="shared" si="21"/>
        <v>0</v>
      </c>
      <c r="AL91" s="341">
        <f t="shared" si="22"/>
        <v>0</v>
      </c>
      <c r="AM91" s="341">
        <f t="shared" si="23"/>
        <v>0</v>
      </c>
      <c r="AN91" s="341">
        <f t="shared" si="24"/>
        <v>0</v>
      </c>
      <c r="AO91" s="341">
        <f t="shared" si="25"/>
        <v>0</v>
      </c>
      <c r="AP91" s="341">
        <f t="shared" si="26"/>
        <v>0</v>
      </c>
      <c r="AQ91" s="341">
        <f t="shared" si="27"/>
        <v>0</v>
      </c>
      <c r="AR91" s="341">
        <f t="shared" si="28"/>
        <v>0</v>
      </c>
      <c r="AS91" s="341">
        <f t="shared" si="29"/>
        <v>0</v>
      </c>
      <c r="AT91" s="341">
        <f t="shared" si="30"/>
        <v>0</v>
      </c>
      <c r="AU91" s="341">
        <f t="shared" si="31"/>
        <v>0</v>
      </c>
      <c r="AV91" s="351"/>
      <c r="AX91" s="349" cm="1">
        <f t="array" ref="AX91">IFERROR(_xldudf_SCOTT_SUMTRANSACTIONS(Scotts_Org1,'COA - VALUE TABLE'!$A91,'COA - VALUE TABLE'!AX$5,'COA - VALUE TABLE'!AX$6),0)</f>
        <v>0</v>
      </c>
      <c r="AY91" s="350" cm="1">
        <f t="array" ref="AY91">IFERROR(_xldudf_SCOTT_SUMTRANSACTIONS(Scotts_Org1,'COA - VALUE TABLE'!$A91,'COA - VALUE TABLE'!AY$5,'COA - VALUE TABLE'!AY$6),0)</f>
        <v>0</v>
      </c>
      <c r="AZ91" s="350" cm="1">
        <f t="array" ref="AZ91">IFERROR(_xldudf_SCOTT_SUMTRANSACTIONS(Scotts_Org1,'COA - VALUE TABLE'!$A91,'COA - VALUE TABLE'!AZ$5,'COA - VALUE TABLE'!AZ$6),0)</f>
        <v>0</v>
      </c>
      <c r="BA91" s="350" cm="1">
        <f t="array" ref="BA91">IFERROR(_xldudf_SCOTT_SUMTRANSACTIONS(Scotts_Org1,'COA - VALUE TABLE'!$A91,'COA - VALUE TABLE'!BA$5,'COA - VALUE TABLE'!BA$6),0)</f>
        <v>0</v>
      </c>
      <c r="BB91" s="350" cm="1">
        <f t="array" ref="BB91">IFERROR(_xldudf_SCOTT_SUMTRANSACTIONS(Scotts_Org1,'COA - VALUE TABLE'!$A91,'COA - VALUE TABLE'!BB$5,'COA - VALUE TABLE'!BB$6),0)</f>
        <v>0</v>
      </c>
      <c r="BC91" s="350" cm="1">
        <f t="array" ref="BC91">IFERROR(_xldudf_SCOTT_SUMTRANSACTIONS(Scotts_Org1,'COA - VALUE TABLE'!$A91,'COA - VALUE TABLE'!BC$5,'COA - VALUE TABLE'!BC$6),0)</f>
        <v>0</v>
      </c>
      <c r="BD91" s="350" cm="1">
        <f t="array" ref="BD91">IFERROR(_xldudf_SCOTT_SUMTRANSACTIONS(Scotts_Org1,'COA - VALUE TABLE'!$A91,'COA - VALUE TABLE'!BD$5,'COA - VALUE TABLE'!BD$6),0)</f>
        <v>0</v>
      </c>
      <c r="BE91" s="350" cm="1">
        <f t="array" ref="BE91">IFERROR(_xldudf_SCOTT_SUMTRANSACTIONS(Scotts_Org1,'COA - VALUE TABLE'!$A91,'COA - VALUE TABLE'!BE$5,'COA - VALUE TABLE'!BE$6),0)</f>
        <v>0</v>
      </c>
      <c r="BF91" s="350" cm="1">
        <f t="array" ref="BF91">IFERROR(_xldudf_SCOTT_SUMTRANSACTIONS(Scotts_Org1,'COA - VALUE TABLE'!$A91,'COA - VALUE TABLE'!BF$5,'COA - VALUE TABLE'!BF$6),0)</f>
        <v>0</v>
      </c>
      <c r="BG91" s="350" cm="1">
        <f t="array" ref="BG91">IFERROR(_xldudf_SCOTT_SUMTRANSACTIONS(Scotts_Org1,'COA - VALUE TABLE'!$A91,'COA - VALUE TABLE'!BG$5,'COA - VALUE TABLE'!BG$6),0)</f>
        <v>0</v>
      </c>
      <c r="BH91" s="350" cm="1">
        <f t="array" ref="BH91">IFERROR(_xldudf_SCOTT_SUMTRANSACTIONS(Scotts_Org1,'COA - VALUE TABLE'!$A91,'COA - VALUE TABLE'!BH$5,'COA - VALUE TABLE'!BH$6),0)</f>
        <v>0</v>
      </c>
      <c r="BI91" s="350" cm="1">
        <f t="array" ref="BI91">IFERROR(_xldudf_SCOTT_SUMTRANSACTIONS(Scotts_Org1,'COA - VALUE TABLE'!$A91,'COA - VALUE TABLE'!BI$5,'COA - VALUE TABLE'!BI$6),0)</f>
        <v>0</v>
      </c>
      <c r="BJ91" s="351" cm="1">
        <f t="array" ref="BJ91">IFERROR(_xldudf_SCOTT_SUMTRANSACTIONS(Scotts_Org1,'COA - VALUE TABLE'!$A91,'COA - VALUE TABLE'!BJ$5,'COA - VALUE TABLE'!BJ$6),0)</f>
        <v>0</v>
      </c>
    </row>
    <row r="92" spans="1:62" x14ac:dyDescent="0.2">
      <c r="A92" s="2">
        <v>805</v>
      </c>
      <c r="B92" s="341" t="s">
        <v>423</v>
      </c>
      <c r="C92" s="341" t="s">
        <v>28</v>
      </c>
      <c r="D92" s="341"/>
      <c r="E92" s="341" t="s">
        <v>408</v>
      </c>
      <c r="F92" s="341" t="s">
        <v>290</v>
      </c>
      <c r="G92" s="341" t="s">
        <v>409</v>
      </c>
      <c r="H92" s="341" t="s">
        <v>287</v>
      </c>
      <c r="I92" s="341" t="s">
        <v>287</v>
      </c>
      <c r="J92" s="341" t="s">
        <v>287</v>
      </c>
      <c r="K92" s="3"/>
      <c r="L92" t="str">
        <f t="shared" si="18"/>
        <v>805 - Accruals</v>
      </c>
      <c r="M92" t="s">
        <v>456</v>
      </c>
      <c r="P92" t="s">
        <v>140</v>
      </c>
      <c r="S92" s="349" cm="1">
        <f t="array" ref="S92">IFERROR(_xldudf_SCOTT_SUMTRANSACTIONS(Scotts_Org1,'COA - VALUE TABLE'!$A92,'COA - VALUE TABLE'!S$5,'COA - VALUE TABLE'!S$6),0)</f>
        <v>0</v>
      </c>
      <c r="T92" s="350" cm="1">
        <f t="array" ref="T92">IFERROR(_xldudf_SCOTT_SUMTRANSACTIONS(Scotts_Org1,'COA - VALUE TABLE'!$A92,'COA - VALUE TABLE'!T$5,'COA - VALUE TABLE'!T$6),0)</f>
        <v>0</v>
      </c>
      <c r="U92" s="350" cm="1">
        <f t="array" ref="U92">IFERROR(_xldudf_SCOTT_SUMTRANSACTIONS(Scotts_Org1,'COA - VALUE TABLE'!$A92,'COA - VALUE TABLE'!U$5,'COA - VALUE TABLE'!U$6),0)</f>
        <v>0</v>
      </c>
      <c r="V92" s="350" cm="1">
        <f t="array" ref="V92">IFERROR(_xldudf_SCOTT_SUMTRANSACTIONS(Scotts_Org1,'COA - VALUE TABLE'!$A92,'COA - VALUE TABLE'!V$5,'COA - VALUE TABLE'!V$6),0)</f>
        <v>0</v>
      </c>
      <c r="W92" s="350" cm="1">
        <f t="array" ref="W92">IFERROR(_xldudf_SCOTT_SUMTRANSACTIONS(Scotts_Org1,'COA - VALUE TABLE'!$A92,'COA - VALUE TABLE'!W$5,'COA - VALUE TABLE'!W$6),0)</f>
        <v>0</v>
      </c>
      <c r="X92" s="350" cm="1">
        <f t="array" ref="X92">IFERROR(_xldudf_SCOTT_SUMTRANSACTIONS(Scotts_Org1,'COA - VALUE TABLE'!$A92,'COA - VALUE TABLE'!X$5,'COA - VALUE TABLE'!X$6),0)</f>
        <v>0</v>
      </c>
      <c r="Y92" s="350" cm="1">
        <f t="array" ref="Y92">IFERROR(_xldudf_SCOTT_SUMTRANSACTIONS(Scotts_Org1,'COA - VALUE TABLE'!$A92,'COA - VALUE TABLE'!Y$5,'COA - VALUE TABLE'!Y$6),0)</f>
        <v>0</v>
      </c>
      <c r="Z92" s="350" cm="1">
        <f t="array" ref="Z92">IFERROR(_xldudf_SCOTT_SUMTRANSACTIONS(Scotts_Org1,'COA - VALUE TABLE'!$A92,'COA - VALUE TABLE'!Z$5,'COA - VALUE TABLE'!Z$6),0)</f>
        <v>0</v>
      </c>
      <c r="AA92" s="350" cm="1">
        <f t="array" ref="AA92">IFERROR(_xldudf_SCOTT_SUMTRANSACTIONS(Scotts_Org1,'COA - VALUE TABLE'!$A92,'COA - VALUE TABLE'!AA$5,'COA - VALUE TABLE'!AA$6),0)</f>
        <v>0</v>
      </c>
      <c r="AB92" s="350" cm="1">
        <f t="array" ref="AB92">IFERROR(_xldudf_SCOTT_SUMTRANSACTIONS(Scotts_Org1,'COA - VALUE TABLE'!$A92,'COA - VALUE TABLE'!AB$5,'COA - VALUE TABLE'!AB$6),0)</f>
        <v>0</v>
      </c>
      <c r="AC92" s="350" cm="1">
        <f t="array" ref="AC92">IFERROR(_xldudf_SCOTT_SUMTRANSACTIONS(Scotts_Org1,'COA - VALUE TABLE'!$A92,'COA - VALUE TABLE'!AC$5,'COA - VALUE TABLE'!AC$6),0)</f>
        <v>0</v>
      </c>
      <c r="AD92" s="350" cm="1">
        <f t="array" ref="AD92">IFERROR(_xldudf_SCOTT_SUMTRANSACTIONS(Scotts_Org1,'COA - VALUE TABLE'!$A92,'COA - VALUE TABLE'!AD$5,'COA - VALUE TABLE'!AD$6),0)</f>
        <v>0</v>
      </c>
      <c r="AE92" s="350">
        <f t="shared" si="19"/>
        <v>0</v>
      </c>
      <c r="AF92" s="350">
        <f>IF(Header!$C$4=S$7,S92,0)+IF(Header!$C$4=T$7,T92,0)+IF(Header!$C$4=U$7,U92,0)+IF(Header!$C$4=V$7,V92,0)+IF(Header!$C$4=W$7,W92,0)+IF(Header!$C$4=X$7,X92,0)+IF(Header!$C$4=Y$7,Y92,0)+IF(Header!$C$4=Z$7,Z92,0)+IF(Header!$C$4=AA$7,AA92,0)+IF(Header!$C$4=AB$7,AB92,0)+IF(Header!$C$4=AC$7,AC92,0)+IF(Header!$C$4=AD$7,AD92,0)</f>
        <v>0</v>
      </c>
      <c r="AG92" s="351">
        <f t="shared" si="32"/>
        <v>0</v>
      </c>
      <c r="AJ92" s="2">
        <f t="shared" si="20"/>
        <v>0</v>
      </c>
      <c r="AK92" s="341">
        <f t="shared" si="21"/>
        <v>0</v>
      </c>
      <c r="AL92" s="341">
        <f t="shared" si="22"/>
        <v>0</v>
      </c>
      <c r="AM92" s="341">
        <f t="shared" si="23"/>
        <v>0</v>
      </c>
      <c r="AN92" s="341">
        <f t="shared" si="24"/>
        <v>0</v>
      </c>
      <c r="AO92" s="341">
        <f t="shared" si="25"/>
        <v>0</v>
      </c>
      <c r="AP92" s="341">
        <f t="shared" si="26"/>
        <v>0</v>
      </c>
      <c r="AQ92" s="341">
        <f t="shared" si="27"/>
        <v>0</v>
      </c>
      <c r="AR92" s="341">
        <f t="shared" si="28"/>
        <v>0</v>
      </c>
      <c r="AS92" s="341">
        <f t="shared" si="29"/>
        <v>0</v>
      </c>
      <c r="AT92" s="341">
        <f t="shared" si="30"/>
        <v>0</v>
      </c>
      <c r="AU92" s="341">
        <f t="shared" si="31"/>
        <v>0</v>
      </c>
      <c r="AV92" s="351"/>
      <c r="AX92" s="349" cm="1">
        <f t="array" ref="AX92">IFERROR(_xldudf_SCOTT_SUMTRANSACTIONS(Scotts_Org1,'COA - VALUE TABLE'!$A92,'COA - VALUE TABLE'!AX$5,'COA - VALUE TABLE'!AX$6),0)</f>
        <v>0</v>
      </c>
      <c r="AY92" s="350" cm="1">
        <f t="array" ref="AY92">IFERROR(_xldudf_SCOTT_SUMTRANSACTIONS(Scotts_Org1,'COA - VALUE TABLE'!$A92,'COA - VALUE TABLE'!AY$5,'COA - VALUE TABLE'!AY$6),0)</f>
        <v>0</v>
      </c>
      <c r="AZ92" s="355" cm="1">
        <f t="array" ref="AZ92">IFERROR(_xldudf_SCOTT_SUMTRANSACTIONS(Scotts_Org1,'COA - VALUE TABLE'!$A92,'COA - VALUE TABLE'!AZ$5,'COA - VALUE TABLE'!AZ$6),0)</f>
        <v>0</v>
      </c>
      <c r="BA92" s="350" cm="1">
        <f t="array" ref="BA92">IFERROR(_xldudf_SCOTT_SUMTRANSACTIONS(Scotts_Org1,'COA - VALUE TABLE'!$A92,'COA - VALUE TABLE'!BA$5,'COA - VALUE TABLE'!BA$6),0)</f>
        <v>0</v>
      </c>
      <c r="BB92" s="350" cm="1">
        <f t="array" ref="BB92">IFERROR(_xldudf_SCOTT_SUMTRANSACTIONS(Scotts_Org1,'COA - VALUE TABLE'!$A92,'COA - VALUE TABLE'!BB$5,'COA - VALUE TABLE'!BB$6),0)</f>
        <v>0</v>
      </c>
      <c r="BC92" s="350" cm="1">
        <f t="array" ref="BC92">IFERROR(_xldudf_SCOTT_SUMTRANSACTIONS(Scotts_Org1,'COA - VALUE TABLE'!$A92,'COA - VALUE TABLE'!BC$5,'COA - VALUE TABLE'!BC$6),0)</f>
        <v>0</v>
      </c>
      <c r="BD92" s="350" cm="1">
        <f t="array" ref="BD92">IFERROR(_xldudf_SCOTT_SUMTRANSACTIONS(Scotts_Org1,'COA - VALUE TABLE'!$A92,'COA - VALUE TABLE'!BD$5,'COA - VALUE TABLE'!BD$6),0)</f>
        <v>0</v>
      </c>
      <c r="BE92" s="350" cm="1">
        <f t="array" ref="BE92">IFERROR(_xldudf_SCOTT_SUMTRANSACTIONS(Scotts_Org1,'COA - VALUE TABLE'!$A92,'COA - VALUE TABLE'!BE$5,'COA - VALUE TABLE'!BE$6),0)</f>
        <v>0</v>
      </c>
      <c r="BF92" s="350" cm="1">
        <f t="array" ref="BF92">IFERROR(_xldudf_SCOTT_SUMTRANSACTIONS(Scotts_Org1,'COA - VALUE TABLE'!$A92,'COA - VALUE TABLE'!BF$5,'COA - VALUE TABLE'!BF$6),0)</f>
        <v>0</v>
      </c>
      <c r="BG92" s="350" cm="1">
        <f t="array" ref="BG92">IFERROR(_xldudf_SCOTT_SUMTRANSACTIONS(Scotts_Org1,'COA - VALUE TABLE'!$A92,'COA - VALUE TABLE'!BG$5,'COA - VALUE TABLE'!BG$6),0)</f>
        <v>0</v>
      </c>
      <c r="BH92" s="350" cm="1">
        <f t="array" ref="BH92">IFERROR(_xldudf_SCOTT_SUMTRANSACTIONS(Scotts_Org1,'COA - VALUE TABLE'!$A92,'COA - VALUE TABLE'!BH$5,'COA - VALUE TABLE'!BH$6),0)</f>
        <v>0</v>
      </c>
      <c r="BI92" s="350" cm="1">
        <f t="array" ref="BI92">IFERROR(_xldudf_SCOTT_SUMTRANSACTIONS(Scotts_Org1,'COA - VALUE TABLE'!$A92,'COA - VALUE TABLE'!BI$5,'COA - VALUE TABLE'!BI$6),0)</f>
        <v>0</v>
      </c>
      <c r="BJ92" s="351" cm="1">
        <f t="array" ref="BJ92">IFERROR(_xldudf_SCOTT_SUMTRANSACTIONS(Scotts_Org1,'COA - VALUE TABLE'!$A92,'COA - VALUE TABLE'!BJ$5,'COA - VALUE TABLE'!BJ$6),0)</f>
        <v>0</v>
      </c>
    </row>
    <row r="93" spans="1:62" x14ac:dyDescent="0.2">
      <c r="A93" s="2">
        <v>810</v>
      </c>
      <c r="B93" s="341" t="s">
        <v>423</v>
      </c>
      <c r="C93" s="341" t="s">
        <v>410</v>
      </c>
      <c r="D93" s="341"/>
      <c r="E93" s="341" t="s">
        <v>408</v>
      </c>
      <c r="F93" s="341" t="s">
        <v>284</v>
      </c>
      <c r="G93" s="341" t="s">
        <v>411</v>
      </c>
      <c r="H93" s="341" t="s">
        <v>287</v>
      </c>
      <c r="I93" s="341" t="s">
        <v>287</v>
      </c>
      <c r="J93" s="341" t="s">
        <v>287</v>
      </c>
      <c r="K93" s="3"/>
      <c r="L93" t="str">
        <f t="shared" si="18"/>
        <v>810 - Income in Advance</v>
      </c>
      <c r="M93" t="s">
        <v>456</v>
      </c>
      <c r="P93" t="s">
        <v>140</v>
      </c>
      <c r="S93" s="349" cm="1">
        <f t="array" ref="S93">IFERROR(_xldudf_SCOTT_SUMTRANSACTIONS(Scotts_Org1,'COA - VALUE TABLE'!$A93,'COA - VALUE TABLE'!S$5,'COA - VALUE TABLE'!S$6),0)</f>
        <v>0</v>
      </c>
      <c r="T93" s="350" cm="1">
        <f t="array" ref="T93">IFERROR(_xldudf_SCOTT_SUMTRANSACTIONS(Scotts_Org1,'COA - VALUE TABLE'!$A93,'COA - VALUE TABLE'!T$5,'COA - VALUE TABLE'!T$6),0)</f>
        <v>0</v>
      </c>
      <c r="U93" s="350" cm="1">
        <f t="array" ref="U93">IFERROR(_xldudf_SCOTT_SUMTRANSACTIONS(Scotts_Org1,'COA - VALUE TABLE'!$A93,'COA - VALUE TABLE'!U$5,'COA - VALUE TABLE'!U$6),0)</f>
        <v>0</v>
      </c>
      <c r="V93" s="350" cm="1">
        <f t="array" ref="V93">IFERROR(_xldudf_SCOTT_SUMTRANSACTIONS(Scotts_Org1,'COA - VALUE TABLE'!$A93,'COA - VALUE TABLE'!V$5,'COA - VALUE TABLE'!V$6),0)</f>
        <v>0</v>
      </c>
      <c r="W93" s="350" cm="1">
        <f t="array" ref="W93">IFERROR(_xldudf_SCOTT_SUMTRANSACTIONS(Scotts_Org1,'COA - VALUE TABLE'!$A93,'COA - VALUE TABLE'!W$5,'COA - VALUE TABLE'!W$6),0)</f>
        <v>0</v>
      </c>
      <c r="X93" s="350" cm="1">
        <f t="array" ref="X93">IFERROR(_xldudf_SCOTT_SUMTRANSACTIONS(Scotts_Org1,'COA - VALUE TABLE'!$A93,'COA - VALUE TABLE'!X$5,'COA - VALUE TABLE'!X$6),0)</f>
        <v>0</v>
      </c>
      <c r="Y93" s="350" cm="1">
        <f t="array" ref="Y93">IFERROR(_xldudf_SCOTT_SUMTRANSACTIONS(Scotts_Org1,'COA - VALUE TABLE'!$A93,'COA - VALUE TABLE'!Y$5,'COA - VALUE TABLE'!Y$6),0)</f>
        <v>0</v>
      </c>
      <c r="Z93" s="350" cm="1">
        <f t="array" ref="Z93">IFERROR(_xldudf_SCOTT_SUMTRANSACTIONS(Scotts_Org1,'COA - VALUE TABLE'!$A93,'COA - VALUE TABLE'!Z$5,'COA - VALUE TABLE'!Z$6),0)</f>
        <v>0</v>
      </c>
      <c r="AA93" s="350" cm="1">
        <f t="array" ref="AA93">IFERROR(_xldudf_SCOTT_SUMTRANSACTIONS(Scotts_Org1,'COA - VALUE TABLE'!$A93,'COA - VALUE TABLE'!AA$5,'COA - VALUE TABLE'!AA$6),0)</f>
        <v>0</v>
      </c>
      <c r="AB93" s="350" cm="1">
        <f t="array" ref="AB93">IFERROR(_xldudf_SCOTT_SUMTRANSACTIONS(Scotts_Org1,'COA - VALUE TABLE'!$A93,'COA - VALUE TABLE'!AB$5,'COA - VALUE TABLE'!AB$6),0)</f>
        <v>0</v>
      </c>
      <c r="AC93" s="350" cm="1">
        <f t="array" ref="AC93">IFERROR(_xldudf_SCOTT_SUMTRANSACTIONS(Scotts_Org1,'COA - VALUE TABLE'!$A93,'COA - VALUE TABLE'!AC$5,'COA - VALUE TABLE'!AC$6),0)</f>
        <v>0</v>
      </c>
      <c r="AD93" s="350" cm="1">
        <f t="array" ref="AD93">IFERROR(_xldudf_SCOTT_SUMTRANSACTIONS(Scotts_Org1,'COA - VALUE TABLE'!$A93,'COA - VALUE TABLE'!AD$5,'COA - VALUE TABLE'!AD$6),0)</f>
        <v>0</v>
      </c>
      <c r="AE93" s="350">
        <f t="shared" si="19"/>
        <v>0</v>
      </c>
      <c r="AF93" s="350">
        <f>IF(Header!$C$4=S$7,S93,0)+IF(Header!$C$4=T$7,T93,0)+IF(Header!$C$4=U$7,U93,0)+IF(Header!$C$4=V$7,V93,0)+IF(Header!$C$4=W$7,W93,0)+IF(Header!$C$4=X$7,X93,0)+IF(Header!$C$4=Y$7,Y93,0)+IF(Header!$C$4=Z$7,Z93,0)+IF(Header!$C$4=AA$7,AA93,0)+IF(Header!$C$4=AB$7,AB93,0)+IF(Header!$C$4=AC$7,AC93,0)+IF(Header!$C$4=AD$7,AD93,0)</f>
        <v>0</v>
      </c>
      <c r="AG93" s="351">
        <f t="shared" si="32"/>
        <v>0</v>
      </c>
      <c r="AJ93" s="2">
        <f t="shared" si="20"/>
        <v>0</v>
      </c>
      <c r="AK93" s="341">
        <f t="shared" si="21"/>
        <v>0</v>
      </c>
      <c r="AL93" s="341">
        <f t="shared" si="22"/>
        <v>0</v>
      </c>
      <c r="AM93" s="341">
        <f t="shared" si="23"/>
        <v>0</v>
      </c>
      <c r="AN93" s="341">
        <f t="shared" si="24"/>
        <v>0</v>
      </c>
      <c r="AO93" s="341">
        <f t="shared" si="25"/>
        <v>0</v>
      </c>
      <c r="AP93" s="341">
        <f t="shared" si="26"/>
        <v>0</v>
      </c>
      <c r="AQ93" s="341">
        <f t="shared" si="27"/>
        <v>0</v>
      </c>
      <c r="AR93" s="341">
        <f t="shared" si="28"/>
        <v>0</v>
      </c>
      <c r="AS93" s="341">
        <f t="shared" si="29"/>
        <v>0</v>
      </c>
      <c r="AT93" s="341">
        <f t="shared" si="30"/>
        <v>0</v>
      </c>
      <c r="AU93" s="341">
        <f t="shared" si="31"/>
        <v>0</v>
      </c>
      <c r="AV93" s="351"/>
      <c r="AX93" s="349" cm="1">
        <f t="array" ref="AX93">IFERROR(_xldudf_SCOTT_SUMTRANSACTIONS(Scotts_Org1,'COA - VALUE TABLE'!$A93,'COA - VALUE TABLE'!AX$5,'COA - VALUE TABLE'!AX$6),0)</f>
        <v>0</v>
      </c>
      <c r="AY93" s="350" cm="1">
        <f t="array" ref="AY93">IFERROR(_xldudf_SCOTT_SUMTRANSACTIONS(Scotts_Org1,'COA - VALUE TABLE'!$A93,'COA - VALUE TABLE'!AY$5,'COA - VALUE TABLE'!AY$6),0)</f>
        <v>0</v>
      </c>
      <c r="AZ93" s="350" cm="1">
        <f t="array" ref="AZ93">IFERROR(_xldudf_SCOTT_SUMTRANSACTIONS(Scotts_Org1,'COA - VALUE TABLE'!$A93,'COA - VALUE TABLE'!AZ$5,'COA - VALUE TABLE'!AZ$6),0)</f>
        <v>0</v>
      </c>
      <c r="BA93" s="350" cm="1">
        <f t="array" ref="BA93">IFERROR(_xldudf_SCOTT_SUMTRANSACTIONS(Scotts_Org1,'COA - VALUE TABLE'!$A93,'COA - VALUE TABLE'!BA$5,'COA - VALUE TABLE'!BA$6),0)</f>
        <v>0</v>
      </c>
      <c r="BB93" s="350" cm="1">
        <f t="array" ref="BB93">IFERROR(_xldudf_SCOTT_SUMTRANSACTIONS(Scotts_Org1,'COA - VALUE TABLE'!$A93,'COA - VALUE TABLE'!BB$5,'COA - VALUE TABLE'!BB$6),0)</f>
        <v>0</v>
      </c>
      <c r="BC93" s="350" cm="1">
        <f t="array" ref="BC93">IFERROR(_xldudf_SCOTT_SUMTRANSACTIONS(Scotts_Org1,'COA - VALUE TABLE'!$A93,'COA - VALUE TABLE'!BC$5,'COA - VALUE TABLE'!BC$6),0)</f>
        <v>0</v>
      </c>
      <c r="BD93" s="350" cm="1">
        <f t="array" ref="BD93">IFERROR(_xldudf_SCOTT_SUMTRANSACTIONS(Scotts_Org1,'COA - VALUE TABLE'!$A93,'COA - VALUE TABLE'!BD$5,'COA - VALUE TABLE'!BD$6),0)</f>
        <v>0</v>
      </c>
      <c r="BE93" s="350" cm="1">
        <f t="array" ref="BE93">IFERROR(_xldudf_SCOTT_SUMTRANSACTIONS(Scotts_Org1,'COA - VALUE TABLE'!$A93,'COA - VALUE TABLE'!BE$5,'COA - VALUE TABLE'!BE$6),0)</f>
        <v>0</v>
      </c>
      <c r="BF93" s="350" cm="1">
        <f t="array" ref="BF93">IFERROR(_xldudf_SCOTT_SUMTRANSACTIONS(Scotts_Org1,'COA - VALUE TABLE'!$A93,'COA - VALUE TABLE'!BF$5,'COA - VALUE TABLE'!BF$6),0)</f>
        <v>0</v>
      </c>
      <c r="BG93" s="350" cm="1">
        <f t="array" ref="BG93">IFERROR(_xldudf_SCOTT_SUMTRANSACTIONS(Scotts_Org1,'COA - VALUE TABLE'!$A93,'COA - VALUE TABLE'!BG$5,'COA - VALUE TABLE'!BG$6),0)</f>
        <v>0</v>
      </c>
      <c r="BH93" s="350" cm="1">
        <f t="array" ref="BH93">IFERROR(_xldudf_SCOTT_SUMTRANSACTIONS(Scotts_Org1,'COA - VALUE TABLE'!$A93,'COA - VALUE TABLE'!BH$5,'COA - VALUE TABLE'!BH$6),0)</f>
        <v>0</v>
      </c>
      <c r="BI93" s="350" cm="1">
        <f t="array" ref="BI93">IFERROR(_xldudf_SCOTT_SUMTRANSACTIONS(Scotts_Org1,'COA - VALUE TABLE'!$A93,'COA - VALUE TABLE'!BI$5,'COA - VALUE TABLE'!BI$6),0)</f>
        <v>0</v>
      </c>
      <c r="BJ93" s="351" cm="1">
        <f t="array" ref="BJ93">IFERROR(_xldudf_SCOTT_SUMTRANSACTIONS(Scotts_Org1,'COA - VALUE TABLE'!$A93,'COA - VALUE TABLE'!BJ$5,'COA - VALUE TABLE'!BJ$6),0)</f>
        <v>0</v>
      </c>
    </row>
    <row r="94" spans="1:62" x14ac:dyDescent="0.2">
      <c r="A94" s="2">
        <v>811</v>
      </c>
      <c r="B94" s="341" t="s">
        <v>423</v>
      </c>
      <c r="C94" s="341" t="s">
        <v>413</v>
      </c>
      <c r="D94" s="341"/>
      <c r="E94" s="341" t="s">
        <v>408</v>
      </c>
      <c r="F94" s="341" t="s">
        <v>290</v>
      </c>
      <c r="G94" s="341" t="s">
        <v>414</v>
      </c>
      <c r="H94" s="341" t="s">
        <v>287</v>
      </c>
      <c r="I94" s="341" t="s">
        <v>287</v>
      </c>
      <c r="J94" s="341" t="s">
        <v>287</v>
      </c>
      <c r="K94" s="3"/>
      <c r="L94" t="str">
        <f t="shared" si="18"/>
        <v>811 - Credit Card Control Account</v>
      </c>
      <c r="M94" t="s">
        <v>456</v>
      </c>
      <c r="P94" t="s">
        <v>140</v>
      </c>
      <c r="S94" s="349" cm="1">
        <f t="array" ref="S94">IFERROR(_xldudf_SCOTT_SUMTRANSACTIONS(Scotts_Org1,'COA - VALUE TABLE'!$A94,'COA - VALUE TABLE'!S$5,'COA - VALUE TABLE'!S$6),0)</f>
        <v>0</v>
      </c>
      <c r="T94" s="350" cm="1">
        <f t="array" ref="T94">IFERROR(_xldudf_SCOTT_SUMTRANSACTIONS(Scotts_Org1,'COA - VALUE TABLE'!$A94,'COA - VALUE TABLE'!T$5,'COA - VALUE TABLE'!T$6),0)</f>
        <v>0</v>
      </c>
      <c r="U94" s="350" cm="1">
        <f t="array" ref="U94">IFERROR(_xldudf_SCOTT_SUMTRANSACTIONS(Scotts_Org1,'COA - VALUE TABLE'!$A94,'COA - VALUE TABLE'!U$5,'COA - VALUE TABLE'!U$6),0)</f>
        <v>0</v>
      </c>
      <c r="V94" s="350" cm="1">
        <f t="array" ref="V94">IFERROR(_xldudf_SCOTT_SUMTRANSACTIONS(Scotts_Org1,'COA - VALUE TABLE'!$A94,'COA - VALUE TABLE'!V$5,'COA - VALUE TABLE'!V$6),0)</f>
        <v>0</v>
      </c>
      <c r="W94" s="350" cm="1">
        <f t="array" ref="W94">IFERROR(_xldudf_SCOTT_SUMTRANSACTIONS(Scotts_Org1,'COA - VALUE TABLE'!$A94,'COA - VALUE TABLE'!W$5,'COA - VALUE TABLE'!W$6),0)</f>
        <v>0</v>
      </c>
      <c r="X94" s="350" cm="1">
        <f t="array" ref="X94">IFERROR(_xldudf_SCOTT_SUMTRANSACTIONS(Scotts_Org1,'COA - VALUE TABLE'!$A94,'COA - VALUE TABLE'!X$5,'COA - VALUE TABLE'!X$6),0)</f>
        <v>0</v>
      </c>
      <c r="Y94" s="350" cm="1">
        <f t="array" ref="Y94">IFERROR(_xldudf_SCOTT_SUMTRANSACTIONS(Scotts_Org1,'COA - VALUE TABLE'!$A94,'COA - VALUE TABLE'!Y$5,'COA - VALUE TABLE'!Y$6),0)</f>
        <v>0</v>
      </c>
      <c r="Z94" s="350" cm="1">
        <f t="array" ref="Z94">IFERROR(_xldudf_SCOTT_SUMTRANSACTIONS(Scotts_Org1,'COA - VALUE TABLE'!$A94,'COA - VALUE TABLE'!Z$5,'COA - VALUE TABLE'!Z$6),0)</f>
        <v>0</v>
      </c>
      <c r="AA94" s="350" cm="1">
        <f t="array" ref="AA94">IFERROR(_xldudf_SCOTT_SUMTRANSACTIONS(Scotts_Org1,'COA - VALUE TABLE'!$A94,'COA - VALUE TABLE'!AA$5,'COA - VALUE TABLE'!AA$6),0)</f>
        <v>0</v>
      </c>
      <c r="AB94" s="350" cm="1">
        <f t="array" ref="AB94">IFERROR(_xldudf_SCOTT_SUMTRANSACTIONS(Scotts_Org1,'COA - VALUE TABLE'!$A94,'COA - VALUE TABLE'!AB$5,'COA - VALUE TABLE'!AB$6),0)</f>
        <v>0</v>
      </c>
      <c r="AC94" s="350" cm="1">
        <f t="array" ref="AC94">IFERROR(_xldudf_SCOTT_SUMTRANSACTIONS(Scotts_Org1,'COA - VALUE TABLE'!$A94,'COA - VALUE TABLE'!AC$5,'COA - VALUE TABLE'!AC$6),0)</f>
        <v>0</v>
      </c>
      <c r="AD94" s="350" cm="1">
        <f t="array" ref="AD94">IFERROR(_xldudf_SCOTT_SUMTRANSACTIONS(Scotts_Org1,'COA - VALUE TABLE'!$A94,'COA - VALUE TABLE'!AD$5,'COA - VALUE TABLE'!AD$6),0)</f>
        <v>0</v>
      </c>
      <c r="AE94" s="350">
        <f t="shared" si="19"/>
        <v>0</v>
      </c>
      <c r="AF94" s="350">
        <f>IF(Header!$C$4=S$7,S94,0)+IF(Header!$C$4=T$7,T94,0)+IF(Header!$C$4=U$7,U94,0)+IF(Header!$C$4=V$7,V94,0)+IF(Header!$C$4=W$7,W94,0)+IF(Header!$C$4=X$7,X94,0)+IF(Header!$C$4=Y$7,Y94,0)+IF(Header!$C$4=Z$7,Z94,0)+IF(Header!$C$4=AA$7,AA94,0)+IF(Header!$C$4=AB$7,AB94,0)+IF(Header!$C$4=AC$7,AC94,0)+IF(Header!$C$4=AD$7,AD94,0)</f>
        <v>0</v>
      </c>
      <c r="AG94" s="351">
        <f t="shared" si="32"/>
        <v>0</v>
      </c>
      <c r="AJ94" s="2">
        <f t="shared" si="20"/>
        <v>0</v>
      </c>
      <c r="AK94" s="341">
        <f t="shared" si="21"/>
        <v>0</v>
      </c>
      <c r="AL94" s="341">
        <f t="shared" si="22"/>
        <v>0</v>
      </c>
      <c r="AM94" s="341">
        <f t="shared" si="23"/>
        <v>0</v>
      </c>
      <c r="AN94" s="341">
        <f t="shared" si="24"/>
        <v>0</v>
      </c>
      <c r="AO94" s="341">
        <f t="shared" si="25"/>
        <v>0</v>
      </c>
      <c r="AP94" s="341">
        <f t="shared" si="26"/>
        <v>0</v>
      </c>
      <c r="AQ94" s="341">
        <f t="shared" si="27"/>
        <v>0</v>
      </c>
      <c r="AR94" s="341">
        <f t="shared" si="28"/>
        <v>0</v>
      </c>
      <c r="AS94" s="341">
        <f t="shared" si="29"/>
        <v>0</v>
      </c>
      <c r="AT94" s="341">
        <f t="shared" si="30"/>
        <v>0</v>
      </c>
      <c r="AU94" s="341">
        <f t="shared" si="31"/>
        <v>0</v>
      </c>
      <c r="AV94" s="351"/>
      <c r="AX94" s="349" cm="1">
        <f t="array" ref="AX94">IFERROR(_xldudf_SCOTT_SUMTRANSACTIONS(Scotts_Org1,'COA - VALUE TABLE'!$A94,'COA - VALUE TABLE'!AX$5,'COA - VALUE TABLE'!AX$6),0)</f>
        <v>0</v>
      </c>
      <c r="AY94" s="350" cm="1">
        <f t="array" ref="AY94">IFERROR(_xldudf_SCOTT_SUMTRANSACTIONS(Scotts_Org1,'COA - VALUE TABLE'!$A94,'COA - VALUE TABLE'!AY$5,'COA - VALUE TABLE'!AY$6),0)</f>
        <v>0</v>
      </c>
      <c r="AZ94" s="350" cm="1">
        <f t="array" ref="AZ94">IFERROR(_xldudf_SCOTT_SUMTRANSACTIONS(Scotts_Org1,'COA - VALUE TABLE'!$A94,'COA - VALUE TABLE'!AZ$5,'COA - VALUE TABLE'!AZ$6),0)</f>
        <v>0</v>
      </c>
      <c r="BA94" s="350" cm="1">
        <f t="array" ref="BA94">IFERROR(_xldudf_SCOTT_SUMTRANSACTIONS(Scotts_Org1,'COA - VALUE TABLE'!$A94,'COA - VALUE TABLE'!BA$5,'COA - VALUE TABLE'!BA$6),0)</f>
        <v>0</v>
      </c>
      <c r="BB94" s="350" cm="1">
        <f t="array" ref="BB94">IFERROR(_xldudf_SCOTT_SUMTRANSACTIONS(Scotts_Org1,'COA - VALUE TABLE'!$A94,'COA - VALUE TABLE'!BB$5,'COA - VALUE TABLE'!BB$6),0)</f>
        <v>0</v>
      </c>
      <c r="BC94" s="350" cm="1">
        <f t="array" ref="BC94">IFERROR(_xldudf_SCOTT_SUMTRANSACTIONS(Scotts_Org1,'COA - VALUE TABLE'!$A94,'COA - VALUE TABLE'!BC$5,'COA - VALUE TABLE'!BC$6),0)</f>
        <v>0</v>
      </c>
      <c r="BD94" s="350" cm="1">
        <f t="array" ref="BD94">IFERROR(_xldudf_SCOTT_SUMTRANSACTIONS(Scotts_Org1,'COA - VALUE TABLE'!$A94,'COA - VALUE TABLE'!BD$5,'COA - VALUE TABLE'!BD$6),0)</f>
        <v>0</v>
      </c>
      <c r="BE94" s="350" cm="1">
        <f t="array" ref="BE94">IFERROR(_xldudf_SCOTT_SUMTRANSACTIONS(Scotts_Org1,'COA - VALUE TABLE'!$A94,'COA - VALUE TABLE'!BE$5,'COA - VALUE TABLE'!BE$6),0)</f>
        <v>0</v>
      </c>
      <c r="BF94" s="350" cm="1">
        <f t="array" ref="BF94">IFERROR(_xldudf_SCOTT_SUMTRANSACTIONS(Scotts_Org1,'COA - VALUE TABLE'!$A94,'COA - VALUE TABLE'!BF$5,'COA - VALUE TABLE'!BF$6),0)</f>
        <v>0</v>
      </c>
      <c r="BG94" s="350" cm="1">
        <f t="array" ref="BG94">IFERROR(_xldudf_SCOTT_SUMTRANSACTIONS(Scotts_Org1,'COA - VALUE TABLE'!$A94,'COA - VALUE TABLE'!BG$5,'COA - VALUE TABLE'!BG$6),0)</f>
        <v>0</v>
      </c>
      <c r="BH94" s="350" cm="1">
        <f t="array" ref="BH94">IFERROR(_xldudf_SCOTT_SUMTRANSACTIONS(Scotts_Org1,'COA - VALUE TABLE'!$A94,'COA - VALUE TABLE'!BH$5,'COA - VALUE TABLE'!BH$6),0)</f>
        <v>0</v>
      </c>
      <c r="BI94" s="350" cm="1">
        <f t="array" ref="BI94">IFERROR(_xldudf_SCOTT_SUMTRANSACTIONS(Scotts_Org1,'COA - VALUE TABLE'!$A94,'COA - VALUE TABLE'!BI$5,'COA - VALUE TABLE'!BI$6),0)</f>
        <v>0</v>
      </c>
      <c r="BJ94" s="351" cm="1">
        <f t="array" ref="BJ94">IFERROR(_xldudf_SCOTT_SUMTRANSACTIONS(Scotts_Org1,'COA - VALUE TABLE'!$A94,'COA - VALUE TABLE'!BJ$5,'COA - VALUE TABLE'!BJ$6),0)</f>
        <v>0</v>
      </c>
    </row>
    <row r="95" spans="1:62" x14ac:dyDescent="0.2">
      <c r="A95" s="2">
        <v>814</v>
      </c>
      <c r="B95" s="341" t="s">
        <v>423</v>
      </c>
      <c r="C95" s="341" t="s">
        <v>415</v>
      </c>
      <c r="D95" s="341"/>
      <c r="E95" s="341" t="s">
        <v>408</v>
      </c>
      <c r="F95" s="341" t="s">
        <v>290</v>
      </c>
      <c r="G95" s="341" t="s">
        <v>416</v>
      </c>
      <c r="H95" s="341" t="s">
        <v>287</v>
      </c>
      <c r="I95" s="341" t="s">
        <v>287</v>
      </c>
      <c r="J95" s="341" t="s">
        <v>287</v>
      </c>
      <c r="K95" s="3"/>
      <c r="L95" t="str">
        <f t="shared" si="18"/>
        <v>814 - Wages Payable - Payroll</v>
      </c>
      <c r="M95" t="s">
        <v>456</v>
      </c>
      <c r="P95" t="s">
        <v>140</v>
      </c>
      <c r="S95" s="349" cm="1">
        <f t="array" ref="S95">IFERROR(_xldudf_SCOTT_SUMTRANSACTIONS(Scotts_Org1,'COA - VALUE TABLE'!$A95,'COA - VALUE TABLE'!S$5,'COA - VALUE TABLE'!S$6),0)</f>
        <v>0</v>
      </c>
      <c r="T95" s="350" cm="1">
        <f t="array" ref="T95">IFERROR(_xldudf_SCOTT_SUMTRANSACTIONS(Scotts_Org1,'COA - VALUE TABLE'!$A95,'COA - VALUE TABLE'!T$5,'COA - VALUE TABLE'!T$6),0)</f>
        <v>0</v>
      </c>
      <c r="U95" s="350" cm="1">
        <f t="array" ref="U95">IFERROR(_xldudf_SCOTT_SUMTRANSACTIONS(Scotts_Org1,'COA - VALUE TABLE'!$A95,'COA - VALUE TABLE'!U$5,'COA - VALUE TABLE'!U$6),0)</f>
        <v>0</v>
      </c>
      <c r="V95" s="350" cm="1">
        <f t="array" ref="V95">IFERROR(_xldudf_SCOTT_SUMTRANSACTIONS(Scotts_Org1,'COA - VALUE TABLE'!$A95,'COA - VALUE TABLE'!V$5,'COA - VALUE TABLE'!V$6),0)</f>
        <v>0</v>
      </c>
      <c r="W95" s="350" cm="1">
        <f t="array" ref="W95">IFERROR(_xldudf_SCOTT_SUMTRANSACTIONS(Scotts_Org1,'COA - VALUE TABLE'!$A95,'COA - VALUE TABLE'!W$5,'COA - VALUE TABLE'!W$6),0)</f>
        <v>0</v>
      </c>
      <c r="X95" s="350" cm="1">
        <f t="array" ref="X95">IFERROR(_xldudf_SCOTT_SUMTRANSACTIONS(Scotts_Org1,'COA - VALUE TABLE'!$A95,'COA - VALUE TABLE'!X$5,'COA - VALUE TABLE'!X$6),0)</f>
        <v>0</v>
      </c>
      <c r="Y95" s="350" cm="1">
        <f t="array" ref="Y95">IFERROR(_xldudf_SCOTT_SUMTRANSACTIONS(Scotts_Org1,'COA - VALUE TABLE'!$A95,'COA - VALUE TABLE'!Y$5,'COA - VALUE TABLE'!Y$6),0)</f>
        <v>0</v>
      </c>
      <c r="Z95" s="350" cm="1">
        <f t="array" ref="Z95">IFERROR(_xldudf_SCOTT_SUMTRANSACTIONS(Scotts_Org1,'COA - VALUE TABLE'!$A95,'COA - VALUE TABLE'!Z$5,'COA - VALUE TABLE'!Z$6),0)</f>
        <v>0</v>
      </c>
      <c r="AA95" s="350" cm="1">
        <f t="array" ref="AA95">IFERROR(_xldudf_SCOTT_SUMTRANSACTIONS(Scotts_Org1,'COA - VALUE TABLE'!$A95,'COA - VALUE TABLE'!AA$5,'COA - VALUE TABLE'!AA$6),0)</f>
        <v>0</v>
      </c>
      <c r="AB95" s="350" cm="1">
        <f t="array" ref="AB95">IFERROR(_xldudf_SCOTT_SUMTRANSACTIONS(Scotts_Org1,'COA - VALUE TABLE'!$A95,'COA - VALUE TABLE'!AB$5,'COA - VALUE TABLE'!AB$6),0)</f>
        <v>0</v>
      </c>
      <c r="AC95" s="350" cm="1">
        <f t="array" ref="AC95">IFERROR(_xldudf_SCOTT_SUMTRANSACTIONS(Scotts_Org1,'COA - VALUE TABLE'!$A95,'COA - VALUE TABLE'!AC$5,'COA - VALUE TABLE'!AC$6),0)</f>
        <v>0</v>
      </c>
      <c r="AD95" s="350" cm="1">
        <f t="array" ref="AD95">IFERROR(_xldudf_SCOTT_SUMTRANSACTIONS(Scotts_Org1,'COA - VALUE TABLE'!$A95,'COA - VALUE TABLE'!AD$5,'COA - VALUE TABLE'!AD$6),0)</f>
        <v>0</v>
      </c>
      <c r="AE95" s="350">
        <f t="shared" si="19"/>
        <v>0</v>
      </c>
      <c r="AF95" s="350">
        <f>IF(Header!$C$4=S$7,S95,0)+IF(Header!$C$4=T$7,T95,0)+IF(Header!$C$4=U$7,U95,0)+IF(Header!$C$4=V$7,V95,0)+IF(Header!$C$4=W$7,W95,0)+IF(Header!$C$4=X$7,X95,0)+IF(Header!$C$4=Y$7,Y95,0)+IF(Header!$C$4=Z$7,Z95,0)+IF(Header!$C$4=AA$7,AA95,0)+IF(Header!$C$4=AB$7,AB95,0)+IF(Header!$C$4=AC$7,AC95,0)+IF(Header!$C$4=AD$7,AD95,0)</f>
        <v>0</v>
      </c>
      <c r="AG95" s="351">
        <f t="shared" si="32"/>
        <v>0</v>
      </c>
      <c r="AJ95" s="2">
        <f t="shared" si="20"/>
        <v>0</v>
      </c>
      <c r="AK95" s="341">
        <f t="shared" si="21"/>
        <v>0</v>
      </c>
      <c r="AL95" s="341">
        <f t="shared" si="22"/>
        <v>0</v>
      </c>
      <c r="AM95" s="341">
        <f t="shared" si="23"/>
        <v>0</v>
      </c>
      <c r="AN95" s="341">
        <f t="shared" si="24"/>
        <v>0</v>
      </c>
      <c r="AO95" s="341">
        <f t="shared" si="25"/>
        <v>0</v>
      </c>
      <c r="AP95" s="341">
        <f t="shared" si="26"/>
        <v>0</v>
      </c>
      <c r="AQ95" s="341">
        <f t="shared" si="27"/>
        <v>0</v>
      </c>
      <c r="AR95" s="341">
        <f t="shared" si="28"/>
        <v>0</v>
      </c>
      <c r="AS95" s="341">
        <f t="shared" si="29"/>
        <v>0</v>
      </c>
      <c r="AT95" s="341">
        <f t="shared" si="30"/>
        <v>0</v>
      </c>
      <c r="AU95" s="341">
        <f t="shared" si="31"/>
        <v>0</v>
      </c>
      <c r="AV95" s="351"/>
      <c r="AX95" s="349" cm="1">
        <f t="array" ref="AX95">IFERROR(_xldudf_SCOTT_SUMTRANSACTIONS(Scotts_Org1,'COA - VALUE TABLE'!$A95,'COA - VALUE TABLE'!AX$5,'COA - VALUE TABLE'!AX$6),0)</f>
        <v>0</v>
      </c>
      <c r="AY95" s="350" cm="1">
        <f t="array" ref="AY95">IFERROR(_xldudf_SCOTT_SUMTRANSACTIONS(Scotts_Org1,'COA - VALUE TABLE'!$A95,'COA - VALUE TABLE'!AY$5,'COA - VALUE TABLE'!AY$6),0)</f>
        <v>0</v>
      </c>
      <c r="AZ95" s="350" cm="1">
        <f t="array" ref="AZ95">IFERROR(_xldudf_SCOTT_SUMTRANSACTIONS(Scotts_Org1,'COA - VALUE TABLE'!$A95,'COA - VALUE TABLE'!AZ$5,'COA - VALUE TABLE'!AZ$6),0)</f>
        <v>0</v>
      </c>
      <c r="BA95" s="350" cm="1">
        <f t="array" ref="BA95">IFERROR(_xldudf_SCOTT_SUMTRANSACTIONS(Scotts_Org1,'COA - VALUE TABLE'!$A95,'COA - VALUE TABLE'!BA$5,'COA - VALUE TABLE'!BA$6),0)</f>
        <v>0</v>
      </c>
      <c r="BB95" s="350" cm="1">
        <f t="array" ref="BB95">IFERROR(_xldudf_SCOTT_SUMTRANSACTIONS(Scotts_Org1,'COA - VALUE TABLE'!$A95,'COA - VALUE TABLE'!BB$5,'COA - VALUE TABLE'!BB$6),0)</f>
        <v>0</v>
      </c>
      <c r="BC95" s="350" cm="1">
        <f t="array" ref="BC95">IFERROR(_xldudf_SCOTT_SUMTRANSACTIONS(Scotts_Org1,'COA - VALUE TABLE'!$A95,'COA - VALUE TABLE'!BC$5,'COA - VALUE TABLE'!BC$6),0)</f>
        <v>0</v>
      </c>
      <c r="BD95" s="350" cm="1">
        <f t="array" ref="BD95">IFERROR(_xldudf_SCOTT_SUMTRANSACTIONS(Scotts_Org1,'COA - VALUE TABLE'!$A95,'COA - VALUE TABLE'!BD$5,'COA - VALUE TABLE'!BD$6),0)</f>
        <v>0</v>
      </c>
      <c r="BE95" s="350" cm="1">
        <f t="array" ref="BE95">IFERROR(_xldudf_SCOTT_SUMTRANSACTIONS(Scotts_Org1,'COA - VALUE TABLE'!$A95,'COA - VALUE TABLE'!BE$5,'COA - VALUE TABLE'!BE$6),0)</f>
        <v>0</v>
      </c>
      <c r="BF95" s="350" cm="1">
        <f t="array" ref="BF95">IFERROR(_xldudf_SCOTT_SUMTRANSACTIONS(Scotts_Org1,'COA - VALUE TABLE'!$A95,'COA - VALUE TABLE'!BF$5,'COA - VALUE TABLE'!BF$6),0)</f>
        <v>0</v>
      </c>
      <c r="BG95" s="350" cm="1">
        <f t="array" ref="BG95">IFERROR(_xldudf_SCOTT_SUMTRANSACTIONS(Scotts_Org1,'COA - VALUE TABLE'!$A95,'COA - VALUE TABLE'!BG$5,'COA - VALUE TABLE'!BG$6),0)</f>
        <v>0</v>
      </c>
      <c r="BH95" s="350" cm="1">
        <f t="array" ref="BH95">IFERROR(_xldudf_SCOTT_SUMTRANSACTIONS(Scotts_Org1,'COA - VALUE TABLE'!$A95,'COA - VALUE TABLE'!BH$5,'COA - VALUE TABLE'!BH$6),0)</f>
        <v>0</v>
      </c>
      <c r="BI95" s="350" cm="1">
        <f t="array" ref="BI95">IFERROR(_xldudf_SCOTT_SUMTRANSACTIONS(Scotts_Org1,'COA - VALUE TABLE'!$A95,'COA - VALUE TABLE'!BI$5,'COA - VALUE TABLE'!BI$6),0)</f>
        <v>0</v>
      </c>
      <c r="BJ95" s="351" cm="1">
        <f t="array" ref="BJ95">IFERROR(_xldudf_SCOTT_SUMTRANSACTIONS(Scotts_Org1,'COA - VALUE TABLE'!$A95,'COA - VALUE TABLE'!BJ$5,'COA - VALUE TABLE'!BJ$6),0)</f>
        <v>0</v>
      </c>
    </row>
    <row r="96" spans="1:62" x14ac:dyDescent="0.2">
      <c r="A96" s="2">
        <v>815</v>
      </c>
      <c r="B96" s="341" t="s">
        <v>423</v>
      </c>
      <c r="C96" s="341" t="s">
        <v>514</v>
      </c>
      <c r="D96" s="341"/>
      <c r="E96" s="341" t="s">
        <v>408</v>
      </c>
      <c r="F96" s="341" t="s">
        <v>290</v>
      </c>
      <c r="G96" s="341" t="s">
        <v>515</v>
      </c>
      <c r="H96" s="341" t="s">
        <v>287</v>
      </c>
      <c r="I96" s="341" t="s">
        <v>287</v>
      </c>
      <c r="J96" s="341" t="s">
        <v>287</v>
      </c>
      <c r="K96" s="3"/>
      <c r="L96" t="str">
        <f t="shared" si="18"/>
        <v>815 - Employee contribution to benefits</v>
      </c>
      <c r="M96" t="s">
        <v>456</v>
      </c>
      <c r="P96" t="s">
        <v>140</v>
      </c>
      <c r="S96" s="349" cm="1">
        <f t="array" ref="S96">IFERROR(_xldudf_SCOTT_SUMTRANSACTIONS(Scotts_Org1,'COA - VALUE TABLE'!$A96,'COA - VALUE TABLE'!S$5,'COA - VALUE TABLE'!S$6),0)</f>
        <v>0</v>
      </c>
      <c r="T96" s="350" cm="1">
        <f t="array" ref="T96">IFERROR(_xldudf_SCOTT_SUMTRANSACTIONS(Scotts_Org1,'COA - VALUE TABLE'!$A96,'COA - VALUE TABLE'!T$5,'COA - VALUE TABLE'!T$6),0)</f>
        <v>0</v>
      </c>
      <c r="U96" s="350" cm="1">
        <f t="array" ref="U96">IFERROR(_xldudf_SCOTT_SUMTRANSACTIONS(Scotts_Org1,'COA - VALUE TABLE'!$A96,'COA - VALUE TABLE'!U$5,'COA - VALUE TABLE'!U$6),0)</f>
        <v>0</v>
      </c>
      <c r="V96" s="350" cm="1">
        <f t="array" ref="V96">IFERROR(_xldudf_SCOTT_SUMTRANSACTIONS(Scotts_Org1,'COA - VALUE TABLE'!$A96,'COA - VALUE TABLE'!V$5,'COA - VALUE TABLE'!V$6),0)</f>
        <v>0</v>
      </c>
      <c r="W96" s="350" cm="1">
        <f t="array" ref="W96">IFERROR(_xldudf_SCOTT_SUMTRANSACTIONS(Scotts_Org1,'COA - VALUE TABLE'!$A96,'COA - VALUE TABLE'!W$5,'COA - VALUE TABLE'!W$6),0)</f>
        <v>0</v>
      </c>
      <c r="X96" s="350" cm="1">
        <f t="array" ref="X96">IFERROR(_xldudf_SCOTT_SUMTRANSACTIONS(Scotts_Org1,'COA - VALUE TABLE'!$A96,'COA - VALUE TABLE'!X$5,'COA - VALUE TABLE'!X$6),0)</f>
        <v>0</v>
      </c>
      <c r="Y96" s="350" cm="1">
        <f t="array" ref="Y96">IFERROR(_xldudf_SCOTT_SUMTRANSACTIONS(Scotts_Org1,'COA - VALUE TABLE'!$A96,'COA - VALUE TABLE'!Y$5,'COA - VALUE TABLE'!Y$6),0)</f>
        <v>0</v>
      </c>
      <c r="Z96" s="350" cm="1">
        <f t="array" ref="Z96">IFERROR(_xldudf_SCOTT_SUMTRANSACTIONS(Scotts_Org1,'COA - VALUE TABLE'!$A96,'COA - VALUE TABLE'!Z$5,'COA - VALUE TABLE'!Z$6),0)</f>
        <v>0</v>
      </c>
      <c r="AA96" s="350" cm="1">
        <f t="array" ref="AA96">IFERROR(_xldudf_SCOTT_SUMTRANSACTIONS(Scotts_Org1,'COA - VALUE TABLE'!$A96,'COA - VALUE TABLE'!AA$5,'COA - VALUE TABLE'!AA$6),0)</f>
        <v>0</v>
      </c>
      <c r="AB96" s="350" cm="1">
        <f t="array" ref="AB96">IFERROR(_xldudf_SCOTT_SUMTRANSACTIONS(Scotts_Org1,'COA - VALUE TABLE'!$A96,'COA - VALUE TABLE'!AB$5,'COA - VALUE TABLE'!AB$6),0)</f>
        <v>0</v>
      </c>
      <c r="AC96" s="350" cm="1">
        <f t="array" ref="AC96">IFERROR(_xldudf_SCOTT_SUMTRANSACTIONS(Scotts_Org1,'COA - VALUE TABLE'!$A96,'COA - VALUE TABLE'!AC$5,'COA - VALUE TABLE'!AC$6),0)</f>
        <v>0</v>
      </c>
      <c r="AD96" s="350" cm="1">
        <f t="array" ref="AD96">IFERROR(_xldudf_SCOTT_SUMTRANSACTIONS(Scotts_Org1,'COA - VALUE TABLE'!$A96,'COA - VALUE TABLE'!AD$5,'COA - VALUE TABLE'!AD$6),0)</f>
        <v>0</v>
      </c>
      <c r="AE96" s="350">
        <f t="shared" si="19"/>
        <v>0</v>
      </c>
      <c r="AF96" s="350">
        <f>IF(Header!$C$4=S$7,S96,0)+IF(Header!$C$4=T$7,T96,0)+IF(Header!$C$4=U$7,U96,0)+IF(Header!$C$4=V$7,V96,0)+IF(Header!$C$4=W$7,W96,0)+IF(Header!$C$4=X$7,X96,0)+IF(Header!$C$4=Y$7,Y96,0)+IF(Header!$C$4=Z$7,Z96,0)+IF(Header!$C$4=AA$7,AA96,0)+IF(Header!$C$4=AB$7,AB96,0)+IF(Header!$C$4=AC$7,AC96,0)+IF(Header!$C$4=AD$7,AD96,0)</f>
        <v>0</v>
      </c>
      <c r="AG96" s="351">
        <f t="shared" si="32"/>
        <v>0</v>
      </c>
      <c r="AJ96" s="2">
        <f t="shared" si="20"/>
        <v>0</v>
      </c>
      <c r="AK96" s="341">
        <f t="shared" si="21"/>
        <v>0</v>
      </c>
      <c r="AL96" s="341">
        <f t="shared" si="22"/>
        <v>0</v>
      </c>
      <c r="AM96" s="341">
        <f t="shared" si="23"/>
        <v>0</v>
      </c>
      <c r="AN96" s="341">
        <f t="shared" si="24"/>
        <v>0</v>
      </c>
      <c r="AO96" s="341">
        <f t="shared" si="25"/>
        <v>0</v>
      </c>
      <c r="AP96" s="341">
        <f t="shared" si="26"/>
        <v>0</v>
      </c>
      <c r="AQ96" s="341">
        <f t="shared" si="27"/>
        <v>0</v>
      </c>
      <c r="AR96" s="341">
        <f t="shared" si="28"/>
        <v>0</v>
      </c>
      <c r="AS96" s="341">
        <f t="shared" si="29"/>
        <v>0</v>
      </c>
      <c r="AT96" s="341">
        <f t="shared" si="30"/>
        <v>0</v>
      </c>
      <c r="AU96" s="341">
        <f t="shared" si="31"/>
        <v>0</v>
      </c>
      <c r="AV96" s="351"/>
      <c r="AX96" s="349" cm="1">
        <f t="array" ref="AX96">IFERROR(_xldudf_SCOTT_SUMTRANSACTIONS(Scotts_Org1,'COA - VALUE TABLE'!$A96,'COA - VALUE TABLE'!AX$5,'COA - VALUE TABLE'!AX$6),0)</f>
        <v>0</v>
      </c>
      <c r="AY96" s="350" cm="1">
        <f t="array" ref="AY96">IFERROR(_xldudf_SCOTT_SUMTRANSACTIONS(Scotts_Org1,'COA - VALUE TABLE'!$A96,'COA - VALUE TABLE'!AY$5,'COA - VALUE TABLE'!AY$6),0)</f>
        <v>0</v>
      </c>
      <c r="AZ96" s="350" cm="1">
        <f t="array" ref="AZ96">IFERROR(_xldudf_SCOTT_SUMTRANSACTIONS(Scotts_Org1,'COA - VALUE TABLE'!$A96,'COA - VALUE TABLE'!AZ$5,'COA - VALUE TABLE'!AZ$6),0)</f>
        <v>0</v>
      </c>
      <c r="BA96" s="350" cm="1">
        <f t="array" ref="BA96">IFERROR(_xldudf_SCOTT_SUMTRANSACTIONS(Scotts_Org1,'COA - VALUE TABLE'!$A96,'COA - VALUE TABLE'!BA$5,'COA - VALUE TABLE'!BA$6),0)</f>
        <v>0</v>
      </c>
      <c r="BB96" s="350" cm="1">
        <f t="array" ref="BB96">IFERROR(_xldudf_SCOTT_SUMTRANSACTIONS(Scotts_Org1,'COA - VALUE TABLE'!$A96,'COA - VALUE TABLE'!BB$5,'COA - VALUE TABLE'!BB$6),0)</f>
        <v>0</v>
      </c>
      <c r="BC96" s="350" cm="1">
        <f t="array" ref="BC96">IFERROR(_xldudf_SCOTT_SUMTRANSACTIONS(Scotts_Org1,'COA - VALUE TABLE'!$A96,'COA - VALUE TABLE'!BC$5,'COA - VALUE TABLE'!BC$6),0)</f>
        <v>0</v>
      </c>
      <c r="BD96" s="350" cm="1">
        <f t="array" ref="BD96">IFERROR(_xldudf_SCOTT_SUMTRANSACTIONS(Scotts_Org1,'COA - VALUE TABLE'!$A96,'COA - VALUE TABLE'!BD$5,'COA - VALUE TABLE'!BD$6),0)</f>
        <v>0</v>
      </c>
      <c r="BE96" s="350" cm="1">
        <f t="array" ref="BE96">IFERROR(_xldudf_SCOTT_SUMTRANSACTIONS(Scotts_Org1,'COA - VALUE TABLE'!$A96,'COA - VALUE TABLE'!BE$5,'COA - VALUE TABLE'!BE$6),0)</f>
        <v>0</v>
      </c>
      <c r="BF96" s="350" cm="1">
        <f t="array" ref="BF96">IFERROR(_xldudf_SCOTT_SUMTRANSACTIONS(Scotts_Org1,'COA - VALUE TABLE'!$A96,'COA - VALUE TABLE'!BF$5,'COA - VALUE TABLE'!BF$6),0)</f>
        <v>0</v>
      </c>
      <c r="BG96" s="350" cm="1">
        <f t="array" ref="BG96">IFERROR(_xldudf_SCOTT_SUMTRANSACTIONS(Scotts_Org1,'COA - VALUE TABLE'!$A96,'COA - VALUE TABLE'!BG$5,'COA - VALUE TABLE'!BG$6),0)</f>
        <v>0</v>
      </c>
      <c r="BH96" s="350" cm="1">
        <f t="array" ref="BH96">IFERROR(_xldudf_SCOTT_SUMTRANSACTIONS(Scotts_Org1,'COA - VALUE TABLE'!$A96,'COA - VALUE TABLE'!BH$5,'COA - VALUE TABLE'!BH$6),0)</f>
        <v>0</v>
      </c>
      <c r="BI96" s="350" cm="1">
        <f t="array" ref="BI96">IFERROR(_xldudf_SCOTT_SUMTRANSACTIONS(Scotts_Org1,'COA - VALUE TABLE'!$A96,'COA - VALUE TABLE'!BI$5,'COA - VALUE TABLE'!BI$6),0)</f>
        <v>0</v>
      </c>
      <c r="BJ96" s="351" cm="1">
        <f t="array" ref="BJ96">IFERROR(_xldudf_SCOTT_SUMTRANSACTIONS(Scotts_Org1,'COA - VALUE TABLE'!$A96,'COA - VALUE TABLE'!BJ$5,'COA - VALUE TABLE'!BJ$6),0)</f>
        <v>0</v>
      </c>
    </row>
    <row r="97" spans="1:62" x14ac:dyDescent="0.2">
      <c r="A97" s="2">
        <v>816</v>
      </c>
      <c r="B97" s="341" t="s">
        <v>423</v>
      </c>
      <c r="C97" s="341" t="s">
        <v>516</v>
      </c>
      <c r="D97" s="341"/>
      <c r="E97" s="341" t="s">
        <v>408</v>
      </c>
      <c r="F97" s="341" t="s">
        <v>290</v>
      </c>
      <c r="G97" s="341" t="s">
        <v>516</v>
      </c>
      <c r="H97" s="341" t="s">
        <v>287</v>
      </c>
      <c r="I97" s="341" t="s">
        <v>287</v>
      </c>
      <c r="J97" s="341" t="s">
        <v>287</v>
      </c>
      <c r="K97" s="3"/>
      <c r="L97" t="str">
        <f t="shared" si="18"/>
        <v>816 - Other Creditors</v>
      </c>
      <c r="M97" t="s">
        <v>456</v>
      </c>
      <c r="P97" t="s">
        <v>140</v>
      </c>
      <c r="S97" s="349" cm="1">
        <f t="array" ref="S97">IFERROR(_xldudf_SCOTT_SUMTRANSACTIONS(Scotts_Org1,'COA - VALUE TABLE'!$A97,'COA - VALUE TABLE'!S$5,'COA - VALUE TABLE'!S$6),0)</f>
        <v>0</v>
      </c>
      <c r="T97" s="350" cm="1">
        <f t="array" ref="T97">IFERROR(_xldudf_SCOTT_SUMTRANSACTIONS(Scotts_Org1,'COA - VALUE TABLE'!$A97,'COA - VALUE TABLE'!T$5,'COA - VALUE TABLE'!T$6),0)</f>
        <v>0</v>
      </c>
      <c r="U97" s="350" cm="1">
        <f t="array" ref="U97">IFERROR(_xldudf_SCOTT_SUMTRANSACTIONS(Scotts_Org1,'COA - VALUE TABLE'!$A97,'COA - VALUE TABLE'!U$5,'COA - VALUE TABLE'!U$6),0)</f>
        <v>0</v>
      </c>
      <c r="V97" s="350" cm="1">
        <f t="array" ref="V97">IFERROR(_xldudf_SCOTT_SUMTRANSACTIONS(Scotts_Org1,'COA - VALUE TABLE'!$A97,'COA - VALUE TABLE'!V$5,'COA - VALUE TABLE'!V$6),0)</f>
        <v>0</v>
      </c>
      <c r="W97" s="350" cm="1">
        <f t="array" ref="W97">IFERROR(_xldudf_SCOTT_SUMTRANSACTIONS(Scotts_Org1,'COA - VALUE TABLE'!$A97,'COA - VALUE TABLE'!W$5,'COA - VALUE TABLE'!W$6),0)</f>
        <v>0</v>
      </c>
      <c r="X97" s="350" cm="1">
        <f t="array" ref="X97">IFERROR(_xldudf_SCOTT_SUMTRANSACTIONS(Scotts_Org1,'COA - VALUE TABLE'!$A97,'COA - VALUE TABLE'!X$5,'COA - VALUE TABLE'!X$6),0)</f>
        <v>0</v>
      </c>
      <c r="Y97" s="350" cm="1">
        <f t="array" ref="Y97">IFERROR(_xldudf_SCOTT_SUMTRANSACTIONS(Scotts_Org1,'COA - VALUE TABLE'!$A97,'COA - VALUE TABLE'!Y$5,'COA - VALUE TABLE'!Y$6),0)</f>
        <v>0</v>
      </c>
      <c r="Z97" s="350" cm="1">
        <f t="array" ref="Z97">IFERROR(_xldudf_SCOTT_SUMTRANSACTIONS(Scotts_Org1,'COA - VALUE TABLE'!$A97,'COA - VALUE TABLE'!Z$5,'COA - VALUE TABLE'!Z$6),0)</f>
        <v>0</v>
      </c>
      <c r="AA97" s="350" cm="1">
        <f t="array" ref="AA97">IFERROR(_xldudf_SCOTT_SUMTRANSACTIONS(Scotts_Org1,'COA - VALUE TABLE'!$A97,'COA - VALUE TABLE'!AA$5,'COA - VALUE TABLE'!AA$6),0)</f>
        <v>0</v>
      </c>
      <c r="AB97" s="350" cm="1">
        <f t="array" ref="AB97">IFERROR(_xldudf_SCOTT_SUMTRANSACTIONS(Scotts_Org1,'COA - VALUE TABLE'!$A97,'COA - VALUE TABLE'!AB$5,'COA - VALUE TABLE'!AB$6),0)</f>
        <v>0</v>
      </c>
      <c r="AC97" s="350" cm="1">
        <f t="array" ref="AC97">IFERROR(_xldudf_SCOTT_SUMTRANSACTIONS(Scotts_Org1,'COA - VALUE TABLE'!$A97,'COA - VALUE TABLE'!AC$5,'COA - VALUE TABLE'!AC$6),0)</f>
        <v>0</v>
      </c>
      <c r="AD97" s="350" cm="1">
        <f t="array" ref="AD97">IFERROR(_xldudf_SCOTT_SUMTRANSACTIONS(Scotts_Org1,'COA - VALUE TABLE'!$A97,'COA - VALUE TABLE'!AD$5,'COA - VALUE TABLE'!AD$6),0)</f>
        <v>0</v>
      </c>
      <c r="AE97" s="350">
        <f t="shared" si="19"/>
        <v>0</v>
      </c>
      <c r="AF97" s="350">
        <f>IF(Header!$C$4=S$7,S97,0)+IF(Header!$C$4=T$7,T97,0)+IF(Header!$C$4=U$7,U97,0)+IF(Header!$C$4=V$7,V97,0)+IF(Header!$C$4=W$7,W97,0)+IF(Header!$C$4=X$7,X97,0)+IF(Header!$C$4=Y$7,Y97,0)+IF(Header!$C$4=Z$7,Z97,0)+IF(Header!$C$4=AA$7,AA97,0)+IF(Header!$C$4=AB$7,AB97,0)+IF(Header!$C$4=AC$7,AC97,0)+IF(Header!$C$4=AD$7,AD97,0)</f>
        <v>0</v>
      </c>
      <c r="AG97" s="351">
        <f t="shared" si="32"/>
        <v>0</v>
      </c>
      <c r="AJ97" s="2">
        <f t="shared" si="20"/>
        <v>0</v>
      </c>
      <c r="AK97" s="341">
        <f t="shared" si="21"/>
        <v>0</v>
      </c>
      <c r="AL97" s="341">
        <f t="shared" si="22"/>
        <v>0</v>
      </c>
      <c r="AM97" s="341">
        <f t="shared" si="23"/>
        <v>0</v>
      </c>
      <c r="AN97" s="341">
        <f t="shared" si="24"/>
        <v>0</v>
      </c>
      <c r="AO97" s="341">
        <f t="shared" si="25"/>
        <v>0</v>
      </c>
      <c r="AP97" s="341">
        <f t="shared" si="26"/>
        <v>0</v>
      </c>
      <c r="AQ97" s="341">
        <f t="shared" si="27"/>
        <v>0</v>
      </c>
      <c r="AR97" s="341">
        <f t="shared" si="28"/>
        <v>0</v>
      </c>
      <c r="AS97" s="341">
        <f t="shared" si="29"/>
        <v>0</v>
      </c>
      <c r="AT97" s="341">
        <f t="shared" si="30"/>
        <v>0</v>
      </c>
      <c r="AU97" s="341">
        <f t="shared" si="31"/>
        <v>0</v>
      </c>
      <c r="AV97" s="351"/>
      <c r="AX97" s="349" cm="1">
        <f t="array" ref="AX97">IFERROR(_xldudf_SCOTT_SUMTRANSACTIONS(Scotts_Org1,'COA - VALUE TABLE'!$A97,'COA - VALUE TABLE'!AX$5,'COA - VALUE TABLE'!AX$6),0)</f>
        <v>0</v>
      </c>
      <c r="AY97" s="350" cm="1">
        <f t="array" ref="AY97">IFERROR(_xldudf_SCOTT_SUMTRANSACTIONS(Scotts_Org1,'COA - VALUE TABLE'!$A97,'COA - VALUE TABLE'!AY$5,'COA - VALUE TABLE'!AY$6),0)</f>
        <v>0</v>
      </c>
      <c r="AZ97" s="350" cm="1">
        <f t="array" ref="AZ97">IFERROR(_xldudf_SCOTT_SUMTRANSACTIONS(Scotts_Org1,'COA - VALUE TABLE'!$A97,'COA - VALUE TABLE'!AZ$5,'COA - VALUE TABLE'!AZ$6),0)</f>
        <v>0</v>
      </c>
      <c r="BA97" s="350" cm="1">
        <f t="array" ref="BA97">IFERROR(_xldudf_SCOTT_SUMTRANSACTIONS(Scotts_Org1,'COA - VALUE TABLE'!$A97,'COA - VALUE TABLE'!BA$5,'COA - VALUE TABLE'!BA$6),0)</f>
        <v>0</v>
      </c>
      <c r="BB97" s="350" cm="1">
        <f t="array" ref="BB97">IFERROR(_xldudf_SCOTT_SUMTRANSACTIONS(Scotts_Org1,'COA - VALUE TABLE'!$A97,'COA - VALUE TABLE'!BB$5,'COA - VALUE TABLE'!BB$6),0)</f>
        <v>0</v>
      </c>
      <c r="BC97" s="350" cm="1">
        <f t="array" ref="BC97">IFERROR(_xldudf_SCOTT_SUMTRANSACTIONS(Scotts_Org1,'COA - VALUE TABLE'!$A97,'COA - VALUE TABLE'!BC$5,'COA - VALUE TABLE'!BC$6),0)</f>
        <v>0</v>
      </c>
      <c r="BD97" s="350" cm="1">
        <f t="array" ref="BD97">IFERROR(_xldudf_SCOTT_SUMTRANSACTIONS(Scotts_Org1,'COA - VALUE TABLE'!$A97,'COA - VALUE TABLE'!BD$5,'COA - VALUE TABLE'!BD$6),0)</f>
        <v>0</v>
      </c>
      <c r="BE97" s="350" cm="1">
        <f t="array" ref="BE97">IFERROR(_xldudf_SCOTT_SUMTRANSACTIONS(Scotts_Org1,'COA - VALUE TABLE'!$A97,'COA - VALUE TABLE'!BE$5,'COA - VALUE TABLE'!BE$6),0)</f>
        <v>0</v>
      </c>
      <c r="BF97" s="350" cm="1">
        <f t="array" ref="BF97">IFERROR(_xldudf_SCOTT_SUMTRANSACTIONS(Scotts_Org1,'COA - VALUE TABLE'!$A97,'COA - VALUE TABLE'!BF$5,'COA - VALUE TABLE'!BF$6),0)</f>
        <v>0</v>
      </c>
      <c r="BG97" s="350" cm="1">
        <f t="array" ref="BG97">IFERROR(_xldudf_SCOTT_SUMTRANSACTIONS(Scotts_Org1,'COA - VALUE TABLE'!$A97,'COA - VALUE TABLE'!BG$5,'COA - VALUE TABLE'!BG$6),0)</f>
        <v>0</v>
      </c>
      <c r="BH97" s="350" cm="1">
        <f t="array" ref="BH97">IFERROR(_xldudf_SCOTT_SUMTRANSACTIONS(Scotts_Org1,'COA - VALUE TABLE'!$A97,'COA - VALUE TABLE'!BH$5,'COA - VALUE TABLE'!BH$6),0)</f>
        <v>0</v>
      </c>
      <c r="BI97" s="350" cm="1">
        <f t="array" ref="BI97">IFERROR(_xldudf_SCOTT_SUMTRANSACTIONS(Scotts_Org1,'COA - VALUE TABLE'!$A97,'COA - VALUE TABLE'!BI$5,'COA - VALUE TABLE'!BI$6),0)</f>
        <v>0</v>
      </c>
      <c r="BJ97" s="351" cm="1">
        <f t="array" ref="BJ97">IFERROR(_xldudf_SCOTT_SUMTRANSACTIONS(Scotts_Org1,'COA - VALUE TABLE'!$A97,'COA - VALUE TABLE'!BJ$5,'COA - VALUE TABLE'!BJ$6),0)</f>
        <v>0</v>
      </c>
    </row>
    <row r="98" spans="1:62" x14ac:dyDescent="0.2">
      <c r="A98" s="2">
        <v>820</v>
      </c>
      <c r="B98" s="341" t="s">
        <v>417</v>
      </c>
      <c r="C98" s="341" t="s">
        <v>418</v>
      </c>
      <c r="D98" s="341"/>
      <c r="E98" s="341" t="s">
        <v>418</v>
      </c>
      <c r="F98" s="341" t="s">
        <v>290</v>
      </c>
      <c r="G98" s="341" t="s">
        <v>517</v>
      </c>
      <c r="H98" s="341" t="s">
        <v>287</v>
      </c>
      <c r="I98" s="341" t="s">
        <v>287</v>
      </c>
      <c r="J98" s="341" t="s">
        <v>287</v>
      </c>
      <c r="K98" s="3"/>
      <c r="L98" t="str">
        <f t="shared" si="18"/>
        <v>820 - VAT</v>
      </c>
      <c r="M98" t="s">
        <v>456</v>
      </c>
      <c r="P98" t="s">
        <v>140</v>
      </c>
      <c r="S98" s="349" cm="1">
        <f t="array" ref="S98">IFERROR(_xldudf_SCOTT_SUMTRANSACTIONS(Scotts_Org1,'COA - VALUE TABLE'!$A98,'COA - VALUE TABLE'!S$5,'COA - VALUE TABLE'!S$6),0)</f>
        <v>2000</v>
      </c>
      <c r="T98" s="350" cm="1">
        <f t="array" ref="T98">IFERROR(_xldudf_SCOTT_SUMTRANSACTIONS(Scotts_Org1,'COA - VALUE TABLE'!$A98,'COA - VALUE TABLE'!T$5,'COA - VALUE TABLE'!T$6),0)</f>
        <v>2400</v>
      </c>
      <c r="U98" s="350" cm="1">
        <f t="array" ref="U98">IFERROR(_xldudf_SCOTT_SUMTRANSACTIONS(Scotts_Org1,'COA - VALUE TABLE'!$A98,'COA - VALUE TABLE'!U$5,'COA - VALUE TABLE'!U$6),0)</f>
        <v>2400</v>
      </c>
      <c r="V98" s="350" cm="1">
        <f t="array" ref="V98">IFERROR(_xldudf_SCOTT_SUMTRANSACTIONS(Scotts_Org1,'COA - VALUE TABLE'!$A98,'COA - VALUE TABLE'!V$5,'COA - VALUE TABLE'!V$6),0)</f>
        <v>2400</v>
      </c>
      <c r="W98" s="350" cm="1">
        <f t="array" ref="W98">IFERROR(_xldudf_SCOTT_SUMTRANSACTIONS(Scotts_Org1,'COA - VALUE TABLE'!$A98,'COA - VALUE TABLE'!W$5,'COA - VALUE TABLE'!W$6),0)</f>
        <v>2400</v>
      </c>
      <c r="X98" s="350" cm="1">
        <f t="array" ref="X98">IFERROR(_xldudf_SCOTT_SUMTRANSACTIONS(Scotts_Org1,'COA - VALUE TABLE'!$A98,'COA - VALUE TABLE'!X$5,'COA - VALUE TABLE'!X$6),0)</f>
        <v>2400</v>
      </c>
      <c r="Y98" s="350" cm="1">
        <f t="array" ref="Y98">IFERROR(_xldudf_SCOTT_SUMTRANSACTIONS(Scotts_Org1,'COA - VALUE TABLE'!$A98,'COA - VALUE TABLE'!Y$5,'COA - VALUE TABLE'!Y$6),0)</f>
        <v>2400</v>
      </c>
      <c r="Z98" s="350" cm="1">
        <f t="array" ref="Z98">IFERROR(_xldudf_SCOTT_SUMTRANSACTIONS(Scotts_Org1,'COA - VALUE TABLE'!$A98,'COA - VALUE TABLE'!Z$5,'COA - VALUE TABLE'!Z$6),0)</f>
        <v>2400</v>
      </c>
      <c r="AA98" s="350" cm="1">
        <f t="array" ref="AA98">IFERROR(_xldudf_SCOTT_SUMTRANSACTIONS(Scotts_Org1,'COA - VALUE TABLE'!$A98,'COA - VALUE TABLE'!AA$5,'COA - VALUE TABLE'!AA$6),0)</f>
        <v>2400</v>
      </c>
      <c r="AB98" s="350" cm="1">
        <f t="array" ref="AB98">IFERROR(_xldudf_SCOTT_SUMTRANSACTIONS(Scotts_Org1,'COA - VALUE TABLE'!$A98,'COA - VALUE TABLE'!AB$5,'COA - VALUE TABLE'!AB$6),0)</f>
        <v>2400</v>
      </c>
      <c r="AC98" s="350" cm="1">
        <f t="array" ref="AC98">IFERROR(_xldudf_SCOTT_SUMTRANSACTIONS(Scotts_Org1,'COA - VALUE TABLE'!$A98,'COA - VALUE TABLE'!AC$5,'COA - VALUE TABLE'!AC$6),0)</f>
        <v>2400</v>
      </c>
      <c r="AD98" s="350" cm="1">
        <f t="array" ref="AD98">IFERROR(_xldudf_SCOTT_SUMTRANSACTIONS(Scotts_Org1,'COA - VALUE TABLE'!$A98,'COA - VALUE TABLE'!AD$5,'COA - VALUE TABLE'!AD$6),0)</f>
        <v>2400</v>
      </c>
      <c r="AE98" s="350">
        <f t="shared" si="19"/>
        <v>28400</v>
      </c>
      <c r="AF98" s="350">
        <f>IF(Header!$C$4=S$7,S98,0)+IF(Header!$C$4=T$7,T98,0)+IF(Header!$C$4=U$7,U98,0)+IF(Header!$C$4=V$7,V98,0)+IF(Header!$C$4=W$7,W98,0)+IF(Header!$C$4=X$7,X98,0)+IF(Header!$C$4=Y$7,Y98,0)+IF(Header!$C$4=Z$7,Z98,0)+IF(Header!$C$4=AA$7,AA98,0)+IF(Header!$C$4=AB$7,AB98,0)+IF(Header!$C$4=AC$7,AC98,0)+IF(Header!$C$4=AD$7,AD98,0)</f>
        <v>2000</v>
      </c>
      <c r="AG98" s="351">
        <f t="shared" si="32"/>
        <v>6800</v>
      </c>
      <c r="AJ98" s="2">
        <f t="shared" si="20"/>
        <v>0</v>
      </c>
      <c r="AK98" s="341">
        <f t="shared" si="21"/>
        <v>0</v>
      </c>
      <c r="AL98" s="341">
        <f t="shared" si="22"/>
        <v>0</v>
      </c>
      <c r="AM98" s="341">
        <f t="shared" si="23"/>
        <v>0</v>
      </c>
      <c r="AN98" s="341">
        <f t="shared" si="24"/>
        <v>0</v>
      </c>
      <c r="AO98" s="341">
        <f t="shared" si="25"/>
        <v>0</v>
      </c>
      <c r="AP98" s="341">
        <f t="shared" si="26"/>
        <v>0</v>
      </c>
      <c r="AQ98" s="341">
        <f t="shared" si="27"/>
        <v>0</v>
      </c>
      <c r="AR98" s="341">
        <f t="shared" si="28"/>
        <v>0</v>
      </c>
      <c r="AS98" s="341">
        <f t="shared" si="29"/>
        <v>0</v>
      </c>
      <c r="AT98" s="341">
        <f t="shared" si="30"/>
        <v>0</v>
      </c>
      <c r="AU98" s="341">
        <f t="shared" si="31"/>
        <v>0</v>
      </c>
      <c r="AV98" s="351"/>
      <c r="AX98" s="349" cm="1">
        <f t="array" ref="AX98">IFERROR(_xldudf_SCOTT_SUMTRANSACTIONS(Scotts_Org1,'COA - VALUE TABLE'!$A98,'COA - VALUE TABLE'!AX$5,'COA - VALUE TABLE'!AX$6),0)</f>
        <v>2000</v>
      </c>
      <c r="AY98" s="350" cm="1">
        <f t="array" ref="AY98">IFERROR(_xldudf_SCOTT_SUMTRANSACTIONS(Scotts_Org1,'COA - VALUE TABLE'!$A98,'COA - VALUE TABLE'!AY$5,'COA - VALUE TABLE'!AY$6),0)</f>
        <v>4400</v>
      </c>
      <c r="AZ98" s="350" cm="1">
        <f t="array" ref="AZ98">IFERROR(_xldudf_SCOTT_SUMTRANSACTIONS(Scotts_Org1,'COA - VALUE TABLE'!$A98,'COA - VALUE TABLE'!AZ$5,'COA - VALUE TABLE'!AZ$6),0)</f>
        <v>6800</v>
      </c>
      <c r="BA98" s="350" cm="1">
        <f t="array" ref="BA98">IFERROR(_xldudf_SCOTT_SUMTRANSACTIONS(Scotts_Org1,'COA - VALUE TABLE'!$A98,'COA - VALUE TABLE'!BA$5,'COA - VALUE TABLE'!BA$6),0)</f>
        <v>9200</v>
      </c>
      <c r="BB98" s="350" cm="1">
        <f t="array" ref="BB98">IFERROR(_xldudf_SCOTT_SUMTRANSACTIONS(Scotts_Org1,'COA - VALUE TABLE'!$A98,'COA - VALUE TABLE'!BB$5,'COA - VALUE TABLE'!BB$6),0)</f>
        <v>11600</v>
      </c>
      <c r="BC98" s="350" cm="1">
        <f t="array" ref="BC98">IFERROR(_xldudf_SCOTT_SUMTRANSACTIONS(Scotts_Org1,'COA - VALUE TABLE'!$A98,'COA - VALUE TABLE'!BC$5,'COA - VALUE TABLE'!BC$6),0)</f>
        <v>14000</v>
      </c>
      <c r="BD98" s="350" cm="1">
        <f t="array" ref="BD98">IFERROR(_xldudf_SCOTT_SUMTRANSACTIONS(Scotts_Org1,'COA - VALUE TABLE'!$A98,'COA - VALUE TABLE'!BD$5,'COA - VALUE TABLE'!BD$6),0)</f>
        <v>16400</v>
      </c>
      <c r="BE98" s="350" cm="1">
        <f t="array" ref="BE98">IFERROR(_xldudf_SCOTT_SUMTRANSACTIONS(Scotts_Org1,'COA - VALUE TABLE'!$A98,'COA - VALUE TABLE'!BE$5,'COA - VALUE TABLE'!BE$6),0)</f>
        <v>18800</v>
      </c>
      <c r="BF98" s="350" cm="1">
        <f t="array" ref="BF98">IFERROR(_xldudf_SCOTT_SUMTRANSACTIONS(Scotts_Org1,'COA - VALUE TABLE'!$A98,'COA - VALUE TABLE'!BF$5,'COA - VALUE TABLE'!BF$6),0)</f>
        <v>21200</v>
      </c>
      <c r="BG98" s="350" cm="1">
        <f t="array" ref="BG98">IFERROR(_xldudf_SCOTT_SUMTRANSACTIONS(Scotts_Org1,'COA - VALUE TABLE'!$A98,'COA - VALUE TABLE'!BG$5,'COA - VALUE TABLE'!BG$6),0)</f>
        <v>23600</v>
      </c>
      <c r="BH98" s="350" cm="1">
        <f t="array" ref="BH98">IFERROR(_xldudf_SCOTT_SUMTRANSACTIONS(Scotts_Org1,'COA - VALUE TABLE'!$A98,'COA - VALUE TABLE'!BH$5,'COA - VALUE TABLE'!BH$6),0)</f>
        <v>26000</v>
      </c>
      <c r="BI98" s="350" cm="1">
        <f t="array" ref="BI98">IFERROR(_xldudf_SCOTT_SUMTRANSACTIONS(Scotts_Org1,'COA - VALUE TABLE'!$A98,'COA - VALUE TABLE'!BI$5,'COA - VALUE TABLE'!BI$6),0)</f>
        <v>28400</v>
      </c>
      <c r="BJ98" s="351" cm="1">
        <f t="array" ref="BJ98">IFERROR(_xldudf_SCOTT_SUMTRANSACTIONS(Scotts_Org1,'COA - VALUE TABLE'!$A98,'COA - VALUE TABLE'!BJ$5,'COA - VALUE TABLE'!BJ$6),0)</f>
        <v>0</v>
      </c>
    </row>
    <row r="99" spans="1:62" x14ac:dyDescent="0.2">
      <c r="A99" s="2">
        <v>821</v>
      </c>
      <c r="B99" s="341" t="s">
        <v>423</v>
      </c>
      <c r="C99" s="341" t="s">
        <v>518</v>
      </c>
      <c r="D99" s="341"/>
      <c r="E99" s="341" t="s">
        <v>408</v>
      </c>
      <c r="F99" s="341" t="s">
        <v>290</v>
      </c>
      <c r="G99" s="341" t="s">
        <v>480</v>
      </c>
      <c r="H99" s="341" t="s">
        <v>287</v>
      </c>
      <c r="I99" s="341" t="s">
        <v>287</v>
      </c>
      <c r="J99" s="341" t="s">
        <v>287</v>
      </c>
      <c r="K99" s="3"/>
      <c r="L99" t="str">
        <f t="shared" si="18"/>
        <v>821 - Flat Rate Adjustment Account (821)</v>
      </c>
      <c r="M99" t="s">
        <v>456</v>
      </c>
      <c r="P99" t="s">
        <v>140</v>
      </c>
      <c r="S99" s="349" cm="1">
        <f t="array" ref="S99">IFERROR(_xldudf_SCOTT_SUMTRANSACTIONS(Scotts_Org1,'COA - VALUE TABLE'!$A99,'COA - VALUE TABLE'!S$5,'COA - VALUE TABLE'!S$6),0)</f>
        <v>0</v>
      </c>
      <c r="T99" s="350" cm="1">
        <f t="array" ref="T99">IFERROR(_xldudf_SCOTT_SUMTRANSACTIONS(Scotts_Org1,'COA - VALUE TABLE'!$A99,'COA - VALUE TABLE'!T$5,'COA - VALUE TABLE'!T$6),0)</f>
        <v>0</v>
      </c>
      <c r="U99" s="350" cm="1">
        <f t="array" ref="U99">IFERROR(_xldudf_SCOTT_SUMTRANSACTIONS(Scotts_Org1,'COA - VALUE TABLE'!$A99,'COA - VALUE TABLE'!U$5,'COA - VALUE TABLE'!U$6),0)</f>
        <v>0</v>
      </c>
      <c r="V99" s="350" cm="1">
        <f t="array" ref="V99">IFERROR(_xldudf_SCOTT_SUMTRANSACTIONS(Scotts_Org1,'COA - VALUE TABLE'!$A99,'COA - VALUE TABLE'!V$5,'COA - VALUE TABLE'!V$6),0)</f>
        <v>0</v>
      </c>
      <c r="W99" s="350" cm="1">
        <f t="array" ref="W99">IFERROR(_xldudf_SCOTT_SUMTRANSACTIONS(Scotts_Org1,'COA - VALUE TABLE'!$A99,'COA - VALUE TABLE'!W$5,'COA - VALUE TABLE'!W$6),0)</f>
        <v>0</v>
      </c>
      <c r="X99" s="350" cm="1">
        <f t="array" ref="X99">IFERROR(_xldudf_SCOTT_SUMTRANSACTIONS(Scotts_Org1,'COA - VALUE TABLE'!$A99,'COA - VALUE TABLE'!X$5,'COA - VALUE TABLE'!X$6),0)</f>
        <v>0</v>
      </c>
      <c r="Y99" s="350" cm="1">
        <f t="array" ref="Y99">IFERROR(_xldudf_SCOTT_SUMTRANSACTIONS(Scotts_Org1,'COA - VALUE TABLE'!$A99,'COA - VALUE TABLE'!Y$5,'COA - VALUE TABLE'!Y$6),0)</f>
        <v>0</v>
      </c>
      <c r="Z99" s="350" cm="1">
        <f t="array" ref="Z99">IFERROR(_xldudf_SCOTT_SUMTRANSACTIONS(Scotts_Org1,'COA - VALUE TABLE'!$A99,'COA - VALUE TABLE'!Z$5,'COA - VALUE TABLE'!Z$6),0)</f>
        <v>0</v>
      </c>
      <c r="AA99" s="350" cm="1">
        <f t="array" ref="AA99">IFERROR(_xldudf_SCOTT_SUMTRANSACTIONS(Scotts_Org1,'COA - VALUE TABLE'!$A99,'COA - VALUE TABLE'!AA$5,'COA - VALUE TABLE'!AA$6),0)</f>
        <v>0</v>
      </c>
      <c r="AB99" s="350" cm="1">
        <f t="array" ref="AB99">IFERROR(_xldudf_SCOTT_SUMTRANSACTIONS(Scotts_Org1,'COA - VALUE TABLE'!$A99,'COA - VALUE TABLE'!AB$5,'COA - VALUE TABLE'!AB$6),0)</f>
        <v>0</v>
      </c>
      <c r="AC99" s="350" cm="1">
        <f t="array" ref="AC99">IFERROR(_xldudf_SCOTT_SUMTRANSACTIONS(Scotts_Org1,'COA - VALUE TABLE'!$A99,'COA - VALUE TABLE'!AC$5,'COA - VALUE TABLE'!AC$6),0)</f>
        <v>0</v>
      </c>
      <c r="AD99" s="350" cm="1">
        <f t="array" ref="AD99">IFERROR(_xldudf_SCOTT_SUMTRANSACTIONS(Scotts_Org1,'COA - VALUE TABLE'!$A99,'COA - VALUE TABLE'!AD$5,'COA - VALUE TABLE'!AD$6),0)</f>
        <v>0</v>
      </c>
      <c r="AE99" s="350">
        <f t="shared" si="19"/>
        <v>0</v>
      </c>
      <c r="AF99" s="350">
        <f>IF(Header!$C$4=S$7,S99,0)+IF(Header!$C$4=T$7,T99,0)+IF(Header!$C$4=U$7,U99,0)+IF(Header!$C$4=V$7,V99,0)+IF(Header!$C$4=W$7,W99,0)+IF(Header!$C$4=X$7,X99,0)+IF(Header!$C$4=Y$7,Y99,0)+IF(Header!$C$4=Z$7,Z99,0)+IF(Header!$C$4=AA$7,AA99,0)+IF(Header!$C$4=AB$7,AB99,0)+IF(Header!$C$4=AC$7,AC99,0)+IF(Header!$C$4=AD$7,AD99,0)</f>
        <v>0</v>
      </c>
      <c r="AG99" s="351">
        <f t="shared" si="32"/>
        <v>0</v>
      </c>
      <c r="AJ99" s="2">
        <f t="shared" si="20"/>
        <v>0</v>
      </c>
      <c r="AK99" s="341">
        <f t="shared" si="21"/>
        <v>0</v>
      </c>
      <c r="AL99" s="341">
        <f t="shared" si="22"/>
        <v>0</v>
      </c>
      <c r="AM99" s="341">
        <f t="shared" si="23"/>
        <v>0</v>
      </c>
      <c r="AN99" s="341">
        <f t="shared" si="24"/>
        <v>0</v>
      </c>
      <c r="AO99" s="341">
        <f t="shared" si="25"/>
        <v>0</v>
      </c>
      <c r="AP99" s="341">
        <f t="shared" si="26"/>
        <v>0</v>
      </c>
      <c r="AQ99" s="341">
        <f t="shared" si="27"/>
        <v>0</v>
      </c>
      <c r="AR99" s="341">
        <f t="shared" si="28"/>
        <v>0</v>
      </c>
      <c r="AS99" s="341">
        <f t="shared" si="29"/>
        <v>0</v>
      </c>
      <c r="AT99" s="341">
        <f t="shared" si="30"/>
        <v>0</v>
      </c>
      <c r="AU99" s="341">
        <f t="shared" si="31"/>
        <v>0</v>
      </c>
      <c r="AV99" s="351"/>
      <c r="AX99" s="349" cm="1">
        <f t="array" ref="AX99">IFERROR(_xldudf_SCOTT_SUMTRANSACTIONS(Scotts_Org1,'COA - VALUE TABLE'!$A99,'COA - VALUE TABLE'!AX$5,'COA - VALUE TABLE'!AX$6),0)</f>
        <v>0</v>
      </c>
      <c r="AY99" s="350" cm="1">
        <f t="array" ref="AY99">IFERROR(_xldudf_SCOTT_SUMTRANSACTIONS(Scotts_Org1,'COA - VALUE TABLE'!$A99,'COA - VALUE TABLE'!AY$5,'COA - VALUE TABLE'!AY$6),0)</f>
        <v>0</v>
      </c>
      <c r="AZ99" s="350" cm="1">
        <f t="array" ref="AZ99">IFERROR(_xldudf_SCOTT_SUMTRANSACTIONS(Scotts_Org1,'COA - VALUE TABLE'!$A99,'COA - VALUE TABLE'!AZ$5,'COA - VALUE TABLE'!AZ$6),0)</f>
        <v>0</v>
      </c>
      <c r="BA99" s="350" cm="1">
        <f t="array" ref="BA99">IFERROR(_xldudf_SCOTT_SUMTRANSACTIONS(Scotts_Org1,'COA - VALUE TABLE'!$A99,'COA - VALUE TABLE'!BA$5,'COA - VALUE TABLE'!BA$6),0)</f>
        <v>0</v>
      </c>
      <c r="BB99" s="350" cm="1">
        <f t="array" ref="BB99">IFERROR(_xldudf_SCOTT_SUMTRANSACTIONS(Scotts_Org1,'COA - VALUE TABLE'!$A99,'COA - VALUE TABLE'!BB$5,'COA - VALUE TABLE'!BB$6),0)</f>
        <v>0</v>
      </c>
      <c r="BC99" s="350" cm="1">
        <f t="array" ref="BC99">IFERROR(_xldudf_SCOTT_SUMTRANSACTIONS(Scotts_Org1,'COA - VALUE TABLE'!$A99,'COA - VALUE TABLE'!BC$5,'COA - VALUE TABLE'!BC$6),0)</f>
        <v>0</v>
      </c>
      <c r="BD99" s="350" cm="1">
        <f t="array" ref="BD99">IFERROR(_xldudf_SCOTT_SUMTRANSACTIONS(Scotts_Org1,'COA - VALUE TABLE'!$A99,'COA - VALUE TABLE'!BD$5,'COA - VALUE TABLE'!BD$6),0)</f>
        <v>0</v>
      </c>
      <c r="BE99" s="350" cm="1">
        <f t="array" ref="BE99">IFERROR(_xldudf_SCOTT_SUMTRANSACTIONS(Scotts_Org1,'COA - VALUE TABLE'!$A99,'COA - VALUE TABLE'!BE$5,'COA - VALUE TABLE'!BE$6),0)</f>
        <v>0</v>
      </c>
      <c r="BF99" s="350" cm="1">
        <f t="array" ref="BF99">IFERROR(_xldudf_SCOTT_SUMTRANSACTIONS(Scotts_Org1,'COA - VALUE TABLE'!$A99,'COA - VALUE TABLE'!BF$5,'COA - VALUE TABLE'!BF$6),0)</f>
        <v>0</v>
      </c>
      <c r="BG99" s="350" cm="1">
        <f t="array" ref="BG99">IFERROR(_xldudf_SCOTT_SUMTRANSACTIONS(Scotts_Org1,'COA - VALUE TABLE'!$A99,'COA - VALUE TABLE'!BG$5,'COA - VALUE TABLE'!BG$6),0)</f>
        <v>0</v>
      </c>
      <c r="BH99" s="350" cm="1">
        <f t="array" ref="BH99">IFERROR(_xldudf_SCOTT_SUMTRANSACTIONS(Scotts_Org1,'COA - VALUE TABLE'!$A99,'COA - VALUE TABLE'!BH$5,'COA - VALUE TABLE'!BH$6),0)</f>
        <v>0</v>
      </c>
      <c r="BI99" s="350" cm="1">
        <f t="array" ref="BI99">IFERROR(_xldudf_SCOTT_SUMTRANSACTIONS(Scotts_Org1,'COA - VALUE TABLE'!$A99,'COA - VALUE TABLE'!BI$5,'COA - VALUE TABLE'!BI$6),0)</f>
        <v>0</v>
      </c>
      <c r="BJ99" s="351" cm="1">
        <f t="array" ref="BJ99">IFERROR(_xldudf_SCOTT_SUMTRANSACTIONS(Scotts_Org1,'COA - VALUE TABLE'!$A99,'COA - VALUE TABLE'!BJ$5,'COA - VALUE TABLE'!BJ$6),0)</f>
        <v>0</v>
      </c>
    </row>
    <row r="100" spans="1:62" x14ac:dyDescent="0.2">
      <c r="A100" s="2">
        <v>825</v>
      </c>
      <c r="B100" s="341" t="s">
        <v>423</v>
      </c>
      <c r="C100" s="341" t="s">
        <v>519</v>
      </c>
      <c r="D100" s="341"/>
      <c r="E100" s="341" t="s">
        <v>408</v>
      </c>
      <c r="F100" s="341" t="s">
        <v>290</v>
      </c>
      <c r="G100" s="341" t="s">
        <v>419</v>
      </c>
      <c r="H100" s="341" t="s">
        <v>287</v>
      </c>
      <c r="I100" s="341" t="s">
        <v>287</v>
      </c>
      <c r="J100" s="341" t="s">
        <v>287</v>
      </c>
      <c r="K100" s="3"/>
      <c r="L100" t="str">
        <f t="shared" si="18"/>
        <v>825 - PAYE &amp; NIC Payable</v>
      </c>
      <c r="M100" t="s">
        <v>456</v>
      </c>
      <c r="P100" t="s">
        <v>140</v>
      </c>
      <c r="S100" s="349" cm="1">
        <f t="array" ref="S100">IFERROR(_xldudf_SCOTT_SUMTRANSACTIONS(Scotts_Org1,'COA - VALUE TABLE'!$A100,'COA - VALUE TABLE'!S$5,'COA - VALUE TABLE'!S$6),0)</f>
        <v>0</v>
      </c>
      <c r="T100" s="350" cm="1">
        <f t="array" ref="T100">IFERROR(_xldudf_SCOTT_SUMTRANSACTIONS(Scotts_Org1,'COA - VALUE TABLE'!$A100,'COA - VALUE TABLE'!T$5,'COA - VALUE TABLE'!T$6),0)</f>
        <v>0</v>
      </c>
      <c r="U100" s="350" cm="1">
        <f t="array" ref="U100">IFERROR(_xldudf_SCOTT_SUMTRANSACTIONS(Scotts_Org1,'COA - VALUE TABLE'!$A100,'COA - VALUE TABLE'!U$5,'COA - VALUE TABLE'!U$6),0)</f>
        <v>0</v>
      </c>
      <c r="V100" s="350" cm="1">
        <f t="array" ref="V100">IFERROR(_xldudf_SCOTT_SUMTRANSACTIONS(Scotts_Org1,'COA - VALUE TABLE'!$A100,'COA - VALUE TABLE'!V$5,'COA - VALUE TABLE'!V$6),0)</f>
        <v>0</v>
      </c>
      <c r="W100" s="350" cm="1">
        <f t="array" ref="W100">IFERROR(_xldudf_SCOTT_SUMTRANSACTIONS(Scotts_Org1,'COA - VALUE TABLE'!$A100,'COA - VALUE TABLE'!W$5,'COA - VALUE TABLE'!W$6),0)</f>
        <v>0</v>
      </c>
      <c r="X100" s="350" cm="1">
        <f t="array" ref="X100">IFERROR(_xldudf_SCOTT_SUMTRANSACTIONS(Scotts_Org1,'COA - VALUE TABLE'!$A100,'COA - VALUE TABLE'!X$5,'COA - VALUE TABLE'!X$6),0)</f>
        <v>0</v>
      </c>
      <c r="Y100" s="350" cm="1">
        <f t="array" ref="Y100">IFERROR(_xldudf_SCOTT_SUMTRANSACTIONS(Scotts_Org1,'COA - VALUE TABLE'!$A100,'COA - VALUE TABLE'!Y$5,'COA - VALUE TABLE'!Y$6),0)</f>
        <v>0</v>
      </c>
      <c r="Z100" s="350" cm="1">
        <f t="array" ref="Z100">IFERROR(_xldudf_SCOTT_SUMTRANSACTIONS(Scotts_Org1,'COA - VALUE TABLE'!$A100,'COA - VALUE TABLE'!Z$5,'COA - VALUE TABLE'!Z$6),0)</f>
        <v>0</v>
      </c>
      <c r="AA100" s="350" cm="1">
        <f t="array" ref="AA100">IFERROR(_xldudf_SCOTT_SUMTRANSACTIONS(Scotts_Org1,'COA - VALUE TABLE'!$A100,'COA - VALUE TABLE'!AA$5,'COA - VALUE TABLE'!AA$6),0)</f>
        <v>0</v>
      </c>
      <c r="AB100" s="350" cm="1">
        <f t="array" ref="AB100">IFERROR(_xldudf_SCOTT_SUMTRANSACTIONS(Scotts_Org1,'COA - VALUE TABLE'!$A100,'COA - VALUE TABLE'!AB$5,'COA - VALUE TABLE'!AB$6),0)</f>
        <v>0</v>
      </c>
      <c r="AC100" s="350" cm="1">
        <f t="array" ref="AC100">IFERROR(_xldudf_SCOTT_SUMTRANSACTIONS(Scotts_Org1,'COA - VALUE TABLE'!$A100,'COA - VALUE TABLE'!AC$5,'COA - VALUE TABLE'!AC$6),0)</f>
        <v>0</v>
      </c>
      <c r="AD100" s="350" cm="1">
        <f t="array" ref="AD100">IFERROR(_xldudf_SCOTT_SUMTRANSACTIONS(Scotts_Org1,'COA - VALUE TABLE'!$A100,'COA - VALUE TABLE'!AD$5,'COA - VALUE TABLE'!AD$6),0)</f>
        <v>0</v>
      </c>
      <c r="AE100" s="350">
        <f t="shared" si="19"/>
        <v>0</v>
      </c>
      <c r="AF100" s="350">
        <f>IF(Header!$C$4=S$7,S100,0)+IF(Header!$C$4=T$7,T100,0)+IF(Header!$C$4=U$7,U100,0)+IF(Header!$C$4=V$7,V100,0)+IF(Header!$C$4=W$7,W100,0)+IF(Header!$C$4=X$7,X100,0)+IF(Header!$C$4=Y$7,Y100,0)+IF(Header!$C$4=Z$7,Z100,0)+IF(Header!$C$4=AA$7,AA100,0)+IF(Header!$C$4=AB$7,AB100,0)+IF(Header!$C$4=AC$7,AC100,0)+IF(Header!$C$4=AD$7,AD100,0)</f>
        <v>0</v>
      </c>
      <c r="AG100" s="351">
        <f t="shared" si="32"/>
        <v>0</v>
      </c>
      <c r="AJ100" s="2">
        <f t="shared" si="20"/>
        <v>0</v>
      </c>
      <c r="AK100" s="341">
        <f t="shared" si="21"/>
        <v>0</v>
      </c>
      <c r="AL100" s="341">
        <f t="shared" si="22"/>
        <v>0</v>
      </c>
      <c r="AM100" s="341">
        <f t="shared" si="23"/>
        <v>0</v>
      </c>
      <c r="AN100" s="341">
        <f t="shared" si="24"/>
        <v>0</v>
      </c>
      <c r="AO100" s="341">
        <f t="shared" si="25"/>
        <v>0</v>
      </c>
      <c r="AP100" s="341">
        <f t="shared" si="26"/>
        <v>0</v>
      </c>
      <c r="AQ100" s="341">
        <f t="shared" si="27"/>
        <v>0</v>
      </c>
      <c r="AR100" s="341">
        <f t="shared" si="28"/>
        <v>0</v>
      </c>
      <c r="AS100" s="341">
        <f t="shared" si="29"/>
        <v>0</v>
      </c>
      <c r="AT100" s="341">
        <f t="shared" si="30"/>
        <v>0</v>
      </c>
      <c r="AU100" s="341">
        <f t="shared" si="31"/>
        <v>0</v>
      </c>
      <c r="AV100" s="351"/>
      <c r="AX100" s="349" cm="1">
        <f t="array" ref="AX100">IFERROR(_xldudf_SCOTT_SUMTRANSACTIONS(Scotts_Org1,'COA - VALUE TABLE'!$A100,'COA - VALUE TABLE'!AX$5,'COA - VALUE TABLE'!AX$6),0)</f>
        <v>0</v>
      </c>
      <c r="AY100" s="350" cm="1">
        <f t="array" ref="AY100">IFERROR(_xldudf_SCOTT_SUMTRANSACTIONS(Scotts_Org1,'COA - VALUE TABLE'!$A100,'COA - VALUE TABLE'!AY$5,'COA - VALUE TABLE'!AY$6),0)</f>
        <v>0</v>
      </c>
      <c r="AZ100" s="350" cm="1">
        <f t="array" ref="AZ100">IFERROR(_xldudf_SCOTT_SUMTRANSACTIONS(Scotts_Org1,'COA - VALUE TABLE'!$A100,'COA - VALUE TABLE'!AZ$5,'COA - VALUE TABLE'!AZ$6),0)</f>
        <v>0</v>
      </c>
      <c r="BA100" s="350" cm="1">
        <f t="array" ref="BA100">IFERROR(_xldudf_SCOTT_SUMTRANSACTIONS(Scotts_Org1,'COA - VALUE TABLE'!$A100,'COA - VALUE TABLE'!BA$5,'COA - VALUE TABLE'!BA$6),0)</f>
        <v>0</v>
      </c>
      <c r="BB100" s="350" cm="1">
        <f t="array" ref="BB100">IFERROR(_xldudf_SCOTT_SUMTRANSACTIONS(Scotts_Org1,'COA - VALUE TABLE'!$A100,'COA - VALUE TABLE'!BB$5,'COA - VALUE TABLE'!BB$6),0)</f>
        <v>0</v>
      </c>
      <c r="BC100" s="350" cm="1">
        <f t="array" ref="BC100">IFERROR(_xldudf_SCOTT_SUMTRANSACTIONS(Scotts_Org1,'COA - VALUE TABLE'!$A100,'COA - VALUE TABLE'!BC$5,'COA - VALUE TABLE'!BC$6),0)</f>
        <v>0</v>
      </c>
      <c r="BD100" s="350" cm="1">
        <f t="array" ref="BD100">IFERROR(_xldudf_SCOTT_SUMTRANSACTIONS(Scotts_Org1,'COA - VALUE TABLE'!$A100,'COA - VALUE TABLE'!BD$5,'COA - VALUE TABLE'!BD$6),0)</f>
        <v>0</v>
      </c>
      <c r="BE100" s="350" cm="1">
        <f t="array" ref="BE100">IFERROR(_xldudf_SCOTT_SUMTRANSACTIONS(Scotts_Org1,'COA - VALUE TABLE'!$A100,'COA - VALUE TABLE'!BE$5,'COA - VALUE TABLE'!BE$6),0)</f>
        <v>0</v>
      </c>
      <c r="BF100" s="350" cm="1">
        <f t="array" ref="BF100">IFERROR(_xldudf_SCOTT_SUMTRANSACTIONS(Scotts_Org1,'COA - VALUE TABLE'!$A100,'COA - VALUE TABLE'!BF$5,'COA - VALUE TABLE'!BF$6),0)</f>
        <v>0</v>
      </c>
      <c r="BG100" s="350" cm="1">
        <f t="array" ref="BG100">IFERROR(_xldudf_SCOTT_SUMTRANSACTIONS(Scotts_Org1,'COA - VALUE TABLE'!$A100,'COA - VALUE TABLE'!BG$5,'COA - VALUE TABLE'!BG$6),0)</f>
        <v>0</v>
      </c>
      <c r="BH100" s="350" cm="1">
        <f t="array" ref="BH100">IFERROR(_xldudf_SCOTT_SUMTRANSACTIONS(Scotts_Org1,'COA - VALUE TABLE'!$A100,'COA - VALUE TABLE'!BH$5,'COA - VALUE TABLE'!BH$6),0)</f>
        <v>0</v>
      </c>
      <c r="BI100" s="350" cm="1">
        <f t="array" ref="BI100">IFERROR(_xldudf_SCOTT_SUMTRANSACTIONS(Scotts_Org1,'COA - VALUE TABLE'!$A100,'COA - VALUE TABLE'!BI$5,'COA - VALUE TABLE'!BI$6),0)</f>
        <v>0</v>
      </c>
      <c r="BJ100" s="351" cm="1">
        <f t="array" ref="BJ100">IFERROR(_xldudf_SCOTT_SUMTRANSACTIONS(Scotts_Org1,'COA - VALUE TABLE'!$A100,'COA - VALUE TABLE'!BJ$5,'COA - VALUE TABLE'!BJ$6),0)</f>
        <v>0</v>
      </c>
    </row>
    <row r="101" spans="1:62" x14ac:dyDescent="0.2">
      <c r="A101" s="2">
        <v>830</v>
      </c>
      <c r="B101" s="341" t="s">
        <v>423</v>
      </c>
      <c r="C101" s="341" t="s">
        <v>420</v>
      </c>
      <c r="D101" s="341"/>
      <c r="E101" s="341" t="s">
        <v>408</v>
      </c>
      <c r="F101" s="341" t="s">
        <v>290</v>
      </c>
      <c r="G101" s="341" t="s">
        <v>421</v>
      </c>
      <c r="H101" s="341" t="s">
        <v>287</v>
      </c>
      <c r="I101" s="341" t="s">
        <v>287</v>
      </c>
      <c r="J101" s="341" t="s">
        <v>287</v>
      </c>
      <c r="K101" s="3"/>
      <c r="L101" t="str">
        <f t="shared" si="18"/>
        <v>830 - Provision for Corporation Tax</v>
      </c>
      <c r="M101" t="s">
        <v>456</v>
      </c>
      <c r="P101" t="s">
        <v>140</v>
      </c>
      <c r="S101" s="349" cm="1">
        <f t="array" ref="S101">IFERROR(_xldudf_SCOTT_SUMTRANSACTIONS(Scotts_Org1,'COA - VALUE TABLE'!$A101,'COA - VALUE TABLE'!S$5,'COA - VALUE TABLE'!S$6),0)</f>
        <v>0</v>
      </c>
      <c r="T101" s="350" cm="1">
        <f t="array" ref="T101">IFERROR(_xldudf_SCOTT_SUMTRANSACTIONS(Scotts_Org1,'COA - VALUE TABLE'!$A101,'COA - VALUE TABLE'!T$5,'COA - VALUE TABLE'!T$6),0)</f>
        <v>0</v>
      </c>
      <c r="U101" s="350" cm="1">
        <f t="array" ref="U101">IFERROR(_xldudf_SCOTT_SUMTRANSACTIONS(Scotts_Org1,'COA - VALUE TABLE'!$A101,'COA - VALUE TABLE'!U$5,'COA - VALUE TABLE'!U$6),0)</f>
        <v>0</v>
      </c>
      <c r="V101" s="350" cm="1">
        <f t="array" ref="V101">IFERROR(_xldudf_SCOTT_SUMTRANSACTIONS(Scotts_Org1,'COA - VALUE TABLE'!$A101,'COA - VALUE TABLE'!V$5,'COA - VALUE TABLE'!V$6),0)</f>
        <v>0</v>
      </c>
      <c r="W101" s="350" cm="1">
        <f t="array" ref="W101">IFERROR(_xldudf_SCOTT_SUMTRANSACTIONS(Scotts_Org1,'COA - VALUE TABLE'!$A101,'COA - VALUE TABLE'!W$5,'COA - VALUE TABLE'!W$6),0)</f>
        <v>0</v>
      </c>
      <c r="X101" s="350" cm="1">
        <f t="array" ref="X101">IFERROR(_xldudf_SCOTT_SUMTRANSACTIONS(Scotts_Org1,'COA - VALUE TABLE'!$A101,'COA - VALUE TABLE'!X$5,'COA - VALUE TABLE'!X$6),0)</f>
        <v>0</v>
      </c>
      <c r="Y101" s="350" cm="1">
        <f t="array" ref="Y101">IFERROR(_xldudf_SCOTT_SUMTRANSACTIONS(Scotts_Org1,'COA - VALUE TABLE'!$A101,'COA - VALUE TABLE'!Y$5,'COA - VALUE TABLE'!Y$6),0)</f>
        <v>0</v>
      </c>
      <c r="Z101" s="350" cm="1">
        <f t="array" ref="Z101">IFERROR(_xldudf_SCOTT_SUMTRANSACTIONS(Scotts_Org1,'COA - VALUE TABLE'!$A101,'COA - VALUE TABLE'!Z$5,'COA - VALUE TABLE'!Z$6),0)</f>
        <v>0</v>
      </c>
      <c r="AA101" s="350" cm="1">
        <f t="array" ref="AA101">IFERROR(_xldudf_SCOTT_SUMTRANSACTIONS(Scotts_Org1,'COA - VALUE TABLE'!$A101,'COA - VALUE TABLE'!AA$5,'COA - VALUE TABLE'!AA$6),0)</f>
        <v>0</v>
      </c>
      <c r="AB101" s="350" cm="1">
        <f t="array" ref="AB101">IFERROR(_xldudf_SCOTT_SUMTRANSACTIONS(Scotts_Org1,'COA - VALUE TABLE'!$A101,'COA - VALUE TABLE'!AB$5,'COA - VALUE TABLE'!AB$6),0)</f>
        <v>0</v>
      </c>
      <c r="AC101" s="350" cm="1">
        <f t="array" ref="AC101">IFERROR(_xldudf_SCOTT_SUMTRANSACTIONS(Scotts_Org1,'COA - VALUE TABLE'!$A101,'COA - VALUE TABLE'!AC$5,'COA - VALUE TABLE'!AC$6),0)</f>
        <v>0</v>
      </c>
      <c r="AD101" s="350" cm="1">
        <f t="array" ref="AD101">IFERROR(_xldudf_SCOTT_SUMTRANSACTIONS(Scotts_Org1,'COA - VALUE TABLE'!$A101,'COA - VALUE TABLE'!AD$5,'COA - VALUE TABLE'!AD$6),0)</f>
        <v>0</v>
      </c>
      <c r="AE101" s="350">
        <f t="shared" si="19"/>
        <v>0</v>
      </c>
      <c r="AF101" s="350">
        <f>IF(Header!$C$4=S$7,S101,0)+IF(Header!$C$4=T$7,T101,0)+IF(Header!$C$4=U$7,U101,0)+IF(Header!$C$4=V$7,V101,0)+IF(Header!$C$4=W$7,W101,0)+IF(Header!$C$4=X$7,X101,0)+IF(Header!$C$4=Y$7,Y101,0)+IF(Header!$C$4=Z$7,Z101,0)+IF(Header!$C$4=AA$7,AA101,0)+IF(Header!$C$4=AB$7,AB101,0)+IF(Header!$C$4=AC$7,AC101,0)+IF(Header!$C$4=AD$7,AD101,0)</f>
        <v>0</v>
      </c>
      <c r="AG101" s="351">
        <f t="shared" si="32"/>
        <v>0</v>
      </c>
      <c r="AJ101" s="2">
        <f t="shared" si="20"/>
        <v>0</v>
      </c>
      <c r="AK101" s="341">
        <f t="shared" si="21"/>
        <v>0</v>
      </c>
      <c r="AL101" s="341">
        <f t="shared" si="22"/>
        <v>0</v>
      </c>
      <c r="AM101" s="341">
        <f t="shared" si="23"/>
        <v>0</v>
      </c>
      <c r="AN101" s="341">
        <f t="shared" si="24"/>
        <v>0</v>
      </c>
      <c r="AO101" s="341">
        <f t="shared" si="25"/>
        <v>0</v>
      </c>
      <c r="AP101" s="341">
        <f t="shared" si="26"/>
        <v>0</v>
      </c>
      <c r="AQ101" s="341">
        <f t="shared" si="27"/>
        <v>0</v>
      </c>
      <c r="AR101" s="341">
        <f t="shared" si="28"/>
        <v>0</v>
      </c>
      <c r="AS101" s="341">
        <f t="shared" si="29"/>
        <v>0</v>
      </c>
      <c r="AT101" s="341">
        <f t="shared" si="30"/>
        <v>0</v>
      </c>
      <c r="AU101" s="341">
        <f t="shared" si="31"/>
        <v>0</v>
      </c>
      <c r="AV101" s="351"/>
      <c r="AX101" s="349" cm="1">
        <f t="array" ref="AX101">IFERROR(_xldudf_SCOTT_SUMTRANSACTIONS(Scotts_Org1,'COA - VALUE TABLE'!$A101,'COA - VALUE TABLE'!AX$5,'COA - VALUE TABLE'!AX$6),0)</f>
        <v>0</v>
      </c>
      <c r="AY101" s="350" cm="1">
        <f t="array" ref="AY101">IFERROR(_xldudf_SCOTT_SUMTRANSACTIONS(Scotts_Org1,'COA - VALUE TABLE'!$A101,'COA - VALUE TABLE'!AY$5,'COA - VALUE TABLE'!AY$6),0)</f>
        <v>0</v>
      </c>
      <c r="AZ101" s="350" cm="1">
        <f t="array" ref="AZ101">IFERROR(_xldudf_SCOTT_SUMTRANSACTIONS(Scotts_Org1,'COA - VALUE TABLE'!$A101,'COA - VALUE TABLE'!AZ$5,'COA - VALUE TABLE'!AZ$6),0)</f>
        <v>0</v>
      </c>
      <c r="BA101" s="350" cm="1">
        <f t="array" ref="BA101">IFERROR(_xldudf_SCOTT_SUMTRANSACTIONS(Scotts_Org1,'COA - VALUE TABLE'!$A101,'COA - VALUE TABLE'!BA$5,'COA - VALUE TABLE'!BA$6),0)</f>
        <v>0</v>
      </c>
      <c r="BB101" s="350" cm="1">
        <f t="array" ref="BB101">IFERROR(_xldudf_SCOTT_SUMTRANSACTIONS(Scotts_Org1,'COA - VALUE TABLE'!$A101,'COA - VALUE TABLE'!BB$5,'COA - VALUE TABLE'!BB$6),0)</f>
        <v>0</v>
      </c>
      <c r="BC101" s="350" cm="1">
        <f t="array" ref="BC101">IFERROR(_xldudf_SCOTT_SUMTRANSACTIONS(Scotts_Org1,'COA - VALUE TABLE'!$A101,'COA - VALUE TABLE'!BC$5,'COA - VALUE TABLE'!BC$6),0)</f>
        <v>0</v>
      </c>
      <c r="BD101" s="350" cm="1">
        <f t="array" ref="BD101">IFERROR(_xldudf_SCOTT_SUMTRANSACTIONS(Scotts_Org1,'COA - VALUE TABLE'!$A101,'COA - VALUE TABLE'!BD$5,'COA - VALUE TABLE'!BD$6),0)</f>
        <v>0</v>
      </c>
      <c r="BE101" s="350" cm="1">
        <f t="array" ref="BE101">IFERROR(_xldudf_SCOTT_SUMTRANSACTIONS(Scotts_Org1,'COA - VALUE TABLE'!$A101,'COA - VALUE TABLE'!BE$5,'COA - VALUE TABLE'!BE$6),0)</f>
        <v>0</v>
      </c>
      <c r="BF101" s="350" cm="1">
        <f t="array" ref="BF101">IFERROR(_xldudf_SCOTT_SUMTRANSACTIONS(Scotts_Org1,'COA - VALUE TABLE'!$A101,'COA - VALUE TABLE'!BF$5,'COA - VALUE TABLE'!BF$6),0)</f>
        <v>0</v>
      </c>
      <c r="BG101" s="350" cm="1">
        <f t="array" ref="BG101">IFERROR(_xldudf_SCOTT_SUMTRANSACTIONS(Scotts_Org1,'COA - VALUE TABLE'!$A101,'COA - VALUE TABLE'!BG$5,'COA - VALUE TABLE'!BG$6),0)</f>
        <v>0</v>
      </c>
      <c r="BH101" s="350" cm="1">
        <f t="array" ref="BH101">IFERROR(_xldudf_SCOTT_SUMTRANSACTIONS(Scotts_Org1,'COA - VALUE TABLE'!$A101,'COA - VALUE TABLE'!BH$5,'COA - VALUE TABLE'!BH$6),0)</f>
        <v>0</v>
      </c>
      <c r="BI101" s="350" cm="1">
        <f t="array" ref="BI101">IFERROR(_xldudf_SCOTT_SUMTRANSACTIONS(Scotts_Org1,'COA - VALUE TABLE'!$A101,'COA - VALUE TABLE'!BI$5,'COA - VALUE TABLE'!BI$6),0)</f>
        <v>0</v>
      </c>
      <c r="BJ101" s="351" cm="1">
        <f t="array" ref="BJ101">IFERROR(_xldudf_SCOTT_SUMTRANSACTIONS(Scotts_Org1,'COA - VALUE TABLE'!$A101,'COA - VALUE TABLE'!BJ$5,'COA - VALUE TABLE'!BJ$6),0)</f>
        <v>0</v>
      </c>
    </row>
    <row r="102" spans="1:62" x14ac:dyDescent="0.2">
      <c r="A102" s="2">
        <v>835</v>
      </c>
      <c r="B102" s="341" t="s">
        <v>423</v>
      </c>
      <c r="C102" s="341" t="s">
        <v>520</v>
      </c>
      <c r="D102" s="341"/>
      <c r="E102" s="341" t="s">
        <v>408</v>
      </c>
      <c r="F102" s="341" t="s">
        <v>290</v>
      </c>
      <c r="G102" s="341" t="s">
        <v>422</v>
      </c>
      <c r="H102" s="341" t="s">
        <v>287</v>
      </c>
      <c r="I102" s="341" t="s">
        <v>287</v>
      </c>
      <c r="J102" s="341" t="s">
        <v>286</v>
      </c>
      <c r="K102" s="3"/>
      <c r="L102" t="str">
        <f t="shared" si="18"/>
        <v>835 - Directors' Loan Account - A</v>
      </c>
      <c r="M102" t="s">
        <v>456</v>
      </c>
      <c r="P102" t="s">
        <v>140</v>
      </c>
      <c r="S102" s="349" cm="1">
        <f t="array" ref="S102">IFERROR(_xldudf_SCOTT_SUMTRANSACTIONS(Scotts_Org1,'COA - VALUE TABLE'!$A102,'COA - VALUE TABLE'!S$5,'COA - VALUE TABLE'!S$6),0)</f>
        <v>0</v>
      </c>
      <c r="T102" s="350" cm="1">
        <f t="array" ref="T102">IFERROR(_xldudf_SCOTT_SUMTRANSACTIONS(Scotts_Org1,'COA - VALUE TABLE'!$A102,'COA - VALUE TABLE'!T$5,'COA - VALUE TABLE'!T$6),0)</f>
        <v>-5000</v>
      </c>
      <c r="U102" s="350" cm="1">
        <f t="array" ref="U102">IFERROR(_xldudf_SCOTT_SUMTRANSACTIONS(Scotts_Org1,'COA - VALUE TABLE'!$A102,'COA - VALUE TABLE'!U$5,'COA - VALUE TABLE'!U$6),0)</f>
        <v>-5023</v>
      </c>
      <c r="V102" s="350" cm="1">
        <f t="array" ref="V102">IFERROR(_xldudf_SCOTT_SUMTRANSACTIONS(Scotts_Org1,'COA - VALUE TABLE'!$A102,'COA - VALUE TABLE'!V$5,'COA - VALUE TABLE'!V$6),0)</f>
        <v>-5000</v>
      </c>
      <c r="W102" s="350" cm="1">
        <f t="array" ref="W102">IFERROR(_xldudf_SCOTT_SUMTRANSACTIONS(Scotts_Org1,'COA - VALUE TABLE'!$A102,'COA - VALUE TABLE'!W$5,'COA - VALUE TABLE'!W$6),0)</f>
        <v>-5000</v>
      </c>
      <c r="X102" s="350" cm="1">
        <f t="array" ref="X102">IFERROR(_xldudf_SCOTT_SUMTRANSACTIONS(Scotts_Org1,'COA - VALUE TABLE'!$A102,'COA - VALUE TABLE'!X$5,'COA - VALUE TABLE'!X$6),0)</f>
        <v>-5000</v>
      </c>
      <c r="Y102" s="350" cm="1">
        <f t="array" ref="Y102">IFERROR(_xldudf_SCOTT_SUMTRANSACTIONS(Scotts_Org1,'COA - VALUE TABLE'!$A102,'COA - VALUE TABLE'!Y$5,'COA - VALUE TABLE'!Y$6),0)</f>
        <v>-5000</v>
      </c>
      <c r="Z102" s="350" cm="1">
        <f t="array" ref="Z102">IFERROR(_xldudf_SCOTT_SUMTRANSACTIONS(Scotts_Org1,'COA - VALUE TABLE'!$A102,'COA - VALUE TABLE'!Z$5,'COA - VALUE TABLE'!Z$6),0)</f>
        <v>-5000</v>
      </c>
      <c r="AA102" s="350" cm="1">
        <f t="array" ref="AA102">IFERROR(_xldudf_SCOTT_SUMTRANSACTIONS(Scotts_Org1,'COA - VALUE TABLE'!$A102,'COA - VALUE TABLE'!AA$5,'COA - VALUE TABLE'!AA$6),0)</f>
        <v>-5000</v>
      </c>
      <c r="AB102" s="350" cm="1">
        <f t="array" ref="AB102">IFERROR(_xldudf_SCOTT_SUMTRANSACTIONS(Scotts_Org1,'COA - VALUE TABLE'!$A102,'COA - VALUE TABLE'!AB$5,'COA - VALUE TABLE'!AB$6),0)</f>
        <v>-5000</v>
      </c>
      <c r="AC102" s="350" cm="1">
        <f t="array" ref="AC102">IFERROR(_xldudf_SCOTT_SUMTRANSACTIONS(Scotts_Org1,'COA - VALUE TABLE'!$A102,'COA - VALUE TABLE'!AC$5,'COA - VALUE TABLE'!AC$6),0)</f>
        <v>-5000</v>
      </c>
      <c r="AD102" s="350" cm="1">
        <f t="array" ref="AD102">IFERROR(_xldudf_SCOTT_SUMTRANSACTIONS(Scotts_Org1,'COA - VALUE TABLE'!$A102,'COA - VALUE TABLE'!AD$5,'COA - VALUE TABLE'!AD$6),0)</f>
        <v>-5000</v>
      </c>
      <c r="AE102" s="350">
        <f t="shared" si="19"/>
        <v>-55023</v>
      </c>
      <c r="AF102" s="350">
        <f>IF(Header!$C$4=S$7,S102,0)+IF(Header!$C$4=T$7,T102,0)+IF(Header!$C$4=U$7,U102,0)+IF(Header!$C$4=V$7,V102,0)+IF(Header!$C$4=W$7,W102,0)+IF(Header!$C$4=X$7,X102,0)+IF(Header!$C$4=Y$7,Y102,0)+IF(Header!$C$4=Z$7,Z102,0)+IF(Header!$C$4=AA$7,AA102,0)+IF(Header!$C$4=AB$7,AB102,0)+IF(Header!$C$4=AC$7,AC102,0)+IF(Header!$C$4=AD$7,AD102,0)</f>
        <v>0</v>
      </c>
      <c r="AG102" s="351">
        <f t="shared" si="32"/>
        <v>-10023</v>
      </c>
      <c r="AJ102" s="2">
        <f t="shared" si="20"/>
        <v>0</v>
      </c>
      <c r="AK102" s="341">
        <f t="shared" si="21"/>
        <v>0</v>
      </c>
      <c r="AL102" s="341">
        <f t="shared" si="22"/>
        <v>0</v>
      </c>
      <c r="AM102" s="341">
        <f t="shared" si="23"/>
        <v>0</v>
      </c>
      <c r="AN102" s="341">
        <f t="shared" si="24"/>
        <v>0</v>
      </c>
      <c r="AO102" s="341">
        <f t="shared" si="25"/>
        <v>0</v>
      </c>
      <c r="AP102" s="341">
        <f t="shared" si="26"/>
        <v>0</v>
      </c>
      <c r="AQ102" s="341">
        <f t="shared" si="27"/>
        <v>0</v>
      </c>
      <c r="AR102" s="341">
        <f t="shared" si="28"/>
        <v>0</v>
      </c>
      <c r="AS102" s="341">
        <f t="shared" si="29"/>
        <v>0</v>
      </c>
      <c r="AT102" s="341">
        <f t="shared" si="30"/>
        <v>0</v>
      </c>
      <c r="AU102" s="341">
        <f t="shared" si="31"/>
        <v>0</v>
      </c>
      <c r="AV102" s="351"/>
      <c r="AX102" s="349" cm="1">
        <f t="array" ref="AX102">IFERROR(_xldudf_SCOTT_SUMTRANSACTIONS(Scotts_Org1,'COA - VALUE TABLE'!$A102,'COA - VALUE TABLE'!AX$5,'COA - VALUE TABLE'!AX$6),0)</f>
        <v>0</v>
      </c>
      <c r="AY102" s="350" cm="1">
        <f t="array" ref="AY102">IFERROR(_xldudf_SCOTT_SUMTRANSACTIONS(Scotts_Org1,'COA - VALUE TABLE'!$A102,'COA - VALUE TABLE'!AY$5,'COA - VALUE TABLE'!AY$6),0)</f>
        <v>-5000</v>
      </c>
      <c r="AZ102" s="355" cm="1">
        <f t="array" ref="AZ102">IFERROR(_xldudf_SCOTT_SUMTRANSACTIONS(Scotts_Org1,'COA - VALUE TABLE'!$A102,'COA - VALUE TABLE'!AZ$5,'COA - VALUE TABLE'!AZ$6),0)</f>
        <v>-10023</v>
      </c>
      <c r="BA102" s="350" cm="1">
        <f t="array" ref="BA102">IFERROR(_xldudf_SCOTT_SUMTRANSACTIONS(Scotts_Org1,'COA - VALUE TABLE'!$A102,'COA - VALUE TABLE'!BA$5,'COA - VALUE TABLE'!BA$6),0)</f>
        <v>-15023</v>
      </c>
      <c r="BB102" s="350" cm="1">
        <f t="array" ref="BB102">IFERROR(_xldudf_SCOTT_SUMTRANSACTIONS(Scotts_Org1,'COA - VALUE TABLE'!$A102,'COA - VALUE TABLE'!BB$5,'COA - VALUE TABLE'!BB$6),0)</f>
        <v>-20023</v>
      </c>
      <c r="BC102" s="350" cm="1">
        <f t="array" ref="BC102">IFERROR(_xldudf_SCOTT_SUMTRANSACTIONS(Scotts_Org1,'COA - VALUE TABLE'!$A102,'COA - VALUE TABLE'!BC$5,'COA - VALUE TABLE'!BC$6),0)</f>
        <v>-25023</v>
      </c>
      <c r="BD102" s="350" cm="1">
        <f t="array" ref="BD102">IFERROR(_xldudf_SCOTT_SUMTRANSACTIONS(Scotts_Org1,'COA - VALUE TABLE'!$A102,'COA - VALUE TABLE'!BD$5,'COA - VALUE TABLE'!BD$6),0)</f>
        <v>-30023</v>
      </c>
      <c r="BE102" s="350" cm="1">
        <f t="array" ref="BE102">IFERROR(_xldudf_SCOTT_SUMTRANSACTIONS(Scotts_Org1,'COA - VALUE TABLE'!$A102,'COA - VALUE TABLE'!BE$5,'COA - VALUE TABLE'!BE$6),0)</f>
        <v>-35023</v>
      </c>
      <c r="BF102" s="350" cm="1">
        <f t="array" ref="BF102">IFERROR(_xldudf_SCOTT_SUMTRANSACTIONS(Scotts_Org1,'COA - VALUE TABLE'!$A102,'COA - VALUE TABLE'!BF$5,'COA - VALUE TABLE'!BF$6),0)</f>
        <v>-40023</v>
      </c>
      <c r="BG102" s="350" cm="1">
        <f t="array" ref="BG102">IFERROR(_xldudf_SCOTT_SUMTRANSACTIONS(Scotts_Org1,'COA - VALUE TABLE'!$A102,'COA - VALUE TABLE'!BG$5,'COA - VALUE TABLE'!BG$6),0)</f>
        <v>-45023</v>
      </c>
      <c r="BH102" s="350" cm="1">
        <f t="array" ref="BH102">IFERROR(_xldudf_SCOTT_SUMTRANSACTIONS(Scotts_Org1,'COA - VALUE TABLE'!$A102,'COA - VALUE TABLE'!BH$5,'COA - VALUE TABLE'!BH$6),0)</f>
        <v>-50023</v>
      </c>
      <c r="BI102" s="350" cm="1">
        <f t="array" ref="BI102">IFERROR(_xldudf_SCOTT_SUMTRANSACTIONS(Scotts_Org1,'COA - VALUE TABLE'!$A102,'COA - VALUE TABLE'!BI$5,'COA - VALUE TABLE'!BI$6),0)</f>
        <v>-55023</v>
      </c>
      <c r="BJ102" s="351" cm="1">
        <f t="array" ref="BJ102">IFERROR(_xldudf_SCOTT_SUMTRANSACTIONS(Scotts_Org1,'COA - VALUE TABLE'!$A102,'COA - VALUE TABLE'!BJ$5,'COA - VALUE TABLE'!BJ$6),0)</f>
        <v>0</v>
      </c>
    </row>
    <row r="103" spans="1:62" x14ac:dyDescent="0.2">
      <c r="A103" s="2">
        <v>836</v>
      </c>
      <c r="B103" s="341" t="s">
        <v>423</v>
      </c>
      <c r="C103" s="341" t="s">
        <v>521</v>
      </c>
      <c r="D103" s="341"/>
      <c r="E103" s="341" t="s">
        <v>408</v>
      </c>
      <c r="F103" s="341" t="s">
        <v>290</v>
      </c>
      <c r="G103" s="341" t="s">
        <v>422</v>
      </c>
      <c r="H103" s="341" t="s">
        <v>287</v>
      </c>
      <c r="I103" s="341" t="s">
        <v>287</v>
      </c>
      <c r="J103" s="341" t="s">
        <v>287</v>
      </c>
      <c r="K103" s="3"/>
      <c r="L103" t="str">
        <f t="shared" si="18"/>
        <v>836 - Directors' Loan Account - B</v>
      </c>
      <c r="M103" t="s">
        <v>456</v>
      </c>
      <c r="P103" t="s">
        <v>140</v>
      </c>
      <c r="S103" s="349" cm="1">
        <f t="array" ref="S103">IFERROR(_xldudf_SCOTT_SUMTRANSACTIONS(Scotts_Org1,'COA - VALUE TABLE'!$A103,'COA - VALUE TABLE'!S$5,'COA - VALUE TABLE'!S$6),0)</f>
        <v>0</v>
      </c>
      <c r="T103" s="350" cm="1">
        <f t="array" ref="T103">IFERROR(_xldudf_SCOTT_SUMTRANSACTIONS(Scotts_Org1,'COA - VALUE TABLE'!$A103,'COA - VALUE TABLE'!T$5,'COA - VALUE TABLE'!T$6),0)</f>
        <v>0</v>
      </c>
      <c r="U103" s="350" cm="1">
        <f t="array" ref="U103">IFERROR(_xldudf_SCOTT_SUMTRANSACTIONS(Scotts_Org1,'COA - VALUE TABLE'!$A103,'COA - VALUE TABLE'!U$5,'COA - VALUE TABLE'!U$6),0)</f>
        <v>0</v>
      </c>
      <c r="V103" s="350" cm="1">
        <f t="array" ref="V103">IFERROR(_xldudf_SCOTT_SUMTRANSACTIONS(Scotts_Org1,'COA - VALUE TABLE'!$A103,'COA - VALUE TABLE'!V$5,'COA - VALUE TABLE'!V$6),0)</f>
        <v>0</v>
      </c>
      <c r="W103" s="350" cm="1">
        <f t="array" ref="W103">IFERROR(_xldudf_SCOTT_SUMTRANSACTIONS(Scotts_Org1,'COA - VALUE TABLE'!$A103,'COA - VALUE TABLE'!W$5,'COA - VALUE TABLE'!W$6),0)</f>
        <v>0</v>
      </c>
      <c r="X103" s="350" cm="1">
        <f t="array" ref="X103">IFERROR(_xldudf_SCOTT_SUMTRANSACTIONS(Scotts_Org1,'COA - VALUE TABLE'!$A103,'COA - VALUE TABLE'!X$5,'COA - VALUE TABLE'!X$6),0)</f>
        <v>0</v>
      </c>
      <c r="Y103" s="350" cm="1">
        <f t="array" ref="Y103">IFERROR(_xldudf_SCOTT_SUMTRANSACTIONS(Scotts_Org1,'COA - VALUE TABLE'!$A103,'COA - VALUE TABLE'!Y$5,'COA - VALUE TABLE'!Y$6),0)</f>
        <v>0</v>
      </c>
      <c r="Z103" s="350" cm="1">
        <f t="array" ref="Z103">IFERROR(_xldudf_SCOTT_SUMTRANSACTIONS(Scotts_Org1,'COA - VALUE TABLE'!$A103,'COA - VALUE TABLE'!Z$5,'COA - VALUE TABLE'!Z$6),0)</f>
        <v>0</v>
      </c>
      <c r="AA103" s="350" cm="1">
        <f t="array" ref="AA103">IFERROR(_xldudf_SCOTT_SUMTRANSACTIONS(Scotts_Org1,'COA - VALUE TABLE'!$A103,'COA - VALUE TABLE'!AA$5,'COA - VALUE TABLE'!AA$6),0)</f>
        <v>0</v>
      </c>
      <c r="AB103" s="350" cm="1">
        <f t="array" ref="AB103">IFERROR(_xldudf_SCOTT_SUMTRANSACTIONS(Scotts_Org1,'COA - VALUE TABLE'!$A103,'COA - VALUE TABLE'!AB$5,'COA - VALUE TABLE'!AB$6),0)</f>
        <v>0</v>
      </c>
      <c r="AC103" s="350" cm="1">
        <f t="array" ref="AC103">IFERROR(_xldudf_SCOTT_SUMTRANSACTIONS(Scotts_Org1,'COA - VALUE TABLE'!$A103,'COA - VALUE TABLE'!AC$5,'COA - VALUE TABLE'!AC$6),0)</f>
        <v>0</v>
      </c>
      <c r="AD103" s="350" cm="1">
        <f t="array" ref="AD103">IFERROR(_xldudf_SCOTT_SUMTRANSACTIONS(Scotts_Org1,'COA - VALUE TABLE'!$A103,'COA - VALUE TABLE'!AD$5,'COA - VALUE TABLE'!AD$6),0)</f>
        <v>0</v>
      </c>
      <c r="AE103" s="350">
        <f t="shared" si="19"/>
        <v>0</v>
      </c>
      <c r="AF103" s="350">
        <f>IF(Header!$C$4=S$7,S103,0)+IF(Header!$C$4=T$7,T103,0)+IF(Header!$C$4=U$7,U103,0)+IF(Header!$C$4=V$7,V103,0)+IF(Header!$C$4=W$7,W103,0)+IF(Header!$C$4=X$7,X103,0)+IF(Header!$C$4=Y$7,Y103,0)+IF(Header!$C$4=Z$7,Z103,0)+IF(Header!$C$4=AA$7,AA103,0)+IF(Header!$C$4=AB$7,AB103,0)+IF(Header!$C$4=AC$7,AC103,0)+IF(Header!$C$4=AD$7,AD103,0)</f>
        <v>0</v>
      </c>
      <c r="AG103" s="351">
        <f t="shared" si="32"/>
        <v>0</v>
      </c>
      <c r="AJ103" s="2">
        <f t="shared" si="20"/>
        <v>0</v>
      </c>
      <c r="AK103" s="341">
        <f t="shared" si="21"/>
        <v>0</v>
      </c>
      <c r="AL103" s="341">
        <f t="shared" si="22"/>
        <v>0</v>
      </c>
      <c r="AM103" s="341">
        <f t="shared" si="23"/>
        <v>0</v>
      </c>
      <c r="AN103" s="341">
        <f t="shared" si="24"/>
        <v>0</v>
      </c>
      <c r="AO103" s="341">
        <f t="shared" si="25"/>
        <v>0</v>
      </c>
      <c r="AP103" s="341">
        <f t="shared" si="26"/>
        <v>0</v>
      </c>
      <c r="AQ103" s="341">
        <f t="shared" si="27"/>
        <v>0</v>
      </c>
      <c r="AR103" s="341">
        <f t="shared" si="28"/>
        <v>0</v>
      </c>
      <c r="AS103" s="341">
        <f t="shared" si="29"/>
        <v>0</v>
      </c>
      <c r="AT103" s="341">
        <f t="shared" si="30"/>
        <v>0</v>
      </c>
      <c r="AU103" s="341">
        <f t="shared" si="31"/>
        <v>0</v>
      </c>
      <c r="AV103" s="351"/>
      <c r="AX103" s="349" cm="1">
        <f t="array" ref="AX103">IFERROR(_xldudf_SCOTT_SUMTRANSACTIONS(Scotts_Org1,'COA - VALUE TABLE'!$A103,'COA - VALUE TABLE'!AX$5,'COA - VALUE TABLE'!AX$6),0)</f>
        <v>0</v>
      </c>
      <c r="AY103" s="350" cm="1">
        <f t="array" ref="AY103">IFERROR(_xldudf_SCOTT_SUMTRANSACTIONS(Scotts_Org1,'COA - VALUE TABLE'!$A103,'COA - VALUE TABLE'!AY$5,'COA - VALUE TABLE'!AY$6),0)</f>
        <v>0</v>
      </c>
      <c r="AZ103" s="350" cm="1">
        <f t="array" ref="AZ103">IFERROR(_xldudf_SCOTT_SUMTRANSACTIONS(Scotts_Org1,'COA - VALUE TABLE'!$A103,'COA - VALUE TABLE'!AZ$5,'COA - VALUE TABLE'!AZ$6),0)</f>
        <v>0</v>
      </c>
      <c r="BA103" s="350" cm="1">
        <f t="array" ref="BA103">IFERROR(_xldudf_SCOTT_SUMTRANSACTIONS(Scotts_Org1,'COA - VALUE TABLE'!$A103,'COA - VALUE TABLE'!BA$5,'COA - VALUE TABLE'!BA$6),0)</f>
        <v>0</v>
      </c>
      <c r="BB103" s="350" cm="1">
        <f t="array" ref="BB103">IFERROR(_xldudf_SCOTT_SUMTRANSACTIONS(Scotts_Org1,'COA - VALUE TABLE'!$A103,'COA - VALUE TABLE'!BB$5,'COA - VALUE TABLE'!BB$6),0)</f>
        <v>0</v>
      </c>
      <c r="BC103" s="350" cm="1">
        <f t="array" ref="BC103">IFERROR(_xldudf_SCOTT_SUMTRANSACTIONS(Scotts_Org1,'COA - VALUE TABLE'!$A103,'COA - VALUE TABLE'!BC$5,'COA - VALUE TABLE'!BC$6),0)</f>
        <v>0</v>
      </c>
      <c r="BD103" s="350" cm="1">
        <f t="array" ref="BD103">IFERROR(_xldudf_SCOTT_SUMTRANSACTIONS(Scotts_Org1,'COA - VALUE TABLE'!$A103,'COA - VALUE TABLE'!BD$5,'COA - VALUE TABLE'!BD$6),0)</f>
        <v>0</v>
      </c>
      <c r="BE103" s="350" cm="1">
        <f t="array" ref="BE103">IFERROR(_xldudf_SCOTT_SUMTRANSACTIONS(Scotts_Org1,'COA - VALUE TABLE'!$A103,'COA - VALUE TABLE'!BE$5,'COA - VALUE TABLE'!BE$6),0)</f>
        <v>0</v>
      </c>
      <c r="BF103" s="350" cm="1">
        <f t="array" ref="BF103">IFERROR(_xldudf_SCOTT_SUMTRANSACTIONS(Scotts_Org1,'COA - VALUE TABLE'!$A103,'COA - VALUE TABLE'!BF$5,'COA - VALUE TABLE'!BF$6),0)</f>
        <v>0</v>
      </c>
      <c r="BG103" s="350" cm="1">
        <f t="array" ref="BG103">IFERROR(_xldudf_SCOTT_SUMTRANSACTIONS(Scotts_Org1,'COA - VALUE TABLE'!$A103,'COA - VALUE TABLE'!BG$5,'COA - VALUE TABLE'!BG$6),0)</f>
        <v>0</v>
      </c>
      <c r="BH103" s="350" cm="1">
        <f t="array" ref="BH103">IFERROR(_xldudf_SCOTT_SUMTRANSACTIONS(Scotts_Org1,'COA - VALUE TABLE'!$A103,'COA - VALUE TABLE'!BH$5,'COA - VALUE TABLE'!BH$6),0)</f>
        <v>0</v>
      </c>
      <c r="BI103" s="350" cm="1">
        <f t="array" ref="BI103">IFERROR(_xldudf_SCOTT_SUMTRANSACTIONS(Scotts_Org1,'COA - VALUE TABLE'!$A103,'COA - VALUE TABLE'!BI$5,'COA - VALUE TABLE'!BI$6),0)</f>
        <v>0</v>
      </c>
      <c r="BJ103" s="351" cm="1">
        <f t="array" ref="BJ103">IFERROR(_xldudf_SCOTT_SUMTRANSACTIONS(Scotts_Org1,'COA - VALUE TABLE'!$A103,'COA - VALUE TABLE'!BJ$5,'COA - VALUE TABLE'!BJ$6),0)</f>
        <v>0</v>
      </c>
    </row>
    <row r="104" spans="1:62" x14ac:dyDescent="0.2">
      <c r="A104" s="2">
        <v>837</v>
      </c>
      <c r="B104" s="341" t="s">
        <v>423</v>
      </c>
      <c r="C104" s="341" t="s">
        <v>522</v>
      </c>
      <c r="D104" s="341"/>
      <c r="E104" s="341" t="s">
        <v>408</v>
      </c>
      <c r="F104" s="341" t="s">
        <v>290</v>
      </c>
      <c r="G104" s="341" t="s">
        <v>422</v>
      </c>
      <c r="H104" s="341" t="s">
        <v>287</v>
      </c>
      <c r="I104" s="341" t="s">
        <v>287</v>
      </c>
      <c r="J104" s="341" t="s">
        <v>287</v>
      </c>
      <c r="K104" s="3"/>
      <c r="L104" t="str">
        <f t="shared" si="18"/>
        <v>837 - Directors' Loan Account - C</v>
      </c>
      <c r="M104" t="s">
        <v>456</v>
      </c>
      <c r="P104" t="s">
        <v>140</v>
      </c>
      <c r="S104" s="349" cm="1">
        <f t="array" ref="S104">IFERROR(_xldudf_SCOTT_SUMTRANSACTIONS(Scotts_Org1,'COA - VALUE TABLE'!$A104,'COA - VALUE TABLE'!S$5,'COA - VALUE TABLE'!S$6),0)</f>
        <v>0</v>
      </c>
      <c r="T104" s="350" cm="1">
        <f t="array" ref="T104">IFERROR(_xldudf_SCOTT_SUMTRANSACTIONS(Scotts_Org1,'COA - VALUE TABLE'!$A104,'COA - VALUE TABLE'!T$5,'COA - VALUE TABLE'!T$6),0)</f>
        <v>0</v>
      </c>
      <c r="U104" s="350" cm="1">
        <f t="array" ref="U104">IFERROR(_xldudf_SCOTT_SUMTRANSACTIONS(Scotts_Org1,'COA - VALUE TABLE'!$A104,'COA - VALUE TABLE'!U$5,'COA - VALUE TABLE'!U$6),0)</f>
        <v>0</v>
      </c>
      <c r="V104" s="350" cm="1">
        <f t="array" ref="V104">IFERROR(_xldudf_SCOTT_SUMTRANSACTIONS(Scotts_Org1,'COA - VALUE TABLE'!$A104,'COA - VALUE TABLE'!V$5,'COA - VALUE TABLE'!V$6),0)</f>
        <v>0</v>
      </c>
      <c r="W104" s="350" cm="1">
        <f t="array" ref="W104">IFERROR(_xldudf_SCOTT_SUMTRANSACTIONS(Scotts_Org1,'COA - VALUE TABLE'!$A104,'COA - VALUE TABLE'!W$5,'COA - VALUE TABLE'!W$6),0)</f>
        <v>0</v>
      </c>
      <c r="X104" s="350" cm="1">
        <f t="array" ref="X104">IFERROR(_xldudf_SCOTT_SUMTRANSACTIONS(Scotts_Org1,'COA - VALUE TABLE'!$A104,'COA - VALUE TABLE'!X$5,'COA - VALUE TABLE'!X$6),0)</f>
        <v>0</v>
      </c>
      <c r="Y104" s="350" cm="1">
        <f t="array" ref="Y104">IFERROR(_xldudf_SCOTT_SUMTRANSACTIONS(Scotts_Org1,'COA - VALUE TABLE'!$A104,'COA - VALUE TABLE'!Y$5,'COA - VALUE TABLE'!Y$6),0)</f>
        <v>0</v>
      </c>
      <c r="Z104" s="350" cm="1">
        <f t="array" ref="Z104">IFERROR(_xldudf_SCOTT_SUMTRANSACTIONS(Scotts_Org1,'COA - VALUE TABLE'!$A104,'COA - VALUE TABLE'!Z$5,'COA - VALUE TABLE'!Z$6),0)</f>
        <v>0</v>
      </c>
      <c r="AA104" s="350" cm="1">
        <f t="array" ref="AA104">IFERROR(_xldudf_SCOTT_SUMTRANSACTIONS(Scotts_Org1,'COA - VALUE TABLE'!$A104,'COA - VALUE TABLE'!AA$5,'COA - VALUE TABLE'!AA$6),0)</f>
        <v>0</v>
      </c>
      <c r="AB104" s="350" cm="1">
        <f t="array" ref="AB104">IFERROR(_xldudf_SCOTT_SUMTRANSACTIONS(Scotts_Org1,'COA - VALUE TABLE'!$A104,'COA - VALUE TABLE'!AB$5,'COA - VALUE TABLE'!AB$6),0)</f>
        <v>0</v>
      </c>
      <c r="AC104" s="350" cm="1">
        <f t="array" ref="AC104">IFERROR(_xldudf_SCOTT_SUMTRANSACTIONS(Scotts_Org1,'COA - VALUE TABLE'!$A104,'COA - VALUE TABLE'!AC$5,'COA - VALUE TABLE'!AC$6),0)</f>
        <v>0</v>
      </c>
      <c r="AD104" s="350" cm="1">
        <f t="array" ref="AD104">IFERROR(_xldudf_SCOTT_SUMTRANSACTIONS(Scotts_Org1,'COA - VALUE TABLE'!$A104,'COA - VALUE TABLE'!AD$5,'COA - VALUE TABLE'!AD$6),0)</f>
        <v>0</v>
      </c>
      <c r="AE104" s="350">
        <f t="shared" si="19"/>
        <v>0</v>
      </c>
      <c r="AF104" s="350">
        <f>IF(Header!$C$4=S$7,S104,0)+IF(Header!$C$4=T$7,T104,0)+IF(Header!$C$4=U$7,U104,0)+IF(Header!$C$4=V$7,V104,0)+IF(Header!$C$4=W$7,W104,0)+IF(Header!$C$4=X$7,X104,0)+IF(Header!$C$4=Y$7,Y104,0)+IF(Header!$C$4=Z$7,Z104,0)+IF(Header!$C$4=AA$7,AA104,0)+IF(Header!$C$4=AB$7,AB104,0)+IF(Header!$C$4=AC$7,AC104,0)+IF(Header!$C$4=AD$7,AD104,0)</f>
        <v>0</v>
      </c>
      <c r="AG104" s="351">
        <f t="shared" si="32"/>
        <v>0</v>
      </c>
      <c r="AJ104" s="2">
        <f t="shared" si="20"/>
        <v>0</v>
      </c>
      <c r="AK104" s="341">
        <f t="shared" si="21"/>
        <v>0</v>
      </c>
      <c r="AL104" s="341">
        <f t="shared" si="22"/>
        <v>0</v>
      </c>
      <c r="AM104" s="341">
        <f t="shared" si="23"/>
        <v>0</v>
      </c>
      <c r="AN104" s="341">
        <f t="shared" si="24"/>
        <v>0</v>
      </c>
      <c r="AO104" s="341">
        <f t="shared" si="25"/>
        <v>0</v>
      </c>
      <c r="AP104" s="341">
        <f t="shared" si="26"/>
        <v>0</v>
      </c>
      <c r="AQ104" s="341">
        <f t="shared" si="27"/>
        <v>0</v>
      </c>
      <c r="AR104" s="341">
        <f t="shared" si="28"/>
        <v>0</v>
      </c>
      <c r="AS104" s="341">
        <f t="shared" si="29"/>
        <v>0</v>
      </c>
      <c r="AT104" s="341">
        <f t="shared" si="30"/>
        <v>0</v>
      </c>
      <c r="AU104" s="341">
        <f t="shared" si="31"/>
        <v>0</v>
      </c>
      <c r="AV104" s="351"/>
      <c r="AX104" s="349" cm="1">
        <f t="array" ref="AX104">IFERROR(_xldudf_SCOTT_SUMTRANSACTIONS(Scotts_Org1,'COA - VALUE TABLE'!$A104,'COA - VALUE TABLE'!AX$5,'COA - VALUE TABLE'!AX$6),0)</f>
        <v>0</v>
      </c>
      <c r="AY104" s="350" cm="1">
        <f t="array" ref="AY104">IFERROR(_xldudf_SCOTT_SUMTRANSACTIONS(Scotts_Org1,'COA - VALUE TABLE'!$A104,'COA - VALUE TABLE'!AY$5,'COA - VALUE TABLE'!AY$6),0)</f>
        <v>0</v>
      </c>
      <c r="AZ104" s="350" cm="1">
        <f t="array" ref="AZ104">IFERROR(_xldudf_SCOTT_SUMTRANSACTIONS(Scotts_Org1,'COA - VALUE TABLE'!$A104,'COA - VALUE TABLE'!AZ$5,'COA - VALUE TABLE'!AZ$6),0)</f>
        <v>0</v>
      </c>
      <c r="BA104" s="350" cm="1">
        <f t="array" ref="BA104">IFERROR(_xldudf_SCOTT_SUMTRANSACTIONS(Scotts_Org1,'COA - VALUE TABLE'!$A104,'COA - VALUE TABLE'!BA$5,'COA - VALUE TABLE'!BA$6),0)</f>
        <v>0</v>
      </c>
      <c r="BB104" s="350" cm="1">
        <f t="array" ref="BB104">IFERROR(_xldudf_SCOTT_SUMTRANSACTIONS(Scotts_Org1,'COA - VALUE TABLE'!$A104,'COA - VALUE TABLE'!BB$5,'COA - VALUE TABLE'!BB$6),0)</f>
        <v>0</v>
      </c>
      <c r="BC104" s="350" cm="1">
        <f t="array" ref="BC104">IFERROR(_xldudf_SCOTT_SUMTRANSACTIONS(Scotts_Org1,'COA - VALUE TABLE'!$A104,'COA - VALUE TABLE'!BC$5,'COA - VALUE TABLE'!BC$6),0)</f>
        <v>0</v>
      </c>
      <c r="BD104" s="350" cm="1">
        <f t="array" ref="BD104">IFERROR(_xldudf_SCOTT_SUMTRANSACTIONS(Scotts_Org1,'COA - VALUE TABLE'!$A104,'COA - VALUE TABLE'!BD$5,'COA - VALUE TABLE'!BD$6),0)</f>
        <v>0</v>
      </c>
      <c r="BE104" s="350" cm="1">
        <f t="array" ref="BE104">IFERROR(_xldudf_SCOTT_SUMTRANSACTIONS(Scotts_Org1,'COA - VALUE TABLE'!$A104,'COA - VALUE TABLE'!BE$5,'COA - VALUE TABLE'!BE$6),0)</f>
        <v>0</v>
      </c>
      <c r="BF104" s="350" cm="1">
        <f t="array" ref="BF104">IFERROR(_xldudf_SCOTT_SUMTRANSACTIONS(Scotts_Org1,'COA - VALUE TABLE'!$A104,'COA - VALUE TABLE'!BF$5,'COA - VALUE TABLE'!BF$6),0)</f>
        <v>0</v>
      </c>
      <c r="BG104" s="350" cm="1">
        <f t="array" ref="BG104">IFERROR(_xldudf_SCOTT_SUMTRANSACTIONS(Scotts_Org1,'COA - VALUE TABLE'!$A104,'COA - VALUE TABLE'!BG$5,'COA - VALUE TABLE'!BG$6),0)</f>
        <v>0</v>
      </c>
      <c r="BH104" s="350" cm="1">
        <f t="array" ref="BH104">IFERROR(_xldudf_SCOTT_SUMTRANSACTIONS(Scotts_Org1,'COA - VALUE TABLE'!$A104,'COA - VALUE TABLE'!BH$5,'COA - VALUE TABLE'!BH$6),0)</f>
        <v>0</v>
      </c>
      <c r="BI104" s="350" cm="1">
        <f t="array" ref="BI104">IFERROR(_xldudf_SCOTT_SUMTRANSACTIONS(Scotts_Org1,'COA - VALUE TABLE'!$A104,'COA - VALUE TABLE'!BI$5,'COA - VALUE TABLE'!BI$6),0)</f>
        <v>0</v>
      </c>
      <c r="BJ104" s="351" cm="1">
        <f t="array" ref="BJ104">IFERROR(_xldudf_SCOTT_SUMTRANSACTIONS(Scotts_Org1,'COA - VALUE TABLE'!$A104,'COA - VALUE TABLE'!BJ$5,'COA - VALUE TABLE'!BJ$6),0)</f>
        <v>0</v>
      </c>
    </row>
    <row r="105" spans="1:62" x14ac:dyDescent="0.2">
      <c r="A105" s="2">
        <v>838</v>
      </c>
      <c r="B105" s="341" t="s">
        <v>423</v>
      </c>
      <c r="C105" s="341" t="s">
        <v>523</v>
      </c>
      <c r="D105" s="341"/>
      <c r="E105" s="341" t="s">
        <v>408</v>
      </c>
      <c r="F105" s="341" t="s">
        <v>290</v>
      </c>
      <c r="G105" s="341" t="s">
        <v>422</v>
      </c>
      <c r="H105" s="341" t="s">
        <v>287</v>
      </c>
      <c r="I105" s="341" t="s">
        <v>287</v>
      </c>
      <c r="J105" s="341" t="s">
        <v>287</v>
      </c>
      <c r="K105" s="3"/>
      <c r="L105" t="str">
        <f t="shared" si="18"/>
        <v>838 - Directors' Loan Account - D</v>
      </c>
      <c r="M105" t="s">
        <v>456</v>
      </c>
      <c r="P105" t="s">
        <v>140</v>
      </c>
      <c r="S105" s="349" cm="1">
        <f t="array" ref="S105">IFERROR(_xldudf_SCOTT_SUMTRANSACTIONS(Scotts_Org1,'COA - VALUE TABLE'!$A105,'COA - VALUE TABLE'!S$5,'COA - VALUE TABLE'!S$6),0)</f>
        <v>0</v>
      </c>
      <c r="T105" s="350" cm="1">
        <f t="array" ref="T105">IFERROR(_xldudf_SCOTT_SUMTRANSACTIONS(Scotts_Org1,'COA - VALUE TABLE'!$A105,'COA - VALUE TABLE'!T$5,'COA - VALUE TABLE'!T$6),0)</f>
        <v>0</v>
      </c>
      <c r="U105" s="350" cm="1">
        <f t="array" ref="U105">IFERROR(_xldudf_SCOTT_SUMTRANSACTIONS(Scotts_Org1,'COA - VALUE TABLE'!$A105,'COA - VALUE TABLE'!U$5,'COA - VALUE TABLE'!U$6),0)</f>
        <v>0</v>
      </c>
      <c r="V105" s="350" cm="1">
        <f t="array" ref="V105">IFERROR(_xldudf_SCOTT_SUMTRANSACTIONS(Scotts_Org1,'COA - VALUE TABLE'!$A105,'COA - VALUE TABLE'!V$5,'COA - VALUE TABLE'!V$6),0)</f>
        <v>0</v>
      </c>
      <c r="W105" s="350" cm="1">
        <f t="array" ref="W105">IFERROR(_xldudf_SCOTT_SUMTRANSACTIONS(Scotts_Org1,'COA - VALUE TABLE'!$A105,'COA - VALUE TABLE'!W$5,'COA - VALUE TABLE'!W$6),0)</f>
        <v>0</v>
      </c>
      <c r="X105" s="350" cm="1">
        <f t="array" ref="X105">IFERROR(_xldudf_SCOTT_SUMTRANSACTIONS(Scotts_Org1,'COA - VALUE TABLE'!$A105,'COA - VALUE TABLE'!X$5,'COA - VALUE TABLE'!X$6),0)</f>
        <v>0</v>
      </c>
      <c r="Y105" s="350" cm="1">
        <f t="array" ref="Y105">IFERROR(_xldudf_SCOTT_SUMTRANSACTIONS(Scotts_Org1,'COA - VALUE TABLE'!$A105,'COA - VALUE TABLE'!Y$5,'COA - VALUE TABLE'!Y$6),0)</f>
        <v>0</v>
      </c>
      <c r="Z105" s="350" cm="1">
        <f t="array" ref="Z105">IFERROR(_xldudf_SCOTT_SUMTRANSACTIONS(Scotts_Org1,'COA - VALUE TABLE'!$A105,'COA - VALUE TABLE'!Z$5,'COA - VALUE TABLE'!Z$6),0)</f>
        <v>0</v>
      </c>
      <c r="AA105" s="350" cm="1">
        <f t="array" ref="AA105">IFERROR(_xldudf_SCOTT_SUMTRANSACTIONS(Scotts_Org1,'COA - VALUE TABLE'!$A105,'COA - VALUE TABLE'!AA$5,'COA - VALUE TABLE'!AA$6),0)</f>
        <v>0</v>
      </c>
      <c r="AB105" s="350" cm="1">
        <f t="array" ref="AB105">IFERROR(_xldudf_SCOTT_SUMTRANSACTIONS(Scotts_Org1,'COA - VALUE TABLE'!$A105,'COA - VALUE TABLE'!AB$5,'COA - VALUE TABLE'!AB$6),0)</f>
        <v>0</v>
      </c>
      <c r="AC105" s="350" cm="1">
        <f t="array" ref="AC105">IFERROR(_xldudf_SCOTT_SUMTRANSACTIONS(Scotts_Org1,'COA - VALUE TABLE'!$A105,'COA - VALUE TABLE'!AC$5,'COA - VALUE TABLE'!AC$6),0)</f>
        <v>0</v>
      </c>
      <c r="AD105" s="350" cm="1">
        <f t="array" ref="AD105">IFERROR(_xldudf_SCOTT_SUMTRANSACTIONS(Scotts_Org1,'COA - VALUE TABLE'!$A105,'COA - VALUE TABLE'!AD$5,'COA - VALUE TABLE'!AD$6),0)</f>
        <v>0</v>
      </c>
      <c r="AE105" s="350">
        <f t="shared" si="19"/>
        <v>0</v>
      </c>
      <c r="AF105" s="350">
        <f>IF(Header!$C$4=S$7,S105,0)+IF(Header!$C$4=T$7,T105,0)+IF(Header!$C$4=U$7,U105,0)+IF(Header!$C$4=V$7,V105,0)+IF(Header!$C$4=W$7,W105,0)+IF(Header!$C$4=X$7,X105,0)+IF(Header!$C$4=Y$7,Y105,0)+IF(Header!$C$4=Z$7,Z105,0)+IF(Header!$C$4=AA$7,AA105,0)+IF(Header!$C$4=AB$7,AB105,0)+IF(Header!$C$4=AC$7,AC105,0)+IF(Header!$C$4=AD$7,AD105,0)</f>
        <v>0</v>
      </c>
      <c r="AG105" s="351">
        <f t="shared" si="32"/>
        <v>0</v>
      </c>
      <c r="AJ105" s="2">
        <f t="shared" si="20"/>
        <v>0</v>
      </c>
      <c r="AK105" s="341">
        <f t="shared" si="21"/>
        <v>0</v>
      </c>
      <c r="AL105" s="341">
        <f t="shared" si="22"/>
        <v>0</v>
      </c>
      <c r="AM105" s="341">
        <f t="shared" si="23"/>
        <v>0</v>
      </c>
      <c r="AN105" s="341">
        <f t="shared" si="24"/>
        <v>0</v>
      </c>
      <c r="AO105" s="341">
        <f t="shared" si="25"/>
        <v>0</v>
      </c>
      <c r="AP105" s="341">
        <f t="shared" si="26"/>
        <v>0</v>
      </c>
      <c r="AQ105" s="341">
        <f t="shared" si="27"/>
        <v>0</v>
      </c>
      <c r="AR105" s="341">
        <f t="shared" si="28"/>
        <v>0</v>
      </c>
      <c r="AS105" s="341">
        <f t="shared" si="29"/>
        <v>0</v>
      </c>
      <c r="AT105" s="341">
        <f t="shared" si="30"/>
        <v>0</v>
      </c>
      <c r="AU105" s="341">
        <f t="shared" si="31"/>
        <v>0</v>
      </c>
      <c r="AV105" s="351"/>
      <c r="AX105" s="349" cm="1">
        <f t="array" ref="AX105">IFERROR(_xldudf_SCOTT_SUMTRANSACTIONS(Scotts_Org1,'COA - VALUE TABLE'!$A105,'COA - VALUE TABLE'!AX$5,'COA - VALUE TABLE'!AX$6),0)</f>
        <v>0</v>
      </c>
      <c r="AY105" s="350" cm="1">
        <f t="array" ref="AY105">IFERROR(_xldudf_SCOTT_SUMTRANSACTIONS(Scotts_Org1,'COA - VALUE TABLE'!$A105,'COA - VALUE TABLE'!AY$5,'COA - VALUE TABLE'!AY$6),0)</f>
        <v>0</v>
      </c>
      <c r="AZ105" s="350" cm="1">
        <f t="array" ref="AZ105">IFERROR(_xldudf_SCOTT_SUMTRANSACTIONS(Scotts_Org1,'COA - VALUE TABLE'!$A105,'COA - VALUE TABLE'!AZ$5,'COA - VALUE TABLE'!AZ$6),0)</f>
        <v>0</v>
      </c>
      <c r="BA105" s="350" cm="1">
        <f t="array" ref="BA105">IFERROR(_xldudf_SCOTT_SUMTRANSACTIONS(Scotts_Org1,'COA - VALUE TABLE'!$A105,'COA - VALUE TABLE'!BA$5,'COA - VALUE TABLE'!BA$6),0)</f>
        <v>0</v>
      </c>
      <c r="BB105" s="350" cm="1">
        <f t="array" ref="BB105">IFERROR(_xldudf_SCOTT_SUMTRANSACTIONS(Scotts_Org1,'COA - VALUE TABLE'!$A105,'COA - VALUE TABLE'!BB$5,'COA - VALUE TABLE'!BB$6),0)</f>
        <v>0</v>
      </c>
      <c r="BC105" s="350" cm="1">
        <f t="array" ref="BC105">IFERROR(_xldudf_SCOTT_SUMTRANSACTIONS(Scotts_Org1,'COA - VALUE TABLE'!$A105,'COA - VALUE TABLE'!BC$5,'COA - VALUE TABLE'!BC$6),0)</f>
        <v>0</v>
      </c>
      <c r="BD105" s="350" cm="1">
        <f t="array" ref="BD105">IFERROR(_xldudf_SCOTT_SUMTRANSACTIONS(Scotts_Org1,'COA - VALUE TABLE'!$A105,'COA - VALUE TABLE'!BD$5,'COA - VALUE TABLE'!BD$6),0)</f>
        <v>0</v>
      </c>
      <c r="BE105" s="350" cm="1">
        <f t="array" ref="BE105">IFERROR(_xldudf_SCOTT_SUMTRANSACTIONS(Scotts_Org1,'COA - VALUE TABLE'!$A105,'COA - VALUE TABLE'!BE$5,'COA - VALUE TABLE'!BE$6),0)</f>
        <v>0</v>
      </c>
      <c r="BF105" s="350" cm="1">
        <f t="array" ref="BF105">IFERROR(_xldudf_SCOTT_SUMTRANSACTIONS(Scotts_Org1,'COA - VALUE TABLE'!$A105,'COA - VALUE TABLE'!BF$5,'COA - VALUE TABLE'!BF$6),0)</f>
        <v>0</v>
      </c>
      <c r="BG105" s="350" cm="1">
        <f t="array" ref="BG105">IFERROR(_xldudf_SCOTT_SUMTRANSACTIONS(Scotts_Org1,'COA - VALUE TABLE'!$A105,'COA - VALUE TABLE'!BG$5,'COA - VALUE TABLE'!BG$6),0)</f>
        <v>0</v>
      </c>
      <c r="BH105" s="350" cm="1">
        <f t="array" ref="BH105">IFERROR(_xldudf_SCOTT_SUMTRANSACTIONS(Scotts_Org1,'COA - VALUE TABLE'!$A105,'COA - VALUE TABLE'!BH$5,'COA - VALUE TABLE'!BH$6),0)</f>
        <v>0</v>
      </c>
      <c r="BI105" s="350" cm="1">
        <f t="array" ref="BI105">IFERROR(_xldudf_SCOTT_SUMTRANSACTIONS(Scotts_Org1,'COA - VALUE TABLE'!$A105,'COA - VALUE TABLE'!BI$5,'COA - VALUE TABLE'!BI$6),0)</f>
        <v>0</v>
      </c>
      <c r="BJ105" s="351" cm="1">
        <f t="array" ref="BJ105">IFERROR(_xldudf_SCOTT_SUMTRANSACTIONS(Scotts_Org1,'COA - VALUE TABLE'!$A105,'COA - VALUE TABLE'!BJ$5,'COA - VALUE TABLE'!BJ$6),0)</f>
        <v>0</v>
      </c>
    </row>
    <row r="106" spans="1:62" x14ac:dyDescent="0.2">
      <c r="A106" s="2">
        <v>840</v>
      </c>
      <c r="B106" s="341" t="s">
        <v>412</v>
      </c>
      <c r="C106" s="341" t="s">
        <v>424</v>
      </c>
      <c r="D106" s="341"/>
      <c r="E106" s="341" t="s">
        <v>425</v>
      </c>
      <c r="F106" s="341" t="s">
        <v>290</v>
      </c>
      <c r="G106" s="341" t="s">
        <v>426</v>
      </c>
      <c r="H106" s="341" t="s">
        <v>287</v>
      </c>
      <c r="I106" s="341" t="s">
        <v>287</v>
      </c>
      <c r="J106" s="341" t="s">
        <v>287</v>
      </c>
      <c r="K106" s="3"/>
      <c r="L106" t="str">
        <f t="shared" si="18"/>
        <v>840 - Historical Adjustment</v>
      </c>
      <c r="M106" t="s">
        <v>456</v>
      </c>
      <c r="P106" t="s">
        <v>140</v>
      </c>
      <c r="S106" s="349" cm="1">
        <f t="array" ref="S106">IFERROR(_xldudf_SCOTT_SUMTRANSACTIONS(Scotts_Org1,'COA - VALUE TABLE'!$A106,'COA - VALUE TABLE'!S$5,'COA - VALUE TABLE'!S$6),0)</f>
        <v>0</v>
      </c>
      <c r="T106" s="350" cm="1">
        <f t="array" ref="T106">IFERROR(_xldudf_SCOTT_SUMTRANSACTIONS(Scotts_Org1,'COA - VALUE TABLE'!$A106,'COA - VALUE TABLE'!T$5,'COA - VALUE TABLE'!T$6),0)</f>
        <v>0</v>
      </c>
      <c r="U106" s="350" cm="1">
        <f t="array" ref="U106">IFERROR(_xldudf_SCOTT_SUMTRANSACTIONS(Scotts_Org1,'COA - VALUE TABLE'!$A106,'COA - VALUE TABLE'!U$5,'COA - VALUE TABLE'!U$6),0)</f>
        <v>0</v>
      </c>
      <c r="V106" s="350" cm="1">
        <f t="array" ref="V106">IFERROR(_xldudf_SCOTT_SUMTRANSACTIONS(Scotts_Org1,'COA - VALUE TABLE'!$A106,'COA - VALUE TABLE'!V$5,'COA - VALUE TABLE'!V$6),0)</f>
        <v>0</v>
      </c>
      <c r="W106" s="350" cm="1">
        <f t="array" ref="W106">IFERROR(_xldudf_SCOTT_SUMTRANSACTIONS(Scotts_Org1,'COA - VALUE TABLE'!$A106,'COA - VALUE TABLE'!W$5,'COA - VALUE TABLE'!W$6),0)</f>
        <v>0</v>
      </c>
      <c r="X106" s="350" cm="1">
        <f t="array" ref="X106">IFERROR(_xldudf_SCOTT_SUMTRANSACTIONS(Scotts_Org1,'COA - VALUE TABLE'!$A106,'COA - VALUE TABLE'!X$5,'COA - VALUE TABLE'!X$6),0)</f>
        <v>0</v>
      </c>
      <c r="Y106" s="350" cm="1">
        <f t="array" ref="Y106">IFERROR(_xldudf_SCOTT_SUMTRANSACTIONS(Scotts_Org1,'COA - VALUE TABLE'!$A106,'COA - VALUE TABLE'!Y$5,'COA - VALUE TABLE'!Y$6),0)</f>
        <v>0</v>
      </c>
      <c r="Z106" s="350" cm="1">
        <f t="array" ref="Z106">IFERROR(_xldudf_SCOTT_SUMTRANSACTIONS(Scotts_Org1,'COA - VALUE TABLE'!$A106,'COA - VALUE TABLE'!Z$5,'COA - VALUE TABLE'!Z$6),0)</f>
        <v>0</v>
      </c>
      <c r="AA106" s="350" cm="1">
        <f t="array" ref="AA106">IFERROR(_xldudf_SCOTT_SUMTRANSACTIONS(Scotts_Org1,'COA - VALUE TABLE'!$A106,'COA - VALUE TABLE'!AA$5,'COA - VALUE TABLE'!AA$6),0)</f>
        <v>0</v>
      </c>
      <c r="AB106" s="350" cm="1">
        <f t="array" ref="AB106">IFERROR(_xldudf_SCOTT_SUMTRANSACTIONS(Scotts_Org1,'COA - VALUE TABLE'!$A106,'COA - VALUE TABLE'!AB$5,'COA - VALUE TABLE'!AB$6),0)</f>
        <v>0</v>
      </c>
      <c r="AC106" s="350" cm="1">
        <f t="array" ref="AC106">IFERROR(_xldudf_SCOTT_SUMTRANSACTIONS(Scotts_Org1,'COA - VALUE TABLE'!$A106,'COA - VALUE TABLE'!AC$5,'COA - VALUE TABLE'!AC$6),0)</f>
        <v>0</v>
      </c>
      <c r="AD106" s="350" cm="1">
        <f t="array" ref="AD106">IFERROR(_xldudf_SCOTT_SUMTRANSACTIONS(Scotts_Org1,'COA - VALUE TABLE'!$A106,'COA - VALUE TABLE'!AD$5,'COA - VALUE TABLE'!AD$6),0)</f>
        <v>0</v>
      </c>
      <c r="AE106" s="350">
        <f t="shared" si="19"/>
        <v>0</v>
      </c>
      <c r="AF106" s="350">
        <f>IF(Header!$C$4=S$7,S106,0)+IF(Header!$C$4=T$7,T106,0)+IF(Header!$C$4=U$7,U106,0)+IF(Header!$C$4=V$7,V106,0)+IF(Header!$C$4=W$7,W106,0)+IF(Header!$C$4=X$7,X106,0)+IF(Header!$C$4=Y$7,Y106,0)+IF(Header!$C$4=Z$7,Z106,0)+IF(Header!$C$4=AA$7,AA106,0)+IF(Header!$C$4=AB$7,AB106,0)+IF(Header!$C$4=AC$7,AC106,0)+IF(Header!$C$4=AD$7,AD106,0)</f>
        <v>0</v>
      </c>
      <c r="AG106" s="351">
        <f t="shared" si="32"/>
        <v>0</v>
      </c>
      <c r="AJ106" s="2">
        <f t="shared" si="20"/>
        <v>0</v>
      </c>
      <c r="AK106" s="341">
        <f t="shared" si="21"/>
        <v>0</v>
      </c>
      <c r="AL106" s="341">
        <f t="shared" si="22"/>
        <v>0</v>
      </c>
      <c r="AM106" s="341">
        <f t="shared" si="23"/>
        <v>0</v>
      </c>
      <c r="AN106" s="341">
        <f t="shared" si="24"/>
        <v>0</v>
      </c>
      <c r="AO106" s="341">
        <f t="shared" si="25"/>
        <v>0</v>
      </c>
      <c r="AP106" s="341">
        <f t="shared" si="26"/>
        <v>0</v>
      </c>
      <c r="AQ106" s="341">
        <f t="shared" si="27"/>
        <v>0</v>
      </c>
      <c r="AR106" s="341">
        <f t="shared" si="28"/>
        <v>0</v>
      </c>
      <c r="AS106" s="341">
        <f t="shared" si="29"/>
        <v>0</v>
      </c>
      <c r="AT106" s="341">
        <f t="shared" si="30"/>
        <v>0</v>
      </c>
      <c r="AU106" s="341">
        <f t="shared" si="31"/>
        <v>0</v>
      </c>
      <c r="AV106" s="351"/>
      <c r="AX106" s="349" cm="1">
        <f t="array" ref="AX106">IFERROR(_xldudf_SCOTT_SUMTRANSACTIONS(Scotts_Org1,'COA - VALUE TABLE'!$A106,'COA - VALUE TABLE'!AX$5,'COA - VALUE TABLE'!AX$6),0)</f>
        <v>0</v>
      </c>
      <c r="AY106" s="350" cm="1">
        <f t="array" ref="AY106">IFERROR(_xldudf_SCOTT_SUMTRANSACTIONS(Scotts_Org1,'COA - VALUE TABLE'!$A106,'COA - VALUE TABLE'!AY$5,'COA - VALUE TABLE'!AY$6),0)</f>
        <v>0</v>
      </c>
      <c r="AZ106" s="350" cm="1">
        <f t="array" ref="AZ106">IFERROR(_xldudf_SCOTT_SUMTRANSACTIONS(Scotts_Org1,'COA - VALUE TABLE'!$A106,'COA - VALUE TABLE'!AZ$5,'COA - VALUE TABLE'!AZ$6),0)</f>
        <v>0</v>
      </c>
      <c r="BA106" s="350" cm="1">
        <f t="array" ref="BA106">IFERROR(_xldudf_SCOTT_SUMTRANSACTIONS(Scotts_Org1,'COA - VALUE TABLE'!$A106,'COA - VALUE TABLE'!BA$5,'COA - VALUE TABLE'!BA$6),0)</f>
        <v>0</v>
      </c>
      <c r="BB106" s="350" cm="1">
        <f t="array" ref="BB106">IFERROR(_xldudf_SCOTT_SUMTRANSACTIONS(Scotts_Org1,'COA - VALUE TABLE'!$A106,'COA - VALUE TABLE'!BB$5,'COA - VALUE TABLE'!BB$6),0)</f>
        <v>0</v>
      </c>
      <c r="BC106" s="350" cm="1">
        <f t="array" ref="BC106">IFERROR(_xldudf_SCOTT_SUMTRANSACTIONS(Scotts_Org1,'COA - VALUE TABLE'!$A106,'COA - VALUE TABLE'!BC$5,'COA - VALUE TABLE'!BC$6),0)</f>
        <v>0</v>
      </c>
      <c r="BD106" s="350" cm="1">
        <f t="array" ref="BD106">IFERROR(_xldudf_SCOTT_SUMTRANSACTIONS(Scotts_Org1,'COA - VALUE TABLE'!$A106,'COA - VALUE TABLE'!BD$5,'COA - VALUE TABLE'!BD$6),0)</f>
        <v>0</v>
      </c>
      <c r="BE106" s="350" cm="1">
        <f t="array" ref="BE106">IFERROR(_xldudf_SCOTT_SUMTRANSACTIONS(Scotts_Org1,'COA - VALUE TABLE'!$A106,'COA - VALUE TABLE'!BE$5,'COA - VALUE TABLE'!BE$6),0)</f>
        <v>0</v>
      </c>
      <c r="BF106" s="350" cm="1">
        <f t="array" ref="BF106">IFERROR(_xldudf_SCOTT_SUMTRANSACTIONS(Scotts_Org1,'COA - VALUE TABLE'!$A106,'COA - VALUE TABLE'!BF$5,'COA - VALUE TABLE'!BF$6),0)</f>
        <v>0</v>
      </c>
      <c r="BG106" s="350" cm="1">
        <f t="array" ref="BG106">IFERROR(_xldudf_SCOTT_SUMTRANSACTIONS(Scotts_Org1,'COA - VALUE TABLE'!$A106,'COA - VALUE TABLE'!BG$5,'COA - VALUE TABLE'!BG$6),0)</f>
        <v>0</v>
      </c>
      <c r="BH106" s="350" cm="1">
        <f t="array" ref="BH106">IFERROR(_xldudf_SCOTT_SUMTRANSACTIONS(Scotts_Org1,'COA - VALUE TABLE'!$A106,'COA - VALUE TABLE'!BH$5,'COA - VALUE TABLE'!BH$6),0)</f>
        <v>0</v>
      </c>
      <c r="BI106" s="350" cm="1">
        <f t="array" ref="BI106">IFERROR(_xldudf_SCOTT_SUMTRANSACTIONS(Scotts_Org1,'COA - VALUE TABLE'!$A106,'COA - VALUE TABLE'!BI$5,'COA - VALUE TABLE'!BI$6),0)</f>
        <v>0</v>
      </c>
      <c r="BJ106" s="351" cm="1">
        <f t="array" ref="BJ106">IFERROR(_xldudf_SCOTT_SUMTRANSACTIONS(Scotts_Org1,'COA - VALUE TABLE'!$A106,'COA - VALUE TABLE'!BJ$5,'COA - VALUE TABLE'!BJ$6),0)</f>
        <v>0</v>
      </c>
    </row>
    <row r="107" spans="1:62" x14ac:dyDescent="0.2">
      <c r="A107" s="2">
        <v>850</v>
      </c>
      <c r="B107" s="341" t="s">
        <v>423</v>
      </c>
      <c r="C107" s="341" t="s">
        <v>427</v>
      </c>
      <c r="D107" s="341"/>
      <c r="E107" s="341" t="s">
        <v>408</v>
      </c>
      <c r="F107" s="341" t="s">
        <v>290</v>
      </c>
      <c r="G107" s="341" t="s">
        <v>428</v>
      </c>
      <c r="H107" s="341" t="s">
        <v>287</v>
      </c>
      <c r="I107" s="341" t="s">
        <v>287</v>
      </c>
      <c r="J107" s="341" t="s">
        <v>287</v>
      </c>
      <c r="K107" s="3"/>
      <c r="L107" t="str">
        <f t="shared" si="18"/>
        <v>850 - Suspense</v>
      </c>
      <c r="M107" t="s">
        <v>456</v>
      </c>
      <c r="P107" t="s">
        <v>140</v>
      </c>
      <c r="S107" s="349" cm="1">
        <f t="array" ref="S107">IFERROR(_xldudf_SCOTT_SUMTRANSACTIONS(Scotts_Org1,'COA - VALUE TABLE'!$A107,'COA - VALUE TABLE'!S$5,'COA - VALUE TABLE'!S$6),0)</f>
        <v>0</v>
      </c>
      <c r="T107" s="350" cm="1">
        <f t="array" ref="T107">IFERROR(_xldudf_SCOTT_SUMTRANSACTIONS(Scotts_Org1,'COA - VALUE TABLE'!$A107,'COA - VALUE TABLE'!T$5,'COA - VALUE TABLE'!T$6),0)</f>
        <v>0</v>
      </c>
      <c r="U107" s="350" cm="1">
        <f t="array" ref="U107">IFERROR(_xldudf_SCOTT_SUMTRANSACTIONS(Scotts_Org1,'COA - VALUE TABLE'!$A107,'COA - VALUE TABLE'!U$5,'COA - VALUE TABLE'!U$6),0)</f>
        <v>0</v>
      </c>
      <c r="V107" s="350" cm="1">
        <f t="array" ref="V107">IFERROR(_xldudf_SCOTT_SUMTRANSACTIONS(Scotts_Org1,'COA - VALUE TABLE'!$A107,'COA - VALUE TABLE'!V$5,'COA - VALUE TABLE'!V$6),0)</f>
        <v>0</v>
      </c>
      <c r="W107" s="350" cm="1">
        <f t="array" ref="W107">IFERROR(_xldudf_SCOTT_SUMTRANSACTIONS(Scotts_Org1,'COA - VALUE TABLE'!$A107,'COA - VALUE TABLE'!W$5,'COA - VALUE TABLE'!W$6),0)</f>
        <v>0</v>
      </c>
      <c r="X107" s="350" cm="1">
        <f t="array" ref="X107">IFERROR(_xldudf_SCOTT_SUMTRANSACTIONS(Scotts_Org1,'COA - VALUE TABLE'!$A107,'COA - VALUE TABLE'!X$5,'COA - VALUE TABLE'!X$6),0)</f>
        <v>0</v>
      </c>
      <c r="Y107" s="350" cm="1">
        <f t="array" ref="Y107">IFERROR(_xldudf_SCOTT_SUMTRANSACTIONS(Scotts_Org1,'COA - VALUE TABLE'!$A107,'COA - VALUE TABLE'!Y$5,'COA - VALUE TABLE'!Y$6),0)</f>
        <v>0</v>
      </c>
      <c r="Z107" s="350" cm="1">
        <f t="array" ref="Z107">IFERROR(_xldudf_SCOTT_SUMTRANSACTIONS(Scotts_Org1,'COA - VALUE TABLE'!$A107,'COA - VALUE TABLE'!Z$5,'COA - VALUE TABLE'!Z$6),0)</f>
        <v>0</v>
      </c>
      <c r="AA107" s="350" cm="1">
        <f t="array" ref="AA107">IFERROR(_xldudf_SCOTT_SUMTRANSACTIONS(Scotts_Org1,'COA - VALUE TABLE'!$A107,'COA - VALUE TABLE'!AA$5,'COA - VALUE TABLE'!AA$6),0)</f>
        <v>0</v>
      </c>
      <c r="AB107" s="350" cm="1">
        <f t="array" ref="AB107">IFERROR(_xldudf_SCOTT_SUMTRANSACTIONS(Scotts_Org1,'COA - VALUE TABLE'!$A107,'COA - VALUE TABLE'!AB$5,'COA - VALUE TABLE'!AB$6),0)</f>
        <v>0</v>
      </c>
      <c r="AC107" s="350" cm="1">
        <f t="array" ref="AC107">IFERROR(_xldudf_SCOTT_SUMTRANSACTIONS(Scotts_Org1,'COA - VALUE TABLE'!$A107,'COA - VALUE TABLE'!AC$5,'COA - VALUE TABLE'!AC$6),0)</f>
        <v>0</v>
      </c>
      <c r="AD107" s="350" cm="1">
        <f t="array" ref="AD107">IFERROR(_xldudf_SCOTT_SUMTRANSACTIONS(Scotts_Org1,'COA - VALUE TABLE'!$A107,'COA - VALUE TABLE'!AD$5,'COA - VALUE TABLE'!AD$6),0)</f>
        <v>0</v>
      </c>
      <c r="AE107" s="350">
        <f t="shared" si="19"/>
        <v>0</v>
      </c>
      <c r="AF107" s="350">
        <f>IF(Header!$C$4=S$7,S107,0)+IF(Header!$C$4=T$7,T107,0)+IF(Header!$C$4=U$7,U107,0)+IF(Header!$C$4=V$7,V107,0)+IF(Header!$C$4=W$7,W107,0)+IF(Header!$C$4=X$7,X107,0)+IF(Header!$C$4=Y$7,Y107,0)+IF(Header!$C$4=Z$7,Z107,0)+IF(Header!$C$4=AA$7,AA107,0)+IF(Header!$C$4=AB$7,AB107,0)+IF(Header!$C$4=AC$7,AC107,0)+IF(Header!$C$4=AD$7,AD107,0)</f>
        <v>0</v>
      </c>
      <c r="AG107" s="351">
        <f t="shared" si="32"/>
        <v>0</v>
      </c>
      <c r="AJ107" s="2">
        <f t="shared" si="20"/>
        <v>0</v>
      </c>
      <c r="AK107" s="341">
        <f t="shared" si="21"/>
        <v>0</v>
      </c>
      <c r="AL107" s="341">
        <f t="shared" si="22"/>
        <v>0</v>
      </c>
      <c r="AM107" s="341">
        <f t="shared" si="23"/>
        <v>0</v>
      </c>
      <c r="AN107" s="341">
        <f t="shared" si="24"/>
        <v>0</v>
      </c>
      <c r="AO107" s="341">
        <f t="shared" si="25"/>
        <v>0</v>
      </c>
      <c r="AP107" s="341">
        <f t="shared" si="26"/>
        <v>0</v>
      </c>
      <c r="AQ107" s="341">
        <f t="shared" si="27"/>
        <v>0</v>
      </c>
      <c r="AR107" s="341">
        <f t="shared" si="28"/>
        <v>0</v>
      </c>
      <c r="AS107" s="341">
        <f t="shared" si="29"/>
        <v>0</v>
      </c>
      <c r="AT107" s="341">
        <f t="shared" si="30"/>
        <v>0</v>
      </c>
      <c r="AU107" s="341">
        <f t="shared" si="31"/>
        <v>0</v>
      </c>
      <c r="AV107" s="351"/>
      <c r="AX107" s="349" cm="1">
        <f t="array" ref="AX107">IFERROR(_xldudf_SCOTT_SUMTRANSACTIONS(Scotts_Org1,'COA - VALUE TABLE'!$A107,'COA - VALUE TABLE'!AX$5,'COA - VALUE TABLE'!AX$6),0)</f>
        <v>0</v>
      </c>
      <c r="AY107" s="350" cm="1">
        <f t="array" ref="AY107">IFERROR(_xldudf_SCOTT_SUMTRANSACTIONS(Scotts_Org1,'COA - VALUE TABLE'!$A107,'COA - VALUE TABLE'!AY$5,'COA - VALUE TABLE'!AY$6),0)</f>
        <v>0</v>
      </c>
      <c r="AZ107" s="350" cm="1">
        <f t="array" ref="AZ107">IFERROR(_xldudf_SCOTT_SUMTRANSACTIONS(Scotts_Org1,'COA - VALUE TABLE'!$A107,'COA - VALUE TABLE'!AZ$5,'COA - VALUE TABLE'!AZ$6),0)</f>
        <v>0</v>
      </c>
      <c r="BA107" s="350" cm="1">
        <f t="array" ref="BA107">IFERROR(_xldudf_SCOTT_SUMTRANSACTIONS(Scotts_Org1,'COA - VALUE TABLE'!$A107,'COA - VALUE TABLE'!BA$5,'COA - VALUE TABLE'!BA$6),0)</f>
        <v>0</v>
      </c>
      <c r="BB107" s="350" cm="1">
        <f t="array" ref="BB107">IFERROR(_xldudf_SCOTT_SUMTRANSACTIONS(Scotts_Org1,'COA - VALUE TABLE'!$A107,'COA - VALUE TABLE'!BB$5,'COA - VALUE TABLE'!BB$6),0)</f>
        <v>0</v>
      </c>
      <c r="BC107" s="350" cm="1">
        <f t="array" ref="BC107">IFERROR(_xldudf_SCOTT_SUMTRANSACTIONS(Scotts_Org1,'COA - VALUE TABLE'!$A107,'COA - VALUE TABLE'!BC$5,'COA - VALUE TABLE'!BC$6),0)</f>
        <v>0</v>
      </c>
      <c r="BD107" s="350" cm="1">
        <f t="array" ref="BD107">IFERROR(_xldudf_SCOTT_SUMTRANSACTIONS(Scotts_Org1,'COA - VALUE TABLE'!$A107,'COA - VALUE TABLE'!BD$5,'COA - VALUE TABLE'!BD$6),0)</f>
        <v>0</v>
      </c>
      <c r="BE107" s="350" cm="1">
        <f t="array" ref="BE107">IFERROR(_xldudf_SCOTT_SUMTRANSACTIONS(Scotts_Org1,'COA - VALUE TABLE'!$A107,'COA - VALUE TABLE'!BE$5,'COA - VALUE TABLE'!BE$6),0)</f>
        <v>0</v>
      </c>
      <c r="BF107" s="350" cm="1">
        <f t="array" ref="BF107">IFERROR(_xldudf_SCOTT_SUMTRANSACTIONS(Scotts_Org1,'COA - VALUE TABLE'!$A107,'COA - VALUE TABLE'!BF$5,'COA - VALUE TABLE'!BF$6),0)</f>
        <v>0</v>
      </c>
      <c r="BG107" s="350" cm="1">
        <f t="array" ref="BG107">IFERROR(_xldudf_SCOTT_SUMTRANSACTIONS(Scotts_Org1,'COA - VALUE TABLE'!$A107,'COA - VALUE TABLE'!BG$5,'COA - VALUE TABLE'!BG$6),0)</f>
        <v>0</v>
      </c>
      <c r="BH107" s="350" cm="1">
        <f t="array" ref="BH107">IFERROR(_xldudf_SCOTT_SUMTRANSACTIONS(Scotts_Org1,'COA - VALUE TABLE'!$A107,'COA - VALUE TABLE'!BH$5,'COA - VALUE TABLE'!BH$6),0)</f>
        <v>0</v>
      </c>
      <c r="BI107" s="350" cm="1">
        <f t="array" ref="BI107">IFERROR(_xldudf_SCOTT_SUMTRANSACTIONS(Scotts_Org1,'COA - VALUE TABLE'!$A107,'COA - VALUE TABLE'!BI$5,'COA - VALUE TABLE'!BI$6),0)</f>
        <v>0</v>
      </c>
      <c r="BJ107" s="351" cm="1">
        <f t="array" ref="BJ107">IFERROR(_xldudf_SCOTT_SUMTRANSACTIONS(Scotts_Org1,'COA - VALUE TABLE'!$A107,'COA - VALUE TABLE'!BJ$5,'COA - VALUE TABLE'!BJ$6),0)</f>
        <v>0</v>
      </c>
    </row>
    <row r="108" spans="1:62" x14ac:dyDescent="0.2">
      <c r="A108" s="2">
        <v>858</v>
      </c>
      <c r="B108" s="341" t="s">
        <v>423</v>
      </c>
      <c r="C108" s="341" t="s">
        <v>429</v>
      </c>
      <c r="D108" s="341"/>
      <c r="E108" s="341" t="s">
        <v>408</v>
      </c>
      <c r="F108" s="341" t="s">
        <v>290</v>
      </c>
      <c r="G108" s="341" t="s">
        <v>430</v>
      </c>
      <c r="H108" s="341" t="s">
        <v>287</v>
      </c>
      <c r="I108" s="341" t="s">
        <v>287</v>
      </c>
      <c r="J108" s="341" t="s">
        <v>287</v>
      </c>
      <c r="K108" s="3"/>
      <c r="L108" t="str">
        <f t="shared" si="18"/>
        <v>858 - Pensions Payable</v>
      </c>
      <c r="M108" t="s">
        <v>456</v>
      </c>
      <c r="P108" t="s">
        <v>140</v>
      </c>
      <c r="S108" s="349" cm="1">
        <f t="array" ref="S108">IFERROR(_xldudf_SCOTT_SUMTRANSACTIONS(Scotts_Org1,'COA - VALUE TABLE'!$A108,'COA - VALUE TABLE'!S$5,'COA - VALUE TABLE'!S$6),0)</f>
        <v>0</v>
      </c>
      <c r="T108" s="350" cm="1">
        <f t="array" ref="T108">IFERROR(_xldudf_SCOTT_SUMTRANSACTIONS(Scotts_Org1,'COA - VALUE TABLE'!$A108,'COA - VALUE TABLE'!T$5,'COA - VALUE TABLE'!T$6),0)</f>
        <v>0</v>
      </c>
      <c r="U108" s="350" cm="1">
        <f t="array" ref="U108">IFERROR(_xldudf_SCOTT_SUMTRANSACTIONS(Scotts_Org1,'COA - VALUE TABLE'!$A108,'COA - VALUE TABLE'!U$5,'COA - VALUE TABLE'!U$6),0)</f>
        <v>0</v>
      </c>
      <c r="V108" s="350" cm="1">
        <f t="array" ref="V108">IFERROR(_xldudf_SCOTT_SUMTRANSACTIONS(Scotts_Org1,'COA - VALUE TABLE'!$A108,'COA - VALUE TABLE'!V$5,'COA - VALUE TABLE'!V$6),0)</f>
        <v>0</v>
      </c>
      <c r="W108" s="350" cm="1">
        <f t="array" ref="W108">IFERROR(_xldudf_SCOTT_SUMTRANSACTIONS(Scotts_Org1,'COA - VALUE TABLE'!$A108,'COA - VALUE TABLE'!W$5,'COA - VALUE TABLE'!W$6),0)</f>
        <v>0</v>
      </c>
      <c r="X108" s="350" cm="1">
        <f t="array" ref="X108">IFERROR(_xldudf_SCOTT_SUMTRANSACTIONS(Scotts_Org1,'COA - VALUE TABLE'!$A108,'COA - VALUE TABLE'!X$5,'COA - VALUE TABLE'!X$6),0)</f>
        <v>0</v>
      </c>
      <c r="Y108" s="350" cm="1">
        <f t="array" ref="Y108">IFERROR(_xldudf_SCOTT_SUMTRANSACTIONS(Scotts_Org1,'COA - VALUE TABLE'!$A108,'COA - VALUE TABLE'!Y$5,'COA - VALUE TABLE'!Y$6),0)</f>
        <v>0</v>
      </c>
      <c r="Z108" s="350" cm="1">
        <f t="array" ref="Z108">IFERROR(_xldudf_SCOTT_SUMTRANSACTIONS(Scotts_Org1,'COA - VALUE TABLE'!$A108,'COA - VALUE TABLE'!Z$5,'COA - VALUE TABLE'!Z$6),0)</f>
        <v>0</v>
      </c>
      <c r="AA108" s="350" cm="1">
        <f t="array" ref="AA108">IFERROR(_xldudf_SCOTT_SUMTRANSACTIONS(Scotts_Org1,'COA - VALUE TABLE'!$A108,'COA - VALUE TABLE'!AA$5,'COA - VALUE TABLE'!AA$6),0)</f>
        <v>0</v>
      </c>
      <c r="AB108" s="350" cm="1">
        <f t="array" ref="AB108">IFERROR(_xldudf_SCOTT_SUMTRANSACTIONS(Scotts_Org1,'COA - VALUE TABLE'!$A108,'COA - VALUE TABLE'!AB$5,'COA - VALUE TABLE'!AB$6),0)</f>
        <v>0</v>
      </c>
      <c r="AC108" s="350" cm="1">
        <f t="array" ref="AC108">IFERROR(_xldudf_SCOTT_SUMTRANSACTIONS(Scotts_Org1,'COA - VALUE TABLE'!$A108,'COA - VALUE TABLE'!AC$5,'COA - VALUE TABLE'!AC$6),0)</f>
        <v>0</v>
      </c>
      <c r="AD108" s="350" cm="1">
        <f t="array" ref="AD108">IFERROR(_xldudf_SCOTT_SUMTRANSACTIONS(Scotts_Org1,'COA - VALUE TABLE'!$A108,'COA - VALUE TABLE'!AD$5,'COA - VALUE TABLE'!AD$6),0)</f>
        <v>0</v>
      </c>
      <c r="AE108" s="350">
        <f t="shared" si="19"/>
        <v>0</v>
      </c>
      <c r="AF108" s="350">
        <f>IF(Header!$C$4=S$7,S108,0)+IF(Header!$C$4=T$7,T108,0)+IF(Header!$C$4=U$7,U108,0)+IF(Header!$C$4=V$7,V108,0)+IF(Header!$C$4=W$7,W108,0)+IF(Header!$C$4=X$7,X108,0)+IF(Header!$C$4=Y$7,Y108,0)+IF(Header!$C$4=Z$7,Z108,0)+IF(Header!$C$4=AA$7,AA108,0)+IF(Header!$C$4=AB$7,AB108,0)+IF(Header!$C$4=AC$7,AC108,0)+IF(Header!$C$4=AD$7,AD108,0)</f>
        <v>0</v>
      </c>
      <c r="AG108" s="351">
        <f t="shared" si="32"/>
        <v>0</v>
      </c>
      <c r="AJ108" s="2">
        <f t="shared" si="20"/>
        <v>0</v>
      </c>
      <c r="AK108" s="341">
        <f t="shared" si="21"/>
        <v>0</v>
      </c>
      <c r="AL108" s="341">
        <f t="shared" si="22"/>
        <v>0</v>
      </c>
      <c r="AM108" s="341">
        <f t="shared" si="23"/>
        <v>0</v>
      </c>
      <c r="AN108" s="341">
        <f t="shared" si="24"/>
        <v>0</v>
      </c>
      <c r="AO108" s="341">
        <f t="shared" si="25"/>
        <v>0</v>
      </c>
      <c r="AP108" s="341">
        <f t="shared" si="26"/>
        <v>0</v>
      </c>
      <c r="AQ108" s="341">
        <f t="shared" si="27"/>
        <v>0</v>
      </c>
      <c r="AR108" s="341">
        <f t="shared" si="28"/>
        <v>0</v>
      </c>
      <c r="AS108" s="341">
        <f t="shared" si="29"/>
        <v>0</v>
      </c>
      <c r="AT108" s="341">
        <f t="shared" si="30"/>
        <v>0</v>
      </c>
      <c r="AU108" s="341">
        <f t="shared" si="31"/>
        <v>0</v>
      </c>
      <c r="AV108" s="351"/>
      <c r="AX108" s="349" cm="1">
        <f t="array" ref="AX108">IFERROR(_xldudf_SCOTT_SUMTRANSACTIONS(Scotts_Org1,'COA - VALUE TABLE'!$A108,'COA - VALUE TABLE'!AX$5,'COA - VALUE TABLE'!AX$6),0)</f>
        <v>0</v>
      </c>
      <c r="AY108" s="350" cm="1">
        <f t="array" ref="AY108">IFERROR(_xldudf_SCOTT_SUMTRANSACTIONS(Scotts_Org1,'COA - VALUE TABLE'!$A108,'COA - VALUE TABLE'!AY$5,'COA - VALUE TABLE'!AY$6),0)</f>
        <v>0</v>
      </c>
      <c r="AZ108" s="350" cm="1">
        <f t="array" ref="AZ108">IFERROR(_xldudf_SCOTT_SUMTRANSACTIONS(Scotts_Org1,'COA - VALUE TABLE'!$A108,'COA - VALUE TABLE'!AZ$5,'COA - VALUE TABLE'!AZ$6),0)</f>
        <v>0</v>
      </c>
      <c r="BA108" s="350" cm="1">
        <f t="array" ref="BA108">IFERROR(_xldudf_SCOTT_SUMTRANSACTIONS(Scotts_Org1,'COA - VALUE TABLE'!$A108,'COA - VALUE TABLE'!BA$5,'COA - VALUE TABLE'!BA$6),0)</f>
        <v>0</v>
      </c>
      <c r="BB108" s="350" cm="1">
        <f t="array" ref="BB108">IFERROR(_xldudf_SCOTT_SUMTRANSACTIONS(Scotts_Org1,'COA - VALUE TABLE'!$A108,'COA - VALUE TABLE'!BB$5,'COA - VALUE TABLE'!BB$6),0)</f>
        <v>0</v>
      </c>
      <c r="BC108" s="350" cm="1">
        <f t="array" ref="BC108">IFERROR(_xldudf_SCOTT_SUMTRANSACTIONS(Scotts_Org1,'COA - VALUE TABLE'!$A108,'COA - VALUE TABLE'!BC$5,'COA - VALUE TABLE'!BC$6),0)</f>
        <v>0</v>
      </c>
      <c r="BD108" s="350" cm="1">
        <f t="array" ref="BD108">IFERROR(_xldudf_SCOTT_SUMTRANSACTIONS(Scotts_Org1,'COA - VALUE TABLE'!$A108,'COA - VALUE TABLE'!BD$5,'COA - VALUE TABLE'!BD$6),0)</f>
        <v>0</v>
      </c>
      <c r="BE108" s="350" cm="1">
        <f t="array" ref="BE108">IFERROR(_xldudf_SCOTT_SUMTRANSACTIONS(Scotts_Org1,'COA - VALUE TABLE'!$A108,'COA - VALUE TABLE'!BE$5,'COA - VALUE TABLE'!BE$6),0)</f>
        <v>0</v>
      </c>
      <c r="BF108" s="350" cm="1">
        <f t="array" ref="BF108">IFERROR(_xldudf_SCOTT_SUMTRANSACTIONS(Scotts_Org1,'COA - VALUE TABLE'!$A108,'COA - VALUE TABLE'!BF$5,'COA - VALUE TABLE'!BF$6),0)</f>
        <v>0</v>
      </c>
      <c r="BG108" s="350" cm="1">
        <f t="array" ref="BG108">IFERROR(_xldudf_SCOTT_SUMTRANSACTIONS(Scotts_Org1,'COA - VALUE TABLE'!$A108,'COA - VALUE TABLE'!BG$5,'COA - VALUE TABLE'!BG$6),0)</f>
        <v>0</v>
      </c>
      <c r="BH108" s="350" cm="1">
        <f t="array" ref="BH108">IFERROR(_xldudf_SCOTT_SUMTRANSACTIONS(Scotts_Org1,'COA - VALUE TABLE'!$A108,'COA - VALUE TABLE'!BH$5,'COA - VALUE TABLE'!BH$6),0)</f>
        <v>0</v>
      </c>
      <c r="BI108" s="350" cm="1">
        <f t="array" ref="BI108">IFERROR(_xldudf_SCOTT_SUMTRANSACTIONS(Scotts_Org1,'COA - VALUE TABLE'!$A108,'COA - VALUE TABLE'!BI$5,'COA - VALUE TABLE'!BI$6),0)</f>
        <v>0</v>
      </c>
      <c r="BJ108" s="351" cm="1">
        <f t="array" ref="BJ108">IFERROR(_xldudf_SCOTT_SUMTRANSACTIONS(Scotts_Org1,'COA - VALUE TABLE'!$A108,'COA - VALUE TABLE'!BJ$5,'COA - VALUE TABLE'!BJ$6),0)</f>
        <v>0</v>
      </c>
    </row>
    <row r="109" spans="1:62" x14ac:dyDescent="0.2">
      <c r="A109" s="2">
        <v>860</v>
      </c>
      <c r="B109" s="341" t="s">
        <v>412</v>
      </c>
      <c r="C109" s="341" t="s">
        <v>431</v>
      </c>
      <c r="D109" s="341"/>
      <c r="E109" s="341" t="s">
        <v>431</v>
      </c>
      <c r="F109" s="341" t="s">
        <v>290</v>
      </c>
      <c r="G109" s="341" t="s">
        <v>432</v>
      </c>
      <c r="H109" s="341" t="s">
        <v>287</v>
      </c>
      <c r="I109" s="341" t="s">
        <v>287</v>
      </c>
      <c r="J109" s="341" t="s">
        <v>287</v>
      </c>
      <c r="K109" s="3"/>
      <c r="L109" t="str">
        <f t="shared" si="18"/>
        <v>860 - Rounding</v>
      </c>
      <c r="M109" t="s">
        <v>456</v>
      </c>
      <c r="P109" t="s">
        <v>140</v>
      </c>
      <c r="S109" s="349" cm="1">
        <f t="array" ref="S109">IFERROR(_xldudf_SCOTT_SUMTRANSACTIONS(Scotts_Org1,'COA - VALUE TABLE'!$A109,'COA - VALUE TABLE'!S$5,'COA - VALUE TABLE'!S$6),0)</f>
        <v>0</v>
      </c>
      <c r="T109" s="350" cm="1">
        <f t="array" ref="T109">IFERROR(_xldudf_SCOTT_SUMTRANSACTIONS(Scotts_Org1,'COA - VALUE TABLE'!$A109,'COA - VALUE TABLE'!T$5,'COA - VALUE TABLE'!T$6),0)</f>
        <v>0</v>
      </c>
      <c r="U109" s="350" cm="1">
        <f t="array" ref="U109">IFERROR(_xldudf_SCOTT_SUMTRANSACTIONS(Scotts_Org1,'COA - VALUE TABLE'!$A109,'COA - VALUE TABLE'!U$5,'COA - VALUE TABLE'!U$6),0)</f>
        <v>0</v>
      </c>
      <c r="V109" s="350" cm="1">
        <f t="array" ref="V109">IFERROR(_xldudf_SCOTT_SUMTRANSACTIONS(Scotts_Org1,'COA - VALUE TABLE'!$A109,'COA - VALUE TABLE'!V$5,'COA - VALUE TABLE'!V$6),0)</f>
        <v>0</v>
      </c>
      <c r="W109" s="350" cm="1">
        <f t="array" ref="W109">IFERROR(_xldudf_SCOTT_SUMTRANSACTIONS(Scotts_Org1,'COA - VALUE TABLE'!$A109,'COA - VALUE TABLE'!W$5,'COA - VALUE TABLE'!W$6),0)</f>
        <v>0</v>
      </c>
      <c r="X109" s="350" cm="1">
        <f t="array" ref="X109">IFERROR(_xldudf_SCOTT_SUMTRANSACTIONS(Scotts_Org1,'COA - VALUE TABLE'!$A109,'COA - VALUE TABLE'!X$5,'COA - VALUE TABLE'!X$6),0)</f>
        <v>1.9</v>
      </c>
      <c r="Y109" s="350" cm="1">
        <f t="array" ref="Y109">IFERROR(_xldudf_SCOTT_SUMTRANSACTIONS(Scotts_Org1,'COA - VALUE TABLE'!$A109,'COA - VALUE TABLE'!Y$5,'COA - VALUE TABLE'!Y$6),0)</f>
        <v>0</v>
      </c>
      <c r="Z109" s="350" cm="1">
        <f t="array" ref="Z109">IFERROR(_xldudf_SCOTT_SUMTRANSACTIONS(Scotts_Org1,'COA - VALUE TABLE'!$A109,'COA - VALUE TABLE'!Z$5,'COA - VALUE TABLE'!Z$6),0)</f>
        <v>0</v>
      </c>
      <c r="AA109" s="350" cm="1">
        <f t="array" ref="AA109">IFERROR(_xldudf_SCOTT_SUMTRANSACTIONS(Scotts_Org1,'COA - VALUE TABLE'!$A109,'COA - VALUE TABLE'!AA$5,'COA - VALUE TABLE'!AA$6),0)</f>
        <v>0</v>
      </c>
      <c r="AB109" s="350" cm="1">
        <f t="array" ref="AB109">IFERROR(_xldudf_SCOTT_SUMTRANSACTIONS(Scotts_Org1,'COA - VALUE TABLE'!$A109,'COA - VALUE TABLE'!AB$5,'COA - VALUE TABLE'!AB$6),0)</f>
        <v>0</v>
      </c>
      <c r="AC109" s="350" cm="1">
        <f t="array" ref="AC109">IFERROR(_xldudf_SCOTT_SUMTRANSACTIONS(Scotts_Org1,'COA - VALUE TABLE'!$A109,'COA - VALUE TABLE'!AC$5,'COA - VALUE TABLE'!AC$6),0)</f>
        <v>0</v>
      </c>
      <c r="AD109" s="350" cm="1">
        <f t="array" ref="AD109">IFERROR(_xldudf_SCOTT_SUMTRANSACTIONS(Scotts_Org1,'COA - VALUE TABLE'!$A109,'COA - VALUE TABLE'!AD$5,'COA - VALUE TABLE'!AD$6),0)</f>
        <v>0</v>
      </c>
      <c r="AE109" s="350">
        <f t="shared" si="19"/>
        <v>1.9</v>
      </c>
      <c r="AF109" s="350">
        <f>IF(Header!$C$4=S$7,S109,0)+IF(Header!$C$4=T$7,T109,0)+IF(Header!$C$4=U$7,U109,0)+IF(Header!$C$4=V$7,V109,0)+IF(Header!$C$4=W$7,W109,0)+IF(Header!$C$4=X$7,X109,0)+IF(Header!$C$4=Y$7,Y109,0)+IF(Header!$C$4=Z$7,Z109,0)+IF(Header!$C$4=AA$7,AA109,0)+IF(Header!$C$4=AB$7,AB109,0)+IF(Header!$C$4=AC$7,AC109,0)+IF(Header!$C$4=AD$7,AD109,0)</f>
        <v>0</v>
      </c>
      <c r="AG109" s="351">
        <f t="shared" si="32"/>
        <v>0</v>
      </c>
      <c r="AJ109" s="2">
        <f t="shared" si="20"/>
        <v>0</v>
      </c>
      <c r="AK109" s="341">
        <f t="shared" si="21"/>
        <v>0</v>
      </c>
      <c r="AL109" s="341">
        <f t="shared" si="22"/>
        <v>0</v>
      </c>
      <c r="AM109" s="341">
        <f t="shared" si="23"/>
        <v>0</v>
      </c>
      <c r="AN109" s="341">
        <f t="shared" si="24"/>
        <v>0</v>
      </c>
      <c r="AO109" s="341">
        <f t="shared" si="25"/>
        <v>0</v>
      </c>
      <c r="AP109" s="341">
        <f t="shared" si="26"/>
        <v>0</v>
      </c>
      <c r="AQ109" s="341">
        <f t="shared" si="27"/>
        <v>0</v>
      </c>
      <c r="AR109" s="341">
        <f t="shared" si="28"/>
        <v>0</v>
      </c>
      <c r="AS109" s="341">
        <f t="shared" si="29"/>
        <v>0</v>
      </c>
      <c r="AT109" s="341">
        <f t="shared" si="30"/>
        <v>0</v>
      </c>
      <c r="AU109" s="341">
        <f t="shared" si="31"/>
        <v>0</v>
      </c>
      <c r="AV109" s="351"/>
      <c r="AX109" s="349" cm="1">
        <f t="array" ref="AX109">IFERROR(_xldudf_SCOTT_SUMTRANSACTIONS(Scotts_Org1,'COA - VALUE TABLE'!$A109,'COA - VALUE TABLE'!AX$5,'COA - VALUE TABLE'!AX$6),0)</f>
        <v>0</v>
      </c>
      <c r="AY109" s="350" cm="1">
        <f t="array" ref="AY109">IFERROR(_xldudf_SCOTT_SUMTRANSACTIONS(Scotts_Org1,'COA - VALUE TABLE'!$A109,'COA - VALUE TABLE'!AY$5,'COA - VALUE TABLE'!AY$6),0)</f>
        <v>0</v>
      </c>
      <c r="AZ109" s="350" cm="1">
        <f t="array" ref="AZ109">IFERROR(_xldudf_SCOTT_SUMTRANSACTIONS(Scotts_Org1,'COA - VALUE TABLE'!$A109,'COA - VALUE TABLE'!AZ$5,'COA - VALUE TABLE'!AZ$6),0)</f>
        <v>0</v>
      </c>
      <c r="BA109" s="350" cm="1">
        <f t="array" ref="BA109">IFERROR(_xldudf_SCOTT_SUMTRANSACTIONS(Scotts_Org1,'COA - VALUE TABLE'!$A109,'COA - VALUE TABLE'!BA$5,'COA - VALUE TABLE'!BA$6),0)</f>
        <v>0</v>
      </c>
      <c r="BB109" s="350" cm="1">
        <f t="array" ref="BB109">IFERROR(_xldudf_SCOTT_SUMTRANSACTIONS(Scotts_Org1,'COA - VALUE TABLE'!$A109,'COA - VALUE TABLE'!BB$5,'COA - VALUE TABLE'!BB$6),0)</f>
        <v>0</v>
      </c>
      <c r="BC109" s="350" cm="1">
        <f t="array" ref="BC109">IFERROR(_xldudf_SCOTT_SUMTRANSACTIONS(Scotts_Org1,'COA - VALUE TABLE'!$A109,'COA - VALUE TABLE'!BC$5,'COA - VALUE TABLE'!BC$6),0)</f>
        <v>1.9</v>
      </c>
      <c r="BD109" s="350" cm="1">
        <f t="array" ref="BD109">IFERROR(_xldudf_SCOTT_SUMTRANSACTIONS(Scotts_Org1,'COA - VALUE TABLE'!$A109,'COA - VALUE TABLE'!BD$5,'COA - VALUE TABLE'!BD$6),0)</f>
        <v>1.9</v>
      </c>
      <c r="BE109" s="350" cm="1">
        <f t="array" ref="BE109">IFERROR(_xldudf_SCOTT_SUMTRANSACTIONS(Scotts_Org1,'COA - VALUE TABLE'!$A109,'COA - VALUE TABLE'!BE$5,'COA - VALUE TABLE'!BE$6),0)</f>
        <v>1.9</v>
      </c>
      <c r="BF109" s="350" cm="1">
        <f t="array" ref="BF109">IFERROR(_xldudf_SCOTT_SUMTRANSACTIONS(Scotts_Org1,'COA - VALUE TABLE'!$A109,'COA - VALUE TABLE'!BF$5,'COA - VALUE TABLE'!BF$6),0)</f>
        <v>1.9</v>
      </c>
      <c r="BG109" s="350" cm="1">
        <f t="array" ref="BG109">IFERROR(_xldudf_SCOTT_SUMTRANSACTIONS(Scotts_Org1,'COA - VALUE TABLE'!$A109,'COA - VALUE TABLE'!BG$5,'COA - VALUE TABLE'!BG$6),0)</f>
        <v>1.9</v>
      </c>
      <c r="BH109" s="350" cm="1">
        <f t="array" ref="BH109">IFERROR(_xldudf_SCOTT_SUMTRANSACTIONS(Scotts_Org1,'COA - VALUE TABLE'!$A109,'COA - VALUE TABLE'!BH$5,'COA - VALUE TABLE'!BH$6),0)</f>
        <v>1.9</v>
      </c>
      <c r="BI109" s="350" cm="1">
        <f t="array" ref="BI109">IFERROR(_xldudf_SCOTT_SUMTRANSACTIONS(Scotts_Org1,'COA - VALUE TABLE'!$A109,'COA - VALUE TABLE'!BI$5,'COA - VALUE TABLE'!BI$6),0)</f>
        <v>1.9</v>
      </c>
      <c r="BJ109" s="351" cm="1">
        <f t="array" ref="BJ109">IFERROR(_xldudf_SCOTT_SUMTRANSACTIONS(Scotts_Org1,'COA - VALUE TABLE'!$A109,'COA - VALUE TABLE'!BJ$5,'COA - VALUE TABLE'!BJ$6),0)</f>
        <v>0</v>
      </c>
    </row>
    <row r="110" spans="1:62" x14ac:dyDescent="0.2">
      <c r="A110" s="2">
        <v>868</v>
      </c>
      <c r="B110" s="341" t="s">
        <v>423</v>
      </c>
      <c r="C110" s="341" t="s">
        <v>433</v>
      </c>
      <c r="D110" s="341"/>
      <c r="E110" s="341" t="s">
        <v>408</v>
      </c>
      <c r="F110" s="341" t="s">
        <v>290</v>
      </c>
      <c r="G110" s="341" t="s">
        <v>434</v>
      </c>
      <c r="H110" s="341" t="s">
        <v>287</v>
      </c>
      <c r="I110" s="341" t="s">
        <v>287</v>
      </c>
      <c r="J110" s="341" t="s">
        <v>287</v>
      </c>
      <c r="K110" s="3"/>
      <c r="L110" t="str">
        <f t="shared" si="18"/>
        <v>868 - Earnings Orders Payable</v>
      </c>
      <c r="M110" t="s">
        <v>456</v>
      </c>
      <c r="P110" t="s">
        <v>140</v>
      </c>
      <c r="S110" s="349" cm="1">
        <f t="array" ref="S110">IFERROR(_xldudf_SCOTT_SUMTRANSACTIONS(Scotts_Org1,'COA - VALUE TABLE'!$A110,'COA - VALUE TABLE'!S$5,'COA - VALUE TABLE'!S$6),0)</f>
        <v>0</v>
      </c>
      <c r="T110" s="350" cm="1">
        <f t="array" ref="T110">IFERROR(_xldudf_SCOTT_SUMTRANSACTIONS(Scotts_Org1,'COA - VALUE TABLE'!$A110,'COA - VALUE TABLE'!T$5,'COA - VALUE TABLE'!T$6),0)</f>
        <v>0</v>
      </c>
      <c r="U110" s="350" cm="1">
        <f t="array" ref="U110">IFERROR(_xldudf_SCOTT_SUMTRANSACTIONS(Scotts_Org1,'COA - VALUE TABLE'!$A110,'COA - VALUE TABLE'!U$5,'COA - VALUE TABLE'!U$6),0)</f>
        <v>0</v>
      </c>
      <c r="V110" s="350" cm="1">
        <f t="array" ref="V110">IFERROR(_xldudf_SCOTT_SUMTRANSACTIONS(Scotts_Org1,'COA - VALUE TABLE'!$A110,'COA - VALUE TABLE'!V$5,'COA - VALUE TABLE'!V$6),0)</f>
        <v>0</v>
      </c>
      <c r="W110" s="350" cm="1">
        <f t="array" ref="W110">IFERROR(_xldudf_SCOTT_SUMTRANSACTIONS(Scotts_Org1,'COA - VALUE TABLE'!$A110,'COA - VALUE TABLE'!W$5,'COA - VALUE TABLE'!W$6),0)</f>
        <v>0</v>
      </c>
      <c r="X110" s="350" cm="1">
        <f t="array" ref="X110">IFERROR(_xldudf_SCOTT_SUMTRANSACTIONS(Scotts_Org1,'COA - VALUE TABLE'!$A110,'COA - VALUE TABLE'!X$5,'COA - VALUE TABLE'!X$6),0)</f>
        <v>0</v>
      </c>
      <c r="Y110" s="350" cm="1">
        <f t="array" ref="Y110">IFERROR(_xldudf_SCOTT_SUMTRANSACTIONS(Scotts_Org1,'COA - VALUE TABLE'!$A110,'COA - VALUE TABLE'!Y$5,'COA - VALUE TABLE'!Y$6),0)</f>
        <v>0</v>
      </c>
      <c r="Z110" s="350" cm="1">
        <f t="array" ref="Z110">IFERROR(_xldudf_SCOTT_SUMTRANSACTIONS(Scotts_Org1,'COA - VALUE TABLE'!$A110,'COA - VALUE TABLE'!Z$5,'COA - VALUE TABLE'!Z$6),0)</f>
        <v>0</v>
      </c>
      <c r="AA110" s="350" cm="1">
        <f t="array" ref="AA110">IFERROR(_xldudf_SCOTT_SUMTRANSACTIONS(Scotts_Org1,'COA - VALUE TABLE'!$A110,'COA - VALUE TABLE'!AA$5,'COA - VALUE TABLE'!AA$6),0)</f>
        <v>0</v>
      </c>
      <c r="AB110" s="350" cm="1">
        <f t="array" ref="AB110">IFERROR(_xldudf_SCOTT_SUMTRANSACTIONS(Scotts_Org1,'COA - VALUE TABLE'!$A110,'COA - VALUE TABLE'!AB$5,'COA - VALUE TABLE'!AB$6),0)</f>
        <v>0</v>
      </c>
      <c r="AC110" s="350" cm="1">
        <f t="array" ref="AC110">IFERROR(_xldudf_SCOTT_SUMTRANSACTIONS(Scotts_Org1,'COA - VALUE TABLE'!$A110,'COA - VALUE TABLE'!AC$5,'COA - VALUE TABLE'!AC$6),0)</f>
        <v>0</v>
      </c>
      <c r="AD110" s="350" cm="1">
        <f t="array" ref="AD110">IFERROR(_xldudf_SCOTT_SUMTRANSACTIONS(Scotts_Org1,'COA - VALUE TABLE'!$A110,'COA - VALUE TABLE'!AD$5,'COA - VALUE TABLE'!AD$6),0)</f>
        <v>0</v>
      </c>
      <c r="AE110" s="350">
        <f t="shared" si="19"/>
        <v>0</v>
      </c>
      <c r="AF110" s="350">
        <f>IF(Header!$C$4=S$7,S110,0)+IF(Header!$C$4=T$7,T110,0)+IF(Header!$C$4=U$7,U110,0)+IF(Header!$C$4=V$7,V110,0)+IF(Header!$C$4=W$7,W110,0)+IF(Header!$C$4=X$7,X110,0)+IF(Header!$C$4=Y$7,Y110,0)+IF(Header!$C$4=Z$7,Z110,0)+IF(Header!$C$4=AA$7,AA110,0)+IF(Header!$C$4=AB$7,AB110,0)+IF(Header!$C$4=AC$7,AC110,0)+IF(Header!$C$4=AD$7,AD110,0)</f>
        <v>0</v>
      </c>
      <c r="AG110" s="351">
        <f t="shared" si="32"/>
        <v>0</v>
      </c>
      <c r="AJ110" s="2">
        <f t="shared" si="20"/>
        <v>0</v>
      </c>
      <c r="AK110" s="341">
        <f t="shared" si="21"/>
        <v>0</v>
      </c>
      <c r="AL110" s="341">
        <f t="shared" si="22"/>
        <v>0</v>
      </c>
      <c r="AM110" s="341">
        <f t="shared" si="23"/>
        <v>0</v>
      </c>
      <c r="AN110" s="341">
        <f t="shared" si="24"/>
        <v>0</v>
      </c>
      <c r="AO110" s="341">
        <f t="shared" si="25"/>
        <v>0</v>
      </c>
      <c r="AP110" s="341">
        <f t="shared" si="26"/>
        <v>0</v>
      </c>
      <c r="AQ110" s="341">
        <f t="shared" si="27"/>
        <v>0</v>
      </c>
      <c r="AR110" s="341">
        <f t="shared" si="28"/>
        <v>0</v>
      </c>
      <c r="AS110" s="341">
        <f t="shared" si="29"/>
        <v>0</v>
      </c>
      <c r="AT110" s="341">
        <f t="shared" si="30"/>
        <v>0</v>
      </c>
      <c r="AU110" s="341">
        <f t="shared" si="31"/>
        <v>0</v>
      </c>
      <c r="AV110" s="351"/>
      <c r="AX110" s="349" cm="1">
        <f t="array" ref="AX110">IFERROR(_xldudf_SCOTT_SUMTRANSACTIONS(Scotts_Org1,'COA - VALUE TABLE'!$A110,'COA - VALUE TABLE'!AX$5,'COA - VALUE TABLE'!AX$6),0)</f>
        <v>0</v>
      </c>
      <c r="AY110" s="350" cm="1">
        <f t="array" ref="AY110">IFERROR(_xldudf_SCOTT_SUMTRANSACTIONS(Scotts_Org1,'COA - VALUE TABLE'!$A110,'COA - VALUE TABLE'!AY$5,'COA - VALUE TABLE'!AY$6),0)</f>
        <v>0</v>
      </c>
      <c r="AZ110" s="350" cm="1">
        <f t="array" ref="AZ110">IFERROR(_xldudf_SCOTT_SUMTRANSACTIONS(Scotts_Org1,'COA - VALUE TABLE'!$A110,'COA - VALUE TABLE'!AZ$5,'COA - VALUE TABLE'!AZ$6),0)</f>
        <v>0</v>
      </c>
      <c r="BA110" s="350" cm="1">
        <f t="array" ref="BA110">IFERROR(_xldudf_SCOTT_SUMTRANSACTIONS(Scotts_Org1,'COA - VALUE TABLE'!$A110,'COA - VALUE TABLE'!BA$5,'COA - VALUE TABLE'!BA$6),0)</f>
        <v>0</v>
      </c>
      <c r="BB110" s="350" cm="1">
        <f t="array" ref="BB110">IFERROR(_xldudf_SCOTT_SUMTRANSACTIONS(Scotts_Org1,'COA - VALUE TABLE'!$A110,'COA - VALUE TABLE'!BB$5,'COA - VALUE TABLE'!BB$6),0)</f>
        <v>0</v>
      </c>
      <c r="BC110" s="350" cm="1">
        <f t="array" ref="BC110">IFERROR(_xldudf_SCOTT_SUMTRANSACTIONS(Scotts_Org1,'COA - VALUE TABLE'!$A110,'COA - VALUE TABLE'!BC$5,'COA - VALUE TABLE'!BC$6),0)</f>
        <v>0</v>
      </c>
      <c r="BD110" s="350" cm="1">
        <f t="array" ref="BD110">IFERROR(_xldudf_SCOTT_SUMTRANSACTIONS(Scotts_Org1,'COA - VALUE TABLE'!$A110,'COA - VALUE TABLE'!BD$5,'COA - VALUE TABLE'!BD$6),0)</f>
        <v>0</v>
      </c>
      <c r="BE110" s="350" cm="1">
        <f t="array" ref="BE110">IFERROR(_xldudf_SCOTT_SUMTRANSACTIONS(Scotts_Org1,'COA - VALUE TABLE'!$A110,'COA - VALUE TABLE'!BE$5,'COA - VALUE TABLE'!BE$6),0)</f>
        <v>0</v>
      </c>
      <c r="BF110" s="350" cm="1">
        <f t="array" ref="BF110">IFERROR(_xldudf_SCOTT_SUMTRANSACTIONS(Scotts_Org1,'COA - VALUE TABLE'!$A110,'COA - VALUE TABLE'!BF$5,'COA - VALUE TABLE'!BF$6),0)</f>
        <v>0</v>
      </c>
      <c r="BG110" s="350" cm="1">
        <f t="array" ref="BG110">IFERROR(_xldudf_SCOTT_SUMTRANSACTIONS(Scotts_Org1,'COA - VALUE TABLE'!$A110,'COA - VALUE TABLE'!BG$5,'COA - VALUE TABLE'!BG$6),0)</f>
        <v>0</v>
      </c>
      <c r="BH110" s="350" cm="1">
        <f t="array" ref="BH110">IFERROR(_xldudf_SCOTT_SUMTRANSACTIONS(Scotts_Org1,'COA - VALUE TABLE'!$A110,'COA - VALUE TABLE'!BH$5,'COA - VALUE TABLE'!BH$6),0)</f>
        <v>0</v>
      </c>
      <c r="BI110" s="350" cm="1">
        <f t="array" ref="BI110">IFERROR(_xldudf_SCOTT_SUMTRANSACTIONS(Scotts_Org1,'COA - VALUE TABLE'!$A110,'COA - VALUE TABLE'!BI$5,'COA - VALUE TABLE'!BI$6),0)</f>
        <v>0</v>
      </c>
      <c r="BJ110" s="351" cm="1">
        <f t="array" ref="BJ110">IFERROR(_xldudf_SCOTT_SUMTRANSACTIONS(Scotts_Org1,'COA - VALUE TABLE'!$A110,'COA - VALUE TABLE'!BJ$5,'COA - VALUE TABLE'!BJ$6),0)</f>
        <v>0</v>
      </c>
    </row>
    <row r="111" spans="1:62" x14ac:dyDescent="0.2">
      <c r="A111" s="2">
        <v>877</v>
      </c>
      <c r="B111" s="341" t="s">
        <v>412</v>
      </c>
      <c r="C111" s="341" t="s">
        <v>435</v>
      </c>
      <c r="D111" s="341"/>
      <c r="E111" s="341" t="s">
        <v>436</v>
      </c>
      <c r="F111" s="341" t="s">
        <v>290</v>
      </c>
      <c r="G111" s="341" t="s">
        <v>437</v>
      </c>
      <c r="H111" s="341" t="s">
        <v>287</v>
      </c>
      <c r="I111" s="341" t="s">
        <v>287</v>
      </c>
      <c r="J111" s="341" t="s">
        <v>287</v>
      </c>
      <c r="K111" s="3"/>
      <c r="L111" t="str">
        <f t="shared" si="18"/>
        <v>877 - Tracking Transfers</v>
      </c>
      <c r="M111" t="s">
        <v>456</v>
      </c>
      <c r="P111" t="s">
        <v>140</v>
      </c>
      <c r="S111" s="349" cm="1">
        <f t="array" ref="S111">IFERROR(_xldudf_SCOTT_SUMTRANSACTIONS(Scotts_Org1,'COA - VALUE TABLE'!$A111,'COA - VALUE TABLE'!S$5,'COA - VALUE TABLE'!S$6),0)</f>
        <v>0</v>
      </c>
      <c r="T111" s="350" cm="1">
        <f t="array" ref="T111">IFERROR(_xldudf_SCOTT_SUMTRANSACTIONS(Scotts_Org1,'COA - VALUE TABLE'!$A111,'COA - VALUE TABLE'!T$5,'COA - VALUE TABLE'!T$6),0)</f>
        <v>0</v>
      </c>
      <c r="U111" s="350" cm="1">
        <f t="array" ref="U111">IFERROR(_xldudf_SCOTT_SUMTRANSACTIONS(Scotts_Org1,'COA - VALUE TABLE'!$A111,'COA - VALUE TABLE'!U$5,'COA - VALUE TABLE'!U$6),0)</f>
        <v>0</v>
      </c>
      <c r="V111" s="350" cm="1">
        <f t="array" ref="V111">IFERROR(_xldudf_SCOTT_SUMTRANSACTIONS(Scotts_Org1,'COA - VALUE TABLE'!$A111,'COA - VALUE TABLE'!V$5,'COA - VALUE TABLE'!V$6),0)</f>
        <v>0</v>
      </c>
      <c r="W111" s="350" cm="1">
        <f t="array" ref="W111">IFERROR(_xldudf_SCOTT_SUMTRANSACTIONS(Scotts_Org1,'COA - VALUE TABLE'!$A111,'COA - VALUE TABLE'!W$5,'COA - VALUE TABLE'!W$6),0)</f>
        <v>0</v>
      </c>
      <c r="X111" s="350" cm="1">
        <f t="array" ref="X111">IFERROR(_xldudf_SCOTT_SUMTRANSACTIONS(Scotts_Org1,'COA - VALUE TABLE'!$A111,'COA - VALUE TABLE'!X$5,'COA - VALUE TABLE'!X$6),0)</f>
        <v>0</v>
      </c>
      <c r="Y111" s="350" cm="1">
        <f t="array" ref="Y111">IFERROR(_xldudf_SCOTT_SUMTRANSACTIONS(Scotts_Org1,'COA - VALUE TABLE'!$A111,'COA - VALUE TABLE'!Y$5,'COA - VALUE TABLE'!Y$6),0)</f>
        <v>0</v>
      </c>
      <c r="Z111" s="350" cm="1">
        <f t="array" ref="Z111">IFERROR(_xldudf_SCOTT_SUMTRANSACTIONS(Scotts_Org1,'COA - VALUE TABLE'!$A111,'COA - VALUE TABLE'!Z$5,'COA - VALUE TABLE'!Z$6),0)</f>
        <v>0</v>
      </c>
      <c r="AA111" s="350" cm="1">
        <f t="array" ref="AA111">IFERROR(_xldudf_SCOTT_SUMTRANSACTIONS(Scotts_Org1,'COA - VALUE TABLE'!$A111,'COA - VALUE TABLE'!AA$5,'COA - VALUE TABLE'!AA$6),0)</f>
        <v>0</v>
      </c>
      <c r="AB111" s="350" cm="1">
        <f t="array" ref="AB111">IFERROR(_xldudf_SCOTT_SUMTRANSACTIONS(Scotts_Org1,'COA - VALUE TABLE'!$A111,'COA - VALUE TABLE'!AB$5,'COA - VALUE TABLE'!AB$6),0)</f>
        <v>0</v>
      </c>
      <c r="AC111" s="350" cm="1">
        <f t="array" ref="AC111">IFERROR(_xldudf_SCOTT_SUMTRANSACTIONS(Scotts_Org1,'COA - VALUE TABLE'!$A111,'COA - VALUE TABLE'!AC$5,'COA - VALUE TABLE'!AC$6),0)</f>
        <v>0</v>
      </c>
      <c r="AD111" s="350" cm="1">
        <f t="array" ref="AD111">IFERROR(_xldudf_SCOTT_SUMTRANSACTIONS(Scotts_Org1,'COA - VALUE TABLE'!$A111,'COA - VALUE TABLE'!AD$5,'COA - VALUE TABLE'!AD$6),0)</f>
        <v>0</v>
      </c>
      <c r="AE111" s="350">
        <f t="shared" si="19"/>
        <v>0</v>
      </c>
      <c r="AF111" s="350">
        <f>IF(Header!$C$4=S$7,S111,0)+IF(Header!$C$4=T$7,T111,0)+IF(Header!$C$4=U$7,U111,0)+IF(Header!$C$4=V$7,V111,0)+IF(Header!$C$4=W$7,W111,0)+IF(Header!$C$4=X$7,X111,0)+IF(Header!$C$4=Y$7,Y111,0)+IF(Header!$C$4=Z$7,Z111,0)+IF(Header!$C$4=AA$7,AA111,0)+IF(Header!$C$4=AB$7,AB111,0)+IF(Header!$C$4=AC$7,AC111,0)+IF(Header!$C$4=AD$7,AD111,0)</f>
        <v>0</v>
      </c>
      <c r="AG111" s="351">
        <f t="shared" si="32"/>
        <v>0</v>
      </c>
      <c r="AJ111" s="2">
        <f t="shared" si="20"/>
        <v>0</v>
      </c>
      <c r="AK111" s="341">
        <f t="shared" si="21"/>
        <v>0</v>
      </c>
      <c r="AL111" s="341">
        <f t="shared" si="22"/>
        <v>0</v>
      </c>
      <c r="AM111" s="341">
        <f t="shared" si="23"/>
        <v>0</v>
      </c>
      <c r="AN111" s="341">
        <f t="shared" si="24"/>
        <v>0</v>
      </c>
      <c r="AO111" s="341">
        <f t="shared" si="25"/>
        <v>0</v>
      </c>
      <c r="AP111" s="341">
        <f t="shared" si="26"/>
        <v>0</v>
      </c>
      <c r="AQ111" s="341">
        <f t="shared" si="27"/>
        <v>0</v>
      </c>
      <c r="AR111" s="341">
        <f t="shared" si="28"/>
        <v>0</v>
      </c>
      <c r="AS111" s="341">
        <f t="shared" si="29"/>
        <v>0</v>
      </c>
      <c r="AT111" s="341">
        <f t="shared" si="30"/>
        <v>0</v>
      </c>
      <c r="AU111" s="341">
        <f t="shared" si="31"/>
        <v>0</v>
      </c>
      <c r="AV111" s="351"/>
      <c r="AX111" s="349" cm="1">
        <f t="array" ref="AX111">IFERROR(_xldudf_SCOTT_SUMTRANSACTIONS(Scotts_Org1,'COA - VALUE TABLE'!$A111,'COA - VALUE TABLE'!AX$5,'COA - VALUE TABLE'!AX$6),0)</f>
        <v>0</v>
      </c>
      <c r="AY111" s="350" cm="1">
        <f t="array" ref="AY111">IFERROR(_xldudf_SCOTT_SUMTRANSACTIONS(Scotts_Org1,'COA - VALUE TABLE'!$A111,'COA - VALUE TABLE'!AY$5,'COA - VALUE TABLE'!AY$6),0)</f>
        <v>0</v>
      </c>
      <c r="AZ111" s="350" cm="1">
        <f t="array" ref="AZ111">IFERROR(_xldudf_SCOTT_SUMTRANSACTIONS(Scotts_Org1,'COA - VALUE TABLE'!$A111,'COA - VALUE TABLE'!AZ$5,'COA - VALUE TABLE'!AZ$6),0)</f>
        <v>0</v>
      </c>
      <c r="BA111" s="350" cm="1">
        <f t="array" ref="BA111">IFERROR(_xldudf_SCOTT_SUMTRANSACTIONS(Scotts_Org1,'COA - VALUE TABLE'!$A111,'COA - VALUE TABLE'!BA$5,'COA - VALUE TABLE'!BA$6),0)</f>
        <v>0</v>
      </c>
      <c r="BB111" s="350" cm="1">
        <f t="array" ref="BB111">IFERROR(_xldudf_SCOTT_SUMTRANSACTIONS(Scotts_Org1,'COA - VALUE TABLE'!$A111,'COA - VALUE TABLE'!BB$5,'COA - VALUE TABLE'!BB$6),0)</f>
        <v>0</v>
      </c>
      <c r="BC111" s="350" cm="1">
        <f t="array" ref="BC111">IFERROR(_xldudf_SCOTT_SUMTRANSACTIONS(Scotts_Org1,'COA - VALUE TABLE'!$A111,'COA - VALUE TABLE'!BC$5,'COA - VALUE TABLE'!BC$6),0)</f>
        <v>0</v>
      </c>
      <c r="BD111" s="350" cm="1">
        <f t="array" ref="BD111">IFERROR(_xldudf_SCOTT_SUMTRANSACTIONS(Scotts_Org1,'COA - VALUE TABLE'!$A111,'COA - VALUE TABLE'!BD$5,'COA - VALUE TABLE'!BD$6),0)</f>
        <v>0</v>
      </c>
      <c r="BE111" s="350" cm="1">
        <f t="array" ref="BE111">IFERROR(_xldudf_SCOTT_SUMTRANSACTIONS(Scotts_Org1,'COA - VALUE TABLE'!$A111,'COA - VALUE TABLE'!BE$5,'COA - VALUE TABLE'!BE$6),0)</f>
        <v>0</v>
      </c>
      <c r="BF111" s="350" cm="1">
        <f t="array" ref="BF111">IFERROR(_xldudf_SCOTT_SUMTRANSACTIONS(Scotts_Org1,'COA - VALUE TABLE'!$A111,'COA - VALUE TABLE'!BF$5,'COA - VALUE TABLE'!BF$6),0)</f>
        <v>0</v>
      </c>
      <c r="BG111" s="350" cm="1">
        <f t="array" ref="BG111">IFERROR(_xldudf_SCOTT_SUMTRANSACTIONS(Scotts_Org1,'COA - VALUE TABLE'!$A111,'COA - VALUE TABLE'!BG$5,'COA - VALUE TABLE'!BG$6),0)</f>
        <v>0</v>
      </c>
      <c r="BH111" s="350" cm="1">
        <f t="array" ref="BH111">IFERROR(_xldudf_SCOTT_SUMTRANSACTIONS(Scotts_Org1,'COA - VALUE TABLE'!$A111,'COA - VALUE TABLE'!BH$5,'COA - VALUE TABLE'!BH$6),0)</f>
        <v>0</v>
      </c>
      <c r="BI111" s="350" cm="1">
        <f t="array" ref="BI111">IFERROR(_xldudf_SCOTT_SUMTRANSACTIONS(Scotts_Org1,'COA - VALUE TABLE'!$A111,'COA - VALUE TABLE'!BI$5,'COA - VALUE TABLE'!BI$6),0)</f>
        <v>0</v>
      </c>
      <c r="BJ111" s="351" cm="1">
        <f t="array" ref="BJ111">IFERROR(_xldudf_SCOTT_SUMTRANSACTIONS(Scotts_Org1,'COA - VALUE TABLE'!$A111,'COA - VALUE TABLE'!BJ$5,'COA - VALUE TABLE'!BJ$6),0)</f>
        <v>0</v>
      </c>
    </row>
    <row r="112" spans="1:62" x14ac:dyDescent="0.2">
      <c r="A112" s="2">
        <v>900</v>
      </c>
      <c r="B112" s="341" t="s">
        <v>423</v>
      </c>
      <c r="C112" s="341" t="s">
        <v>438</v>
      </c>
      <c r="D112" s="341"/>
      <c r="E112" s="341" t="s">
        <v>439</v>
      </c>
      <c r="F112" s="341" t="s">
        <v>290</v>
      </c>
      <c r="G112" s="341" t="s">
        <v>440</v>
      </c>
      <c r="H112" s="341" t="s">
        <v>287</v>
      </c>
      <c r="I112" s="341" t="s">
        <v>287</v>
      </c>
      <c r="J112" s="341" t="s">
        <v>287</v>
      </c>
      <c r="K112" s="3"/>
      <c r="L112" t="str">
        <f t="shared" si="18"/>
        <v>900 - Loan</v>
      </c>
      <c r="M112" t="s">
        <v>456</v>
      </c>
      <c r="P112" t="s">
        <v>140</v>
      </c>
      <c r="S112" s="349" cm="1">
        <f t="array" ref="S112">IFERROR(_xldudf_SCOTT_SUMTRANSACTIONS(Scotts_Org1,'COA - VALUE TABLE'!$A112,'COA - VALUE TABLE'!S$5,'COA - VALUE TABLE'!S$6),0)</f>
        <v>0</v>
      </c>
      <c r="T112" s="350" cm="1">
        <f t="array" ref="T112">IFERROR(_xldudf_SCOTT_SUMTRANSACTIONS(Scotts_Org1,'COA - VALUE TABLE'!$A112,'COA - VALUE TABLE'!T$5,'COA - VALUE TABLE'!T$6),0)</f>
        <v>0</v>
      </c>
      <c r="U112" s="350" cm="1">
        <f t="array" ref="U112">IFERROR(_xldudf_SCOTT_SUMTRANSACTIONS(Scotts_Org1,'COA - VALUE TABLE'!$A112,'COA - VALUE TABLE'!U$5,'COA - VALUE TABLE'!U$6),0)</f>
        <v>0</v>
      </c>
      <c r="V112" s="350" cm="1">
        <f t="array" ref="V112">IFERROR(_xldudf_SCOTT_SUMTRANSACTIONS(Scotts_Org1,'COA - VALUE TABLE'!$A112,'COA - VALUE TABLE'!V$5,'COA - VALUE TABLE'!V$6),0)</f>
        <v>0</v>
      </c>
      <c r="W112" s="350" cm="1">
        <f t="array" ref="W112">IFERROR(_xldudf_SCOTT_SUMTRANSACTIONS(Scotts_Org1,'COA - VALUE TABLE'!$A112,'COA - VALUE TABLE'!W$5,'COA - VALUE TABLE'!W$6),0)</f>
        <v>0</v>
      </c>
      <c r="X112" s="350" cm="1">
        <f t="array" ref="X112">IFERROR(_xldudf_SCOTT_SUMTRANSACTIONS(Scotts_Org1,'COA - VALUE TABLE'!$A112,'COA - VALUE TABLE'!X$5,'COA - VALUE TABLE'!X$6),0)</f>
        <v>0</v>
      </c>
      <c r="Y112" s="350" cm="1">
        <f t="array" ref="Y112">IFERROR(_xldudf_SCOTT_SUMTRANSACTIONS(Scotts_Org1,'COA - VALUE TABLE'!$A112,'COA - VALUE TABLE'!Y$5,'COA - VALUE TABLE'!Y$6),0)</f>
        <v>0</v>
      </c>
      <c r="Z112" s="350" cm="1">
        <f t="array" ref="Z112">IFERROR(_xldudf_SCOTT_SUMTRANSACTIONS(Scotts_Org1,'COA - VALUE TABLE'!$A112,'COA - VALUE TABLE'!Z$5,'COA - VALUE TABLE'!Z$6),0)</f>
        <v>0</v>
      </c>
      <c r="AA112" s="350" cm="1">
        <f t="array" ref="AA112">IFERROR(_xldudf_SCOTT_SUMTRANSACTIONS(Scotts_Org1,'COA - VALUE TABLE'!$A112,'COA - VALUE TABLE'!AA$5,'COA - VALUE TABLE'!AA$6),0)</f>
        <v>0</v>
      </c>
      <c r="AB112" s="350" cm="1">
        <f t="array" ref="AB112">IFERROR(_xldudf_SCOTT_SUMTRANSACTIONS(Scotts_Org1,'COA - VALUE TABLE'!$A112,'COA - VALUE TABLE'!AB$5,'COA - VALUE TABLE'!AB$6),0)</f>
        <v>0</v>
      </c>
      <c r="AC112" s="350" cm="1">
        <f t="array" ref="AC112">IFERROR(_xldudf_SCOTT_SUMTRANSACTIONS(Scotts_Org1,'COA - VALUE TABLE'!$A112,'COA - VALUE TABLE'!AC$5,'COA - VALUE TABLE'!AC$6),0)</f>
        <v>0</v>
      </c>
      <c r="AD112" s="350" cm="1">
        <f t="array" ref="AD112">IFERROR(_xldudf_SCOTT_SUMTRANSACTIONS(Scotts_Org1,'COA - VALUE TABLE'!$A112,'COA - VALUE TABLE'!AD$5,'COA - VALUE TABLE'!AD$6),0)</f>
        <v>0</v>
      </c>
      <c r="AE112" s="350">
        <f t="shared" si="19"/>
        <v>0</v>
      </c>
      <c r="AF112" s="350">
        <f>IF(Header!$C$4=S$7,S112,0)+IF(Header!$C$4=T$7,T112,0)+IF(Header!$C$4=U$7,U112,0)+IF(Header!$C$4=V$7,V112,0)+IF(Header!$C$4=W$7,W112,0)+IF(Header!$C$4=X$7,X112,0)+IF(Header!$C$4=Y$7,Y112,0)+IF(Header!$C$4=Z$7,Z112,0)+IF(Header!$C$4=AA$7,AA112,0)+IF(Header!$C$4=AB$7,AB112,0)+IF(Header!$C$4=AC$7,AC112,0)+IF(Header!$C$4=AD$7,AD112,0)</f>
        <v>0</v>
      </c>
      <c r="AG112" s="351">
        <f t="shared" si="32"/>
        <v>0</v>
      </c>
      <c r="AJ112" s="2">
        <f t="shared" si="20"/>
        <v>0</v>
      </c>
      <c r="AK112" s="341">
        <f t="shared" si="21"/>
        <v>0</v>
      </c>
      <c r="AL112" s="341">
        <f t="shared" si="22"/>
        <v>0</v>
      </c>
      <c r="AM112" s="341">
        <f t="shared" si="23"/>
        <v>0</v>
      </c>
      <c r="AN112" s="341">
        <f t="shared" si="24"/>
        <v>0</v>
      </c>
      <c r="AO112" s="341">
        <f t="shared" si="25"/>
        <v>0</v>
      </c>
      <c r="AP112" s="341">
        <f t="shared" si="26"/>
        <v>0</v>
      </c>
      <c r="AQ112" s="341">
        <f t="shared" si="27"/>
        <v>0</v>
      </c>
      <c r="AR112" s="341">
        <f t="shared" si="28"/>
        <v>0</v>
      </c>
      <c r="AS112" s="341">
        <f t="shared" si="29"/>
        <v>0</v>
      </c>
      <c r="AT112" s="341">
        <f t="shared" si="30"/>
        <v>0</v>
      </c>
      <c r="AU112" s="341">
        <f t="shared" si="31"/>
        <v>0</v>
      </c>
      <c r="AV112" s="351"/>
      <c r="AX112" s="349" cm="1">
        <f t="array" ref="AX112">IFERROR(_xldudf_SCOTT_SUMTRANSACTIONS(Scotts_Org1,'COA - VALUE TABLE'!$A112,'COA - VALUE TABLE'!AX$5,'COA - VALUE TABLE'!AX$6),0)</f>
        <v>0</v>
      </c>
      <c r="AY112" s="350" cm="1">
        <f t="array" ref="AY112">IFERROR(_xldudf_SCOTT_SUMTRANSACTIONS(Scotts_Org1,'COA - VALUE TABLE'!$A112,'COA - VALUE TABLE'!AY$5,'COA - VALUE TABLE'!AY$6),0)</f>
        <v>0</v>
      </c>
      <c r="AZ112" s="350" cm="1">
        <f t="array" ref="AZ112">IFERROR(_xldudf_SCOTT_SUMTRANSACTIONS(Scotts_Org1,'COA - VALUE TABLE'!$A112,'COA - VALUE TABLE'!AZ$5,'COA - VALUE TABLE'!AZ$6),0)</f>
        <v>0</v>
      </c>
      <c r="BA112" s="350" cm="1">
        <f t="array" ref="BA112">IFERROR(_xldudf_SCOTT_SUMTRANSACTIONS(Scotts_Org1,'COA - VALUE TABLE'!$A112,'COA - VALUE TABLE'!BA$5,'COA - VALUE TABLE'!BA$6),0)</f>
        <v>0</v>
      </c>
      <c r="BB112" s="350" cm="1">
        <f t="array" ref="BB112">IFERROR(_xldudf_SCOTT_SUMTRANSACTIONS(Scotts_Org1,'COA - VALUE TABLE'!$A112,'COA - VALUE TABLE'!BB$5,'COA - VALUE TABLE'!BB$6),0)</f>
        <v>0</v>
      </c>
      <c r="BC112" s="350" cm="1">
        <f t="array" ref="BC112">IFERROR(_xldudf_SCOTT_SUMTRANSACTIONS(Scotts_Org1,'COA - VALUE TABLE'!$A112,'COA - VALUE TABLE'!BC$5,'COA - VALUE TABLE'!BC$6),0)</f>
        <v>0</v>
      </c>
      <c r="BD112" s="350" cm="1">
        <f t="array" ref="BD112">IFERROR(_xldudf_SCOTT_SUMTRANSACTIONS(Scotts_Org1,'COA - VALUE TABLE'!$A112,'COA - VALUE TABLE'!BD$5,'COA - VALUE TABLE'!BD$6),0)</f>
        <v>0</v>
      </c>
      <c r="BE112" s="350" cm="1">
        <f t="array" ref="BE112">IFERROR(_xldudf_SCOTT_SUMTRANSACTIONS(Scotts_Org1,'COA - VALUE TABLE'!$A112,'COA - VALUE TABLE'!BE$5,'COA - VALUE TABLE'!BE$6),0)</f>
        <v>0</v>
      </c>
      <c r="BF112" s="350" cm="1">
        <f t="array" ref="BF112">IFERROR(_xldudf_SCOTT_SUMTRANSACTIONS(Scotts_Org1,'COA - VALUE TABLE'!$A112,'COA - VALUE TABLE'!BF$5,'COA - VALUE TABLE'!BF$6),0)</f>
        <v>0</v>
      </c>
      <c r="BG112" s="350" cm="1">
        <f t="array" ref="BG112">IFERROR(_xldudf_SCOTT_SUMTRANSACTIONS(Scotts_Org1,'COA - VALUE TABLE'!$A112,'COA - VALUE TABLE'!BG$5,'COA - VALUE TABLE'!BG$6),0)</f>
        <v>0</v>
      </c>
      <c r="BH112" s="350" cm="1">
        <f t="array" ref="BH112">IFERROR(_xldudf_SCOTT_SUMTRANSACTIONS(Scotts_Org1,'COA - VALUE TABLE'!$A112,'COA - VALUE TABLE'!BH$5,'COA - VALUE TABLE'!BH$6),0)</f>
        <v>0</v>
      </c>
      <c r="BI112" s="350" cm="1">
        <f t="array" ref="BI112">IFERROR(_xldudf_SCOTT_SUMTRANSACTIONS(Scotts_Org1,'COA - VALUE TABLE'!$A112,'COA - VALUE TABLE'!BI$5,'COA - VALUE TABLE'!BI$6),0)</f>
        <v>0</v>
      </c>
      <c r="BJ112" s="351" cm="1">
        <f t="array" ref="BJ112">IFERROR(_xldudf_SCOTT_SUMTRANSACTIONS(Scotts_Org1,'COA - VALUE TABLE'!$A112,'COA - VALUE TABLE'!BJ$5,'COA - VALUE TABLE'!BJ$6),0)</f>
        <v>0</v>
      </c>
    </row>
    <row r="113" spans="1:62" x14ac:dyDescent="0.2">
      <c r="A113" s="2">
        <v>910</v>
      </c>
      <c r="B113" s="341" t="s">
        <v>423</v>
      </c>
      <c r="C113" s="341" t="s">
        <v>441</v>
      </c>
      <c r="D113" s="341"/>
      <c r="E113" s="341" t="s">
        <v>439</v>
      </c>
      <c r="F113" s="341" t="s">
        <v>290</v>
      </c>
      <c r="G113" s="341" t="s">
        <v>442</v>
      </c>
      <c r="H113" s="341" t="s">
        <v>287</v>
      </c>
      <c r="I113" s="341" t="s">
        <v>287</v>
      </c>
      <c r="J113" s="341" t="s">
        <v>287</v>
      </c>
      <c r="K113" s="3"/>
      <c r="L113" t="str">
        <f t="shared" si="18"/>
        <v>910 - Hire Purchase Loan</v>
      </c>
      <c r="M113" t="s">
        <v>456</v>
      </c>
      <c r="P113" t="s">
        <v>140</v>
      </c>
      <c r="S113" s="349" cm="1">
        <f t="array" ref="S113">IFERROR(_xldudf_SCOTT_SUMTRANSACTIONS(Scotts_Org1,'COA - VALUE TABLE'!$A113,'COA - VALUE TABLE'!S$5,'COA - VALUE TABLE'!S$6),0)</f>
        <v>0</v>
      </c>
      <c r="T113" s="350" cm="1">
        <f t="array" ref="T113">IFERROR(_xldudf_SCOTT_SUMTRANSACTIONS(Scotts_Org1,'COA - VALUE TABLE'!$A113,'COA - VALUE TABLE'!T$5,'COA - VALUE TABLE'!T$6),0)</f>
        <v>0</v>
      </c>
      <c r="U113" s="350" cm="1">
        <f t="array" ref="U113">IFERROR(_xldudf_SCOTT_SUMTRANSACTIONS(Scotts_Org1,'COA - VALUE TABLE'!$A113,'COA - VALUE TABLE'!U$5,'COA - VALUE TABLE'!U$6),0)</f>
        <v>0</v>
      </c>
      <c r="V113" s="350" cm="1">
        <f t="array" ref="V113">IFERROR(_xldudf_SCOTT_SUMTRANSACTIONS(Scotts_Org1,'COA - VALUE TABLE'!$A113,'COA - VALUE TABLE'!V$5,'COA - VALUE TABLE'!V$6),0)</f>
        <v>0</v>
      </c>
      <c r="W113" s="350" cm="1">
        <f t="array" ref="W113">IFERROR(_xldudf_SCOTT_SUMTRANSACTIONS(Scotts_Org1,'COA - VALUE TABLE'!$A113,'COA - VALUE TABLE'!W$5,'COA - VALUE TABLE'!W$6),0)</f>
        <v>0</v>
      </c>
      <c r="X113" s="350" cm="1">
        <f t="array" ref="X113">IFERROR(_xldudf_SCOTT_SUMTRANSACTIONS(Scotts_Org1,'COA - VALUE TABLE'!$A113,'COA - VALUE TABLE'!X$5,'COA - VALUE TABLE'!X$6),0)</f>
        <v>0</v>
      </c>
      <c r="Y113" s="350" cm="1">
        <f t="array" ref="Y113">IFERROR(_xldudf_SCOTT_SUMTRANSACTIONS(Scotts_Org1,'COA - VALUE TABLE'!$A113,'COA - VALUE TABLE'!Y$5,'COA - VALUE TABLE'!Y$6),0)</f>
        <v>0</v>
      </c>
      <c r="Z113" s="350" cm="1">
        <f t="array" ref="Z113">IFERROR(_xldudf_SCOTT_SUMTRANSACTIONS(Scotts_Org1,'COA - VALUE TABLE'!$A113,'COA - VALUE TABLE'!Z$5,'COA - VALUE TABLE'!Z$6),0)</f>
        <v>0</v>
      </c>
      <c r="AA113" s="350" cm="1">
        <f t="array" ref="AA113">IFERROR(_xldudf_SCOTT_SUMTRANSACTIONS(Scotts_Org1,'COA - VALUE TABLE'!$A113,'COA - VALUE TABLE'!AA$5,'COA - VALUE TABLE'!AA$6),0)</f>
        <v>0</v>
      </c>
      <c r="AB113" s="350" cm="1">
        <f t="array" ref="AB113">IFERROR(_xldudf_SCOTT_SUMTRANSACTIONS(Scotts_Org1,'COA - VALUE TABLE'!$A113,'COA - VALUE TABLE'!AB$5,'COA - VALUE TABLE'!AB$6),0)</f>
        <v>0</v>
      </c>
      <c r="AC113" s="350" cm="1">
        <f t="array" ref="AC113">IFERROR(_xldudf_SCOTT_SUMTRANSACTIONS(Scotts_Org1,'COA - VALUE TABLE'!$A113,'COA - VALUE TABLE'!AC$5,'COA - VALUE TABLE'!AC$6),0)</f>
        <v>0</v>
      </c>
      <c r="AD113" s="350" cm="1">
        <f t="array" ref="AD113">IFERROR(_xldudf_SCOTT_SUMTRANSACTIONS(Scotts_Org1,'COA - VALUE TABLE'!$A113,'COA - VALUE TABLE'!AD$5,'COA - VALUE TABLE'!AD$6),0)</f>
        <v>0</v>
      </c>
      <c r="AE113" s="350">
        <f t="shared" si="19"/>
        <v>0</v>
      </c>
      <c r="AF113" s="350">
        <f>IF(Header!$C$4=S$7,S113,0)+IF(Header!$C$4=T$7,T113,0)+IF(Header!$C$4=U$7,U113,0)+IF(Header!$C$4=V$7,V113,0)+IF(Header!$C$4=W$7,W113,0)+IF(Header!$C$4=X$7,X113,0)+IF(Header!$C$4=Y$7,Y113,0)+IF(Header!$C$4=Z$7,Z113,0)+IF(Header!$C$4=AA$7,AA113,0)+IF(Header!$C$4=AB$7,AB113,0)+IF(Header!$C$4=AC$7,AC113,0)+IF(Header!$C$4=AD$7,AD113,0)</f>
        <v>0</v>
      </c>
      <c r="AG113" s="351">
        <f t="shared" si="32"/>
        <v>0</v>
      </c>
      <c r="AJ113" s="2">
        <f t="shared" si="20"/>
        <v>0</v>
      </c>
      <c r="AK113" s="341">
        <f t="shared" si="21"/>
        <v>0</v>
      </c>
      <c r="AL113" s="341">
        <f t="shared" si="22"/>
        <v>0</v>
      </c>
      <c r="AM113" s="341">
        <f t="shared" si="23"/>
        <v>0</v>
      </c>
      <c r="AN113" s="341">
        <f t="shared" si="24"/>
        <v>0</v>
      </c>
      <c r="AO113" s="341">
        <f t="shared" si="25"/>
        <v>0</v>
      </c>
      <c r="AP113" s="341">
        <f t="shared" si="26"/>
        <v>0</v>
      </c>
      <c r="AQ113" s="341">
        <f t="shared" si="27"/>
        <v>0</v>
      </c>
      <c r="AR113" s="341">
        <f t="shared" si="28"/>
        <v>0</v>
      </c>
      <c r="AS113" s="341">
        <f t="shared" si="29"/>
        <v>0</v>
      </c>
      <c r="AT113" s="341">
        <f t="shared" si="30"/>
        <v>0</v>
      </c>
      <c r="AU113" s="341">
        <f t="shared" si="31"/>
        <v>0</v>
      </c>
      <c r="AV113" s="351"/>
      <c r="AX113" s="349" cm="1">
        <f t="array" ref="AX113">IFERROR(_xldudf_SCOTT_SUMTRANSACTIONS(Scotts_Org1,'COA - VALUE TABLE'!$A113,'COA - VALUE TABLE'!AX$5,'COA - VALUE TABLE'!AX$6),0)</f>
        <v>0</v>
      </c>
      <c r="AY113" s="350" cm="1">
        <f t="array" ref="AY113">IFERROR(_xldudf_SCOTT_SUMTRANSACTIONS(Scotts_Org1,'COA - VALUE TABLE'!$A113,'COA - VALUE TABLE'!AY$5,'COA - VALUE TABLE'!AY$6),0)</f>
        <v>0</v>
      </c>
      <c r="AZ113" s="350" cm="1">
        <f t="array" ref="AZ113">IFERROR(_xldudf_SCOTT_SUMTRANSACTIONS(Scotts_Org1,'COA - VALUE TABLE'!$A113,'COA - VALUE TABLE'!AZ$5,'COA - VALUE TABLE'!AZ$6),0)</f>
        <v>0</v>
      </c>
      <c r="BA113" s="350" cm="1">
        <f t="array" ref="BA113">IFERROR(_xldudf_SCOTT_SUMTRANSACTIONS(Scotts_Org1,'COA - VALUE TABLE'!$A113,'COA - VALUE TABLE'!BA$5,'COA - VALUE TABLE'!BA$6),0)</f>
        <v>0</v>
      </c>
      <c r="BB113" s="350" cm="1">
        <f t="array" ref="BB113">IFERROR(_xldudf_SCOTT_SUMTRANSACTIONS(Scotts_Org1,'COA - VALUE TABLE'!$A113,'COA - VALUE TABLE'!BB$5,'COA - VALUE TABLE'!BB$6),0)</f>
        <v>0</v>
      </c>
      <c r="BC113" s="350" cm="1">
        <f t="array" ref="BC113">IFERROR(_xldudf_SCOTT_SUMTRANSACTIONS(Scotts_Org1,'COA - VALUE TABLE'!$A113,'COA - VALUE TABLE'!BC$5,'COA - VALUE TABLE'!BC$6),0)</f>
        <v>0</v>
      </c>
      <c r="BD113" s="350" cm="1">
        <f t="array" ref="BD113">IFERROR(_xldudf_SCOTT_SUMTRANSACTIONS(Scotts_Org1,'COA - VALUE TABLE'!$A113,'COA - VALUE TABLE'!BD$5,'COA - VALUE TABLE'!BD$6),0)</f>
        <v>0</v>
      </c>
      <c r="BE113" s="350" cm="1">
        <f t="array" ref="BE113">IFERROR(_xldudf_SCOTT_SUMTRANSACTIONS(Scotts_Org1,'COA - VALUE TABLE'!$A113,'COA - VALUE TABLE'!BE$5,'COA - VALUE TABLE'!BE$6),0)</f>
        <v>0</v>
      </c>
      <c r="BF113" s="350" cm="1">
        <f t="array" ref="BF113">IFERROR(_xldudf_SCOTT_SUMTRANSACTIONS(Scotts_Org1,'COA - VALUE TABLE'!$A113,'COA - VALUE TABLE'!BF$5,'COA - VALUE TABLE'!BF$6),0)</f>
        <v>0</v>
      </c>
      <c r="BG113" s="350" cm="1">
        <f t="array" ref="BG113">IFERROR(_xldudf_SCOTT_SUMTRANSACTIONS(Scotts_Org1,'COA - VALUE TABLE'!$A113,'COA - VALUE TABLE'!BG$5,'COA - VALUE TABLE'!BG$6),0)</f>
        <v>0</v>
      </c>
      <c r="BH113" s="350" cm="1">
        <f t="array" ref="BH113">IFERROR(_xldudf_SCOTT_SUMTRANSACTIONS(Scotts_Org1,'COA - VALUE TABLE'!$A113,'COA - VALUE TABLE'!BH$5,'COA - VALUE TABLE'!BH$6),0)</f>
        <v>0</v>
      </c>
      <c r="BI113" s="350" cm="1">
        <f t="array" ref="BI113">IFERROR(_xldudf_SCOTT_SUMTRANSACTIONS(Scotts_Org1,'COA - VALUE TABLE'!$A113,'COA - VALUE TABLE'!BI$5,'COA - VALUE TABLE'!BI$6),0)</f>
        <v>0</v>
      </c>
      <c r="BJ113" s="351" cm="1">
        <f t="array" ref="BJ113">IFERROR(_xldudf_SCOTT_SUMTRANSACTIONS(Scotts_Org1,'COA - VALUE TABLE'!$A113,'COA - VALUE TABLE'!BJ$5,'COA - VALUE TABLE'!BJ$6),0)</f>
        <v>0</v>
      </c>
    </row>
    <row r="114" spans="1:62" x14ac:dyDescent="0.2">
      <c r="A114" s="2">
        <v>920</v>
      </c>
      <c r="B114" s="341" t="s">
        <v>423</v>
      </c>
      <c r="C114" s="341" t="s">
        <v>443</v>
      </c>
      <c r="D114" s="341"/>
      <c r="E114" s="341" t="s">
        <v>439</v>
      </c>
      <c r="F114" s="341" t="s">
        <v>290</v>
      </c>
      <c r="G114" s="341" t="s">
        <v>444</v>
      </c>
      <c r="H114" s="341" t="s">
        <v>287</v>
      </c>
      <c r="I114" s="341" t="s">
        <v>287</v>
      </c>
      <c r="J114" s="341" t="s">
        <v>287</v>
      </c>
      <c r="K114" s="3"/>
      <c r="L114" t="str">
        <f t="shared" si="18"/>
        <v>920 - Deferred Tax</v>
      </c>
      <c r="M114" t="s">
        <v>456</v>
      </c>
      <c r="P114" t="s">
        <v>140</v>
      </c>
      <c r="S114" s="349" cm="1">
        <f t="array" ref="S114">IFERROR(_xldudf_SCOTT_SUMTRANSACTIONS(Scotts_Org1,'COA - VALUE TABLE'!$A114,'COA - VALUE TABLE'!S$5,'COA - VALUE TABLE'!S$6),0)</f>
        <v>0</v>
      </c>
      <c r="T114" s="350" cm="1">
        <f t="array" ref="T114">IFERROR(_xldudf_SCOTT_SUMTRANSACTIONS(Scotts_Org1,'COA - VALUE TABLE'!$A114,'COA - VALUE TABLE'!T$5,'COA - VALUE TABLE'!T$6),0)</f>
        <v>0</v>
      </c>
      <c r="U114" s="350" cm="1">
        <f t="array" ref="U114">IFERROR(_xldudf_SCOTT_SUMTRANSACTIONS(Scotts_Org1,'COA - VALUE TABLE'!$A114,'COA - VALUE TABLE'!U$5,'COA - VALUE TABLE'!U$6),0)</f>
        <v>0</v>
      </c>
      <c r="V114" s="350" cm="1">
        <f t="array" ref="V114">IFERROR(_xldudf_SCOTT_SUMTRANSACTIONS(Scotts_Org1,'COA - VALUE TABLE'!$A114,'COA - VALUE TABLE'!V$5,'COA - VALUE TABLE'!V$6),0)</f>
        <v>0</v>
      </c>
      <c r="W114" s="350" cm="1">
        <f t="array" ref="W114">IFERROR(_xldudf_SCOTT_SUMTRANSACTIONS(Scotts_Org1,'COA - VALUE TABLE'!$A114,'COA - VALUE TABLE'!W$5,'COA - VALUE TABLE'!W$6),0)</f>
        <v>0</v>
      </c>
      <c r="X114" s="350" cm="1">
        <f t="array" ref="X114">IFERROR(_xldudf_SCOTT_SUMTRANSACTIONS(Scotts_Org1,'COA - VALUE TABLE'!$A114,'COA - VALUE TABLE'!X$5,'COA - VALUE TABLE'!X$6),0)</f>
        <v>0</v>
      </c>
      <c r="Y114" s="350" cm="1">
        <f t="array" ref="Y114">IFERROR(_xldudf_SCOTT_SUMTRANSACTIONS(Scotts_Org1,'COA - VALUE TABLE'!$A114,'COA - VALUE TABLE'!Y$5,'COA - VALUE TABLE'!Y$6),0)</f>
        <v>0</v>
      </c>
      <c r="Z114" s="350" cm="1">
        <f t="array" ref="Z114">IFERROR(_xldudf_SCOTT_SUMTRANSACTIONS(Scotts_Org1,'COA - VALUE TABLE'!$A114,'COA - VALUE TABLE'!Z$5,'COA - VALUE TABLE'!Z$6),0)</f>
        <v>0</v>
      </c>
      <c r="AA114" s="350" cm="1">
        <f t="array" ref="AA114">IFERROR(_xldudf_SCOTT_SUMTRANSACTIONS(Scotts_Org1,'COA - VALUE TABLE'!$A114,'COA - VALUE TABLE'!AA$5,'COA - VALUE TABLE'!AA$6),0)</f>
        <v>0</v>
      </c>
      <c r="AB114" s="350" cm="1">
        <f t="array" ref="AB114">IFERROR(_xldudf_SCOTT_SUMTRANSACTIONS(Scotts_Org1,'COA - VALUE TABLE'!$A114,'COA - VALUE TABLE'!AB$5,'COA - VALUE TABLE'!AB$6),0)</f>
        <v>0</v>
      </c>
      <c r="AC114" s="350" cm="1">
        <f t="array" ref="AC114">IFERROR(_xldudf_SCOTT_SUMTRANSACTIONS(Scotts_Org1,'COA - VALUE TABLE'!$A114,'COA - VALUE TABLE'!AC$5,'COA - VALUE TABLE'!AC$6),0)</f>
        <v>0</v>
      </c>
      <c r="AD114" s="350" cm="1">
        <f t="array" ref="AD114">IFERROR(_xldudf_SCOTT_SUMTRANSACTIONS(Scotts_Org1,'COA - VALUE TABLE'!$A114,'COA - VALUE TABLE'!AD$5,'COA - VALUE TABLE'!AD$6),0)</f>
        <v>0</v>
      </c>
      <c r="AE114" s="350">
        <f t="shared" si="19"/>
        <v>0</v>
      </c>
      <c r="AF114" s="350">
        <f>IF(Header!$C$4=S$7,S114,0)+IF(Header!$C$4=T$7,T114,0)+IF(Header!$C$4=U$7,U114,0)+IF(Header!$C$4=V$7,V114,0)+IF(Header!$C$4=W$7,W114,0)+IF(Header!$C$4=X$7,X114,0)+IF(Header!$C$4=Y$7,Y114,0)+IF(Header!$C$4=Z$7,Z114,0)+IF(Header!$C$4=AA$7,AA114,0)+IF(Header!$C$4=AB$7,AB114,0)+IF(Header!$C$4=AC$7,AC114,0)+IF(Header!$C$4=AD$7,AD114,0)</f>
        <v>0</v>
      </c>
      <c r="AG114" s="351">
        <f t="shared" si="32"/>
        <v>0</v>
      </c>
      <c r="AJ114" s="2">
        <f t="shared" si="20"/>
        <v>0</v>
      </c>
      <c r="AK114" s="341">
        <f t="shared" si="21"/>
        <v>0</v>
      </c>
      <c r="AL114" s="341">
        <f t="shared" si="22"/>
        <v>0</v>
      </c>
      <c r="AM114" s="341">
        <f t="shared" si="23"/>
        <v>0</v>
      </c>
      <c r="AN114" s="341">
        <f t="shared" si="24"/>
        <v>0</v>
      </c>
      <c r="AO114" s="341">
        <f t="shared" si="25"/>
        <v>0</v>
      </c>
      <c r="AP114" s="341">
        <f t="shared" si="26"/>
        <v>0</v>
      </c>
      <c r="AQ114" s="341">
        <f t="shared" si="27"/>
        <v>0</v>
      </c>
      <c r="AR114" s="341">
        <f t="shared" si="28"/>
        <v>0</v>
      </c>
      <c r="AS114" s="341">
        <f t="shared" si="29"/>
        <v>0</v>
      </c>
      <c r="AT114" s="341">
        <f t="shared" si="30"/>
        <v>0</v>
      </c>
      <c r="AU114" s="341">
        <f t="shared" si="31"/>
        <v>0</v>
      </c>
      <c r="AV114" s="351"/>
      <c r="AX114" s="349" cm="1">
        <f t="array" ref="AX114">IFERROR(_xldudf_SCOTT_SUMTRANSACTIONS(Scotts_Org1,'COA - VALUE TABLE'!$A114,'COA - VALUE TABLE'!AX$5,'COA - VALUE TABLE'!AX$6),0)</f>
        <v>0</v>
      </c>
      <c r="AY114" s="350" cm="1">
        <f t="array" ref="AY114">IFERROR(_xldudf_SCOTT_SUMTRANSACTIONS(Scotts_Org1,'COA - VALUE TABLE'!$A114,'COA - VALUE TABLE'!AY$5,'COA - VALUE TABLE'!AY$6),0)</f>
        <v>0</v>
      </c>
      <c r="AZ114" s="350" cm="1">
        <f t="array" ref="AZ114">IFERROR(_xldudf_SCOTT_SUMTRANSACTIONS(Scotts_Org1,'COA - VALUE TABLE'!$A114,'COA - VALUE TABLE'!AZ$5,'COA - VALUE TABLE'!AZ$6),0)</f>
        <v>0</v>
      </c>
      <c r="BA114" s="350" cm="1">
        <f t="array" ref="BA114">IFERROR(_xldudf_SCOTT_SUMTRANSACTIONS(Scotts_Org1,'COA - VALUE TABLE'!$A114,'COA - VALUE TABLE'!BA$5,'COA - VALUE TABLE'!BA$6),0)</f>
        <v>0</v>
      </c>
      <c r="BB114" s="350" cm="1">
        <f t="array" ref="BB114">IFERROR(_xldudf_SCOTT_SUMTRANSACTIONS(Scotts_Org1,'COA - VALUE TABLE'!$A114,'COA - VALUE TABLE'!BB$5,'COA - VALUE TABLE'!BB$6),0)</f>
        <v>0</v>
      </c>
      <c r="BC114" s="350" cm="1">
        <f t="array" ref="BC114">IFERROR(_xldudf_SCOTT_SUMTRANSACTIONS(Scotts_Org1,'COA - VALUE TABLE'!$A114,'COA - VALUE TABLE'!BC$5,'COA - VALUE TABLE'!BC$6),0)</f>
        <v>0</v>
      </c>
      <c r="BD114" s="350" cm="1">
        <f t="array" ref="BD114">IFERROR(_xldudf_SCOTT_SUMTRANSACTIONS(Scotts_Org1,'COA - VALUE TABLE'!$A114,'COA - VALUE TABLE'!BD$5,'COA - VALUE TABLE'!BD$6),0)</f>
        <v>0</v>
      </c>
      <c r="BE114" s="350" cm="1">
        <f t="array" ref="BE114">IFERROR(_xldudf_SCOTT_SUMTRANSACTIONS(Scotts_Org1,'COA - VALUE TABLE'!$A114,'COA - VALUE TABLE'!BE$5,'COA - VALUE TABLE'!BE$6),0)</f>
        <v>0</v>
      </c>
      <c r="BF114" s="350" cm="1">
        <f t="array" ref="BF114">IFERROR(_xldudf_SCOTT_SUMTRANSACTIONS(Scotts_Org1,'COA - VALUE TABLE'!$A114,'COA - VALUE TABLE'!BF$5,'COA - VALUE TABLE'!BF$6),0)</f>
        <v>0</v>
      </c>
      <c r="BG114" s="350" cm="1">
        <f t="array" ref="BG114">IFERROR(_xldudf_SCOTT_SUMTRANSACTIONS(Scotts_Org1,'COA - VALUE TABLE'!$A114,'COA - VALUE TABLE'!BG$5,'COA - VALUE TABLE'!BG$6),0)</f>
        <v>0</v>
      </c>
      <c r="BH114" s="350" cm="1">
        <f t="array" ref="BH114">IFERROR(_xldudf_SCOTT_SUMTRANSACTIONS(Scotts_Org1,'COA - VALUE TABLE'!$A114,'COA - VALUE TABLE'!BH$5,'COA - VALUE TABLE'!BH$6),0)</f>
        <v>0</v>
      </c>
      <c r="BI114" s="350" cm="1">
        <f t="array" ref="BI114">IFERROR(_xldudf_SCOTT_SUMTRANSACTIONS(Scotts_Org1,'COA - VALUE TABLE'!$A114,'COA - VALUE TABLE'!BI$5,'COA - VALUE TABLE'!BI$6),0)</f>
        <v>0</v>
      </c>
      <c r="BJ114" s="351" cm="1">
        <f t="array" ref="BJ114">IFERROR(_xldudf_SCOTT_SUMTRANSACTIONS(Scotts_Org1,'COA - VALUE TABLE'!$A114,'COA - VALUE TABLE'!BJ$5,'COA - VALUE TABLE'!BJ$6),0)</f>
        <v>0</v>
      </c>
    </row>
    <row r="115" spans="1:62" x14ac:dyDescent="0.2">
      <c r="A115" s="2">
        <v>947</v>
      </c>
      <c r="B115" s="341" t="s">
        <v>423</v>
      </c>
      <c r="C115" s="341" t="s">
        <v>445</v>
      </c>
      <c r="D115" s="341"/>
      <c r="E115" s="341" t="s">
        <v>408</v>
      </c>
      <c r="F115" s="341" t="s">
        <v>290</v>
      </c>
      <c r="G115" s="341" t="s">
        <v>446</v>
      </c>
      <c r="H115" s="341" t="s">
        <v>287</v>
      </c>
      <c r="I115" s="341" t="s">
        <v>287</v>
      </c>
      <c r="J115" s="341" t="s">
        <v>287</v>
      </c>
      <c r="K115" s="3"/>
      <c r="L115" t="str">
        <f t="shared" si="18"/>
        <v>947 - Student Loan Deductions Payable</v>
      </c>
      <c r="M115" t="s">
        <v>456</v>
      </c>
      <c r="P115" t="s">
        <v>140</v>
      </c>
      <c r="S115" s="349" cm="1">
        <f t="array" ref="S115">IFERROR(_xldudf_SCOTT_SUMTRANSACTIONS(Scotts_Org1,'COA - VALUE TABLE'!$A115,'COA - VALUE TABLE'!S$5,'COA - VALUE TABLE'!S$6),0)</f>
        <v>0</v>
      </c>
      <c r="T115" s="350" cm="1">
        <f t="array" ref="T115">IFERROR(_xldudf_SCOTT_SUMTRANSACTIONS(Scotts_Org1,'COA - VALUE TABLE'!$A115,'COA - VALUE TABLE'!T$5,'COA - VALUE TABLE'!T$6),0)</f>
        <v>0</v>
      </c>
      <c r="U115" s="350" cm="1">
        <f t="array" ref="U115">IFERROR(_xldudf_SCOTT_SUMTRANSACTIONS(Scotts_Org1,'COA - VALUE TABLE'!$A115,'COA - VALUE TABLE'!U$5,'COA - VALUE TABLE'!U$6),0)</f>
        <v>0</v>
      </c>
      <c r="V115" s="350" cm="1">
        <f t="array" ref="V115">IFERROR(_xldudf_SCOTT_SUMTRANSACTIONS(Scotts_Org1,'COA - VALUE TABLE'!$A115,'COA - VALUE TABLE'!V$5,'COA - VALUE TABLE'!V$6),0)</f>
        <v>0</v>
      </c>
      <c r="W115" s="350" cm="1">
        <f t="array" ref="W115">IFERROR(_xldudf_SCOTT_SUMTRANSACTIONS(Scotts_Org1,'COA - VALUE TABLE'!$A115,'COA - VALUE TABLE'!W$5,'COA - VALUE TABLE'!W$6),0)</f>
        <v>0</v>
      </c>
      <c r="X115" s="350" cm="1">
        <f t="array" ref="X115">IFERROR(_xldudf_SCOTT_SUMTRANSACTIONS(Scotts_Org1,'COA - VALUE TABLE'!$A115,'COA - VALUE TABLE'!X$5,'COA - VALUE TABLE'!X$6),0)</f>
        <v>0</v>
      </c>
      <c r="Y115" s="350" cm="1">
        <f t="array" ref="Y115">IFERROR(_xldudf_SCOTT_SUMTRANSACTIONS(Scotts_Org1,'COA - VALUE TABLE'!$A115,'COA - VALUE TABLE'!Y$5,'COA - VALUE TABLE'!Y$6),0)</f>
        <v>0</v>
      </c>
      <c r="Z115" s="350" cm="1">
        <f t="array" ref="Z115">IFERROR(_xldudf_SCOTT_SUMTRANSACTIONS(Scotts_Org1,'COA - VALUE TABLE'!$A115,'COA - VALUE TABLE'!Z$5,'COA - VALUE TABLE'!Z$6),0)</f>
        <v>0</v>
      </c>
      <c r="AA115" s="350" cm="1">
        <f t="array" ref="AA115">IFERROR(_xldudf_SCOTT_SUMTRANSACTIONS(Scotts_Org1,'COA - VALUE TABLE'!$A115,'COA - VALUE TABLE'!AA$5,'COA - VALUE TABLE'!AA$6),0)</f>
        <v>0</v>
      </c>
      <c r="AB115" s="350" cm="1">
        <f t="array" ref="AB115">IFERROR(_xldudf_SCOTT_SUMTRANSACTIONS(Scotts_Org1,'COA - VALUE TABLE'!$A115,'COA - VALUE TABLE'!AB$5,'COA - VALUE TABLE'!AB$6),0)</f>
        <v>0</v>
      </c>
      <c r="AC115" s="350" cm="1">
        <f t="array" ref="AC115">IFERROR(_xldudf_SCOTT_SUMTRANSACTIONS(Scotts_Org1,'COA - VALUE TABLE'!$A115,'COA - VALUE TABLE'!AC$5,'COA - VALUE TABLE'!AC$6),0)</f>
        <v>0</v>
      </c>
      <c r="AD115" s="350" cm="1">
        <f t="array" ref="AD115">IFERROR(_xldudf_SCOTT_SUMTRANSACTIONS(Scotts_Org1,'COA - VALUE TABLE'!$A115,'COA - VALUE TABLE'!AD$5,'COA - VALUE TABLE'!AD$6),0)</f>
        <v>0</v>
      </c>
      <c r="AE115" s="350">
        <f t="shared" si="19"/>
        <v>0</v>
      </c>
      <c r="AF115" s="350">
        <f>IF(Header!$C$4=S$7,S115,0)+IF(Header!$C$4=T$7,T115,0)+IF(Header!$C$4=U$7,U115,0)+IF(Header!$C$4=V$7,V115,0)+IF(Header!$C$4=W$7,W115,0)+IF(Header!$C$4=X$7,X115,0)+IF(Header!$C$4=Y$7,Y115,0)+IF(Header!$C$4=Z$7,Z115,0)+IF(Header!$C$4=AA$7,AA115,0)+IF(Header!$C$4=AB$7,AB115,0)+IF(Header!$C$4=AC$7,AC115,0)+IF(Header!$C$4=AD$7,AD115,0)</f>
        <v>0</v>
      </c>
      <c r="AG115" s="351">
        <f t="shared" si="32"/>
        <v>0</v>
      </c>
      <c r="AJ115" s="2">
        <f t="shared" si="20"/>
        <v>0</v>
      </c>
      <c r="AK115" s="341">
        <f t="shared" si="21"/>
        <v>0</v>
      </c>
      <c r="AL115" s="341">
        <f t="shared" si="22"/>
        <v>0</v>
      </c>
      <c r="AM115" s="341">
        <f t="shared" si="23"/>
        <v>0</v>
      </c>
      <c r="AN115" s="341">
        <f t="shared" si="24"/>
        <v>0</v>
      </c>
      <c r="AO115" s="341">
        <f t="shared" si="25"/>
        <v>0</v>
      </c>
      <c r="AP115" s="341">
        <f t="shared" si="26"/>
        <v>0</v>
      </c>
      <c r="AQ115" s="341">
        <f t="shared" si="27"/>
        <v>0</v>
      </c>
      <c r="AR115" s="341">
        <f t="shared" si="28"/>
        <v>0</v>
      </c>
      <c r="AS115" s="341">
        <f t="shared" si="29"/>
        <v>0</v>
      </c>
      <c r="AT115" s="341">
        <f t="shared" si="30"/>
        <v>0</v>
      </c>
      <c r="AU115" s="341">
        <f t="shared" si="31"/>
        <v>0</v>
      </c>
      <c r="AV115" s="351"/>
      <c r="AX115" s="349" cm="1">
        <f t="array" ref="AX115">IFERROR(_xldudf_SCOTT_SUMTRANSACTIONS(Scotts_Org1,'COA - VALUE TABLE'!$A115,'COA - VALUE TABLE'!AX$5,'COA - VALUE TABLE'!AX$6),0)</f>
        <v>0</v>
      </c>
      <c r="AY115" s="350" cm="1">
        <f t="array" ref="AY115">IFERROR(_xldudf_SCOTT_SUMTRANSACTIONS(Scotts_Org1,'COA - VALUE TABLE'!$A115,'COA - VALUE TABLE'!AY$5,'COA - VALUE TABLE'!AY$6),0)</f>
        <v>0</v>
      </c>
      <c r="AZ115" s="350" cm="1">
        <f t="array" ref="AZ115">IFERROR(_xldudf_SCOTT_SUMTRANSACTIONS(Scotts_Org1,'COA - VALUE TABLE'!$A115,'COA - VALUE TABLE'!AZ$5,'COA - VALUE TABLE'!AZ$6),0)</f>
        <v>0</v>
      </c>
      <c r="BA115" s="350" cm="1">
        <f t="array" ref="BA115">IFERROR(_xldudf_SCOTT_SUMTRANSACTIONS(Scotts_Org1,'COA - VALUE TABLE'!$A115,'COA - VALUE TABLE'!BA$5,'COA - VALUE TABLE'!BA$6),0)</f>
        <v>0</v>
      </c>
      <c r="BB115" s="350" cm="1">
        <f t="array" ref="BB115">IFERROR(_xldudf_SCOTT_SUMTRANSACTIONS(Scotts_Org1,'COA - VALUE TABLE'!$A115,'COA - VALUE TABLE'!BB$5,'COA - VALUE TABLE'!BB$6),0)</f>
        <v>0</v>
      </c>
      <c r="BC115" s="350" cm="1">
        <f t="array" ref="BC115">IFERROR(_xldudf_SCOTT_SUMTRANSACTIONS(Scotts_Org1,'COA - VALUE TABLE'!$A115,'COA - VALUE TABLE'!BC$5,'COA - VALUE TABLE'!BC$6),0)</f>
        <v>0</v>
      </c>
      <c r="BD115" s="350" cm="1">
        <f t="array" ref="BD115">IFERROR(_xldudf_SCOTT_SUMTRANSACTIONS(Scotts_Org1,'COA - VALUE TABLE'!$A115,'COA - VALUE TABLE'!BD$5,'COA - VALUE TABLE'!BD$6),0)</f>
        <v>0</v>
      </c>
      <c r="BE115" s="350" cm="1">
        <f t="array" ref="BE115">IFERROR(_xldudf_SCOTT_SUMTRANSACTIONS(Scotts_Org1,'COA - VALUE TABLE'!$A115,'COA - VALUE TABLE'!BE$5,'COA - VALUE TABLE'!BE$6),0)</f>
        <v>0</v>
      </c>
      <c r="BF115" s="350" cm="1">
        <f t="array" ref="BF115">IFERROR(_xldudf_SCOTT_SUMTRANSACTIONS(Scotts_Org1,'COA - VALUE TABLE'!$A115,'COA - VALUE TABLE'!BF$5,'COA - VALUE TABLE'!BF$6),0)</f>
        <v>0</v>
      </c>
      <c r="BG115" s="350" cm="1">
        <f t="array" ref="BG115">IFERROR(_xldudf_SCOTT_SUMTRANSACTIONS(Scotts_Org1,'COA - VALUE TABLE'!$A115,'COA - VALUE TABLE'!BG$5,'COA - VALUE TABLE'!BG$6),0)</f>
        <v>0</v>
      </c>
      <c r="BH115" s="350" cm="1">
        <f t="array" ref="BH115">IFERROR(_xldudf_SCOTT_SUMTRANSACTIONS(Scotts_Org1,'COA - VALUE TABLE'!$A115,'COA - VALUE TABLE'!BH$5,'COA - VALUE TABLE'!BH$6),0)</f>
        <v>0</v>
      </c>
      <c r="BI115" s="350" cm="1">
        <f t="array" ref="BI115">IFERROR(_xldudf_SCOTT_SUMTRANSACTIONS(Scotts_Org1,'COA - VALUE TABLE'!$A115,'COA - VALUE TABLE'!BI$5,'COA - VALUE TABLE'!BI$6),0)</f>
        <v>0</v>
      </c>
      <c r="BJ115" s="351" cm="1">
        <f t="array" ref="BJ115">IFERROR(_xldudf_SCOTT_SUMTRANSACTIONS(Scotts_Org1,'COA - VALUE TABLE'!$A115,'COA - VALUE TABLE'!BJ$5,'COA - VALUE TABLE'!BJ$6),0)</f>
        <v>0</v>
      </c>
    </row>
    <row r="116" spans="1:62" x14ac:dyDescent="0.2">
      <c r="A116" s="2">
        <v>950</v>
      </c>
      <c r="B116" s="341" t="s">
        <v>524</v>
      </c>
      <c r="C116" s="341" t="s">
        <v>447</v>
      </c>
      <c r="D116" s="341"/>
      <c r="E116" s="341" t="s">
        <v>448</v>
      </c>
      <c r="F116" s="341" t="s">
        <v>290</v>
      </c>
      <c r="G116" s="341" t="s">
        <v>449</v>
      </c>
      <c r="H116" s="341" t="s">
        <v>287</v>
      </c>
      <c r="I116" s="341" t="s">
        <v>287</v>
      </c>
      <c r="J116" s="341" t="s">
        <v>287</v>
      </c>
      <c r="K116" s="3"/>
      <c r="L116" t="str">
        <f t="shared" si="18"/>
        <v>950 - Capital - x,xxx Ordinary Shares</v>
      </c>
      <c r="M116" t="s">
        <v>456</v>
      </c>
      <c r="P116" t="s">
        <v>42</v>
      </c>
      <c r="S116" s="349" cm="1">
        <f t="array" ref="S116">IFERROR(_xldudf_SCOTT_SUMTRANSACTIONS(Scotts_Org1,'COA - VALUE TABLE'!$A116,'COA - VALUE TABLE'!S$5,'COA - VALUE TABLE'!S$6),0)</f>
        <v>0</v>
      </c>
      <c r="T116" s="350" cm="1">
        <f t="array" ref="T116">IFERROR(_xldudf_SCOTT_SUMTRANSACTIONS(Scotts_Org1,'COA - VALUE TABLE'!$A116,'COA - VALUE TABLE'!T$5,'COA - VALUE TABLE'!T$6),0)</f>
        <v>0</v>
      </c>
      <c r="U116" s="350" cm="1">
        <f t="array" ref="U116">IFERROR(_xldudf_SCOTT_SUMTRANSACTIONS(Scotts_Org1,'COA - VALUE TABLE'!$A116,'COA - VALUE TABLE'!U$5,'COA - VALUE TABLE'!U$6),0)</f>
        <v>0</v>
      </c>
      <c r="V116" s="350" cm="1">
        <f t="array" ref="V116">IFERROR(_xldudf_SCOTT_SUMTRANSACTIONS(Scotts_Org1,'COA - VALUE TABLE'!$A116,'COA - VALUE TABLE'!V$5,'COA - VALUE TABLE'!V$6),0)</f>
        <v>0</v>
      </c>
      <c r="W116" s="350" cm="1">
        <f t="array" ref="W116">IFERROR(_xldudf_SCOTT_SUMTRANSACTIONS(Scotts_Org1,'COA - VALUE TABLE'!$A116,'COA - VALUE TABLE'!W$5,'COA - VALUE TABLE'!W$6),0)</f>
        <v>0</v>
      </c>
      <c r="X116" s="350" cm="1">
        <f t="array" ref="X116">IFERROR(_xldudf_SCOTT_SUMTRANSACTIONS(Scotts_Org1,'COA - VALUE TABLE'!$A116,'COA - VALUE TABLE'!X$5,'COA - VALUE TABLE'!X$6),0)</f>
        <v>0</v>
      </c>
      <c r="Y116" s="350" cm="1">
        <f t="array" ref="Y116">IFERROR(_xldudf_SCOTT_SUMTRANSACTIONS(Scotts_Org1,'COA - VALUE TABLE'!$A116,'COA - VALUE TABLE'!Y$5,'COA - VALUE TABLE'!Y$6),0)</f>
        <v>0</v>
      </c>
      <c r="Z116" s="350" cm="1">
        <f t="array" ref="Z116">IFERROR(_xldudf_SCOTT_SUMTRANSACTIONS(Scotts_Org1,'COA - VALUE TABLE'!$A116,'COA - VALUE TABLE'!Z$5,'COA - VALUE TABLE'!Z$6),0)</f>
        <v>0</v>
      </c>
      <c r="AA116" s="350" cm="1">
        <f t="array" ref="AA116">IFERROR(_xldudf_SCOTT_SUMTRANSACTIONS(Scotts_Org1,'COA - VALUE TABLE'!$A116,'COA - VALUE TABLE'!AA$5,'COA - VALUE TABLE'!AA$6),0)</f>
        <v>0</v>
      </c>
      <c r="AB116" s="350" cm="1">
        <f t="array" ref="AB116">IFERROR(_xldudf_SCOTT_SUMTRANSACTIONS(Scotts_Org1,'COA - VALUE TABLE'!$A116,'COA - VALUE TABLE'!AB$5,'COA - VALUE TABLE'!AB$6),0)</f>
        <v>0</v>
      </c>
      <c r="AC116" s="350" cm="1">
        <f t="array" ref="AC116">IFERROR(_xldudf_SCOTT_SUMTRANSACTIONS(Scotts_Org1,'COA - VALUE TABLE'!$A116,'COA - VALUE TABLE'!AC$5,'COA - VALUE TABLE'!AC$6),0)</f>
        <v>0</v>
      </c>
      <c r="AD116" s="350" cm="1">
        <f t="array" ref="AD116">IFERROR(_xldudf_SCOTT_SUMTRANSACTIONS(Scotts_Org1,'COA - VALUE TABLE'!$A116,'COA - VALUE TABLE'!AD$5,'COA - VALUE TABLE'!AD$6),0)</f>
        <v>0</v>
      </c>
      <c r="AE116" s="350">
        <f t="shared" si="19"/>
        <v>0</v>
      </c>
      <c r="AF116" s="350">
        <f>IF(Header!$C$4=S$7,S116,0)+IF(Header!$C$4=T$7,T116,0)+IF(Header!$C$4=U$7,U116,0)+IF(Header!$C$4=V$7,V116,0)+IF(Header!$C$4=W$7,W116,0)+IF(Header!$C$4=X$7,X116,0)+IF(Header!$C$4=Y$7,Y116,0)+IF(Header!$C$4=Z$7,Z116,0)+IF(Header!$C$4=AA$7,AA116,0)+IF(Header!$C$4=AB$7,AB116,0)+IF(Header!$C$4=AC$7,AC116,0)+IF(Header!$C$4=AD$7,AD116,0)</f>
        <v>0</v>
      </c>
      <c r="AG116" s="351">
        <f t="shared" si="32"/>
        <v>0</v>
      </c>
      <c r="AJ116" s="2">
        <f t="shared" si="20"/>
        <v>0</v>
      </c>
      <c r="AK116" s="341">
        <f t="shared" si="21"/>
        <v>0</v>
      </c>
      <c r="AL116" s="341">
        <f t="shared" si="22"/>
        <v>0</v>
      </c>
      <c r="AM116" s="341">
        <f t="shared" si="23"/>
        <v>0</v>
      </c>
      <c r="AN116" s="341">
        <f t="shared" si="24"/>
        <v>0</v>
      </c>
      <c r="AO116" s="341">
        <f t="shared" si="25"/>
        <v>0</v>
      </c>
      <c r="AP116" s="341">
        <f t="shared" si="26"/>
        <v>0</v>
      </c>
      <c r="AQ116" s="341">
        <f t="shared" si="27"/>
        <v>0</v>
      </c>
      <c r="AR116" s="341">
        <f t="shared" si="28"/>
        <v>0</v>
      </c>
      <c r="AS116" s="341">
        <f t="shared" si="29"/>
        <v>0</v>
      </c>
      <c r="AT116" s="341">
        <f t="shared" si="30"/>
        <v>0</v>
      </c>
      <c r="AU116" s="341">
        <f t="shared" si="31"/>
        <v>0</v>
      </c>
      <c r="AV116" s="351"/>
      <c r="AX116" s="349" cm="1">
        <f t="array" ref="AX116">IFERROR(_xldudf_SCOTT_SUMTRANSACTIONS(Scotts_Org1,'COA - VALUE TABLE'!$A116,'COA - VALUE TABLE'!AX$5,'COA - VALUE TABLE'!AX$6),0)</f>
        <v>0</v>
      </c>
      <c r="AY116" s="350" cm="1">
        <f t="array" ref="AY116">IFERROR(_xldudf_SCOTT_SUMTRANSACTIONS(Scotts_Org1,'COA - VALUE TABLE'!$A116,'COA - VALUE TABLE'!AY$5,'COA - VALUE TABLE'!AY$6),0)</f>
        <v>0</v>
      </c>
      <c r="AZ116" s="350" cm="1">
        <f t="array" ref="AZ116">IFERROR(_xldudf_SCOTT_SUMTRANSACTIONS(Scotts_Org1,'COA - VALUE TABLE'!$A116,'COA - VALUE TABLE'!AZ$5,'COA - VALUE TABLE'!AZ$6),0)</f>
        <v>0</v>
      </c>
      <c r="BA116" s="350" cm="1">
        <f t="array" ref="BA116">IFERROR(_xldudf_SCOTT_SUMTRANSACTIONS(Scotts_Org1,'COA - VALUE TABLE'!$A116,'COA - VALUE TABLE'!BA$5,'COA - VALUE TABLE'!BA$6),0)</f>
        <v>0</v>
      </c>
      <c r="BB116" s="350" cm="1">
        <f t="array" ref="BB116">IFERROR(_xldudf_SCOTT_SUMTRANSACTIONS(Scotts_Org1,'COA - VALUE TABLE'!$A116,'COA - VALUE TABLE'!BB$5,'COA - VALUE TABLE'!BB$6),0)</f>
        <v>0</v>
      </c>
      <c r="BC116" s="350" cm="1">
        <f t="array" ref="BC116">IFERROR(_xldudf_SCOTT_SUMTRANSACTIONS(Scotts_Org1,'COA - VALUE TABLE'!$A116,'COA - VALUE TABLE'!BC$5,'COA - VALUE TABLE'!BC$6),0)</f>
        <v>0</v>
      </c>
      <c r="BD116" s="350" cm="1">
        <f t="array" ref="BD116">IFERROR(_xldudf_SCOTT_SUMTRANSACTIONS(Scotts_Org1,'COA - VALUE TABLE'!$A116,'COA - VALUE TABLE'!BD$5,'COA - VALUE TABLE'!BD$6),0)</f>
        <v>0</v>
      </c>
      <c r="BE116" s="350" cm="1">
        <f t="array" ref="BE116">IFERROR(_xldudf_SCOTT_SUMTRANSACTIONS(Scotts_Org1,'COA - VALUE TABLE'!$A116,'COA - VALUE TABLE'!BE$5,'COA - VALUE TABLE'!BE$6),0)</f>
        <v>0</v>
      </c>
      <c r="BF116" s="350" cm="1">
        <f t="array" ref="BF116">IFERROR(_xldudf_SCOTT_SUMTRANSACTIONS(Scotts_Org1,'COA - VALUE TABLE'!$A116,'COA - VALUE TABLE'!BF$5,'COA - VALUE TABLE'!BF$6),0)</f>
        <v>0</v>
      </c>
      <c r="BG116" s="350" cm="1">
        <f t="array" ref="BG116">IFERROR(_xldudf_SCOTT_SUMTRANSACTIONS(Scotts_Org1,'COA - VALUE TABLE'!$A116,'COA - VALUE TABLE'!BG$5,'COA - VALUE TABLE'!BG$6),0)</f>
        <v>0</v>
      </c>
      <c r="BH116" s="350" cm="1">
        <f t="array" ref="BH116">IFERROR(_xldudf_SCOTT_SUMTRANSACTIONS(Scotts_Org1,'COA - VALUE TABLE'!$A116,'COA - VALUE TABLE'!BH$5,'COA - VALUE TABLE'!BH$6),0)</f>
        <v>0</v>
      </c>
      <c r="BI116" s="350" cm="1">
        <f t="array" ref="BI116">IFERROR(_xldudf_SCOTT_SUMTRANSACTIONS(Scotts_Org1,'COA - VALUE TABLE'!$A116,'COA - VALUE TABLE'!BI$5,'COA - VALUE TABLE'!BI$6),0)</f>
        <v>0</v>
      </c>
      <c r="BJ116" s="351" cm="1">
        <f t="array" ref="BJ116">IFERROR(_xldudf_SCOTT_SUMTRANSACTIONS(Scotts_Org1,'COA - VALUE TABLE'!$A116,'COA - VALUE TABLE'!BJ$5,'COA - VALUE TABLE'!BJ$6),0)</f>
        <v>0</v>
      </c>
    </row>
    <row r="117" spans="1:62" x14ac:dyDescent="0.2">
      <c r="A117" s="2">
        <v>960</v>
      </c>
      <c r="B117" s="341" t="s">
        <v>450</v>
      </c>
      <c r="C117" s="341" t="s">
        <v>16</v>
      </c>
      <c r="D117" s="341"/>
      <c r="E117" s="341" t="s">
        <v>16</v>
      </c>
      <c r="F117" s="341" t="s">
        <v>290</v>
      </c>
      <c r="G117" s="341" t="s">
        <v>451</v>
      </c>
      <c r="H117" s="341" t="s">
        <v>287</v>
      </c>
      <c r="I117" s="341" t="s">
        <v>287</v>
      </c>
      <c r="J117" s="341" t="s">
        <v>287</v>
      </c>
      <c r="K117" s="3"/>
      <c r="L117" t="str">
        <f t="shared" si="18"/>
        <v>960 - Retained Earnings</v>
      </c>
      <c r="M117" t="s">
        <v>456</v>
      </c>
      <c r="P117" t="s">
        <v>42</v>
      </c>
      <c r="S117" s="349" cm="1">
        <f t="array" ref="S117">IFERROR(_xldudf_SCOTT_SUMTRANSACTIONS(Scotts_Org1,'COA - VALUE TABLE'!$A117,'COA - VALUE TABLE'!S$5,'COA - VALUE TABLE'!S$6),0)</f>
        <v>0</v>
      </c>
      <c r="T117" s="350" cm="1">
        <f t="array" ref="T117">IFERROR(_xldudf_SCOTT_SUMTRANSACTIONS(Scotts_Org1,'COA - VALUE TABLE'!$A117,'COA - VALUE TABLE'!T$5,'COA - VALUE TABLE'!T$6),0)</f>
        <v>0</v>
      </c>
      <c r="U117" s="350" cm="1">
        <f t="array" ref="U117">IFERROR(_xldudf_SCOTT_SUMTRANSACTIONS(Scotts_Org1,'COA - VALUE TABLE'!$A117,'COA - VALUE TABLE'!U$5,'COA - VALUE TABLE'!U$6),0)</f>
        <v>0</v>
      </c>
      <c r="V117" s="350" cm="1">
        <f t="array" ref="V117">IFERROR(_xldudf_SCOTT_SUMTRANSACTIONS(Scotts_Org1,'COA - VALUE TABLE'!$A117,'COA - VALUE TABLE'!V$5,'COA - VALUE TABLE'!V$6),0)</f>
        <v>0</v>
      </c>
      <c r="W117" s="350" cm="1">
        <f t="array" ref="W117">IFERROR(_xldudf_SCOTT_SUMTRANSACTIONS(Scotts_Org1,'COA - VALUE TABLE'!$A117,'COA - VALUE TABLE'!W$5,'COA - VALUE TABLE'!W$6),0)</f>
        <v>0</v>
      </c>
      <c r="X117" s="350" cm="1">
        <f t="array" ref="X117">IFERROR(_xldudf_SCOTT_SUMTRANSACTIONS(Scotts_Org1,'COA - VALUE TABLE'!$A117,'COA - VALUE TABLE'!X$5,'COA - VALUE TABLE'!X$6),0)</f>
        <v>0</v>
      </c>
      <c r="Y117" s="350" cm="1">
        <f t="array" ref="Y117">IFERROR(_xldudf_SCOTT_SUMTRANSACTIONS(Scotts_Org1,'COA - VALUE TABLE'!$A117,'COA - VALUE TABLE'!Y$5,'COA - VALUE TABLE'!Y$6),0)</f>
        <v>0</v>
      </c>
      <c r="Z117" s="350" cm="1">
        <f t="array" ref="Z117">IFERROR(_xldudf_SCOTT_SUMTRANSACTIONS(Scotts_Org1,'COA - VALUE TABLE'!$A117,'COA - VALUE TABLE'!Z$5,'COA - VALUE TABLE'!Z$6),0)</f>
        <v>0</v>
      </c>
      <c r="AA117" s="350" cm="1">
        <f t="array" ref="AA117">IFERROR(_xldudf_SCOTT_SUMTRANSACTIONS(Scotts_Org1,'COA - VALUE TABLE'!$A117,'COA - VALUE TABLE'!AA$5,'COA - VALUE TABLE'!AA$6),0)</f>
        <v>0</v>
      </c>
      <c r="AB117" s="350" cm="1">
        <f t="array" ref="AB117">IFERROR(_xldudf_SCOTT_SUMTRANSACTIONS(Scotts_Org1,'COA - VALUE TABLE'!$A117,'COA - VALUE TABLE'!AB$5,'COA - VALUE TABLE'!AB$6),0)</f>
        <v>0</v>
      </c>
      <c r="AC117" s="350" cm="1">
        <f t="array" ref="AC117">IFERROR(_xldudf_SCOTT_SUMTRANSACTIONS(Scotts_Org1,'COA - VALUE TABLE'!$A117,'COA - VALUE TABLE'!AC$5,'COA - VALUE TABLE'!AC$6),0)</f>
        <v>0</v>
      </c>
      <c r="AD117" s="350" cm="1">
        <f t="array" ref="AD117">IFERROR(_xldudf_SCOTT_SUMTRANSACTIONS(Scotts_Org1,'COA - VALUE TABLE'!$A117,'COA - VALUE TABLE'!AD$5,'COA - VALUE TABLE'!AD$6),0)</f>
        <v>0</v>
      </c>
      <c r="AE117" s="350">
        <f t="shared" si="19"/>
        <v>0</v>
      </c>
      <c r="AF117" s="350">
        <f>IF(Header!$C$4=S$7,S117,0)+IF(Header!$C$4=T$7,T117,0)+IF(Header!$C$4=U$7,U117,0)+IF(Header!$C$4=V$7,V117,0)+IF(Header!$C$4=W$7,W117,0)+IF(Header!$C$4=X$7,X117,0)+IF(Header!$C$4=Y$7,Y117,0)+IF(Header!$C$4=Z$7,Z117,0)+IF(Header!$C$4=AA$7,AA117,0)+IF(Header!$C$4=AB$7,AB117,0)+IF(Header!$C$4=AC$7,AC117,0)+IF(Header!$C$4=AD$7,AD117,0)</f>
        <v>0</v>
      </c>
      <c r="AG117" s="351">
        <f t="shared" si="32"/>
        <v>0</v>
      </c>
      <c r="AJ117" s="2">
        <f t="shared" si="20"/>
        <v>0</v>
      </c>
      <c r="AK117" s="341">
        <f t="shared" si="21"/>
        <v>0</v>
      </c>
      <c r="AL117" s="341">
        <f t="shared" si="22"/>
        <v>0</v>
      </c>
      <c r="AM117" s="341">
        <f t="shared" si="23"/>
        <v>0</v>
      </c>
      <c r="AN117" s="341">
        <f t="shared" si="24"/>
        <v>0</v>
      </c>
      <c r="AO117" s="341">
        <f t="shared" si="25"/>
        <v>0</v>
      </c>
      <c r="AP117" s="341">
        <f t="shared" si="26"/>
        <v>0</v>
      </c>
      <c r="AQ117" s="341">
        <f t="shared" si="27"/>
        <v>0</v>
      </c>
      <c r="AR117" s="341">
        <f t="shared" si="28"/>
        <v>0</v>
      </c>
      <c r="AS117" s="341">
        <f t="shared" si="29"/>
        <v>0</v>
      </c>
      <c r="AT117" s="341">
        <f t="shared" si="30"/>
        <v>0</v>
      </c>
      <c r="AU117" s="341">
        <f t="shared" si="31"/>
        <v>0</v>
      </c>
      <c r="AV117" s="351"/>
      <c r="AX117" s="349" cm="1">
        <f t="array" ref="AX117">IFERROR(_xldudf_SCOTT_SUMTRANSACTIONS(Scotts_Org1,'COA - VALUE TABLE'!$A117,'COA - VALUE TABLE'!AX$5,'COA - VALUE TABLE'!AX$6),0)</f>
        <v>0</v>
      </c>
      <c r="AY117" s="350" cm="1">
        <f t="array" ref="AY117">IFERROR(_xldudf_SCOTT_SUMTRANSACTIONS(Scotts_Org1,'COA - VALUE TABLE'!$A117,'COA - VALUE TABLE'!AY$5,'COA - VALUE TABLE'!AY$6),0)</f>
        <v>0</v>
      </c>
      <c r="AZ117" s="350" cm="1">
        <f t="array" ref="AZ117">IFERROR(_xldudf_SCOTT_SUMTRANSACTIONS(Scotts_Org1,'COA - VALUE TABLE'!$A117,'COA - VALUE TABLE'!AZ$5,'COA - VALUE TABLE'!AZ$6),0)</f>
        <v>0</v>
      </c>
      <c r="BA117" s="350" cm="1">
        <f t="array" ref="BA117">IFERROR(_xldudf_SCOTT_SUMTRANSACTIONS(Scotts_Org1,'COA - VALUE TABLE'!$A117,'COA - VALUE TABLE'!BA$5,'COA - VALUE TABLE'!BA$6),0)</f>
        <v>0</v>
      </c>
      <c r="BB117" s="350" cm="1">
        <f t="array" ref="BB117">IFERROR(_xldudf_SCOTT_SUMTRANSACTIONS(Scotts_Org1,'COA - VALUE TABLE'!$A117,'COA - VALUE TABLE'!BB$5,'COA - VALUE TABLE'!BB$6),0)</f>
        <v>0</v>
      </c>
      <c r="BC117" s="350" cm="1">
        <f t="array" ref="BC117">IFERROR(_xldudf_SCOTT_SUMTRANSACTIONS(Scotts_Org1,'COA - VALUE TABLE'!$A117,'COA - VALUE TABLE'!BC$5,'COA - VALUE TABLE'!BC$6),0)</f>
        <v>0</v>
      </c>
      <c r="BD117" s="350" cm="1">
        <f t="array" ref="BD117">IFERROR(_xldudf_SCOTT_SUMTRANSACTIONS(Scotts_Org1,'COA - VALUE TABLE'!$A117,'COA - VALUE TABLE'!BD$5,'COA - VALUE TABLE'!BD$6),0)</f>
        <v>0</v>
      </c>
      <c r="BE117" s="350" cm="1">
        <f t="array" ref="BE117">IFERROR(_xldudf_SCOTT_SUMTRANSACTIONS(Scotts_Org1,'COA - VALUE TABLE'!$A117,'COA - VALUE TABLE'!BE$5,'COA - VALUE TABLE'!BE$6),0)</f>
        <v>0</v>
      </c>
      <c r="BF117" s="350" cm="1">
        <f t="array" ref="BF117">IFERROR(_xldudf_SCOTT_SUMTRANSACTIONS(Scotts_Org1,'COA - VALUE TABLE'!$A117,'COA - VALUE TABLE'!BF$5,'COA - VALUE TABLE'!BF$6),0)</f>
        <v>0</v>
      </c>
      <c r="BG117" s="350" cm="1">
        <f t="array" ref="BG117">IFERROR(_xldudf_SCOTT_SUMTRANSACTIONS(Scotts_Org1,'COA - VALUE TABLE'!$A117,'COA - VALUE TABLE'!BG$5,'COA - VALUE TABLE'!BG$6),0)</f>
        <v>0</v>
      </c>
      <c r="BH117" s="350" cm="1">
        <f t="array" ref="BH117">IFERROR(_xldudf_SCOTT_SUMTRANSACTIONS(Scotts_Org1,'COA - VALUE TABLE'!$A117,'COA - VALUE TABLE'!BH$5,'COA - VALUE TABLE'!BH$6),0)</f>
        <v>0</v>
      </c>
      <c r="BI117" s="350" cm="1">
        <f t="array" ref="BI117">IFERROR(_xldudf_SCOTT_SUMTRANSACTIONS(Scotts_Org1,'COA - VALUE TABLE'!$A117,'COA - VALUE TABLE'!BI$5,'COA - VALUE TABLE'!BI$6),0)</f>
        <v>0</v>
      </c>
      <c r="BJ117" s="351" cm="1">
        <f t="array" ref="BJ117">IFERROR(_xldudf_SCOTT_SUMTRANSACTIONS(Scotts_Org1,'COA - VALUE TABLE'!$A117,'COA - VALUE TABLE'!BJ$5,'COA - VALUE TABLE'!BJ$6),0)</f>
        <v>0</v>
      </c>
    </row>
    <row r="118" spans="1:62" x14ac:dyDescent="0.2">
      <c r="A118" s="2">
        <v>961</v>
      </c>
      <c r="B118" s="341" t="s">
        <v>524</v>
      </c>
      <c r="C118" s="341" t="s">
        <v>525</v>
      </c>
      <c r="D118" s="341"/>
      <c r="E118" s="341" t="s">
        <v>448</v>
      </c>
      <c r="F118" s="341" t="s">
        <v>290</v>
      </c>
      <c r="G118" s="341" t="s">
        <v>526</v>
      </c>
      <c r="H118" s="341" t="s">
        <v>287</v>
      </c>
      <c r="I118" s="341" t="s">
        <v>287</v>
      </c>
      <c r="J118" s="341" t="s">
        <v>287</v>
      </c>
      <c r="K118" s="3"/>
      <c r="L118" t="str">
        <f t="shared" si="18"/>
        <v>961 - Dividends Paid</v>
      </c>
      <c r="M118" t="s">
        <v>456</v>
      </c>
      <c r="P118" t="s">
        <v>42</v>
      </c>
      <c r="S118" s="349" cm="1">
        <f t="array" ref="S118">IFERROR(_xldudf_SCOTT_SUMTRANSACTIONS(Scotts_Org1,'COA - VALUE TABLE'!$A118,'COA - VALUE TABLE'!S$5,'COA - VALUE TABLE'!S$6),0)</f>
        <v>0</v>
      </c>
      <c r="T118" s="350" cm="1">
        <f t="array" ref="T118">IFERROR(_xldudf_SCOTT_SUMTRANSACTIONS(Scotts_Org1,'COA - VALUE TABLE'!$A118,'COA - VALUE TABLE'!T$5,'COA - VALUE TABLE'!T$6),0)</f>
        <v>0</v>
      </c>
      <c r="U118" s="350" cm="1">
        <f t="array" ref="U118">IFERROR(_xldudf_SCOTT_SUMTRANSACTIONS(Scotts_Org1,'COA - VALUE TABLE'!$A118,'COA - VALUE TABLE'!U$5,'COA - VALUE TABLE'!U$6),0)</f>
        <v>0</v>
      </c>
      <c r="V118" s="350" cm="1">
        <f t="array" ref="V118">IFERROR(_xldudf_SCOTT_SUMTRANSACTIONS(Scotts_Org1,'COA - VALUE TABLE'!$A118,'COA - VALUE TABLE'!V$5,'COA - VALUE TABLE'!V$6),0)</f>
        <v>0</v>
      </c>
      <c r="W118" s="350" cm="1">
        <f t="array" ref="W118">IFERROR(_xldudf_SCOTT_SUMTRANSACTIONS(Scotts_Org1,'COA - VALUE TABLE'!$A118,'COA - VALUE TABLE'!W$5,'COA - VALUE TABLE'!W$6),0)</f>
        <v>0</v>
      </c>
      <c r="X118" s="350" cm="1">
        <f t="array" ref="X118">IFERROR(_xldudf_SCOTT_SUMTRANSACTIONS(Scotts_Org1,'COA - VALUE TABLE'!$A118,'COA - VALUE TABLE'!X$5,'COA - VALUE TABLE'!X$6),0)</f>
        <v>0</v>
      </c>
      <c r="Y118" s="350" cm="1">
        <f t="array" ref="Y118">IFERROR(_xldudf_SCOTT_SUMTRANSACTIONS(Scotts_Org1,'COA - VALUE TABLE'!$A118,'COA - VALUE TABLE'!Y$5,'COA - VALUE TABLE'!Y$6),0)</f>
        <v>0</v>
      </c>
      <c r="Z118" s="350" cm="1">
        <f t="array" ref="Z118">IFERROR(_xldudf_SCOTT_SUMTRANSACTIONS(Scotts_Org1,'COA - VALUE TABLE'!$A118,'COA - VALUE TABLE'!Z$5,'COA - VALUE TABLE'!Z$6),0)</f>
        <v>0</v>
      </c>
      <c r="AA118" s="350" cm="1">
        <f t="array" ref="AA118">IFERROR(_xldudf_SCOTT_SUMTRANSACTIONS(Scotts_Org1,'COA - VALUE TABLE'!$A118,'COA - VALUE TABLE'!AA$5,'COA - VALUE TABLE'!AA$6),0)</f>
        <v>0</v>
      </c>
      <c r="AB118" s="350" cm="1">
        <f t="array" ref="AB118">IFERROR(_xldudf_SCOTT_SUMTRANSACTIONS(Scotts_Org1,'COA - VALUE TABLE'!$A118,'COA - VALUE TABLE'!AB$5,'COA - VALUE TABLE'!AB$6),0)</f>
        <v>0</v>
      </c>
      <c r="AC118" s="350" cm="1">
        <f t="array" ref="AC118">IFERROR(_xldudf_SCOTT_SUMTRANSACTIONS(Scotts_Org1,'COA - VALUE TABLE'!$A118,'COA - VALUE TABLE'!AC$5,'COA - VALUE TABLE'!AC$6),0)</f>
        <v>0</v>
      </c>
      <c r="AD118" s="350" cm="1">
        <f t="array" ref="AD118">IFERROR(_xldudf_SCOTT_SUMTRANSACTIONS(Scotts_Org1,'COA - VALUE TABLE'!$A118,'COA - VALUE TABLE'!AD$5,'COA - VALUE TABLE'!AD$6),0)</f>
        <v>0</v>
      </c>
      <c r="AE118" s="350">
        <f t="shared" si="19"/>
        <v>0</v>
      </c>
      <c r="AF118" s="350">
        <f>IF(Header!$C$4=S$7,S118,0)+IF(Header!$C$4=T$7,T118,0)+IF(Header!$C$4=U$7,U118,0)+IF(Header!$C$4=V$7,V118,0)+IF(Header!$C$4=W$7,W118,0)+IF(Header!$C$4=X$7,X118,0)+IF(Header!$C$4=Y$7,Y118,0)+IF(Header!$C$4=Z$7,Z118,0)+IF(Header!$C$4=AA$7,AA118,0)+IF(Header!$C$4=AB$7,AB118,0)+IF(Header!$C$4=AC$7,AC118,0)+IF(Header!$C$4=AD$7,AD118,0)</f>
        <v>0</v>
      </c>
      <c r="AG118" s="351">
        <f t="shared" si="32"/>
        <v>0</v>
      </c>
      <c r="AJ118" s="2">
        <f t="shared" si="20"/>
        <v>0</v>
      </c>
      <c r="AK118" s="341">
        <f t="shared" si="21"/>
        <v>0</v>
      </c>
      <c r="AL118" s="341">
        <f t="shared" si="22"/>
        <v>0</v>
      </c>
      <c r="AM118" s="341">
        <f t="shared" si="23"/>
        <v>0</v>
      </c>
      <c r="AN118" s="341">
        <f t="shared" si="24"/>
        <v>0</v>
      </c>
      <c r="AO118" s="341">
        <f t="shared" si="25"/>
        <v>0</v>
      </c>
      <c r="AP118" s="341">
        <f t="shared" si="26"/>
        <v>0</v>
      </c>
      <c r="AQ118" s="341">
        <f t="shared" si="27"/>
        <v>0</v>
      </c>
      <c r="AR118" s="341">
        <f t="shared" si="28"/>
        <v>0</v>
      </c>
      <c r="AS118" s="341">
        <f t="shared" si="29"/>
        <v>0</v>
      </c>
      <c r="AT118" s="341">
        <f t="shared" si="30"/>
        <v>0</v>
      </c>
      <c r="AU118" s="341">
        <f t="shared" si="31"/>
        <v>0</v>
      </c>
      <c r="AV118" s="351"/>
      <c r="AX118" s="349" cm="1">
        <f t="array" ref="AX118">IFERROR(_xldudf_SCOTT_SUMTRANSACTIONS(Scotts_Org1,'COA - VALUE TABLE'!$A118,'COA - VALUE TABLE'!AX$5,'COA - VALUE TABLE'!AX$6),0)</f>
        <v>0</v>
      </c>
      <c r="AY118" s="350" cm="1">
        <f t="array" ref="AY118">IFERROR(_xldudf_SCOTT_SUMTRANSACTIONS(Scotts_Org1,'COA - VALUE TABLE'!$A118,'COA - VALUE TABLE'!AY$5,'COA - VALUE TABLE'!AY$6),0)</f>
        <v>0</v>
      </c>
      <c r="AZ118" s="350" cm="1">
        <f t="array" ref="AZ118">IFERROR(_xldudf_SCOTT_SUMTRANSACTIONS(Scotts_Org1,'COA - VALUE TABLE'!$A118,'COA - VALUE TABLE'!AZ$5,'COA - VALUE TABLE'!AZ$6),0)</f>
        <v>0</v>
      </c>
      <c r="BA118" s="350" cm="1">
        <f t="array" ref="BA118">IFERROR(_xldudf_SCOTT_SUMTRANSACTIONS(Scotts_Org1,'COA - VALUE TABLE'!$A118,'COA - VALUE TABLE'!BA$5,'COA - VALUE TABLE'!BA$6),0)</f>
        <v>0</v>
      </c>
      <c r="BB118" s="350" cm="1">
        <f t="array" ref="BB118">IFERROR(_xldudf_SCOTT_SUMTRANSACTIONS(Scotts_Org1,'COA - VALUE TABLE'!$A118,'COA - VALUE TABLE'!BB$5,'COA - VALUE TABLE'!BB$6),0)</f>
        <v>0</v>
      </c>
      <c r="BC118" s="350" cm="1">
        <f t="array" ref="BC118">IFERROR(_xldudf_SCOTT_SUMTRANSACTIONS(Scotts_Org1,'COA - VALUE TABLE'!$A118,'COA - VALUE TABLE'!BC$5,'COA - VALUE TABLE'!BC$6),0)</f>
        <v>0</v>
      </c>
      <c r="BD118" s="350" cm="1">
        <f t="array" ref="BD118">IFERROR(_xldudf_SCOTT_SUMTRANSACTIONS(Scotts_Org1,'COA - VALUE TABLE'!$A118,'COA - VALUE TABLE'!BD$5,'COA - VALUE TABLE'!BD$6),0)</f>
        <v>0</v>
      </c>
      <c r="BE118" s="350" cm="1">
        <f t="array" ref="BE118">IFERROR(_xldudf_SCOTT_SUMTRANSACTIONS(Scotts_Org1,'COA - VALUE TABLE'!$A118,'COA - VALUE TABLE'!BE$5,'COA - VALUE TABLE'!BE$6),0)</f>
        <v>0</v>
      </c>
      <c r="BF118" s="350" cm="1">
        <f t="array" ref="BF118">IFERROR(_xldudf_SCOTT_SUMTRANSACTIONS(Scotts_Org1,'COA - VALUE TABLE'!$A118,'COA - VALUE TABLE'!BF$5,'COA - VALUE TABLE'!BF$6),0)</f>
        <v>0</v>
      </c>
      <c r="BG118" s="350" cm="1">
        <f t="array" ref="BG118">IFERROR(_xldudf_SCOTT_SUMTRANSACTIONS(Scotts_Org1,'COA - VALUE TABLE'!$A118,'COA - VALUE TABLE'!BG$5,'COA - VALUE TABLE'!BG$6),0)</f>
        <v>0</v>
      </c>
      <c r="BH118" s="350" cm="1">
        <f t="array" ref="BH118">IFERROR(_xldudf_SCOTT_SUMTRANSACTIONS(Scotts_Org1,'COA - VALUE TABLE'!$A118,'COA - VALUE TABLE'!BH$5,'COA - VALUE TABLE'!BH$6),0)</f>
        <v>0</v>
      </c>
      <c r="BI118" s="350" cm="1">
        <f t="array" ref="BI118">IFERROR(_xldudf_SCOTT_SUMTRANSACTIONS(Scotts_Org1,'COA - VALUE TABLE'!$A118,'COA - VALUE TABLE'!BI$5,'COA - VALUE TABLE'!BI$6),0)</f>
        <v>0</v>
      </c>
      <c r="BJ118" s="351" cm="1">
        <f t="array" ref="BJ118">IFERROR(_xldudf_SCOTT_SUMTRANSACTIONS(Scotts_Org1,'COA - VALUE TABLE'!$A118,'COA - VALUE TABLE'!BJ$5,'COA - VALUE TABLE'!BJ$6),0)</f>
        <v>0</v>
      </c>
    </row>
    <row r="119" spans="1:62" x14ac:dyDescent="0.2">
      <c r="A119" s="2">
        <v>970</v>
      </c>
      <c r="B119" s="341" t="s">
        <v>524</v>
      </c>
      <c r="C119" s="341" t="s">
        <v>452</v>
      </c>
      <c r="D119" s="341"/>
      <c r="E119" s="341" t="s">
        <v>448</v>
      </c>
      <c r="F119" s="341" t="s">
        <v>290</v>
      </c>
      <c r="G119" s="341" t="s">
        <v>453</v>
      </c>
      <c r="H119" s="341" t="s">
        <v>287</v>
      </c>
      <c r="I119" s="341" t="s">
        <v>287</v>
      </c>
      <c r="J119" s="341" t="s">
        <v>286</v>
      </c>
      <c r="K119" s="3"/>
      <c r="L119" t="str">
        <f t="shared" si="18"/>
        <v>970 - Owner A Funds Introduced</v>
      </c>
      <c r="M119" t="s">
        <v>456</v>
      </c>
      <c r="P119" t="s">
        <v>42</v>
      </c>
      <c r="S119" s="349" cm="1">
        <f t="array" ref="S119">IFERROR(_xldudf_SCOTT_SUMTRANSACTIONS(Scotts_Org1,'COA - VALUE TABLE'!$A119,'COA - VALUE TABLE'!S$5,'COA - VALUE TABLE'!S$6),0)</f>
        <v>0</v>
      </c>
      <c r="T119" s="350" cm="1">
        <f t="array" ref="T119">IFERROR(_xldudf_SCOTT_SUMTRANSACTIONS(Scotts_Org1,'COA - VALUE TABLE'!$A119,'COA - VALUE TABLE'!T$5,'COA - VALUE TABLE'!T$6),0)</f>
        <v>0</v>
      </c>
      <c r="U119" s="350" cm="1">
        <f t="array" ref="U119">IFERROR(_xldudf_SCOTT_SUMTRANSACTIONS(Scotts_Org1,'COA - VALUE TABLE'!$A119,'COA - VALUE TABLE'!U$5,'COA - VALUE TABLE'!U$6),0)</f>
        <v>0</v>
      </c>
      <c r="V119" s="350" cm="1">
        <f t="array" ref="V119">IFERROR(_xldudf_SCOTT_SUMTRANSACTIONS(Scotts_Org1,'COA - VALUE TABLE'!$A119,'COA - VALUE TABLE'!V$5,'COA - VALUE TABLE'!V$6),0)</f>
        <v>0</v>
      </c>
      <c r="W119" s="350" cm="1">
        <f t="array" ref="W119">IFERROR(_xldudf_SCOTT_SUMTRANSACTIONS(Scotts_Org1,'COA - VALUE TABLE'!$A119,'COA - VALUE TABLE'!W$5,'COA - VALUE TABLE'!W$6),0)</f>
        <v>0</v>
      </c>
      <c r="X119" s="350" cm="1">
        <f t="array" ref="X119">IFERROR(_xldudf_SCOTT_SUMTRANSACTIONS(Scotts_Org1,'COA - VALUE TABLE'!$A119,'COA - VALUE TABLE'!X$5,'COA - VALUE TABLE'!X$6),0)</f>
        <v>0</v>
      </c>
      <c r="Y119" s="350" cm="1">
        <f t="array" ref="Y119">IFERROR(_xldudf_SCOTT_SUMTRANSACTIONS(Scotts_Org1,'COA - VALUE TABLE'!$A119,'COA - VALUE TABLE'!Y$5,'COA - VALUE TABLE'!Y$6),0)</f>
        <v>0</v>
      </c>
      <c r="Z119" s="350" cm="1">
        <f t="array" ref="Z119">IFERROR(_xldudf_SCOTT_SUMTRANSACTIONS(Scotts_Org1,'COA - VALUE TABLE'!$A119,'COA - VALUE TABLE'!Z$5,'COA - VALUE TABLE'!Z$6),0)</f>
        <v>0</v>
      </c>
      <c r="AA119" s="350" cm="1">
        <f t="array" ref="AA119">IFERROR(_xldudf_SCOTT_SUMTRANSACTIONS(Scotts_Org1,'COA - VALUE TABLE'!$A119,'COA - VALUE TABLE'!AA$5,'COA - VALUE TABLE'!AA$6),0)</f>
        <v>0</v>
      </c>
      <c r="AB119" s="350" cm="1">
        <f t="array" ref="AB119">IFERROR(_xldudf_SCOTT_SUMTRANSACTIONS(Scotts_Org1,'COA - VALUE TABLE'!$A119,'COA - VALUE TABLE'!AB$5,'COA - VALUE TABLE'!AB$6),0)</f>
        <v>0</v>
      </c>
      <c r="AC119" s="350" cm="1">
        <f t="array" ref="AC119">IFERROR(_xldudf_SCOTT_SUMTRANSACTIONS(Scotts_Org1,'COA - VALUE TABLE'!$A119,'COA - VALUE TABLE'!AC$5,'COA - VALUE TABLE'!AC$6),0)</f>
        <v>0</v>
      </c>
      <c r="AD119" s="350" cm="1">
        <f t="array" ref="AD119">IFERROR(_xldudf_SCOTT_SUMTRANSACTIONS(Scotts_Org1,'COA - VALUE TABLE'!$A119,'COA - VALUE TABLE'!AD$5,'COA - VALUE TABLE'!AD$6),0)</f>
        <v>0</v>
      </c>
      <c r="AE119" s="350">
        <f t="shared" si="19"/>
        <v>0</v>
      </c>
      <c r="AF119" s="350">
        <f>IF(Header!$C$4=S$7,S119,0)+IF(Header!$C$4=T$7,T119,0)+IF(Header!$C$4=U$7,U119,0)+IF(Header!$C$4=V$7,V119,0)+IF(Header!$C$4=W$7,W119,0)+IF(Header!$C$4=X$7,X119,0)+IF(Header!$C$4=Y$7,Y119,0)+IF(Header!$C$4=Z$7,Z119,0)+IF(Header!$C$4=AA$7,AA119,0)+IF(Header!$C$4=AB$7,AB119,0)+IF(Header!$C$4=AC$7,AC119,0)+IF(Header!$C$4=AD$7,AD119,0)</f>
        <v>0</v>
      </c>
      <c r="AG119" s="351">
        <f t="shared" si="32"/>
        <v>0</v>
      </c>
      <c r="AJ119" s="2">
        <f t="shared" si="20"/>
        <v>0</v>
      </c>
      <c r="AK119" s="341">
        <f t="shared" si="21"/>
        <v>0</v>
      </c>
      <c r="AL119" s="341">
        <f t="shared" si="22"/>
        <v>0</v>
      </c>
      <c r="AM119" s="341">
        <f t="shared" si="23"/>
        <v>0</v>
      </c>
      <c r="AN119" s="341">
        <f t="shared" si="24"/>
        <v>0</v>
      </c>
      <c r="AO119" s="341">
        <f t="shared" si="25"/>
        <v>0</v>
      </c>
      <c r="AP119" s="341">
        <f t="shared" si="26"/>
        <v>0</v>
      </c>
      <c r="AQ119" s="341">
        <f t="shared" si="27"/>
        <v>0</v>
      </c>
      <c r="AR119" s="341">
        <f t="shared" si="28"/>
        <v>0</v>
      </c>
      <c r="AS119" s="341">
        <f t="shared" si="29"/>
        <v>0</v>
      </c>
      <c r="AT119" s="341">
        <f t="shared" si="30"/>
        <v>0</v>
      </c>
      <c r="AU119" s="341">
        <f t="shared" si="31"/>
        <v>0</v>
      </c>
      <c r="AV119" s="351"/>
      <c r="AX119" s="349" cm="1">
        <f t="array" ref="AX119">IFERROR(_xldudf_SCOTT_SUMTRANSACTIONS(Scotts_Org1,'COA - VALUE TABLE'!$A119,'COA - VALUE TABLE'!AX$5,'COA - VALUE TABLE'!AX$6),0)</f>
        <v>0</v>
      </c>
      <c r="AY119" s="350" cm="1">
        <f t="array" ref="AY119">IFERROR(_xldudf_SCOTT_SUMTRANSACTIONS(Scotts_Org1,'COA - VALUE TABLE'!$A119,'COA - VALUE TABLE'!AY$5,'COA - VALUE TABLE'!AY$6),0)</f>
        <v>0</v>
      </c>
      <c r="AZ119" s="350" cm="1">
        <f t="array" ref="AZ119">IFERROR(_xldudf_SCOTT_SUMTRANSACTIONS(Scotts_Org1,'COA - VALUE TABLE'!$A119,'COA - VALUE TABLE'!AZ$5,'COA - VALUE TABLE'!AZ$6),0)</f>
        <v>0</v>
      </c>
      <c r="BA119" s="350" cm="1">
        <f t="array" ref="BA119">IFERROR(_xldudf_SCOTT_SUMTRANSACTIONS(Scotts_Org1,'COA - VALUE TABLE'!$A119,'COA - VALUE TABLE'!BA$5,'COA - VALUE TABLE'!BA$6),0)</f>
        <v>0</v>
      </c>
      <c r="BB119" s="350" cm="1">
        <f t="array" ref="BB119">IFERROR(_xldudf_SCOTT_SUMTRANSACTIONS(Scotts_Org1,'COA - VALUE TABLE'!$A119,'COA - VALUE TABLE'!BB$5,'COA - VALUE TABLE'!BB$6),0)</f>
        <v>0</v>
      </c>
      <c r="BC119" s="350" cm="1">
        <f t="array" ref="BC119">IFERROR(_xldudf_SCOTT_SUMTRANSACTIONS(Scotts_Org1,'COA - VALUE TABLE'!$A119,'COA - VALUE TABLE'!BC$5,'COA - VALUE TABLE'!BC$6),0)</f>
        <v>0</v>
      </c>
      <c r="BD119" s="350" cm="1">
        <f t="array" ref="BD119">IFERROR(_xldudf_SCOTT_SUMTRANSACTIONS(Scotts_Org1,'COA - VALUE TABLE'!$A119,'COA - VALUE TABLE'!BD$5,'COA - VALUE TABLE'!BD$6),0)</f>
        <v>0</v>
      </c>
      <c r="BE119" s="350" cm="1">
        <f t="array" ref="BE119">IFERROR(_xldudf_SCOTT_SUMTRANSACTIONS(Scotts_Org1,'COA - VALUE TABLE'!$A119,'COA - VALUE TABLE'!BE$5,'COA - VALUE TABLE'!BE$6),0)</f>
        <v>0</v>
      </c>
      <c r="BF119" s="350" cm="1">
        <f t="array" ref="BF119">IFERROR(_xldudf_SCOTT_SUMTRANSACTIONS(Scotts_Org1,'COA - VALUE TABLE'!$A119,'COA - VALUE TABLE'!BF$5,'COA - VALUE TABLE'!BF$6),0)</f>
        <v>0</v>
      </c>
      <c r="BG119" s="350" cm="1">
        <f t="array" ref="BG119">IFERROR(_xldudf_SCOTT_SUMTRANSACTIONS(Scotts_Org1,'COA - VALUE TABLE'!$A119,'COA - VALUE TABLE'!BG$5,'COA - VALUE TABLE'!BG$6),0)</f>
        <v>0</v>
      </c>
      <c r="BH119" s="350" cm="1">
        <f t="array" ref="BH119">IFERROR(_xldudf_SCOTT_SUMTRANSACTIONS(Scotts_Org1,'COA - VALUE TABLE'!$A119,'COA - VALUE TABLE'!BH$5,'COA - VALUE TABLE'!BH$6),0)</f>
        <v>0</v>
      </c>
      <c r="BI119" s="350" cm="1">
        <f t="array" ref="BI119">IFERROR(_xldudf_SCOTT_SUMTRANSACTIONS(Scotts_Org1,'COA - VALUE TABLE'!$A119,'COA - VALUE TABLE'!BI$5,'COA - VALUE TABLE'!BI$6),0)</f>
        <v>0</v>
      </c>
      <c r="BJ119" s="351" cm="1">
        <f t="array" ref="BJ119">IFERROR(_xldudf_SCOTT_SUMTRANSACTIONS(Scotts_Org1,'COA - VALUE TABLE'!$A119,'COA - VALUE TABLE'!BJ$5,'COA - VALUE TABLE'!BJ$6),0)</f>
        <v>0</v>
      </c>
    </row>
    <row r="120" spans="1:62" x14ac:dyDescent="0.2">
      <c r="A120" s="2">
        <v>980</v>
      </c>
      <c r="B120" s="341" t="s">
        <v>524</v>
      </c>
      <c r="C120" s="341" t="s">
        <v>454</v>
      </c>
      <c r="D120" s="341"/>
      <c r="E120" s="341" t="s">
        <v>448</v>
      </c>
      <c r="F120" s="341" t="s">
        <v>290</v>
      </c>
      <c r="G120" s="341" t="s">
        <v>455</v>
      </c>
      <c r="H120" s="341" t="s">
        <v>287</v>
      </c>
      <c r="I120" s="341" t="s">
        <v>287</v>
      </c>
      <c r="J120" s="341" t="s">
        <v>286</v>
      </c>
      <c r="K120" s="3"/>
      <c r="L120" t="str">
        <f t="shared" si="18"/>
        <v>980 - Owner A Drawings</v>
      </c>
      <c r="M120" t="s">
        <v>456</v>
      </c>
      <c r="P120" t="s">
        <v>42</v>
      </c>
      <c r="S120" s="349" cm="1">
        <f t="array" ref="S120">IFERROR(_xldudf_SCOTT_SUMTRANSACTIONS(Scotts_Org1,'COA - VALUE TABLE'!$A120,'COA - VALUE TABLE'!S$5,'COA - VALUE TABLE'!S$6),0)</f>
        <v>0</v>
      </c>
      <c r="T120" s="350" cm="1">
        <f t="array" ref="T120">IFERROR(_xldudf_SCOTT_SUMTRANSACTIONS(Scotts_Org1,'COA - VALUE TABLE'!$A120,'COA - VALUE TABLE'!T$5,'COA - VALUE TABLE'!T$6),0)</f>
        <v>0</v>
      </c>
      <c r="U120" s="350" cm="1">
        <f t="array" ref="U120">IFERROR(_xldudf_SCOTT_SUMTRANSACTIONS(Scotts_Org1,'COA - VALUE TABLE'!$A120,'COA - VALUE TABLE'!U$5,'COA - VALUE TABLE'!U$6),0)</f>
        <v>0</v>
      </c>
      <c r="V120" s="350" cm="1">
        <f t="array" ref="V120">IFERROR(_xldudf_SCOTT_SUMTRANSACTIONS(Scotts_Org1,'COA - VALUE TABLE'!$A120,'COA - VALUE TABLE'!V$5,'COA - VALUE TABLE'!V$6),0)</f>
        <v>0</v>
      </c>
      <c r="W120" s="350" cm="1">
        <f t="array" ref="W120">IFERROR(_xldudf_SCOTT_SUMTRANSACTIONS(Scotts_Org1,'COA - VALUE TABLE'!$A120,'COA - VALUE TABLE'!W$5,'COA - VALUE TABLE'!W$6),0)</f>
        <v>0</v>
      </c>
      <c r="X120" s="350" cm="1">
        <f t="array" ref="X120">IFERROR(_xldudf_SCOTT_SUMTRANSACTIONS(Scotts_Org1,'COA - VALUE TABLE'!$A120,'COA - VALUE TABLE'!X$5,'COA - VALUE TABLE'!X$6),0)</f>
        <v>0</v>
      </c>
      <c r="Y120" s="350" cm="1">
        <f t="array" ref="Y120">IFERROR(_xldudf_SCOTT_SUMTRANSACTIONS(Scotts_Org1,'COA - VALUE TABLE'!$A120,'COA - VALUE TABLE'!Y$5,'COA - VALUE TABLE'!Y$6),0)</f>
        <v>0</v>
      </c>
      <c r="Z120" s="350" cm="1">
        <f t="array" ref="Z120">IFERROR(_xldudf_SCOTT_SUMTRANSACTIONS(Scotts_Org1,'COA - VALUE TABLE'!$A120,'COA - VALUE TABLE'!Z$5,'COA - VALUE TABLE'!Z$6),0)</f>
        <v>0</v>
      </c>
      <c r="AA120" s="350" cm="1">
        <f t="array" ref="AA120">IFERROR(_xldudf_SCOTT_SUMTRANSACTIONS(Scotts_Org1,'COA - VALUE TABLE'!$A120,'COA - VALUE TABLE'!AA$5,'COA - VALUE TABLE'!AA$6),0)</f>
        <v>0</v>
      </c>
      <c r="AB120" s="350" cm="1">
        <f t="array" ref="AB120">IFERROR(_xldudf_SCOTT_SUMTRANSACTIONS(Scotts_Org1,'COA - VALUE TABLE'!$A120,'COA - VALUE TABLE'!AB$5,'COA - VALUE TABLE'!AB$6),0)</f>
        <v>0</v>
      </c>
      <c r="AC120" s="350" cm="1">
        <f t="array" ref="AC120">IFERROR(_xldudf_SCOTT_SUMTRANSACTIONS(Scotts_Org1,'COA - VALUE TABLE'!$A120,'COA - VALUE TABLE'!AC$5,'COA - VALUE TABLE'!AC$6),0)</f>
        <v>0</v>
      </c>
      <c r="AD120" s="350" cm="1">
        <f t="array" ref="AD120">IFERROR(_xldudf_SCOTT_SUMTRANSACTIONS(Scotts_Org1,'COA - VALUE TABLE'!$A120,'COA - VALUE TABLE'!AD$5,'COA - VALUE TABLE'!AD$6),0)</f>
        <v>0</v>
      </c>
      <c r="AE120" s="350">
        <f t="shared" si="19"/>
        <v>0</v>
      </c>
      <c r="AF120" s="350">
        <f>IF(Header!$C$4=S$7,S120,0)+IF(Header!$C$4=T$7,T120,0)+IF(Header!$C$4=U$7,U120,0)+IF(Header!$C$4=V$7,V120,0)+IF(Header!$C$4=W$7,W120,0)+IF(Header!$C$4=X$7,X120,0)+IF(Header!$C$4=Y$7,Y120,0)+IF(Header!$C$4=Z$7,Z120,0)+IF(Header!$C$4=AA$7,AA120,0)+IF(Header!$C$4=AB$7,AB120,0)+IF(Header!$C$4=AC$7,AC120,0)+IF(Header!$C$4=AD$7,AD120,0)</f>
        <v>0</v>
      </c>
      <c r="AG120" s="351">
        <f t="shared" si="32"/>
        <v>0</v>
      </c>
      <c r="AJ120" s="2">
        <f t="shared" si="20"/>
        <v>0</v>
      </c>
      <c r="AK120" s="341">
        <f t="shared" si="21"/>
        <v>0</v>
      </c>
      <c r="AL120" s="341">
        <f t="shared" si="22"/>
        <v>0</v>
      </c>
      <c r="AM120" s="341">
        <f t="shared" si="23"/>
        <v>0</v>
      </c>
      <c r="AN120" s="341">
        <f t="shared" si="24"/>
        <v>0</v>
      </c>
      <c r="AO120" s="341">
        <f t="shared" si="25"/>
        <v>0</v>
      </c>
      <c r="AP120" s="341">
        <f t="shared" si="26"/>
        <v>0</v>
      </c>
      <c r="AQ120" s="341">
        <f t="shared" si="27"/>
        <v>0</v>
      </c>
      <c r="AR120" s="341">
        <f t="shared" si="28"/>
        <v>0</v>
      </c>
      <c r="AS120" s="341">
        <f t="shared" si="29"/>
        <v>0</v>
      </c>
      <c r="AT120" s="341">
        <f t="shared" si="30"/>
        <v>0</v>
      </c>
      <c r="AU120" s="341">
        <f t="shared" si="31"/>
        <v>0</v>
      </c>
      <c r="AV120" s="351"/>
      <c r="AX120" s="349" cm="1">
        <f t="array" ref="AX120">IFERROR(_xldudf_SCOTT_SUMTRANSACTIONS(Scotts_Org1,'COA - VALUE TABLE'!$A120,'COA - VALUE TABLE'!AX$5,'COA - VALUE TABLE'!AX$6),0)</f>
        <v>0</v>
      </c>
      <c r="AY120" s="350" cm="1">
        <f t="array" ref="AY120">IFERROR(_xldudf_SCOTT_SUMTRANSACTIONS(Scotts_Org1,'COA - VALUE TABLE'!$A120,'COA - VALUE TABLE'!AY$5,'COA - VALUE TABLE'!AY$6),0)</f>
        <v>0</v>
      </c>
      <c r="AZ120" s="350" cm="1">
        <f t="array" ref="AZ120">IFERROR(_xldudf_SCOTT_SUMTRANSACTIONS(Scotts_Org1,'COA - VALUE TABLE'!$A120,'COA - VALUE TABLE'!AZ$5,'COA - VALUE TABLE'!AZ$6),0)</f>
        <v>0</v>
      </c>
      <c r="BA120" s="350" cm="1">
        <f t="array" ref="BA120">IFERROR(_xldudf_SCOTT_SUMTRANSACTIONS(Scotts_Org1,'COA - VALUE TABLE'!$A120,'COA - VALUE TABLE'!BA$5,'COA - VALUE TABLE'!BA$6),0)</f>
        <v>0</v>
      </c>
      <c r="BB120" s="350" cm="1">
        <f t="array" ref="BB120">IFERROR(_xldudf_SCOTT_SUMTRANSACTIONS(Scotts_Org1,'COA - VALUE TABLE'!$A120,'COA - VALUE TABLE'!BB$5,'COA - VALUE TABLE'!BB$6),0)</f>
        <v>0</v>
      </c>
      <c r="BC120" s="350" cm="1">
        <f t="array" ref="BC120">IFERROR(_xldudf_SCOTT_SUMTRANSACTIONS(Scotts_Org1,'COA - VALUE TABLE'!$A120,'COA - VALUE TABLE'!BC$5,'COA - VALUE TABLE'!BC$6),0)</f>
        <v>0</v>
      </c>
      <c r="BD120" s="350" cm="1">
        <f t="array" ref="BD120">IFERROR(_xldudf_SCOTT_SUMTRANSACTIONS(Scotts_Org1,'COA - VALUE TABLE'!$A120,'COA - VALUE TABLE'!BD$5,'COA - VALUE TABLE'!BD$6),0)</f>
        <v>0</v>
      </c>
      <c r="BE120" s="350" cm="1">
        <f t="array" ref="BE120">IFERROR(_xldudf_SCOTT_SUMTRANSACTIONS(Scotts_Org1,'COA - VALUE TABLE'!$A120,'COA - VALUE TABLE'!BE$5,'COA - VALUE TABLE'!BE$6),0)</f>
        <v>0</v>
      </c>
      <c r="BF120" s="350" cm="1">
        <f t="array" ref="BF120">IFERROR(_xldudf_SCOTT_SUMTRANSACTIONS(Scotts_Org1,'COA - VALUE TABLE'!$A120,'COA - VALUE TABLE'!BF$5,'COA - VALUE TABLE'!BF$6),0)</f>
        <v>0</v>
      </c>
      <c r="BG120" s="350" cm="1">
        <f t="array" ref="BG120">IFERROR(_xldudf_SCOTT_SUMTRANSACTIONS(Scotts_Org1,'COA - VALUE TABLE'!$A120,'COA - VALUE TABLE'!BG$5,'COA - VALUE TABLE'!BG$6),0)</f>
        <v>0</v>
      </c>
      <c r="BH120" s="350" cm="1">
        <f t="array" ref="BH120">IFERROR(_xldudf_SCOTT_SUMTRANSACTIONS(Scotts_Org1,'COA - VALUE TABLE'!$A120,'COA - VALUE TABLE'!BH$5,'COA - VALUE TABLE'!BH$6),0)</f>
        <v>0</v>
      </c>
      <c r="BI120" s="350" cm="1">
        <f t="array" ref="BI120">IFERROR(_xldudf_SCOTT_SUMTRANSACTIONS(Scotts_Org1,'COA - VALUE TABLE'!$A120,'COA - VALUE TABLE'!BI$5,'COA - VALUE TABLE'!BI$6),0)</f>
        <v>0</v>
      </c>
      <c r="BJ120" s="351" cm="1">
        <f t="array" ref="BJ120">IFERROR(_xldudf_SCOTT_SUMTRANSACTIONS(Scotts_Org1,'COA - VALUE TABLE'!$A120,'COA - VALUE TABLE'!BJ$5,'COA - VALUE TABLE'!BJ$6),0)</f>
        <v>0</v>
      </c>
    </row>
    <row r="121" spans="1:62" x14ac:dyDescent="0.2">
      <c r="A121" s="2"/>
      <c r="B121" s="341"/>
      <c r="C121" s="341"/>
      <c r="D121" s="341"/>
      <c r="E121" s="341"/>
      <c r="F121" s="341"/>
      <c r="G121" s="341"/>
      <c r="H121" s="341"/>
      <c r="I121" s="341"/>
      <c r="J121" s="341"/>
      <c r="K121" s="3"/>
      <c r="L121" t="str">
        <f t="shared" si="18"/>
        <v xml:space="preserve"> - </v>
      </c>
      <c r="M121" t="s">
        <v>456</v>
      </c>
      <c r="S121" s="349" cm="1">
        <f t="array" ref="S121">IFERROR(_xldudf_SCOTT_SUMTRANSACTIONS(Scotts_Org1,'COA - VALUE TABLE'!$A121,'COA - VALUE TABLE'!S$5,'COA - VALUE TABLE'!S$6),0)</f>
        <v>0</v>
      </c>
      <c r="T121" s="350" cm="1">
        <f t="array" ref="T121">IFERROR(_xldudf_SCOTT_SUMTRANSACTIONS(Scotts_Org1,'COA - VALUE TABLE'!$A121,'COA - VALUE TABLE'!T$5,'COA - VALUE TABLE'!T$6),0)</f>
        <v>0</v>
      </c>
      <c r="U121" s="350" cm="1">
        <f t="array" ref="U121">IFERROR(_xldudf_SCOTT_SUMTRANSACTIONS(Scotts_Org1,'COA - VALUE TABLE'!$A121,'COA - VALUE TABLE'!U$5,'COA - VALUE TABLE'!U$6),0)</f>
        <v>0</v>
      </c>
      <c r="V121" s="350" cm="1">
        <f t="array" ref="V121">IFERROR(_xldudf_SCOTT_SUMTRANSACTIONS(Scotts_Org1,'COA - VALUE TABLE'!$A121,'COA - VALUE TABLE'!V$5,'COA - VALUE TABLE'!V$6),0)</f>
        <v>0</v>
      </c>
      <c r="W121" s="350" cm="1">
        <f t="array" ref="W121">IFERROR(_xldudf_SCOTT_SUMTRANSACTIONS(Scotts_Org1,'COA - VALUE TABLE'!$A121,'COA - VALUE TABLE'!W$5,'COA - VALUE TABLE'!W$6),0)</f>
        <v>0</v>
      </c>
      <c r="X121" s="350" cm="1">
        <f t="array" ref="X121">IFERROR(_xldudf_SCOTT_SUMTRANSACTIONS(Scotts_Org1,'COA - VALUE TABLE'!$A121,'COA - VALUE TABLE'!X$5,'COA - VALUE TABLE'!X$6),0)</f>
        <v>0</v>
      </c>
      <c r="Y121" s="350" cm="1">
        <f t="array" ref="Y121">IFERROR(_xldudf_SCOTT_SUMTRANSACTIONS(Scotts_Org1,'COA - VALUE TABLE'!$A121,'COA - VALUE TABLE'!Y$5,'COA - VALUE TABLE'!Y$6),0)</f>
        <v>0</v>
      </c>
      <c r="Z121" s="350" cm="1">
        <f t="array" ref="Z121">IFERROR(_xldudf_SCOTT_SUMTRANSACTIONS(Scotts_Org1,'COA - VALUE TABLE'!$A121,'COA - VALUE TABLE'!Z$5,'COA - VALUE TABLE'!Z$6),0)</f>
        <v>0</v>
      </c>
      <c r="AA121" s="350" cm="1">
        <f t="array" ref="AA121">IFERROR(_xldudf_SCOTT_SUMTRANSACTIONS(Scotts_Org1,'COA - VALUE TABLE'!$A121,'COA - VALUE TABLE'!AA$5,'COA - VALUE TABLE'!AA$6),0)</f>
        <v>0</v>
      </c>
      <c r="AB121" s="350" cm="1">
        <f t="array" ref="AB121">IFERROR(_xldudf_SCOTT_SUMTRANSACTIONS(Scotts_Org1,'COA - VALUE TABLE'!$A121,'COA - VALUE TABLE'!AB$5,'COA - VALUE TABLE'!AB$6),0)</f>
        <v>0</v>
      </c>
      <c r="AC121" s="350" cm="1">
        <f t="array" ref="AC121">IFERROR(_xldudf_SCOTT_SUMTRANSACTIONS(Scotts_Org1,'COA - VALUE TABLE'!$A121,'COA - VALUE TABLE'!AC$5,'COA - VALUE TABLE'!AC$6),0)</f>
        <v>0</v>
      </c>
      <c r="AD121" s="350" cm="1">
        <f t="array" ref="AD121">IFERROR(_xldudf_SCOTT_SUMTRANSACTIONS(Scotts_Org1,'COA - VALUE TABLE'!$A121,'COA - VALUE TABLE'!AD$5,'COA - VALUE TABLE'!AD$6),0)</f>
        <v>0</v>
      </c>
      <c r="AE121" s="350">
        <f t="shared" si="19"/>
        <v>0</v>
      </c>
      <c r="AF121" s="350">
        <f>IF(Header!$C$4=S$7,S121,0)+IF(Header!$C$4=T$7,T121,0)+IF(Header!$C$4=U$7,U121,0)+IF(Header!$C$4=V$7,V121,0)+IF(Header!$C$4=W$7,W121,0)+IF(Header!$C$4=X$7,X121,0)+IF(Header!$C$4=Y$7,Y121,0)+IF(Header!$C$4=Z$7,Z121,0)+IF(Header!$C$4=AA$7,AA121,0)+IF(Header!$C$4=AB$7,AB121,0)+IF(Header!$C$4=AC$7,AC121,0)+IF(Header!$C$4=AD$7,AD121,0)</f>
        <v>0</v>
      </c>
      <c r="AG121" s="351">
        <f t="shared" si="32"/>
        <v>0</v>
      </c>
      <c r="AJ121" s="2">
        <f t="shared" si="20"/>
        <v>0</v>
      </c>
      <c r="AK121" s="341">
        <f t="shared" si="21"/>
        <v>0</v>
      </c>
      <c r="AL121" s="341">
        <f t="shared" si="22"/>
        <v>0</v>
      </c>
      <c r="AM121" s="341">
        <f t="shared" si="23"/>
        <v>0</v>
      </c>
      <c r="AN121" s="341">
        <f t="shared" si="24"/>
        <v>0</v>
      </c>
      <c r="AO121" s="341">
        <f t="shared" si="25"/>
        <v>0</v>
      </c>
      <c r="AP121" s="341">
        <f t="shared" si="26"/>
        <v>0</v>
      </c>
      <c r="AQ121" s="341">
        <f t="shared" si="27"/>
        <v>0</v>
      </c>
      <c r="AR121" s="341">
        <f t="shared" si="28"/>
        <v>0</v>
      </c>
      <c r="AS121" s="341">
        <f t="shared" si="29"/>
        <v>0</v>
      </c>
      <c r="AT121" s="341">
        <f t="shared" si="30"/>
        <v>0</v>
      </c>
      <c r="AU121" s="341">
        <f t="shared" si="31"/>
        <v>0</v>
      </c>
      <c r="AV121" s="351"/>
      <c r="AX121" s="349" cm="1">
        <f t="array" ref="AX121">IFERROR(_xldudf_SCOTT_SUMTRANSACTIONS(Scotts_Org1,'COA - VALUE TABLE'!$A121,'COA - VALUE TABLE'!AX$5,'COA - VALUE TABLE'!AX$6),0)</f>
        <v>0</v>
      </c>
      <c r="AY121" s="350" cm="1">
        <f t="array" ref="AY121">IFERROR(_xldudf_SCOTT_SUMTRANSACTIONS(Scotts_Org1,'COA - VALUE TABLE'!$A121,'COA - VALUE TABLE'!AY$5,'COA - VALUE TABLE'!AY$6),0)</f>
        <v>0</v>
      </c>
      <c r="AZ121" s="350" cm="1">
        <f t="array" ref="AZ121">IFERROR(_xldudf_SCOTT_SUMTRANSACTIONS(Scotts_Org1,'COA - VALUE TABLE'!$A121,'COA - VALUE TABLE'!AZ$5,'COA - VALUE TABLE'!AZ$6),0)</f>
        <v>0</v>
      </c>
      <c r="BA121" s="350" cm="1">
        <f t="array" ref="BA121">IFERROR(_xldudf_SCOTT_SUMTRANSACTIONS(Scotts_Org1,'COA - VALUE TABLE'!$A121,'COA - VALUE TABLE'!BA$5,'COA - VALUE TABLE'!BA$6),0)</f>
        <v>0</v>
      </c>
      <c r="BB121" s="350" cm="1">
        <f t="array" ref="BB121">IFERROR(_xldudf_SCOTT_SUMTRANSACTIONS(Scotts_Org1,'COA - VALUE TABLE'!$A121,'COA - VALUE TABLE'!BB$5,'COA - VALUE TABLE'!BB$6),0)</f>
        <v>0</v>
      </c>
      <c r="BC121" s="350" cm="1">
        <f t="array" ref="BC121">IFERROR(_xldudf_SCOTT_SUMTRANSACTIONS(Scotts_Org1,'COA - VALUE TABLE'!$A121,'COA - VALUE TABLE'!BC$5,'COA - VALUE TABLE'!BC$6),0)</f>
        <v>0</v>
      </c>
      <c r="BD121" s="350" cm="1">
        <f t="array" ref="BD121">IFERROR(_xldudf_SCOTT_SUMTRANSACTIONS(Scotts_Org1,'COA - VALUE TABLE'!$A121,'COA - VALUE TABLE'!BD$5,'COA - VALUE TABLE'!BD$6),0)</f>
        <v>0</v>
      </c>
      <c r="BE121" s="350" cm="1">
        <f t="array" ref="BE121">IFERROR(_xldudf_SCOTT_SUMTRANSACTIONS(Scotts_Org1,'COA - VALUE TABLE'!$A121,'COA - VALUE TABLE'!BE$5,'COA - VALUE TABLE'!BE$6),0)</f>
        <v>0</v>
      </c>
      <c r="BF121" s="350" cm="1">
        <f t="array" ref="BF121">IFERROR(_xldudf_SCOTT_SUMTRANSACTIONS(Scotts_Org1,'COA - VALUE TABLE'!$A121,'COA - VALUE TABLE'!BF$5,'COA - VALUE TABLE'!BF$6),0)</f>
        <v>0</v>
      </c>
      <c r="BG121" s="350" cm="1">
        <f t="array" ref="BG121">IFERROR(_xldudf_SCOTT_SUMTRANSACTIONS(Scotts_Org1,'COA - VALUE TABLE'!$A121,'COA - VALUE TABLE'!BG$5,'COA - VALUE TABLE'!BG$6),0)</f>
        <v>0</v>
      </c>
      <c r="BH121" s="350" cm="1">
        <f t="array" ref="BH121">IFERROR(_xldudf_SCOTT_SUMTRANSACTIONS(Scotts_Org1,'COA - VALUE TABLE'!$A121,'COA - VALUE TABLE'!BH$5,'COA - VALUE TABLE'!BH$6),0)</f>
        <v>0</v>
      </c>
      <c r="BI121" s="350" cm="1">
        <f t="array" ref="BI121">IFERROR(_xldudf_SCOTT_SUMTRANSACTIONS(Scotts_Org1,'COA - VALUE TABLE'!$A121,'COA - VALUE TABLE'!BI$5,'COA - VALUE TABLE'!BI$6),0)</f>
        <v>0</v>
      </c>
      <c r="BJ121" s="351" cm="1">
        <f t="array" ref="BJ121">IFERROR(_xldudf_SCOTT_SUMTRANSACTIONS(Scotts_Org1,'COA - VALUE TABLE'!$A121,'COA - VALUE TABLE'!BJ$5,'COA - VALUE TABLE'!BJ$6),0)</f>
        <v>0</v>
      </c>
    </row>
    <row r="122" spans="1:62" x14ac:dyDescent="0.2">
      <c r="A122" s="2"/>
      <c r="B122" s="341"/>
      <c r="C122" s="341"/>
      <c r="D122" s="341"/>
      <c r="E122" s="341"/>
      <c r="F122" s="341"/>
      <c r="G122" s="341"/>
      <c r="H122" s="341"/>
      <c r="I122" s="341"/>
      <c r="J122" s="341"/>
      <c r="K122" s="3"/>
      <c r="L122" t="str">
        <f t="shared" si="18"/>
        <v xml:space="preserve"> - </v>
      </c>
      <c r="M122" t="s">
        <v>456</v>
      </c>
      <c r="S122" s="349" cm="1">
        <f t="array" ref="S122">IFERROR(_xldudf_SCOTT_SUMTRANSACTIONS(Scotts_Org1,'COA - VALUE TABLE'!$A122,'COA - VALUE TABLE'!S$5,'COA - VALUE TABLE'!S$6),0)</f>
        <v>0</v>
      </c>
      <c r="T122" s="350" cm="1">
        <f t="array" ref="T122">IFERROR(_xldudf_SCOTT_SUMTRANSACTIONS(Scotts_Org1,'COA - VALUE TABLE'!$A122,'COA - VALUE TABLE'!T$5,'COA - VALUE TABLE'!T$6),0)</f>
        <v>0</v>
      </c>
      <c r="U122" s="350" cm="1">
        <f t="array" ref="U122">IFERROR(_xldudf_SCOTT_SUMTRANSACTIONS(Scotts_Org1,'COA - VALUE TABLE'!$A122,'COA - VALUE TABLE'!U$5,'COA - VALUE TABLE'!U$6),0)</f>
        <v>0</v>
      </c>
      <c r="V122" s="350" cm="1">
        <f t="array" ref="V122">IFERROR(_xldudf_SCOTT_SUMTRANSACTIONS(Scotts_Org1,'COA - VALUE TABLE'!$A122,'COA - VALUE TABLE'!V$5,'COA - VALUE TABLE'!V$6),0)</f>
        <v>0</v>
      </c>
      <c r="W122" s="350" cm="1">
        <f t="array" ref="W122">IFERROR(_xldudf_SCOTT_SUMTRANSACTIONS(Scotts_Org1,'COA - VALUE TABLE'!$A122,'COA - VALUE TABLE'!W$5,'COA - VALUE TABLE'!W$6),0)</f>
        <v>0</v>
      </c>
      <c r="X122" s="350" cm="1">
        <f t="array" ref="X122">IFERROR(_xldudf_SCOTT_SUMTRANSACTIONS(Scotts_Org1,'COA - VALUE TABLE'!$A122,'COA - VALUE TABLE'!X$5,'COA - VALUE TABLE'!X$6),0)</f>
        <v>0</v>
      </c>
      <c r="Y122" s="350" cm="1">
        <f t="array" ref="Y122">IFERROR(_xldudf_SCOTT_SUMTRANSACTIONS(Scotts_Org1,'COA - VALUE TABLE'!$A122,'COA - VALUE TABLE'!Y$5,'COA - VALUE TABLE'!Y$6),0)</f>
        <v>0</v>
      </c>
      <c r="Z122" s="350" cm="1">
        <f t="array" ref="Z122">IFERROR(_xldudf_SCOTT_SUMTRANSACTIONS(Scotts_Org1,'COA - VALUE TABLE'!$A122,'COA - VALUE TABLE'!Z$5,'COA - VALUE TABLE'!Z$6),0)</f>
        <v>0</v>
      </c>
      <c r="AA122" s="350" cm="1">
        <f t="array" ref="AA122">IFERROR(_xldudf_SCOTT_SUMTRANSACTIONS(Scotts_Org1,'COA - VALUE TABLE'!$A122,'COA - VALUE TABLE'!AA$5,'COA - VALUE TABLE'!AA$6),0)</f>
        <v>0</v>
      </c>
      <c r="AB122" s="350" cm="1">
        <f t="array" ref="AB122">IFERROR(_xldudf_SCOTT_SUMTRANSACTIONS(Scotts_Org1,'COA - VALUE TABLE'!$A122,'COA - VALUE TABLE'!AB$5,'COA - VALUE TABLE'!AB$6),0)</f>
        <v>0</v>
      </c>
      <c r="AC122" s="350" cm="1">
        <f t="array" ref="AC122">IFERROR(_xldudf_SCOTT_SUMTRANSACTIONS(Scotts_Org1,'COA - VALUE TABLE'!$A122,'COA - VALUE TABLE'!AC$5,'COA - VALUE TABLE'!AC$6),0)</f>
        <v>0</v>
      </c>
      <c r="AD122" s="350" cm="1">
        <f t="array" ref="AD122">IFERROR(_xldudf_SCOTT_SUMTRANSACTIONS(Scotts_Org1,'COA - VALUE TABLE'!$A122,'COA - VALUE TABLE'!AD$5,'COA - VALUE TABLE'!AD$6),0)</f>
        <v>0</v>
      </c>
      <c r="AE122" s="350">
        <f t="shared" si="19"/>
        <v>0</v>
      </c>
      <c r="AF122" s="350">
        <f>IF(Header!$C$4=S$7,S122,0)+IF(Header!$C$4=T$7,T122,0)+IF(Header!$C$4=U$7,U122,0)+IF(Header!$C$4=V$7,V122,0)+IF(Header!$C$4=W$7,W122,0)+IF(Header!$C$4=X$7,X122,0)+IF(Header!$C$4=Y$7,Y122,0)+IF(Header!$C$4=Z$7,Z122,0)+IF(Header!$C$4=AA$7,AA122,0)+IF(Header!$C$4=AB$7,AB122,0)+IF(Header!$C$4=AC$7,AC122,0)+IF(Header!$C$4=AD$7,AD122,0)</f>
        <v>0</v>
      </c>
      <c r="AG122" s="351">
        <f t="shared" si="32"/>
        <v>0</v>
      </c>
      <c r="AJ122" s="2">
        <f t="shared" si="20"/>
        <v>0</v>
      </c>
      <c r="AK122" s="341">
        <f t="shared" si="21"/>
        <v>0</v>
      </c>
      <c r="AL122" s="341">
        <f t="shared" si="22"/>
        <v>0</v>
      </c>
      <c r="AM122" s="341">
        <f t="shared" si="23"/>
        <v>0</v>
      </c>
      <c r="AN122" s="341">
        <f t="shared" si="24"/>
        <v>0</v>
      </c>
      <c r="AO122" s="341">
        <f t="shared" si="25"/>
        <v>0</v>
      </c>
      <c r="AP122" s="341">
        <f t="shared" si="26"/>
        <v>0</v>
      </c>
      <c r="AQ122" s="341">
        <f t="shared" si="27"/>
        <v>0</v>
      </c>
      <c r="AR122" s="341">
        <f t="shared" si="28"/>
        <v>0</v>
      </c>
      <c r="AS122" s="341">
        <f t="shared" si="29"/>
        <v>0</v>
      </c>
      <c r="AT122" s="341">
        <f t="shared" si="30"/>
        <v>0</v>
      </c>
      <c r="AU122" s="341">
        <f t="shared" si="31"/>
        <v>0</v>
      </c>
      <c r="AV122" s="351"/>
      <c r="AX122" s="349" cm="1">
        <f t="array" ref="AX122">IFERROR(_xldudf_SCOTT_SUMTRANSACTIONS(Scotts_Org1,'COA - VALUE TABLE'!$A122,'COA - VALUE TABLE'!AX$5,'COA - VALUE TABLE'!AX$6),0)</f>
        <v>0</v>
      </c>
      <c r="AY122" s="350" cm="1">
        <f t="array" ref="AY122">IFERROR(_xldudf_SCOTT_SUMTRANSACTIONS(Scotts_Org1,'COA - VALUE TABLE'!$A122,'COA - VALUE TABLE'!AY$5,'COA - VALUE TABLE'!AY$6),0)</f>
        <v>0</v>
      </c>
      <c r="AZ122" s="350" cm="1">
        <f t="array" ref="AZ122">IFERROR(_xldudf_SCOTT_SUMTRANSACTIONS(Scotts_Org1,'COA - VALUE TABLE'!$A122,'COA - VALUE TABLE'!AZ$5,'COA - VALUE TABLE'!AZ$6),0)</f>
        <v>0</v>
      </c>
      <c r="BA122" s="350" cm="1">
        <f t="array" ref="BA122">IFERROR(_xldudf_SCOTT_SUMTRANSACTIONS(Scotts_Org1,'COA - VALUE TABLE'!$A122,'COA - VALUE TABLE'!BA$5,'COA - VALUE TABLE'!BA$6),0)</f>
        <v>0</v>
      </c>
      <c r="BB122" s="350" cm="1">
        <f t="array" ref="BB122">IFERROR(_xldudf_SCOTT_SUMTRANSACTIONS(Scotts_Org1,'COA - VALUE TABLE'!$A122,'COA - VALUE TABLE'!BB$5,'COA - VALUE TABLE'!BB$6),0)</f>
        <v>0</v>
      </c>
      <c r="BC122" s="350" cm="1">
        <f t="array" ref="BC122">IFERROR(_xldudf_SCOTT_SUMTRANSACTIONS(Scotts_Org1,'COA - VALUE TABLE'!$A122,'COA - VALUE TABLE'!BC$5,'COA - VALUE TABLE'!BC$6),0)</f>
        <v>0</v>
      </c>
      <c r="BD122" s="350" cm="1">
        <f t="array" ref="BD122">IFERROR(_xldudf_SCOTT_SUMTRANSACTIONS(Scotts_Org1,'COA - VALUE TABLE'!$A122,'COA - VALUE TABLE'!BD$5,'COA - VALUE TABLE'!BD$6),0)</f>
        <v>0</v>
      </c>
      <c r="BE122" s="350" cm="1">
        <f t="array" ref="BE122">IFERROR(_xldudf_SCOTT_SUMTRANSACTIONS(Scotts_Org1,'COA - VALUE TABLE'!$A122,'COA - VALUE TABLE'!BE$5,'COA - VALUE TABLE'!BE$6),0)</f>
        <v>0</v>
      </c>
      <c r="BF122" s="350" cm="1">
        <f t="array" ref="BF122">IFERROR(_xldudf_SCOTT_SUMTRANSACTIONS(Scotts_Org1,'COA - VALUE TABLE'!$A122,'COA - VALUE TABLE'!BF$5,'COA - VALUE TABLE'!BF$6),0)</f>
        <v>0</v>
      </c>
      <c r="BG122" s="350" cm="1">
        <f t="array" ref="BG122">IFERROR(_xldudf_SCOTT_SUMTRANSACTIONS(Scotts_Org1,'COA - VALUE TABLE'!$A122,'COA - VALUE TABLE'!BG$5,'COA - VALUE TABLE'!BG$6),0)</f>
        <v>0</v>
      </c>
      <c r="BH122" s="350" cm="1">
        <f t="array" ref="BH122">IFERROR(_xldudf_SCOTT_SUMTRANSACTIONS(Scotts_Org1,'COA - VALUE TABLE'!$A122,'COA - VALUE TABLE'!BH$5,'COA - VALUE TABLE'!BH$6),0)</f>
        <v>0</v>
      </c>
      <c r="BI122" s="350" cm="1">
        <f t="array" ref="BI122">IFERROR(_xldudf_SCOTT_SUMTRANSACTIONS(Scotts_Org1,'COA - VALUE TABLE'!$A122,'COA - VALUE TABLE'!BI$5,'COA - VALUE TABLE'!BI$6),0)</f>
        <v>0</v>
      </c>
      <c r="BJ122" s="351" cm="1">
        <f t="array" ref="BJ122">IFERROR(_xldudf_SCOTT_SUMTRANSACTIONS(Scotts_Org1,'COA - VALUE TABLE'!$A122,'COA - VALUE TABLE'!BJ$5,'COA - VALUE TABLE'!BJ$6),0)</f>
        <v>0</v>
      </c>
    </row>
    <row r="123" spans="1:62" x14ac:dyDescent="0.2">
      <c r="A123" s="2"/>
      <c r="B123" s="341"/>
      <c r="C123" s="341"/>
      <c r="D123" s="341"/>
      <c r="E123" s="341"/>
      <c r="F123" s="341"/>
      <c r="G123" s="341"/>
      <c r="H123" s="341"/>
      <c r="I123" s="341"/>
      <c r="J123" s="341"/>
      <c r="K123" s="3"/>
      <c r="L123" t="str">
        <f t="shared" si="18"/>
        <v xml:space="preserve"> - </v>
      </c>
      <c r="M123" t="s">
        <v>456</v>
      </c>
      <c r="S123" s="349" cm="1">
        <f t="array" ref="S123">IFERROR(_xldudf_SCOTT_SUMTRANSACTIONS(Scotts_Org1,'COA - VALUE TABLE'!$A123,'COA - VALUE TABLE'!S$5,'COA - VALUE TABLE'!S$6),0)</f>
        <v>0</v>
      </c>
      <c r="T123" s="350" cm="1">
        <f t="array" ref="T123">IFERROR(_xldudf_SCOTT_SUMTRANSACTIONS(Scotts_Org1,'COA - VALUE TABLE'!$A123,'COA - VALUE TABLE'!T$5,'COA - VALUE TABLE'!T$6),0)</f>
        <v>0</v>
      </c>
      <c r="U123" s="350" cm="1">
        <f t="array" ref="U123">IFERROR(_xldudf_SCOTT_SUMTRANSACTIONS(Scotts_Org1,'COA - VALUE TABLE'!$A123,'COA - VALUE TABLE'!U$5,'COA - VALUE TABLE'!U$6),0)</f>
        <v>0</v>
      </c>
      <c r="V123" s="350" cm="1">
        <f t="array" ref="V123">IFERROR(_xldudf_SCOTT_SUMTRANSACTIONS(Scotts_Org1,'COA - VALUE TABLE'!$A123,'COA - VALUE TABLE'!V$5,'COA - VALUE TABLE'!V$6),0)</f>
        <v>0</v>
      </c>
      <c r="W123" s="350" cm="1">
        <f t="array" ref="W123">IFERROR(_xldudf_SCOTT_SUMTRANSACTIONS(Scotts_Org1,'COA - VALUE TABLE'!$A123,'COA - VALUE TABLE'!W$5,'COA - VALUE TABLE'!W$6),0)</f>
        <v>0</v>
      </c>
      <c r="X123" s="350" cm="1">
        <f t="array" ref="X123">IFERROR(_xldudf_SCOTT_SUMTRANSACTIONS(Scotts_Org1,'COA - VALUE TABLE'!$A123,'COA - VALUE TABLE'!X$5,'COA - VALUE TABLE'!X$6),0)</f>
        <v>0</v>
      </c>
      <c r="Y123" s="350" cm="1">
        <f t="array" ref="Y123">IFERROR(_xldudf_SCOTT_SUMTRANSACTIONS(Scotts_Org1,'COA - VALUE TABLE'!$A123,'COA - VALUE TABLE'!Y$5,'COA - VALUE TABLE'!Y$6),0)</f>
        <v>0</v>
      </c>
      <c r="Z123" s="350" cm="1">
        <f t="array" ref="Z123">IFERROR(_xldudf_SCOTT_SUMTRANSACTIONS(Scotts_Org1,'COA - VALUE TABLE'!$A123,'COA - VALUE TABLE'!Z$5,'COA - VALUE TABLE'!Z$6),0)</f>
        <v>0</v>
      </c>
      <c r="AA123" s="350" cm="1">
        <f t="array" ref="AA123">IFERROR(_xldudf_SCOTT_SUMTRANSACTIONS(Scotts_Org1,'COA - VALUE TABLE'!$A123,'COA - VALUE TABLE'!AA$5,'COA - VALUE TABLE'!AA$6),0)</f>
        <v>0</v>
      </c>
      <c r="AB123" s="350" cm="1">
        <f t="array" ref="AB123">IFERROR(_xldudf_SCOTT_SUMTRANSACTIONS(Scotts_Org1,'COA - VALUE TABLE'!$A123,'COA - VALUE TABLE'!AB$5,'COA - VALUE TABLE'!AB$6),0)</f>
        <v>0</v>
      </c>
      <c r="AC123" s="350" cm="1">
        <f t="array" ref="AC123">IFERROR(_xldudf_SCOTT_SUMTRANSACTIONS(Scotts_Org1,'COA - VALUE TABLE'!$A123,'COA - VALUE TABLE'!AC$5,'COA - VALUE TABLE'!AC$6),0)</f>
        <v>0</v>
      </c>
      <c r="AD123" s="350" cm="1">
        <f t="array" ref="AD123">IFERROR(_xldudf_SCOTT_SUMTRANSACTIONS(Scotts_Org1,'COA - VALUE TABLE'!$A123,'COA - VALUE TABLE'!AD$5,'COA - VALUE TABLE'!AD$6),0)</f>
        <v>0</v>
      </c>
      <c r="AE123" s="350">
        <f t="shared" si="19"/>
        <v>0</v>
      </c>
      <c r="AF123" s="350">
        <f>IF(Header!$C$4=S$7,S123,0)+IF(Header!$C$4=T$7,T123,0)+IF(Header!$C$4=U$7,U123,0)+IF(Header!$C$4=V$7,V123,0)+IF(Header!$C$4=W$7,W123,0)+IF(Header!$C$4=X$7,X123,0)+IF(Header!$C$4=Y$7,Y123,0)+IF(Header!$C$4=Z$7,Z123,0)+IF(Header!$C$4=AA$7,AA123,0)+IF(Header!$C$4=AB$7,AB123,0)+IF(Header!$C$4=AC$7,AC123,0)+IF(Header!$C$4=AD$7,AD123,0)</f>
        <v>0</v>
      </c>
      <c r="AG123" s="351">
        <f t="shared" si="32"/>
        <v>0</v>
      </c>
      <c r="AJ123" s="2">
        <f t="shared" si="20"/>
        <v>0</v>
      </c>
      <c r="AK123" s="341">
        <f t="shared" si="21"/>
        <v>0</v>
      </c>
      <c r="AL123" s="341">
        <f t="shared" si="22"/>
        <v>0</v>
      </c>
      <c r="AM123" s="341">
        <f t="shared" si="23"/>
        <v>0</v>
      </c>
      <c r="AN123" s="341">
        <f t="shared" si="24"/>
        <v>0</v>
      </c>
      <c r="AO123" s="341">
        <f t="shared" si="25"/>
        <v>0</v>
      </c>
      <c r="AP123" s="341">
        <f t="shared" si="26"/>
        <v>0</v>
      </c>
      <c r="AQ123" s="341">
        <f t="shared" si="27"/>
        <v>0</v>
      </c>
      <c r="AR123" s="341">
        <f t="shared" si="28"/>
        <v>0</v>
      </c>
      <c r="AS123" s="341">
        <f t="shared" si="29"/>
        <v>0</v>
      </c>
      <c r="AT123" s="341">
        <f t="shared" si="30"/>
        <v>0</v>
      </c>
      <c r="AU123" s="341">
        <f t="shared" si="31"/>
        <v>0</v>
      </c>
      <c r="AV123" s="351"/>
      <c r="AX123" s="349" cm="1">
        <f t="array" ref="AX123">IFERROR(_xldudf_SCOTT_SUMTRANSACTIONS(Scotts_Org1,'COA - VALUE TABLE'!$A123,'COA - VALUE TABLE'!AX$5,'COA - VALUE TABLE'!AX$6),0)</f>
        <v>0</v>
      </c>
      <c r="AY123" s="350" cm="1">
        <f t="array" ref="AY123">IFERROR(_xldudf_SCOTT_SUMTRANSACTIONS(Scotts_Org1,'COA - VALUE TABLE'!$A123,'COA - VALUE TABLE'!AY$5,'COA - VALUE TABLE'!AY$6),0)</f>
        <v>0</v>
      </c>
      <c r="AZ123" s="350" cm="1">
        <f t="array" ref="AZ123">IFERROR(_xldudf_SCOTT_SUMTRANSACTIONS(Scotts_Org1,'COA - VALUE TABLE'!$A123,'COA - VALUE TABLE'!AZ$5,'COA - VALUE TABLE'!AZ$6),0)</f>
        <v>0</v>
      </c>
      <c r="BA123" s="350" cm="1">
        <f t="array" ref="BA123">IFERROR(_xldudf_SCOTT_SUMTRANSACTIONS(Scotts_Org1,'COA - VALUE TABLE'!$A123,'COA - VALUE TABLE'!BA$5,'COA - VALUE TABLE'!BA$6),0)</f>
        <v>0</v>
      </c>
      <c r="BB123" s="350" cm="1">
        <f t="array" ref="BB123">IFERROR(_xldudf_SCOTT_SUMTRANSACTIONS(Scotts_Org1,'COA - VALUE TABLE'!$A123,'COA - VALUE TABLE'!BB$5,'COA - VALUE TABLE'!BB$6),0)</f>
        <v>0</v>
      </c>
      <c r="BC123" s="350" cm="1">
        <f t="array" ref="BC123">IFERROR(_xldudf_SCOTT_SUMTRANSACTIONS(Scotts_Org1,'COA - VALUE TABLE'!$A123,'COA - VALUE TABLE'!BC$5,'COA - VALUE TABLE'!BC$6),0)</f>
        <v>0</v>
      </c>
      <c r="BD123" s="350" cm="1">
        <f t="array" ref="BD123">IFERROR(_xldudf_SCOTT_SUMTRANSACTIONS(Scotts_Org1,'COA - VALUE TABLE'!$A123,'COA - VALUE TABLE'!BD$5,'COA - VALUE TABLE'!BD$6),0)</f>
        <v>0</v>
      </c>
      <c r="BE123" s="350" cm="1">
        <f t="array" ref="BE123">IFERROR(_xldudf_SCOTT_SUMTRANSACTIONS(Scotts_Org1,'COA - VALUE TABLE'!$A123,'COA - VALUE TABLE'!BE$5,'COA - VALUE TABLE'!BE$6),0)</f>
        <v>0</v>
      </c>
      <c r="BF123" s="350" cm="1">
        <f t="array" ref="BF123">IFERROR(_xldudf_SCOTT_SUMTRANSACTIONS(Scotts_Org1,'COA - VALUE TABLE'!$A123,'COA - VALUE TABLE'!BF$5,'COA - VALUE TABLE'!BF$6),0)</f>
        <v>0</v>
      </c>
      <c r="BG123" s="350" cm="1">
        <f t="array" ref="BG123">IFERROR(_xldudf_SCOTT_SUMTRANSACTIONS(Scotts_Org1,'COA - VALUE TABLE'!$A123,'COA - VALUE TABLE'!BG$5,'COA - VALUE TABLE'!BG$6),0)</f>
        <v>0</v>
      </c>
      <c r="BH123" s="350" cm="1">
        <f t="array" ref="BH123">IFERROR(_xldudf_SCOTT_SUMTRANSACTIONS(Scotts_Org1,'COA - VALUE TABLE'!$A123,'COA - VALUE TABLE'!BH$5,'COA - VALUE TABLE'!BH$6),0)</f>
        <v>0</v>
      </c>
      <c r="BI123" s="350" cm="1">
        <f t="array" ref="BI123">IFERROR(_xldudf_SCOTT_SUMTRANSACTIONS(Scotts_Org1,'COA - VALUE TABLE'!$A123,'COA - VALUE TABLE'!BI$5,'COA - VALUE TABLE'!BI$6),0)</f>
        <v>0</v>
      </c>
      <c r="BJ123" s="351" cm="1">
        <f t="array" ref="BJ123">IFERROR(_xldudf_SCOTT_SUMTRANSACTIONS(Scotts_Org1,'COA - VALUE TABLE'!$A123,'COA - VALUE TABLE'!BJ$5,'COA - VALUE TABLE'!BJ$6),0)</f>
        <v>0</v>
      </c>
    </row>
    <row r="124" spans="1:62" x14ac:dyDescent="0.2">
      <c r="A124" s="2"/>
      <c r="B124" s="341"/>
      <c r="C124" s="341"/>
      <c r="D124" s="341"/>
      <c r="E124" s="341"/>
      <c r="F124" s="341"/>
      <c r="G124" s="341"/>
      <c r="H124" s="341"/>
      <c r="I124" s="341"/>
      <c r="J124" s="341"/>
      <c r="K124" s="3"/>
      <c r="L124" t="str">
        <f t="shared" si="18"/>
        <v xml:space="preserve"> - </v>
      </c>
      <c r="M124" t="s">
        <v>456</v>
      </c>
      <c r="S124" s="349" cm="1">
        <f t="array" ref="S124">IFERROR(_xldudf_SCOTT_SUMTRANSACTIONS(Scotts_Org1,'COA - VALUE TABLE'!$A124,'COA - VALUE TABLE'!S$5,'COA - VALUE TABLE'!S$6),0)</f>
        <v>0</v>
      </c>
      <c r="T124" s="350" cm="1">
        <f t="array" ref="T124">IFERROR(_xldudf_SCOTT_SUMTRANSACTIONS(Scotts_Org1,'COA - VALUE TABLE'!$A124,'COA - VALUE TABLE'!T$5,'COA - VALUE TABLE'!T$6),0)</f>
        <v>0</v>
      </c>
      <c r="U124" s="350" cm="1">
        <f t="array" ref="U124">IFERROR(_xldudf_SCOTT_SUMTRANSACTIONS(Scotts_Org1,'COA - VALUE TABLE'!$A124,'COA - VALUE TABLE'!U$5,'COA - VALUE TABLE'!U$6),0)</f>
        <v>0</v>
      </c>
      <c r="V124" s="350" cm="1">
        <f t="array" ref="V124">IFERROR(_xldudf_SCOTT_SUMTRANSACTIONS(Scotts_Org1,'COA - VALUE TABLE'!$A124,'COA - VALUE TABLE'!V$5,'COA - VALUE TABLE'!V$6),0)</f>
        <v>0</v>
      </c>
      <c r="W124" s="350" cm="1">
        <f t="array" ref="W124">IFERROR(_xldudf_SCOTT_SUMTRANSACTIONS(Scotts_Org1,'COA - VALUE TABLE'!$A124,'COA - VALUE TABLE'!W$5,'COA - VALUE TABLE'!W$6),0)</f>
        <v>0</v>
      </c>
      <c r="X124" s="350" cm="1">
        <f t="array" ref="X124">IFERROR(_xldudf_SCOTT_SUMTRANSACTIONS(Scotts_Org1,'COA - VALUE TABLE'!$A124,'COA - VALUE TABLE'!X$5,'COA - VALUE TABLE'!X$6),0)</f>
        <v>0</v>
      </c>
      <c r="Y124" s="350" cm="1">
        <f t="array" ref="Y124">IFERROR(_xldudf_SCOTT_SUMTRANSACTIONS(Scotts_Org1,'COA - VALUE TABLE'!$A124,'COA - VALUE TABLE'!Y$5,'COA - VALUE TABLE'!Y$6),0)</f>
        <v>0</v>
      </c>
      <c r="Z124" s="350" cm="1">
        <f t="array" ref="Z124">IFERROR(_xldudf_SCOTT_SUMTRANSACTIONS(Scotts_Org1,'COA - VALUE TABLE'!$A124,'COA - VALUE TABLE'!Z$5,'COA - VALUE TABLE'!Z$6),0)</f>
        <v>0</v>
      </c>
      <c r="AA124" s="350" cm="1">
        <f t="array" ref="AA124">IFERROR(_xldudf_SCOTT_SUMTRANSACTIONS(Scotts_Org1,'COA - VALUE TABLE'!$A124,'COA - VALUE TABLE'!AA$5,'COA - VALUE TABLE'!AA$6),0)</f>
        <v>0</v>
      </c>
      <c r="AB124" s="350" cm="1">
        <f t="array" ref="AB124">IFERROR(_xldudf_SCOTT_SUMTRANSACTIONS(Scotts_Org1,'COA - VALUE TABLE'!$A124,'COA - VALUE TABLE'!AB$5,'COA - VALUE TABLE'!AB$6),0)</f>
        <v>0</v>
      </c>
      <c r="AC124" s="350" cm="1">
        <f t="array" ref="AC124">IFERROR(_xldudf_SCOTT_SUMTRANSACTIONS(Scotts_Org1,'COA - VALUE TABLE'!$A124,'COA - VALUE TABLE'!AC$5,'COA - VALUE TABLE'!AC$6),0)</f>
        <v>0</v>
      </c>
      <c r="AD124" s="350" cm="1">
        <f t="array" ref="AD124">IFERROR(_xldudf_SCOTT_SUMTRANSACTIONS(Scotts_Org1,'COA - VALUE TABLE'!$A124,'COA - VALUE TABLE'!AD$5,'COA - VALUE TABLE'!AD$6),0)</f>
        <v>0</v>
      </c>
      <c r="AE124" s="350">
        <f t="shared" si="19"/>
        <v>0</v>
      </c>
      <c r="AF124" s="350">
        <f>IF(Header!$C$4=S$7,S124,0)+IF(Header!$C$4=T$7,T124,0)+IF(Header!$C$4=U$7,U124,0)+IF(Header!$C$4=V$7,V124,0)+IF(Header!$C$4=W$7,W124,0)+IF(Header!$C$4=X$7,X124,0)+IF(Header!$C$4=Y$7,Y124,0)+IF(Header!$C$4=Z$7,Z124,0)+IF(Header!$C$4=AA$7,AA124,0)+IF(Header!$C$4=AB$7,AB124,0)+IF(Header!$C$4=AC$7,AC124,0)+IF(Header!$C$4=AD$7,AD124,0)</f>
        <v>0</v>
      </c>
      <c r="AG124" s="351">
        <f t="shared" si="32"/>
        <v>0</v>
      </c>
      <c r="AJ124" s="2">
        <f t="shared" si="20"/>
        <v>0</v>
      </c>
      <c r="AK124" s="341">
        <f t="shared" si="21"/>
        <v>0</v>
      </c>
      <c r="AL124" s="341">
        <f t="shared" si="22"/>
        <v>0</v>
      </c>
      <c r="AM124" s="341">
        <f t="shared" si="23"/>
        <v>0</v>
      </c>
      <c r="AN124" s="341">
        <f t="shared" si="24"/>
        <v>0</v>
      </c>
      <c r="AO124" s="341">
        <f t="shared" si="25"/>
        <v>0</v>
      </c>
      <c r="AP124" s="341">
        <f t="shared" si="26"/>
        <v>0</v>
      </c>
      <c r="AQ124" s="341">
        <f t="shared" si="27"/>
        <v>0</v>
      </c>
      <c r="AR124" s="341">
        <f t="shared" si="28"/>
        <v>0</v>
      </c>
      <c r="AS124" s="341">
        <f t="shared" si="29"/>
        <v>0</v>
      </c>
      <c r="AT124" s="341">
        <f t="shared" si="30"/>
        <v>0</v>
      </c>
      <c r="AU124" s="341">
        <f t="shared" si="31"/>
        <v>0</v>
      </c>
      <c r="AV124" s="351"/>
      <c r="AX124" s="349" cm="1">
        <f t="array" ref="AX124">IFERROR(_xldudf_SCOTT_SUMTRANSACTIONS(Scotts_Org1,'COA - VALUE TABLE'!$A124,'COA - VALUE TABLE'!AX$5,'COA - VALUE TABLE'!AX$6),0)</f>
        <v>0</v>
      </c>
      <c r="AY124" s="350" cm="1">
        <f t="array" ref="AY124">IFERROR(_xldudf_SCOTT_SUMTRANSACTIONS(Scotts_Org1,'COA - VALUE TABLE'!$A124,'COA - VALUE TABLE'!AY$5,'COA - VALUE TABLE'!AY$6),0)</f>
        <v>0</v>
      </c>
      <c r="AZ124" s="350" cm="1">
        <f t="array" ref="AZ124">IFERROR(_xldudf_SCOTT_SUMTRANSACTIONS(Scotts_Org1,'COA - VALUE TABLE'!$A124,'COA - VALUE TABLE'!AZ$5,'COA - VALUE TABLE'!AZ$6),0)</f>
        <v>0</v>
      </c>
      <c r="BA124" s="350" cm="1">
        <f t="array" ref="BA124">IFERROR(_xldudf_SCOTT_SUMTRANSACTIONS(Scotts_Org1,'COA - VALUE TABLE'!$A124,'COA - VALUE TABLE'!BA$5,'COA - VALUE TABLE'!BA$6),0)</f>
        <v>0</v>
      </c>
      <c r="BB124" s="350" cm="1">
        <f t="array" ref="BB124">IFERROR(_xldudf_SCOTT_SUMTRANSACTIONS(Scotts_Org1,'COA - VALUE TABLE'!$A124,'COA - VALUE TABLE'!BB$5,'COA - VALUE TABLE'!BB$6),0)</f>
        <v>0</v>
      </c>
      <c r="BC124" s="350" cm="1">
        <f t="array" ref="BC124">IFERROR(_xldudf_SCOTT_SUMTRANSACTIONS(Scotts_Org1,'COA - VALUE TABLE'!$A124,'COA - VALUE TABLE'!BC$5,'COA - VALUE TABLE'!BC$6),0)</f>
        <v>0</v>
      </c>
      <c r="BD124" s="350" cm="1">
        <f t="array" ref="BD124">IFERROR(_xldudf_SCOTT_SUMTRANSACTIONS(Scotts_Org1,'COA - VALUE TABLE'!$A124,'COA - VALUE TABLE'!BD$5,'COA - VALUE TABLE'!BD$6),0)</f>
        <v>0</v>
      </c>
      <c r="BE124" s="350" cm="1">
        <f t="array" ref="BE124">IFERROR(_xldudf_SCOTT_SUMTRANSACTIONS(Scotts_Org1,'COA - VALUE TABLE'!$A124,'COA - VALUE TABLE'!BE$5,'COA - VALUE TABLE'!BE$6),0)</f>
        <v>0</v>
      </c>
      <c r="BF124" s="350" cm="1">
        <f t="array" ref="BF124">IFERROR(_xldudf_SCOTT_SUMTRANSACTIONS(Scotts_Org1,'COA - VALUE TABLE'!$A124,'COA - VALUE TABLE'!BF$5,'COA - VALUE TABLE'!BF$6),0)</f>
        <v>0</v>
      </c>
      <c r="BG124" s="350" cm="1">
        <f t="array" ref="BG124">IFERROR(_xldudf_SCOTT_SUMTRANSACTIONS(Scotts_Org1,'COA - VALUE TABLE'!$A124,'COA - VALUE TABLE'!BG$5,'COA - VALUE TABLE'!BG$6),0)</f>
        <v>0</v>
      </c>
      <c r="BH124" s="350" cm="1">
        <f t="array" ref="BH124">IFERROR(_xldudf_SCOTT_SUMTRANSACTIONS(Scotts_Org1,'COA - VALUE TABLE'!$A124,'COA - VALUE TABLE'!BH$5,'COA - VALUE TABLE'!BH$6),0)</f>
        <v>0</v>
      </c>
      <c r="BI124" s="350" cm="1">
        <f t="array" ref="BI124">IFERROR(_xldudf_SCOTT_SUMTRANSACTIONS(Scotts_Org1,'COA - VALUE TABLE'!$A124,'COA - VALUE TABLE'!BI$5,'COA - VALUE TABLE'!BI$6),0)</f>
        <v>0</v>
      </c>
      <c r="BJ124" s="351" cm="1">
        <f t="array" ref="BJ124">IFERROR(_xldudf_SCOTT_SUMTRANSACTIONS(Scotts_Org1,'COA - VALUE TABLE'!$A124,'COA - VALUE TABLE'!BJ$5,'COA - VALUE TABLE'!BJ$6),0)</f>
        <v>0</v>
      </c>
    </row>
    <row r="125" spans="1:62" x14ac:dyDescent="0.2">
      <c r="A125" s="2"/>
      <c r="B125" s="341"/>
      <c r="C125" s="341"/>
      <c r="D125" s="341"/>
      <c r="E125" s="341"/>
      <c r="F125" s="341"/>
      <c r="G125" s="341"/>
      <c r="H125" s="341"/>
      <c r="I125" s="341"/>
      <c r="J125" s="341"/>
      <c r="K125" s="3"/>
      <c r="L125" t="str">
        <f t="shared" si="18"/>
        <v xml:space="preserve"> - </v>
      </c>
      <c r="M125" t="s">
        <v>456</v>
      </c>
      <c r="S125" s="349" cm="1">
        <f t="array" ref="S125">IFERROR(_xldudf_SCOTT_SUMTRANSACTIONS(Scotts_Org1,'COA - VALUE TABLE'!$A125,'COA - VALUE TABLE'!S$5,'COA - VALUE TABLE'!S$6),0)</f>
        <v>0</v>
      </c>
      <c r="T125" s="350" cm="1">
        <f t="array" ref="T125">IFERROR(_xldudf_SCOTT_SUMTRANSACTIONS(Scotts_Org1,'COA - VALUE TABLE'!$A125,'COA - VALUE TABLE'!T$5,'COA - VALUE TABLE'!T$6),0)</f>
        <v>0</v>
      </c>
      <c r="U125" s="350" cm="1">
        <f t="array" ref="U125">IFERROR(_xldudf_SCOTT_SUMTRANSACTIONS(Scotts_Org1,'COA - VALUE TABLE'!$A125,'COA - VALUE TABLE'!U$5,'COA - VALUE TABLE'!U$6),0)</f>
        <v>0</v>
      </c>
      <c r="V125" s="350" cm="1">
        <f t="array" ref="V125">IFERROR(_xldudf_SCOTT_SUMTRANSACTIONS(Scotts_Org1,'COA - VALUE TABLE'!$A125,'COA - VALUE TABLE'!V$5,'COA - VALUE TABLE'!V$6),0)</f>
        <v>0</v>
      </c>
      <c r="W125" s="350" cm="1">
        <f t="array" ref="W125">IFERROR(_xldudf_SCOTT_SUMTRANSACTIONS(Scotts_Org1,'COA - VALUE TABLE'!$A125,'COA - VALUE TABLE'!W$5,'COA - VALUE TABLE'!W$6),0)</f>
        <v>0</v>
      </c>
      <c r="X125" s="350" cm="1">
        <f t="array" ref="X125">IFERROR(_xldudf_SCOTT_SUMTRANSACTIONS(Scotts_Org1,'COA - VALUE TABLE'!$A125,'COA - VALUE TABLE'!X$5,'COA - VALUE TABLE'!X$6),0)</f>
        <v>0</v>
      </c>
      <c r="Y125" s="350" cm="1">
        <f t="array" ref="Y125">IFERROR(_xldudf_SCOTT_SUMTRANSACTIONS(Scotts_Org1,'COA - VALUE TABLE'!$A125,'COA - VALUE TABLE'!Y$5,'COA - VALUE TABLE'!Y$6),0)</f>
        <v>0</v>
      </c>
      <c r="Z125" s="350" cm="1">
        <f t="array" ref="Z125">IFERROR(_xldudf_SCOTT_SUMTRANSACTIONS(Scotts_Org1,'COA - VALUE TABLE'!$A125,'COA - VALUE TABLE'!Z$5,'COA - VALUE TABLE'!Z$6),0)</f>
        <v>0</v>
      </c>
      <c r="AA125" s="350" cm="1">
        <f t="array" ref="AA125">IFERROR(_xldudf_SCOTT_SUMTRANSACTIONS(Scotts_Org1,'COA - VALUE TABLE'!$A125,'COA - VALUE TABLE'!AA$5,'COA - VALUE TABLE'!AA$6),0)</f>
        <v>0</v>
      </c>
      <c r="AB125" s="350" cm="1">
        <f t="array" ref="AB125">IFERROR(_xldudf_SCOTT_SUMTRANSACTIONS(Scotts_Org1,'COA - VALUE TABLE'!$A125,'COA - VALUE TABLE'!AB$5,'COA - VALUE TABLE'!AB$6),0)</f>
        <v>0</v>
      </c>
      <c r="AC125" s="350" cm="1">
        <f t="array" ref="AC125">IFERROR(_xldudf_SCOTT_SUMTRANSACTIONS(Scotts_Org1,'COA - VALUE TABLE'!$A125,'COA - VALUE TABLE'!AC$5,'COA - VALUE TABLE'!AC$6),0)</f>
        <v>0</v>
      </c>
      <c r="AD125" s="350" cm="1">
        <f t="array" ref="AD125">IFERROR(_xldudf_SCOTT_SUMTRANSACTIONS(Scotts_Org1,'COA - VALUE TABLE'!$A125,'COA - VALUE TABLE'!AD$5,'COA - VALUE TABLE'!AD$6),0)</f>
        <v>0</v>
      </c>
      <c r="AE125" s="350">
        <f t="shared" si="19"/>
        <v>0</v>
      </c>
      <c r="AF125" s="350">
        <f>IF(Header!$C$4=S$7,S125,0)+IF(Header!$C$4=T$7,T125,0)+IF(Header!$C$4=U$7,U125,0)+IF(Header!$C$4=V$7,V125,0)+IF(Header!$C$4=W$7,W125,0)+IF(Header!$C$4=X$7,X125,0)+IF(Header!$C$4=Y$7,Y125,0)+IF(Header!$C$4=Z$7,Z125,0)+IF(Header!$C$4=AA$7,AA125,0)+IF(Header!$C$4=AB$7,AB125,0)+IF(Header!$C$4=AC$7,AC125,0)+IF(Header!$C$4=AD$7,AD125,0)</f>
        <v>0</v>
      </c>
      <c r="AG125" s="351">
        <f t="shared" si="32"/>
        <v>0</v>
      </c>
      <c r="AJ125" s="2">
        <f t="shared" si="20"/>
        <v>0</v>
      </c>
      <c r="AK125" s="341">
        <f t="shared" si="21"/>
        <v>0</v>
      </c>
      <c r="AL125" s="341">
        <f t="shared" si="22"/>
        <v>0</v>
      </c>
      <c r="AM125" s="341">
        <f t="shared" si="23"/>
        <v>0</v>
      </c>
      <c r="AN125" s="341">
        <f t="shared" si="24"/>
        <v>0</v>
      </c>
      <c r="AO125" s="341">
        <f t="shared" si="25"/>
        <v>0</v>
      </c>
      <c r="AP125" s="341">
        <f t="shared" si="26"/>
        <v>0</v>
      </c>
      <c r="AQ125" s="341">
        <f t="shared" si="27"/>
        <v>0</v>
      </c>
      <c r="AR125" s="341">
        <f t="shared" si="28"/>
        <v>0</v>
      </c>
      <c r="AS125" s="341">
        <f t="shared" si="29"/>
        <v>0</v>
      </c>
      <c r="AT125" s="341">
        <f t="shared" si="30"/>
        <v>0</v>
      </c>
      <c r="AU125" s="341">
        <f t="shared" si="31"/>
        <v>0</v>
      </c>
      <c r="AV125" s="351"/>
      <c r="AX125" s="349" cm="1">
        <f t="array" ref="AX125">IFERROR(_xldudf_SCOTT_SUMTRANSACTIONS(Scotts_Org1,'COA - VALUE TABLE'!$A125,'COA - VALUE TABLE'!AX$5,'COA - VALUE TABLE'!AX$6),0)</f>
        <v>0</v>
      </c>
      <c r="AY125" s="350" cm="1">
        <f t="array" ref="AY125">IFERROR(_xldudf_SCOTT_SUMTRANSACTIONS(Scotts_Org1,'COA - VALUE TABLE'!$A125,'COA - VALUE TABLE'!AY$5,'COA - VALUE TABLE'!AY$6),0)</f>
        <v>0</v>
      </c>
      <c r="AZ125" s="350" cm="1">
        <f t="array" ref="AZ125">IFERROR(_xldudf_SCOTT_SUMTRANSACTIONS(Scotts_Org1,'COA - VALUE TABLE'!$A125,'COA - VALUE TABLE'!AZ$5,'COA - VALUE TABLE'!AZ$6),0)</f>
        <v>0</v>
      </c>
      <c r="BA125" s="350" cm="1">
        <f t="array" ref="BA125">IFERROR(_xldudf_SCOTT_SUMTRANSACTIONS(Scotts_Org1,'COA - VALUE TABLE'!$A125,'COA - VALUE TABLE'!BA$5,'COA - VALUE TABLE'!BA$6),0)</f>
        <v>0</v>
      </c>
      <c r="BB125" s="350" cm="1">
        <f t="array" ref="BB125">IFERROR(_xldudf_SCOTT_SUMTRANSACTIONS(Scotts_Org1,'COA - VALUE TABLE'!$A125,'COA - VALUE TABLE'!BB$5,'COA - VALUE TABLE'!BB$6),0)</f>
        <v>0</v>
      </c>
      <c r="BC125" s="350" cm="1">
        <f t="array" ref="BC125">IFERROR(_xldudf_SCOTT_SUMTRANSACTIONS(Scotts_Org1,'COA - VALUE TABLE'!$A125,'COA - VALUE TABLE'!BC$5,'COA - VALUE TABLE'!BC$6),0)</f>
        <v>0</v>
      </c>
      <c r="BD125" s="350" cm="1">
        <f t="array" ref="BD125">IFERROR(_xldudf_SCOTT_SUMTRANSACTIONS(Scotts_Org1,'COA - VALUE TABLE'!$A125,'COA - VALUE TABLE'!BD$5,'COA - VALUE TABLE'!BD$6),0)</f>
        <v>0</v>
      </c>
      <c r="BE125" s="350" cm="1">
        <f t="array" ref="BE125">IFERROR(_xldudf_SCOTT_SUMTRANSACTIONS(Scotts_Org1,'COA - VALUE TABLE'!$A125,'COA - VALUE TABLE'!BE$5,'COA - VALUE TABLE'!BE$6),0)</f>
        <v>0</v>
      </c>
      <c r="BF125" s="350" cm="1">
        <f t="array" ref="BF125">IFERROR(_xldudf_SCOTT_SUMTRANSACTIONS(Scotts_Org1,'COA - VALUE TABLE'!$A125,'COA - VALUE TABLE'!BF$5,'COA - VALUE TABLE'!BF$6),0)</f>
        <v>0</v>
      </c>
      <c r="BG125" s="350" cm="1">
        <f t="array" ref="BG125">IFERROR(_xldudf_SCOTT_SUMTRANSACTIONS(Scotts_Org1,'COA - VALUE TABLE'!$A125,'COA - VALUE TABLE'!BG$5,'COA - VALUE TABLE'!BG$6),0)</f>
        <v>0</v>
      </c>
      <c r="BH125" s="350" cm="1">
        <f t="array" ref="BH125">IFERROR(_xldudf_SCOTT_SUMTRANSACTIONS(Scotts_Org1,'COA - VALUE TABLE'!$A125,'COA - VALUE TABLE'!BH$5,'COA - VALUE TABLE'!BH$6),0)</f>
        <v>0</v>
      </c>
      <c r="BI125" s="350" cm="1">
        <f t="array" ref="BI125">IFERROR(_xldudf_SCOTT_SUMTRANSACTIONS(Scotts_Org1,'COA - VALUE TABLE'!$A125,'COA - VALUE TABLE'!BI$5,'COA - VALUE TABLE'!BI$6),0)</f>
        <v>0</v>
      </c>
      <c r="BJ125" s="351" cm="1">
        <f t="array" ref="BJ125">IFERROR(_xldudf_SCOTT_SUMTRANSACTIONS(Scotts_Org1,'COA - VALUE TABLE'!$A125,'COA - VALUE TABLE'!BJ$5,'COA - VALUE TABLE'!BJ$6),0)</f>
        <v>0</v>
      </c>
    </row>
    <row r="126" spans="1:62" x14ac:dyDescent="0.2">
      <c r="A126" s="2"/>
      <c r="B126" s="341"/>
      <c r="C126" s="341"/>
      <c r="D126" s="341"/>
      <c r="E126" s="341"/>
      <c r="F126" s="341"/>
      <c r="G126" s="341"/>
      <c r="H126" s="341"/>
      <c r="I126" s="341"/>
      <c r="J126" s="341"/>
      <c r="K126" s="3"/>
      <c r="L126" t="str">
        <f t="shared" si="18"/>
        <v xml:space="preserve"> - </v>
      </c>
      <c r="M126" t="s">
        <v>456</v>
      </c>
      <c r="S126" s="349" cm="1">
        <f t="array" ref="S126">IFERROR(_xldudf_SCOTT_SUMTRANSACTIONS(Scotts_Org1,'COA - VALUE TABLE'!$A126,'COA - VALUE TABLE'!S$5,'COA - VALUE TABLE'!S$6),0)</f>
        <v>0</v>
      </c>
      <c r="T126" s="350" cm="1">
        <f t="array" ref="T126">IFERROR(_xldudf_SCOTT_SUMTRANSACTIONS(Scotts_Org1,'COA - VALUE TABLE'!$A126,'COA - VALUE TABLE'!T$5,'COA - VALUE TABLE'!T$6),0)</f>
        <v>0</v>
      </c>
      <c r="U126" s="350" cm="1">
        <f t="array" ref="U126">IFERROR(_xldudf_SCOTT_SUMTRANSACTIONS(Scotts_Org1,'COA - VALUE TABLE'!$A126,'COA - VALUE TABLE'!U$5,'COA - VALUE TABLE'!U$6),0)</f>
        <v>0</v>
      </c>
      <c r="V126" s="350" cm="1">
        <f t="array" ref="V126">IFERROR(_xldudf_SCOTT_SUMTRANSACTIONS(Scotts_Org1,'COA - VALUE TABLE'!$A126,'COA - VALUE TABLE'!V$5,'COA - VALUE TABLE'!V$6),0)</f>
        <v>0</v>
      </c>
      <c r="W126" s="350" cm="1">
        <f t="array" ref="W126">IFERROR(_xldudf_SCOTT_SUMTRANSACTIONS(Scotts_Org1,'COA - VALUE TABLE'!$A126,'COA - VALUE TABLE'!W$5,'COA - VALUE TABLE'!W$6),0)</f>
        <v>0</v>
      </c>
      <c r="X126" s="350" cm="1">
        <f t="array" ref="X126">IFERROR(_xldudf_SCOTT_SUMTRANSACTIONS(Scotts_Org1,'COA - VALUE TABLE'!$A126,'COA - VALUE TABLE'!X$5,'COA - VALUE TABLE'!X$6),0)</f>
        <v>0</v>
      </c>
      <c r="Y126" s="350" cm="1">
        <f t="array" ref="Y126">IFERROR(_xldudf_SCOTT_SUMTRANSACTIONS(Scotts_Org1,'COA - VALUE TABLE'!$A126,'COA - VALUE TABLE'!Y$5,'COA - VALUE TABLE'!Y$6),0)</f>
        <v>0</v>
      </c>
      <c r="Z126" s="350" cm="1">
        <f t="array" ref="Z126">IFERROR(_xldudf_SCOTT_SUMTRANSACTIONS(Scotts_Org1,'COA - VALUE TABLE'!$A126,'COA - VALUE TABLE'!Z$5,'COA - VALUE TABLE'!Z$6),0)</f>
        <v>0</v>
      </c>
      <c r="AA126" s="350" cm="1">
        <f t="array" ref="AA126">IFERROR(_xldudf_SCOTT_SUMTRANSACTIONS(Scotts_Org1,'COA - VALUE TABLE'!$A126,'COA - VALUE TABLE'!AA$5,'COA - VALUE TABLE'!AA$6),0)</f>
        <v>0</v>
      </c>
      <c r="AB126" s="350" cm="1">
        <f t="array" ref="AB126">IFERROR(_xldudf_SCOTT_SUMTRANSACTIONS(Scotts_Org1,'COA - VALUE TABLE'!$A126,'COA - VALUE TABLE'!AB$5,'COA - VALUE TABLE'!AB$6),0)</f>
        <v>0</v>
      </c>
      <c r="AC126" s="350" cm="1">
        <f t="array" ref="AC126">IFERROR(_xldudf_SCOTT_SUMTRANSACTIONS(Scotts_Org1,'COA - VALUE TABLE'!$A126,'COA - VALUE TABLE'!AC$5,'COA - VALUE TABLE'!AC$6),0)</f>
        <v>0</v>
      </c>
      <c r="AD126" s="350" cm="1">
        <f t="array" ref="AD126">IFERROR(_xldudf_SCOTT_SUMTRANSACTIONS(Scotts_Org1,'COA - VALUE TABLE'!$A126,'COA - VALUE TABLE'!AD$5,'COA - VALUE TABLE'!AD$6),0)</f>
        <v>0</v>
      </c>
      <c r="AE126" s="350">
        <f t="shared" si="19"/>
        <v>0</v>
      </c>
      <c r="AF126" s="350">
        <f>IF(Header!$C$4=S$7,S126,0)+IF(Header!$C$4=T$7,T126,0)+IF(Header!$C$4=U$7,U126,0)+IF(Header!$C$4=V$7,V126,0)+IF(Header!$C$4=W$7,W126,0)+IF(Header!$C$4=X$7,X126,0)+IF(Header!$C$4=Y$7,Y126,0)+IF(Header!$C$4=Z$7,Z126,0)+IF(Header!$C$4=AA$7,AA126,0)+IF(Header!$C$4=AB$7,AB126,0)+IF(Header!$C$4=AC$7,AC126,0)+IF(Header!$C$4=AD$7,AD126,0)</f>
        <v>0</v>
      </c>
      <c r="AG126" s="351">
        <f t="shared" si="32"/>
        <v>0</v>
      </c>
      <c r="AJ126" s="2">
        <f t="shared" si="20"/>
        <v>0</v>
      </c>
      <c r="AK126" s="341">
        <f t="shared" si="21"/>
        <v>0</v>
      </c>
      <c r="AL126" s="341">
        <f t="shared" si="22"/>
        <v>0</v>
      </c>
      <c r="AM126" s="341">
        <f t="shared" si="23"/>
        <v>0</v>
      </c>
      <c r="AN126" s="341">
        <f t="shared" si="24"/>
        <v>0</v>
      </c>
      <c r="AO126" s="341">
        <f t="shared" si="25"/>
        <v>0</v>
      </c>
      <c r="AP126" s="341">
        <f t="shared" si="26"/>
        <v>0</v>
      </c>
      <c r="AQ126" s="341">
        <f t="shared" si="27"/>
        <v>0</v>
      </c>
      <c r="AR126" s="341">
        <f t="shared" si="28"/>
        <v>0</v>
      </c>
      <c r="AS126" s="341">
        <f t="shared" si="29"/>
        <v>0</v>
      </c>
      <c r="AT126" s="341">
        <f t="shared" si="30"/>
        <v>0</v>
      </c>
      <c r="AU126" s="341">
        <f t="shared" si="31"/>
        <v>0</v>
      </c>
      <c r="AV126" s="351"/>
      <c r="AX126" s="349" cm="1">
        <f t="array" ref="AX126">IFERROR(_xldudf_SCOTT_SUMTRANSACTIONS(Scotts_Org1,'COA - VALUE TABLE'!$A126,'COA - VALUE TABLE'!AX$5,'COA - VALUE TABLE'!AX$6),0)</f>
        <v>0</v>
      </c>
      <c r="AY126" s="350" cm="1">
        <f t="array" ref="AY126">IFERROR(_xldudf_SCOTT_SUMTRANSACTIONS(Scotts_Org1,'COA - VALUE TABLE'!$A126,'COA - VALUE TABLE'!AY$5,'COA - VALUE TABLE'!AY$6),0)</f>
        <v>0</v>
      </c>
      <c r="AZ126" s="350" cm="1">
        <f t="array" ref="AZ126">IFERROR(_xldudf_SCOTT_SUMTRANSACTIONS(Scotts_Org1,'COA - VALUE TABLE'!$A126,'COA - VALUE TABLE'!AZ$5,'COA - VALUE TABLE'!AZ$6),0)</f>
        <v>0</v>
      </c>
      <c r="BA126" s="350" cm="1">
        <f t="array" ref="BA126">IFERROR(_xldudf_SCOTT_SUMTRANSACTIONS(Scotts_Org1,'COA - VALUE TABLE'!$A126,'COA - VALUE TABLE'!BA$5,'COA - VALUE TABLE'!BA$6),0)</f>
        <v>0</v>
      </c>
      <c r="BB126" s="350" cm="1">
        <f t="array" ref="BB126">IFERROR(_xldudf_SCOTT_SUMTRANSACTIONS(Scotts_Org1,'COA - VALUE TABLE'!$A126,'COA - VALUE TABLE'!BB$5,'COA - VALUE TABLE'!BB$6),0)</f>
        <v>0</v>
      </c>
      <c r="BC126" s="350" cm="1">
        <f t="array" ref="BC126">IFERROR(_xldudf_SCOTT_SUMTRANSACTIONS(Scotts_Org1,'COA - VALUE TABLE'!$A126,'COA - VALUE TABLE'!BC$5,'COA - VALUE TABLE'!BC$6),0)</f>
        <v>0</v>
      </c>
      <c r="BD126" s="350" cm="1">
        <f t="array" ref="BD126">IFERROR(_xldudf_SCOTT_SUMTRANSACTIONS(Scotts_Org1,'COA - VALUE TABLE'!$A126,'COA - VALUE TABLE'!BD$5,'COA - VALUE TABLE'!BD$6),0)</f>
        <v>0</v>
      </c>
      <c r="BE126" s="350" cm="1">
        <f t="array" ref="BE126">IFERROR(_xldudf_SCOTT_SUMTRANSACTIONS(Scotts_Org1,'COA - VALUE TABLE'!$A126,'COA - VALUE TABLE'!BE$5,'COA - VALUE TABLE'!BE$6),0)</f>
        <v>0</v>
      </c>
      <c r="BF126" s="350" cm="1">
        <f t="array" ref="BF126">IFERROR(_xldudf_SCOTT_SUMTRANSACTIONS(Scotts_Org1,'COA - VALUE TABLE'!$A126,'COA - VALUE TABLE'!BF$5,'COA - VALUE TABLE'!BF$6),0)</f>
        <v>0</v>
      </c>
      <c r="BG126" s="350" cm="1">
        <f t="array" ref="BG126">IFERROR(_xldudf_SCOTT_SUMTRANSACTIONS(Scotts_Org1,'COA - VALUE TABLE'!$A126,'COA - VALUE TABLE'!BG$5,'COA - VALUE TABLE'!BG$6),0)</f>
        <v>0</v>
      </c>
      <c r="BH126" s="350" cm="1">
        <f t="array" ref="BH126">IFERROR(_xldudf_SCOTT_SUMTRANSACTIONS(Scotts_Org1,'COA - VALUE TABLE'!$A126,'COA - VALUE TABLE'!BH$5,'COA - VALUE TABLE'!BH$6),0)</f>
        <v>0</v>
      </c>
      <c r="BI126" s="350" cm="1">
        <f t="array" ref="BI126">IFERROR(_xldudf_SCOTT_SUMTRANSACTIONS(Scotts_Org1,'COA - VALUE TABLE'!$A126,'COA - VALUE TABLE'!BI$5,'COA - VALUE TABLE'!BI$6),0)</f>
        <v>0</v>
      </c>
      <c r="BJ126" s="351" cm="1">
        <f t="array" ref="BJ126">IFERROR(_xldudf_SCOTT_SUMTRANSACTIONS(Scotts_Org1,'COA - VALUE TABLE'!$A126,'COA - VALUE TABLE'!BJ$5,'COA - VALUE TABLE'!BJ$6),0)</f>
        <v>0</v>
      </c>
    </row>
    <row r="127" spans="1:62" x14ac:dyDescent="0.2">
      <c r="A127" s="2"/>
      <c r="B127" s="341"/>
      <c r="C127" s="341"/>
      <c r="D127" s="341"/>
      <c r="E127" s="341"/>
      <c r="F127" s="341"/>
      <c r="G127" s="341"/>
      <c r="H127" s="341"/>
      <c r="I127" s="341"/>
      <c r="J127" s="341"/>
      <c r="K127" s="3"/>
      <c r="L127" t="str">
        <f t="shared" si="18"/>
        <v xml:space="preserve"> - </v>
      </c>
      <c r="M127" t="s">
        <v>456</v>
      </c>
      <c r="S127" s="349" cm="1">
        <f t="array" ref="S127">IFERROR(_xldudf_SCOTT_SUMTRANSACTIONS(Scotts_Org1,'COA - VALUE TABLE'!$A127,'COA - VALUE TABLE'!S$5,'COA - VALUE TABLE'!S$6),0)</f>
        <v>0</v>
      </c>
      <c r="T127" s="350" cm="1">
        <f t="array" ref="T127">IFERROR(_xldudf_SCOTT_SUMTRANSACTIONS(Scotts_Org1,'COA - VALUE TABLE'!$A127,'COA - VALUE TABLE'!T$5,'COA - VALUE TABLE'!T$6),0)</f>
        <v>0</v>
      </c>
      <c r="U127" s="350" cm="1">
        <f t="array" ref="U127">IFERROR(_xldudf_SCOTT_SUMTRANSACTIONS(Scotts_Org1,'COA - VALUE TABLE'!$A127,'COA - VALUE TABLE'!U$5,'COA - VALUE TABLE'!U$6),0)</f>
        <v>0</v>
      </c>
      <c r="V127" s="350" cm="1">
        <f t="array" ref="V127">IFERROR(_xldudf_SCOTT_SUMTRANSACTIONS(Scotts_Org1,'COA - VALUE TABLE'!$A127,'COA - VALUE TABLE'!V$5,'COA - VALUE TABLE'!V$6),0)</f>
        <v>0</v>
      </c>
      <c r="W127" s="350" cm="1">
        <f t="array" ref="W127">IFERROR(_xldudf_SCOTT_SUMTRANSACTIONS(Scotts_Org1,'COA - VALUE TABLE'!$A127,'COA - VALUE TABLE'!W$5,'COA - VALUE TABLE'!W$6),0)</f>
        <v>0</v>
      </c>
      <c r="X127" s="350" cm="1">
        <f t="array" ref="X127">IFERROR(_xldudf_SCOTT_SUMTRANSACTIONS(Scotts_Org1,'COA - VALUE TABLE'!$A127,'COA - VALUE TABLE'!X$5,'COA - VALUE TABLE'!X$6),0)</f>
        <v>0</v>
      </c>
      <c r="Y127" s="350" cm="1">
        <f t="array" ref="Y127">IFERROR(_xldudf_SCOTT_SUMTRANSACTIONS(Scotts_Org1,'COA - VALUE TABLE'!$A127,'COA - VALUE TABLE'!Y$5,'COA - VALUE TABLE'!Y$6),0)</f>
        <v>0</v>
      </c>
      <c r="Z127" s="350" cm="1">
        <f t="array" ref="Z127">IFERROR(_xldudf_SCOTT_SUMTRANSACTIONS(Scotts_Org1,'COA - VALUE TABLE'!$A127,'COA - VALUE TABLE'!Z$5,'COA - VALUE TABLE'!Z$6),0)</f>
        <v>0</v>
      </c>
      <c r="AA127" s="350" cm="1">
        <f t="array" ref="AA127">IFERROR(_xldudf_SCOTT_SUMTRANSACTIONS(Scotts_Org1,'COA - VALUE TABLE'!$A127,'COA - VALUE TABLE'!AA$5,'COA - VALUE TABLE'!AA$6),0)</f>
        <v>0</v>
      </c>
      <c r="AB127" s="350" cm="1">
        <f t="array" ref="AB127">IFERROR(_xldudf_SCOTT_SUMTRANSACTIONS(Scotts_Org1,'COA - VALUE TABLE'!$A127,'COA - VALUE TABLE'!AB$5,'COA - VALUE TABLE'!AB$6),0)</f>
        <v>0</v>
      </c>
      <c r="AC127" s="350" cm="1">
        <f t="array" ref="AC127">IFERROR(_xldudf_SCOTT_SUMTRANSACTIONS(Scotts_Org1,'COA - VALUE TABLE'!$A127,'COA - VALUE TABLE'!AC$5,'COA - VALUE TABLE'!AC$6),0)</f>
        <v>0</v>
      </c>
      <c r="AD127" s="350" cm="1">
        <f t="array" ref="AD127">IFERROR(_xldudf_SCOTT_SUMTRANSACTIONS(Scotts_Org1,'COA - VALUE TABLE'!$A127,'COA - VALUE TABLE'!AD$5,'COA - VALUE TABLE'!AD$6),0)</f>
        <v>0</v>
      </c>
      <c r="AE127" s="350">
        <f t="shared" si="19"/>
        <v>0</v>
      </c>
      <c r="AF127" s="350">
        <f>IF(Header!$C$4=S$7,S127,0)+IF(Header!$C$4=T$7,T127,0)+IF(Header!$C$4=U$7,U127,0)+IF(Header!$C$4=V$7,V127,0)+IF(Header!$C$4=W$7,W127,0)+IF(Header!$C$4=X$7,X127,0)+IF(Header!$C$4=Y$7,Y127,0)+IF(Header!$C$4=Z$7,Z127,0)+IF(Header!$C$4=AA$7,AA127,0)+IF(Header!$C$4=AB$7,AB127,0)+IF(Header!$C$4=AC$7,AC127,0)+IF(Header!$C$4=AD$7,AD127,0)</f>
        <v>0</v>
      </c>
      <c r="AG127" s="351">
        <f t="shared" si="32"/>
        <v>0</v>
      </c>
      <c r="AJ127" s="2">
        <f t="shared" si="20"/>
        <v>0</v>
      </c>
      <c r="AK127" s="341">
        <f t="shared" si="21"/>
        <v>0</v>
      </c>
      <c r="AL127" s="341">
        <f t="shared" si="22"/>
        <v>0</v>
      </c>
      <c r="AM127" s="341">
        <f t="shared" si="23"/>
        <v>0</v>
      </c>
      <c r="AN127" s="341">
        <f t="shared" si="24"/>
        <v>0</v>
      </c>
      <c r="AO127" s="341">
        <f t="shared" si="25"/>
        <v>0</v>
      </c>
      <c r="AP127" s="341">
        <f t="shared" si="26"/>
        <v>0</v>
      </c>
      <c r="AQ127" s="341">
        <f t="shared" si="27"/>
        <v>0</v>
      </c>
      <c r="AR127" s="341">
        <f t="shared" si="28"/>
        <v>0</v>
      </c>
      <c r="AS127" s="341">
        <f t="shared" si="29"/>
        <v>0</v>
      </c>
      <c r="AT127" s="341">
        <f t="shared" si="30"/>
        <v>0</v>
      </c>
      <c r="AU127" s="341">
        <f t="shared" si="31"/>
        <v>0</v>
      </c>
      <c r="AV127" s="351"/>
      <c r="AX127" s="349" cm="1">
        <f t="array" ref="AX127">IFERROR(_xldudf_SCOTT_SUMTRANSACTIONS(Scotts_Org1,'COA - VALUE TABLE'!$A127,'COA - VALUE TABLE'!AX$5,'COA - VALUE TABLE'!AX$6),0)</f>
        <v>0</v>
      </c>
      <c r="AY127" s="350" cm="1">
        <f t="array" ref="AY127">IFERROR(_xldudf_SCOTT_SUMTRANSACTIONS(Scotts_Org1,'COA - VALUE TABLE'!$A127,'COA - VALUE TABLE'!AY$5,'COA - VALUE TABLE'!AY$6),0)</f>
        <v>0</v>
      </c>
      <c r="AZ127" s="350" cm="1">
        <f t="array" ref="AZ127">IFERROR(_xldudf_SCOTT_SUMTRANSACTIONS(Scotts_Org1,'COA - VALUE TABLE'!$A127,'COA - VALUE TABLE'!AZ$5,'COA - VALUE TABLE'!AZ$6),0)</f>
        <v>0</v>
      </c>
      <c r="BA127" s="350" cm="1">
        <f t="array" ref="BA127">IFERROR(_xldudf_SCOTT_SUMTRANSACTIONS(Scotts_Org1,'COA - VALUE TABLE'!$A127,'COA - VALUE TABLE'!BA$5,'COA - VALUE TABLE'!BA$6),0)</f>
        <v>0</v>
      </c>
      <c r="BB127" s="350" cm="1">
        <f t="array" ref="BB127">IFERROR(_xldudf_SCOTT_SUMTRANSACTIONS(Scotts_Org1,'COA - VALUE TABLE'!$A127,'COA - VALUE TABLE'!BB$5,'COA - VALUE TABLE'!BB$6),0)</f>
        <v>0</v>
      </c>
      <c r="BC127" s="350" cm="1">
        <f t="array" ref="BC127">IFERROR(_xldudf_SCOTT_SUMTRANSACTIONS(Scotts_Org1,'COA - VALUE TABLE'!$A127,'COA - VALUE TABLE'!BC$5,'COA - VALUE TABLE'!BC$6),0)</f>
        <v>0</v>
      </c>
      <c r="BD127" s="350" cm="1">
        <f t="array" ref="BD127">IFERROR(_xldudf_SCOTT_SUMTRANSACTIONS(Scotts_Org1,'COA - VALUE TABLE'!$A127,'COA - VALUE TABLE'!BD$5,'COA - VALUE TABLE'!BD$6),0)</f>
        <v>0</v>
      </c>
      <c r="BE127" s="350" cm="1">
        <f t="array" ref="BE127">IFERROR(_xldudf_SCOTT_SUMTRANSACTIONS(Scotts_Org1,'COA - VALUE TABLE'!$A127,'COA - VALUE TABLE'!BE$5,'COA - VALUE TABLE'!BE$6),0)</f>
        <v>0</v>
      </c>
      <c r="BF127" s="350" cm="1">
        <f t="array" ref="BF127">IFERROR(_xldudf_SCOTT_SUMTRANSACTIONS(Scotts_Org1,'COA - VALUE TABLE'!$A127,'COA - VALUE TABLE'!BF$5,'COA - VALUE TABLE'!BF$6),0)</f>
        <v>0</v>
      </c>
      <c r="BG127" s="350" cm="1">
        <f t="array" ref="BG127">IFERROR(_xldudf_SCOTT_SUMTRANSACTIONS(Scotts_Org1,'COA - VALUE TABLE'!$A127,'COA - VALUE TABLE'!BG$5,'COA - VALUE TABLE'!BG$6),0)</f>
        <v>0</v>
      </c>
      <c r="BH127" s="350" cm="1">
        <f t="array" ref="BH127">IFERROR(_xldudf_SCOTT_SUMTRANSACTIONS(Scotts_Org1,'COA - VALUE TABLE'!$A127,'COA - VALUE TABLE'!BH$5,'COA - VALUE TABLE'!BH$6),0)</f>
        <v>0</v>
      </c>
      <c r="BI127" s="350" cm="1">
        <f t="array" ref="BI127">IFERROR(_xldudf_SCOTT_SUMTRANSACTIONS(Scotts_Org1,'COA - VALUE TABLE'!$A127,'COA - VALUE TABLE'!BI$5,'COA - VALUE TABLE'!BI$6),0)</f>
        <v>0</v>
      </c>
      <c r="BJ127" s="351" cm="1">
        <f t="array" ref="BJ127">IFERROR(_xldudf_SCOTT_SUMTRANSACTIONS(Scotts_Org1,'COA - VALUE TABLE'!$A127,'COA - VALUE TABLE'!BJ$5,'COA - VALUE TABLE'!BJ$6),0)</f>
        <v>0</v>
      </c>
    </row>
    <row r="128" spans="1:62" x14ac:dyDescent="0.2">
      <c r="A128" s="2"/>
      <c r="B128" s="341"/>
      <c r="C128" s="341"/>
      <c r="D128" s="341"/>
      <c r="E128" s="341"/>
      <c r="F128" s="341"/>
      <c r="G128" s="341"/>
      <c r="H128" s="341"/>
      <c r="I128" s="341"/>
      <c r="J128" s="341"/>
      <c r="K128" s="3"/>
      <c r="L128" t="str">
        <f t="shared" si="18"/>
        <v xml:space="preserve"> - </v>
      </c>
      <c r="M128" t="s">
        <v>456</v>
      </c>
      <c r="S128" s="349" cm="1">
        <f t="array" ref="S128">IFERROR(_xldudf_SCOTT_SUMTRANSACTIONS(Scotts_Org1,'COA - VALUE TABLE'!$A128,'COA - VALUE TABLE'!S$5,'COA - VALUE TABLE'!S$6),0)</f>
        <v>0</v>
      </c>
      <c r="T128" s="350" cm="1">
        <f t="array" ref="T128">IFERROR(_xldudf_SCOTT_SUMTRANSACTIONS(Scotts_Org1,'COA - VALUE TABLE'!$A128,'COA - VALUE TABLE'!T$5,'COA - VALUE TABLE'!T$6),0)</f>
        <v>0</v>
      </c>
      <c r="U128" s="350" cm="1">
        <f t="array" ref="U128">IFERROR(_xldudf_SCOTT_SUMTRANSACTIONS(Scotts_Org1,'COA - VALUE TABLE'!$A128,'COA - VALUE TABLE'!U$5,'COA - VALUE TABLE'!U$6),0)</f>
        <v>0</v>
      </c>
      <c r="V128" s="350" cm="1">
        <f t="array" ref="V128">IFERROR(_xldudf_SCOTT_SUMTRANSACTIONS(Scotts_Org1,'COA - VALUE TABLE'!$A128,'COA - VALUE TABLE'!V$5,'COA - VALUE TABLE'!V$6),0)</f>
        <v>0</v>
      </c>
      <c r="W128" s="350" cm="1">
        <f t="array" ref="W128">IFERROR(_xldudf_SCOTT_SUMTRANSACTIONS(Scotts_Org1,'COA - VALUE TABLE'!$A128,'COA - VALUE TABLE'!W$5,'COA - VALUE TABLE'!W$6),0)</f>
        <v>0</v>
      </c>
      <c r="X128" s="350" cm="1">
        <f t="array" ref="X128">IFERROR(_xldudf_SCOTT_SUMTRANSACTIONS(Scotts_Org1,'COA - VALUE TABLE'!$A128,'COA - VALUE TABLE'!X$5,'COA - VALUE TABLE'!X$6),0)</f>
        <v>0</v>
      </c>
      <c r="Y128" s="350" cm="1">
        <f t="array" ref="Y128">IFERROR(_xldudf_SCOTT_SUMTRANSACTIONS(Scotts_Org1,'COA - VALUE TABLE'!$A128,'COA - VALUE TABLE'!Y$5,'COA - VALUE TABLE'!Y$6),0)</f>
        <v>0</v>
      </c>
      <c r="Z128" s="350" cm="1">
        <f t="array" ref="Z128">IFERROR(_xldudf_SCOTT_SUMTRANSACTIONS(Scotts_Org1,'COA - VALUE TABLE'!$A128,'COA - VALUE TABLE'!Z$5,'COA - VALUE TABLE'!Z$6),0)</f>
        <v>0</v>
      </c>
      <c r="AA128" s="350" cm="1">
        <f t="array" ref="AA128">IFERROR(_xldudf_SCOTT_SUMTRANSACTIONS(Scotts_Org1,'COA - VALUE TABLE'!$A128,'COA - VALUE TABLE'!AA$5,'COA - VALUE TABLE'!AA$6),0)</f>
        <v>0</v>
      </c>
      <c r="AB128" s="350" cm="1">
        <f t="array" ref="AB128">IFERROR(_xldudf_SCOTT_SUMTRANSACTIONS(Scotts_Org1,'COA - VALUE TABLE'!$A128,'COA - VALUE TABLE'!AB$5,'COA - VALUE TABLE'!AB$6),0)</f>
        <v>0</v>
      </c>
      <c r="AC128" s="350" cm="1">
        <f t="array" ref="AC128">IFERROR(_xldudf_SCOTT_SUMTRANSACTIONS(Scotts_Org1,'COA - VALUE TABLE'!$A128,'COA - VALUE TABLE'!AC$5,'COA - VALUE TABLE'!AC$6),0)</f>
        <v>0</v>
      </c>
      <c r="AD128" s="350" cm="1">
        <f t="array" ref="AD128">IFERROR(_xldudf_SCOTT_SUMTRANSACTIONS(Scotts_Org1,'COA - VALUE TABLE'!$A128,'COA - VALUE TABLE'!AD$5,'COA - VALUE TABLE'!AD$6),0)</f>
        <v>0</v>
      </c>
      <c r="AE128" s="350">
        <f t="shared" si="19"/>
        <v>0</v>
      </c>
      <c r="AF128" s="350">
        <f>IF(Header!$C$4=S$7,S128,0)+IF(Header!$C$4=T$7,T128,0)+IF(Header!$C$4=U$7,U128,0)+IF(Header!$C$4=V$7,V128,0)+IF(Header!$C$4=W$7,W128,0)+IF(Header!$C$4=X$7,X128,0)+IF(Header!$C$4=Y$7,Y128,0)+IF(Header!$C$4=Z$7,Z128,0)+IF(Header!$C$4=AA$7,AA128,0)+IF(Header!$C$4=AB$7,AB128,0)+IF(Header!$C$4=AC$7,AC128,0)+IF(Header!$C$4=AD$7,AD128,0)</f>
        <v>0</v>
      </c>
      <c r="AG128" s="351">
        <f t="shared" si="32"/>
        <v>0</v>
      </c>
      <c r="AJ128" s="2">
        <f t="shared" si="20"/>
        <v>0</v>
      </c>
      <c r="AK128" s="341">
        <f t="shared" si="21"/>
        <v>0</v>
      </c>
      <c r="AL128" s="341">
        <f t="shared" si="22"/>
        <v>0</v>
      </c>
      <c r="AM128" s="341">
        <f t="shared" si="23"/>
        <v>0</v>
      </c>
      <c r="AN128" s="341">
        <f t="shared" si="24"/>
        <v>0</v>
      </c>
      <c r="AO128" s="341">
        <f t="shared" si="25"/>
        <v>0</v>
      </c>
      <c r="AP128" s="341">
        <f t="shared" si="26"/>
        <v>0</v>
      </c>
      <c r="AQ128" s="341">
        <f t="shared" si="27"/>
        <v>0</v>
      </c>
      <c r="AR128" s="341">
        <f t="shared" si="28"/>
        <v>0</v>
      </c>
      <c r="AS128" s="341">
        <f t="shared" si="29"/>
        <v>0</v>
      </c>
      <c r="AT128" s="341">
        <f t="shared" si="30"/>
        <v>0</v>
      </c>
      <c r="AU128" s="341">
        <f t="shared" si="31"/>
        <v>0</v>
      </c>
      <c r="AV128" s="351"/>
      <c r="AX128" s="349" cm="1">
        <f t="array" ref="AX128">IFERROR(_xldudf_SCOTT_SUMTRANSACTIONS(Scotts_Org1,'COA - VALUE TABLE'!$A128,'COA - VALUE TABLE'!AX$5,'COA - VALUE TABLE'!AX$6),0)</f>
        <v>0</v>
      </c>
      <c r="AY128" s="350" cm="1">
        <f t="array" ref="AY128">IFERROR(_xldudf_SCOTT_SUMTRANSACTIONS(Scotts_Org1,'COA - VALUE TABLE'!$A128,'COA - VALUE TABLE'!AY$5,'COA - VALUE TABLE'!AY$6),0)</f>
        <v>0</v>
      </c>
      <c r="AZ128" s="350" cm="1">
        <f t="array" ref="AZ128">IFERROR(_xldudf_SCOTT_SUMTRANSACTIONS(Scotts_Org1,'COA - VALUE TABLE'!$A128,'COA - VALUE TABLE'!AZ$5,'COA - VALUE TABLE'!AZ$6),0)</f>
        <v>0</v>
      </c>
      <c r="BA128" s="350" cm="1">
        <f t="array" ref="BA128">IFERROR(_xldudf_SCOTT_SUMTRANSACTIONS(Scotts_Org1,'COA - VALUE TABLE'!$A128,'COA - VALUE TABLE'!BA$5,'COA - VALUE TABLE'!BA$6),0)</f>
        <v>0</v>
      </c>
      <c r="BB128" s="350" cm="1">
        <f t="array" ref="BB128">IFERROR(_xldudf_SCOTT_SUMTRANSACTIONS(Scotts_Org1,'COA - VALUE TABLE'!$A128,'COA - VALUE TABLE'!BB$5,'COA - VALUE TABLE'!BB$6),0)</f>
        <v>0</v>
      </c>
      <c r="BC128" s="350" cm="1">
        <f t="array" ref="BC128">IFERROR(_xldudf_SCOTT_SUMTRANSACTIONS(Scotts_Org1,'COA - VALUE TABLE'!$A128,'COA - VALUE TABLE'!BC$5,'COA - VALUE TABLE'!BC$6),0)</f>
        <v>0</v>
      </c>
      <c r="BD128" s="350" cm="1">
        <f t="array" ref="BD128">IFERROR(_xldudf_SCOTT_SUMTRANSACTIONS(Scotts_Org1,'COA - VALUE TABLE'!$A128,'COA - VALUE TABLE'!BD$5,'COA - VALUE TABLE'!BD$6),0)</f>
        <v>0</v>
      </c>
      <c r="BE128" s="350" cm="1">
        <f t="array" ref="BE128">IFERROR(_xldudf_SCOTT_SUMTRANSACTIONS(Scotts_Org1,'COA - VALUE TABLE'!$A128,'COA - VALUE TABLE'!BE$5,'COA - VALUE TABLE'!BE$6),0)</f>
        <v>0</v>
      </c>
      <c r="BF128" s="350" cm="1">
        <f t="array" ref="BF128">IFERROR(_xldudf_SCOTT_SUMTRANSACTIONS(Scotts_Org1,'COA - VALUE TABLE'!$A128,'COA - VALUE TABLE'!BF$5,'COA - VALUE TABLE'!BF$6),0)</f>
        <v>0</v>
      </c>
      <c r="BG128" s="350" cm="1">
        <f t="array" ref="BG128">IFERROR(_xldudf_SCOTT_SUMTRANSACTIONS(Scotts_Org1,'COA - VALUE TABLE'!$A128,'COA - VALUE TABLE'!BG$5,'COA - VALUE TABLE'!BG$6),0)</f>
        <v>0</v>
      </c>
      <c r="BH128" s="350" cm="1">
        <f t="array" ref="BH128">IFERROR(_xldudf_SCOTT_SUMTRANSACTIONS(Scotts_Org1,'COA - VALUE TABLE'!$A128,'COA - VALUE TABLE'!BH$5,'COA - VALUE TABLE'!BH$6),0)</f>
        <v>0</v>
      </c>
      <c r="BI128" s="350" cm="1">
        <f t="array" ref="BI128">IFERROR(_xldudf_SCOTT_SUMTRANSACTIONS(Scotts_Org1,'COA - VALUE TABLE'!$A128,'COA - VALUE TABLE'!BI$5,'COA - VALUE TABLE'!BI$6),0)</f>
        <v>0</v>
      </c>
      <c r="BJ128" s="351" cm="1">
        <f t="array" ref="BJ128">IFERROR(_xldudf_SCOTT_SUMTRANSACTIONS(Scotts_Org1,'COA - VALUE TABLE'!$A128,'COA - VALUE TABLE'!BJ$5,'COA - VALUE TABLE'!BJ$6),0)</f>
        <v>0</v>
      </c>
    </row>
    <row r="129" spans="1:62" x14ac:dyDescent="0.2">
      <c r="A129" s="2"/>
      <c r="B129" s="341"/>
      <c r="C129" s="341"/>
      <c r="D129" s="341"/>
      <c r="E129" s="341"/>
      <c r="F129" s="341"/>
      <c r="G129" s="341"/>
      <c r="H129" s="341"/>
      <c r="I129" s="341"/>
      <c r="J129" s="341"/>
      <c r="K129" s="3"/>
      <c r="L129" t="str">
        <f t="shared" si="18"/>
        <v xml:space="preserve"> - </v>
      </c>
      <c r="M129" t="s">
        <v>456</v>
      </c>
      <c r="S129" s="349" cm="1">
        <f t="array" ref="S129">IFERROR(_xldudf_SCOTT_SUMTRANSACTIONS(Scotts_Org1,'COA - VALUE TABLE'!$A129,'COA - VALUE TABLE'!S$5,'COA - VALUE TABLE'!S$6),0)</f>
        <v>0</v>
      </c>
      <c r="T129" s="350" cm="1">
        <f t="array" ref="T129">IFERROR(_xldudf_SCOTT_SUMTRANSACTIONS(Scotts_Org1,'COA - VALUE TABLE'!$A129,'COA - VALUE TABLE'!T$5,'COA - VALUE TABLE'!T$6),0)</f>
        <v>0</v>
      </c>
      <c r="U129" s="350" cm="1">
        <f t="array" ref="U129">IFERROR(_xldudf_SCOTT_SUMTRANSACTIONS(Scotts_Org1,'COA - VALUE TABLE'!$A129,'COA - VALUE TABLE'!U$5,'COA - VALUE TABLE'!U$6),0)</f>
        <v>0</v>
      </c>
      <c r="V129" s="350" cm="1">
        <f t="array" ref="V129">IFERROR(_xldudf_SCOTT_SUMTRANSACTIONS(Scotts_Org1,'COA - VALUE TABLE'!$A129,'COA - VALUE TABLE'!V$5,'COA - VALUE TABLE'!V$6),0)</f>
        <v>0</v>
      </c>
      <c r="W129" s="350" cm="1">
        <f t="array" ref="W129">IFERROR(_xldudf_SCOTT_SUMTRANSACTIONS(Scotts_Org1,'COA - VALUE TABLE'!$A129,'COA - VALUE TABLE'!W$5,'COA - VALUE TABLE'!W$6),0)</f>
        <v>0</v>
      </c>
      <c r="X129" s="350" cm="1">
        <f t="array" ref="X129">IFERROR(_xldudf_SCOTT_SUMTRANSACTIONS(Scotts_Org1,'COA - VALUE TABLE'!$A129,'COA - VALUE TABLE'!X$5,'COA - VALUE TABLE'!X$6),0)</f>
        <v>0</v>
      </c>
      <c r="Y129" s="350" cm="1">
        <f t="array" ref="Y129">IFERROR(_xldudf_SCOTT_SUMTRANSACTIONS(Scotts_Org1,'COA - VALUE TABLE'!$A129,'COA - VALUE TABLE'!Y$5,'COA - VALUE TABLE'!Y$6),0)</f>
        <v>0</v>
      </c>
      <c r="Z129" s="350" cm="1">
        <f t="array" ref="Z129">IFERROR(_xldudf_SCOTT_SUMTRANSACTIONS(Scotts_Org1,'COA - VALUE TABLE'!$A129,'COA - VALUE TABLE'!Z$5,'COA - VALUE TABLE'!Z$6),0)</f>
        <v>0</v>
      </c>
      <c r="AA129" s="350" cm="1">
        <f t="array" ref="AA129">IFERROR(_xldudf_SCOTT_SUMTRANSACTIONS(Scotts_Org1,'COA - VALUE TABLE'!$A129,'COA - VALUE TABLE'!AA$5,'COA - VALUE TABLE'!AA$6),0)</f>
        <v>0</v>
      </c>
      <c r="AB129" s="350" cm="1">
        <f t="array" ref="AB129">IFERROR(_xldudf_SCOTT_SUMTRANSACTIONS(Scotts_Org1,'COA - VALUE TABLE'!$A129,'COA - VALUE TABLE'!AB$5,'COA - VALUE TABLE'!AB$6),0)</f>
        <v>0</v>
      </c>
      <c r="AC129" s="350" cm="1">
        <f t="array" ref="AC129">IFERROR(_xldudf_SCOTT_SUMTRANSACTIONS(Scotts_Org1,'COA - VALUE TABLE'!$A129,'COA - VALUE TABLE'!AC$5,'COA - VALUE TABLE'!AC$6),0)</f>
        <v>0</v>
      </c>
      <c r="AD129" s="350" cm="1">
        <f t="array" ref="AD129">IFERROR(_xldudf_SCOTT_SUMTRANSACTIONS(Scotts_Org1,'COA - VALUE TABLE'!$A129,'COA - VALUE TABLE'!AD$5,'COA - VALUE TABLE'!AD$6),0)</f>
        <v>0</v>
      </c>
      <c r="AE129" s="350">
        <f t="shared" si="19"/>
        <v>0</v>
      </c>
      <c r="AF129" s="350">
        <f>IF(Header!$C$4=S$7,S129,0)+IF(Header!$C$4=T$7,T129,0)+IF(Header!$C$4=U$7,U129,0)+IF(Header!$C$4=V$7,V129,0)+IF(Header!$C$4=W$7,W129,0)+IF(Header!$C$4=X$7,X129,0)+IF(Header!$C$4=Y$7,Y129,0)+IF(Header!$C$4=Z$7,Z129,0)+IF(Header!$C$4=AA$7,AA129,0)+IF(Header!$C$4=AB$7,AB129,0)+IF(Header!$C$4=AC$7,AC129,0)+IF(Header!$C$4=AD$7,AD129,0)</f>
        <v>0</v>
      </c>
      <c r="AG129" s="351">
        <f t="shared" si="32"/>
        <v>0</v>
      </c>
      <c r="AJ129" s="2">
        <f t="shared" si="20"/>
        <v>0</v>
      </c>
      <c r="AK129" s="341">
        <f t="shared" si="21"/>
        <v>0</v>
      </c>
      <c r="AL129" s="341">
        <f t="shared" si="22"/>
        <v>0</v>
      </c>
      <c r="AM129" s="341">
        <f t="shared" si="23"/>
        <v>0</v>
      </c>
      <c r="AN129" s="341">
        <f t="shared" si="24"/>
        <v>0</v>
      </c>
      <c r="AO129" s="341">
        <f t="shared" si="25"/>
        <v>0</v>
      </c>
      <c r="AP129" s="341">
        <f t="shared" si="26"/>
        <v>0</v>
      </c>
      <c r="AQ129" s="341">
        <f t="shared" si="27"/>
        <v>0</v>
      </c>
      <c r="AR129" s="341">
        <f t="shared" si="28"/>
        <v>0</v>
      </c>
      <c r="AS129" s="341">
        <f t="shared" si="29"/>
        <v>0</v>
      </c>
      <c r="AT129" s="341">
        <f t="shared" si="30"/>
        <v>0</v>
      </c>
      <c r="AU129" s="341">
        <f t="shared" si="31"/>
        <v>0</v>
      </c>
      <c r="AV129" s="351"/>
      <c r="AX129" s="349" cm="1">
        <f t="array" ref="AX129">IFERROR(_xldudf_SCOTT_SUMTRANSACTIONS(Scotts_Org1,'COA - VALUE TABLE'!$A129,'COA - VALUE TABLE'!AX$5,'COA - VALUE TABLE'!AX$6),0)</f>
        <v>0</v>
      </c>
      <c r="AY129" s="350" cm="1">
        <f t="array" ref="AY129">IFERROR(_xldudf_SCOTT_SUMTRANSACTIONS(Scotts_Org1,'COA - VALUE TABLE'!$A129,'COA - VALUE TABLE'!AY$5,'COA - VALUE TABLE'!AY$6),0)</f>
        <v>0</v>
      </c>
      <c r="AZ129" s="350" cm="1">
        <f t="array" ref="AZ129">IFERROR(_xldudf_SCOTT_SUMTRANSACTIONS(Scotts_Org1,'COA - VALUE TABLE'!$A129,'COA - VALUE TABLE'!AZ$5,'COA - VALUE TABLE'!AZ$6),0)</f>
        <v>0</v>
      </c>
      <c r="BA129" s="350" cm="1">
        <f t="array" ref="BA129">IFERROR(_xldudf_SCOTT_SUMTRANSACTIONS(Scotts_Org1,'COA - VALUE TABLE'!$A129,'COA - VALUE TABLE'!BA$5,'COA - VALUE TABLE'!BA$6),0)</f>
        <v>0</v>
      </c>
      <c r="BB129" s="350" cm="1">
        <f t="array" ref="BB129">IFERROR(_xldudf_SCOTT_SUMTRANSACTIONS(Scotts_Org1,'COA - VALUE TABLE'!$A129,'COA - VALUE TABLE'!BB$5,'COA - VALUE TABLE'!BB$6),0)</f>
        <v>0</v>
      </c>
      <c r="BC129" s="350" cm="1">
        <f t="array" ref="BC129">IFERROR(_xldudf_SCOTT_SUMTRANSACTIONS(Scotts_Org1,'COA - VALUE TABLE'!$A129,'COA - VALUE TABLE'!BC$5,'COA - VALUE TABLE'!BC$6),0)</f>
        <v>0</v>
      </c>
      <c r="BD129" s="350" cm="1">
        <f t="array" ref="BD129">IFERROR(_xldudf_SCOTT_SUMTRANSACTIONS(Scotts_Org1,'COA - VALUE TABLE'!$A129,'COA - VALUE TABLE'!BD$5,'COA - VALUE TABLE'!BD$6),0)</f>
        <v>0</v>
      </c>
      <c r="BE129" s="350" cm="1">
        <f t="array" ref="BE129">IFERROR(_xldudf_SCOTT_SUMTRANSACTIONS(Scotts_Org1,'COA - VALUE TABLE'!$A129,'COA - VALUE TABLE'!BE$5,'COA - VALUE TABLE'!BE$6),0)</f>
        <v>0</v>
      </c>
      <c r="BF129" s="350" cm="1">
        <f t="array" ref="BF129">IFERROR(_xldudf_SCOTT_SUMTRANSACTIONS(Scotts_Org1,'COA - VALUE TABLE'!$A129,'COA - VALUE TABLE'!BF$5,'COA - VALUE TABLE'!BF$6),0)</f>
        <v>0</v>
      </c>
      <c r="BG129" s="350" cm="1">
        <f t="array" ref="BG129">IFERROR(_xldudf_SCOTT_SUMTRANSACTIONS(Scotts_Org1,'COA - VALUE TABLE'!$A129,'COA - VALUE TABLE'!BG$5,'COA - VALUE TABLE'!BG$6),0)</f>
        <v>0</v>
      </c>
      <c r="BH129" s="350" cm="1">
        <f t="array" ref="BH129">IFERROR(_xldudf_SCOTT_SUMTRANSACTIONS(Scotts_Org1,'COA - VALUE TABLE'!$A129,'COA - VALUE TABLE'!BH$5,'COA - VALUE TABLE'!BH$6),0)</f>
        <v>0</v>
      </c>
      <c r="BI129" s="350" cm="1">
        <f t="array" ref="BI129">IFERROR(_xldudf_SCOTT_SUMTRANSACTIONS(Scotts_Org1,'COA - VALUE TABLE'!$A129,'COA - VALUE TABLE'!BI$5,'COA - VALUE TABLE'!BI$6),0)</f>
        <v>0</v>
      </c>
      <c r="BJ129" s="351" cm="1">
        <f t="array" ref="BJ129">IFERROR(_xldudf_SCOTT_SUMTRANSACTIONS(Scotts_Org1,'COA - VALUE TABLE'!$A129,'COA - VALUE TABLE'!BJ$5,'COA - VALUE TABLE'!BJ$6),0)</f>
        <v>0</v>
      </c>
    </row>
    <row r="130" spans="1:62" x14ac:dyDescent="0.2">
      <c r="A130" s="2"/>
      <c r="B130" s="341"/>
      <c r="C130" s="341"/>
      <c r="D130" s="341"/>
      <c r="E130" s="341"/>
      <c r="F130" s="341"/>
      <c r="G130" s="341"/>
      <c r="H130" s="341"/>
      <c r="I130" s="341"/>
      <c r="J130" s="341"/>
      <c r="K130" s="3"/>
      <c r="L130" t="str">
        <f t="shared" si="18"/>
        <v xml:space="preserve"> - </v>
      </c>
      <c r="M130" t="s">
        <v>456</v>
      </c>
      <c r="S130" s="349" cm="1">
        <f t="array" ref="S130">IFERROR(_xldudf_SCOTT_SUMTRANSACTIONS(Scotts_Org1,'COA - VALUE TABLE'!$A130,'COA - VALUE TABLE'!S$5,'COA - VALUE TABLE'!S$6),0)</f>
        <v>0</v>
      </c>
      <c r="T130" s="350" cm="1">
        <f t="array" ref="T130">IFERROR(_xldudf_SCOTT_SUMTRANSACTIONS(Scotts_Org1,'COA - VALUE TABLE'!$A130,'COA - VALUE TABLE'!T$5,'COA - VALUE TABLE'!T$6),0)</f>
        <v>0</v>
      </c>
      <c r="U130" s="350" cm="1">
        <f t="array" ref="U130">IFERROR(_xldudf_SCOTT_SUMTRANSACTIONS(Scotts_Org1,'COA - VALUE TABLE'!$A130,'COA - VALUE TABLE'!U$5,'COA - VALUE TABLE'!U$6),0)</f>
        <v>0</v>
      </c>
      <c r="V130" s="350" cm="1">
        <f t="array" ref="V130">IFERROR(_xldudf_SCOTT_SUMTRANSACTIONS(Scotts_Org1,'COA - VALUE TABLE'!$A130,'COA - VALUE TABLE'!V$5,'COA - VALUE TABLE'!V$6),0)</f>
        <v>0</v>
      </c>
      <c r="W130" s="350" cm="1">
        <f t="array" ref="W130">IFERROR(_xldudf_SCOTT_SUMTRANSACTIONS(Scotts_Org1,'COA - VALUE TABLE'!$A130,'COA - VALUE TABLE'!W$5,'COA - VALUE TABLE'!W$6),0)</f>
        <v>0</v>
      </c>
      <c r="X130" s="350" cm="1">
        <f t="array" ref="X130">IFERROR(_xldudf_SCOTT_SUMTRANSACTIONS(Scotts_Org1,'COA - VALUE TABLE'!$A130,'COA - VALUE TABLE'!X$5,'COA - VALUE TABLE'!X$6),0)</f>
        <v>0</v>
      </c>
      <c r="Y130" s="350" cm="1">
        <f t="array" ref="Y130">IFERROR(_xldudf_SCOTT_SUMTRANSACTIONS(Scotts_Org1,'COA - VALUE TABLE'!$A130,'COA - VALUE TABLE'!Y$5,'COA - VALUE TABLE'!Y$6),0)</f>
        <v>0</v>
      </c>
      <c r="Z130" s="350" cm="1">
        <f t="array" ref="Z130">IFERROR(_xldudf_SCOTT_SUMTRANSACTIONS(Scotts_Org1,'COA - VALUE TABLE'!$A130,'COA - VALUE TABLE'!Z$5,'COA - VALUE TABLE'!Z$6),0)</f>
        <v>0</v>
      </c>
      <c r="AA130" s="350" cm="1">
        <f t="array" ref="AA130">IFERROR(_xldudf_SCOTT_SUMTRANSACTIONS(Scotts_Org1,'COA - VALUE TABLE'!$A130,'COA - VALUE TABLE'!AA$5,'COA - VALUE TABLE'!AA$6),0)</f>
        <v>0</v>
      </c>
      <c r="AB130" s="350" cm="1">
        <f t="array" ref="AB130">IFERROR(_xldudf_SCOTT_SUMTRANSACTIONS(Scotts_Org1,'COA - VALUE TABLE'!$A130,'COA - VALUE TABLE'!AB$5,'COA - VALUE TABLE'!AB$6),0)</f>
        <v>0</v>
      </c>
      <c r="AC130" s="350" cm="1">
        <f t="array" ref="AC130">IFERROR(_xldudf_SCOTT_SUMTRANSACTIONS(Scotts_Org1,'COA - VALUE TABLE'!$A130,'COA - VALUE TABLE'!AC$5,'COA - VALUE TABLE'!AC$6),0)</f>
        <v>0</v>
      </c>
      <c r="AD130" s="350" cm="1">
        <f t="array" ref="AD130">IFERROR(_xldudf_SCOTT_SUMTRANSACTIONS(Scotts_Org1,'COA - VALUE TABLE'!$A130,'COA - VALUE TABLE'!AD$5,'COA - VALUE TABLE'!AD$6),0)</f>
        <v>0</v>
      </c>
      <c r="AE130" s="350">
        <f t="shared" si="19"/>
        <v>0</v>
      </c>
      <c r="AF130" s="350">
        <f>IF(Header!$C$4=S$7,S130,0)+IF(Header!$C$4=T$7,T130,0)+IF(Header!$C$4=U$7,U130,0)+IF(Header!$C$4=V$7,V130,0)+IF(Header!$C$4=W$7,W130,0)+IF(Header!$C$4=X$7,X130,0)+IF(Header!$C$4=Y$7,Y130,0)+IF(Header!$C$4=Z$7,Z130,0)+IF(Header!$C$4=AA$7,AA130,0)+IF(Header!$C$4=AB$7,AB130,0)+IF(Header!$C$4=AC$7,AC130,0)+IF(Header!$C$4=AD$7,AD130,0)</f>
        <v>0</v>
      </c>
      <c r="AG130" s="351">
        <f t="shared" si="32"/>
        <v>0</v>
      </c>
      <c r="AJ130" s="2">
        <f t="shared" si="20"/>
        <v>0</v>
      </c>
      <c r="AK130" s="341">
        <f t="shared" si="21"/>
        <v>0</v>
      </c>
      <c r="AL130" s="341">
        <f t="shared" si="22"/>
        <v>0</v>
      </c>
      <c r="AM130" s="341">
        <f t="shared" si="23"/>
        <v>0</v>
      </c>
      <c r="AN130" s="341">
        <f t="shared" si="24"/>
        <v>0</v>
      </c>
      <c r="AO130" s="341">
        <f t="shared" si="25"/>
        <v>0</v>
      </c>
      <c r="AP130" s="341">
        <f t="shared" si="26"/>
        <v>0</v>
      </c>
      <c r="AQ130" s="341">
        <f t="shared" si="27"/>
        <v>0</v>
      </c>
      <c r="AR130" s="341">
        <f t="shared" si="28"/>
        <v>0</v>
      </c>
      <c r="AS130" s="341">
        <f t="shared" si="29"/>
        <v>0</v>
      </c>
      <c r="AT130" s="341">
        <f t="shared" si="30"/>
        <v>0</v>
      </c>
      <c r="AU130" s="341">
        <f t="shared" si="31"/>
        <v>0</v>
      </c>
      <c r="AV130" s="351"/>
      <c r="AX130" s="349" cm="1">
        <f t="array" ref="AX130">IFERROR(_xldudf_SCOTT_SUMTRANSACTIONS(Scotts_Org1,'COA - VALUE TABLE'!$A130,'COA - VALUE TABLE'!AX$5,'COA - VALUE TABLE'!AX$6),0)</f>
        <v>0</v>
      </c>
      <c r="AY130" s="350" cm="1">
        <f t="array" ref="AY130">IFERROR(_xldudf_SCOTT_SUMTRANSACTIONS(Scotts_Org1,'COA - VALUE TABLE'!$A130,'COA - VALUE TABLE'!AY$5,'COA - VALUE TABLE'!AY$6),0)</f>
        <v>0</v>
      </c>
      <c r="AZ130" s="350" cm="1">
        <f t="array" ref="AZ130">IFERROR(_xldudf_SCOTT_SUMTRANSACTIONS(Scotts_Org1,'COA - VALUE TABLE'!$A130,'COA - VALUE TABLE'!AZ$5,'COA - VALUE TABLE'!AZ$6),0)</f>
        <v>0</v>
      </c>
      <c r="BA130" s="350" cm="1">
        <f t="array" ref="BA130">IFERROR(_xldudf_SCOTT_SUMTRANSACTIONS(Scotts_Org1,'COA - VALUE TABLE'!$A130,'COA - VALUE TABLE'!BA$5,'COA - VALUE TABLE'!BA$6),0)</f>
        <v>0</v>
      </c>
      <c r="BB130" s="350" cm="1">
        <f t="array" ref="BB130">IFERROR(_xldudf_SCOTT_SUMTRANSACTIONS(Scotts_Org1,'COA - VALUE TABLE'!$A130,'COA - VALUE TABLE'!BB$5,'COA - VALUE TABLE'!BB$6),0)</f>
        <v>0</v>
      </c>
      <c r="BC130" s="350" cm="1">
        <f t="array" ref="BC130">IFERROR(_xldudf_SCOTT_SUMTRANSACTIONS(Scotts_Org1,'COA - VALUE TABLE'!$A130,'COA - VALUE TABLE'!BC$5,'COA - VALUE TABLE'!BC$6),0)</f>
        <v>0</v>
      </c>
      <c r="BD130" s="350" cm="1">
        <f t="array" ref="BD130">IFERROR(_xldudf_SCOTT_SUMTRANSACTIONS(Scotts_Org1,'COA - VALUE TABLE'!$A130,'COA - VALUE TABLE'!BD$5,'COA - VALUE TABLE'!BD$6),0)</f>
        <v>0</v>
      </c>
      <c r="BE130" s="350" cm="1">
        <f t="array" ref="BE130">IFERROR(_xldudf_SCOTT_SUMTRANSACTIONS(Scotts_Org1,'COA - VALUE TABLE'!$A130,'COA - VALUE TABLE'!BE$5,'COA - VALUE TABLE'!BE$6),0)</f>
        <v>0</v>
      </c>
      <c r="BF130" s="350" cm="1">
        <f t="array" ref="BF130">IFERROR(_xldudf_SCOTT_SUMTRANSACTIONS(Scotts_Org1,'COA - VALUE TABLE'!$A130,'COA - VALUE TABLE'!BF$5,'COA - VALUE TABLE'!BF$6),0)</f>
        <v>0</v>
      </c>
      <c r="BG130" s="350" cm="1">
        <f t="array" ref="BG130">IFERROR(_xldudf_SCOTT_SUMTRANSACTIONS(Scotts_Org1,'COA - VALUE TABLE'!$A130,'COA - VALUE TABLE'!BG$5,'COA - VALUE TABLE'!BG$6),0)</f>
        <v>0</v>
      </c>
      <c r="BH130" s="350" cm="1">
        <f t="array" ref="BH130">IFERROR(_xldudf_SCOTT_SUMTRANSACTIONS(Scotts_Org1,'COA - VALUE TABLE'!$A130,'COA - VALUE TABLE'!BH$5,'COA - VALUE TABLE'!BH$6),0)</f>
        <v>0</v>
      </c>
      <c r="BI130" s="350" cm="1">
        <f t="array" ref="BI130">IFERROR(_xldudf_SCOTT_SUMTRANSACTIONS(Scotts_Org1,'COA - VALUE TABLE'!$A130,'COA - VALUE TABLE'!BI$5,'COA - VALUE TABLE'!BI$6),0)</f>
        <v>0</v>
      </c>
      <c r="BJ130" s="351" cm="1">
        <f t="array" ref="BJ130">IFERROR(_xldudf_SCOTT_SUMTRANSACTIONS(Scotts_Org1,'COA - VALUE TABLE'!$A130,'COA - VALUE TABLE'!BJ$5,'COA - VALUE TABLE'!BJ$6),0)</f>
        <v>0</v>
      </c>
    </row>
    <row r="131" spans="1:62" x14ac:dyDescent="0.2">
      <c r="A131" s="2"/>
      <c r="B131" s="341"/>
      <c r="C131" s="341"/>
      <c r="D131" s="341"/>
      <c r="E131" s="341"/>
      <c r="F131" s="341"/>
      <c r="G131" s="341"/>
      <c r="H131" s="341"/>
      <c r="I131" s="341"/>
      <c r="J131" s="341"/>
      <c r="K131" s="3"/>
      <c r="L131" t="str">
        <f t="shared" si="18"/>
        <v xml:space="preserve"> - </v>
      </c>
      <c r="M131" t="s">
        <v>456</v>
      </c>
      <c r="S131" s="349" cm="1">
        <f t="array" ref="S131">IFERROR(_xldudf_SCOTT_SUMTRANSACTIONS(Scotts_Org1,'COA - VALUE TABLE'!$A131,'COA - VALUE TABLE'!S$5,'COA - VALUE TABLE'!S$6),0)</f>
        <v>0</v>
      </c>
      <c r="T131" s="350" cm="1">
        <f t="array" ref="T131">IFERROR(_xldudf_SCOTT_SUMTRANSACTIONS(Scotts_Org1,'COA - VALUE TABLE'!$A131,'COA - VALUE TABLE'!T$5,'COA - VALUE TABLE'!T$6),0)</f>
        <v>0</v>
      </c>
      <c r="U131" s="350" cm="1">
        <f t="array" ref="U131">IFERROR(_xldudf_SCOTT_SUMTRANSACTIONS(Scotts_Org1,'COA - VALUE TABLE'!$A131,'COA - VALUE TABLE'!U$5,'COA - VALUE TABLE'!U$6),0)</f>
        <v>0</v>
      </c>
      <c r="V131" s="350" cm="1">
        <f t="array" ref="V131">IFERROR(_xldudf_SCOTT_SUMTRANSACTIONS(Scotts_Org1,'COA - VALUE TABLE'!$A131,'COA - VALUE TABLE'!V$5,'COA - VALUE TABLE'!V$6),0)</f>
        <v>0</v>
      </c>
      <c r="W131" s="350" cm="1">
        <f t="array" ref="W131">IFERROR(_xldudf_SCOTT_SUMTRANSACTIONS(Scotts_Org1,'COA - VALUE TABLE'!$A131,'COA - VALUE TABLE'!W$5,'COA - VALUE TABLE'!W$6),0)</f>
        <v>0</v>
      </c>
      <c r="X131" s="350" cm="1">
        <f t="array" ref="X131">IFERROR(_xldudf_SCOTT_SUMTRANSACTIONS(Scotts_Org1,'COA - VALUE TABLE'!$A131,'COA - VALUE TABLE'!X$5,'COA - VALUE TABLE'!X$6),0)</f>
        <v>0</v>
      </c>
      <c r="Y131" s="350" cm="1">
        <f t="array" ref="Y131">IFERROR(_xldudf_SCOTT_SUMTRANSACTIONS(Scotts_Org1,'COA - VALUE TABLE'!$A131,'COA - VALUE TABLE'!Y$5,'COA - VALUE TABLE'!Y$6),0)</f>
        <v>0</v>
      </c>
      <c r="Z131" s="350" cm="1">
        <f t="array" ref="Z131">IFERROR(_xldudf_SCOTT_SUMTRANSACTIONS(Scotts_Org1,'COA - VALUE TABLE'!$A131,'COA - VALUE TABLE'!Z$5,'COA - VALUE TABLE'!Z$6),0)</f>
        <v>0</v>
      </c>
      <c r="AA131" s="350" cm="1">
        <f t="array" ref="AA131">IFERROR(_xldudf_SCOTT_SUMTRANSACTIONS(Scotts_Org1,'COA - VALUE TABLE'!$A131,'COA - VALUE TABLE'!AA$5,'COA - VALUE TABLE'!AA$6),0)</f>
        <v>0</v>
      </c>
      <c r="AB131" s="350" cm="1">
        <f t="array" ref="AB131">IFERROR(_xldudf_SCOTT_SUMTRANSACTIONS(Scotts_Org1,'COA - VALUE TABLE'!$A131,'COA - VALUE TABLE'!AB$5,'COA - VALUE TABLE'!AB$6),0)</f>
        <v>0</v>
      </c>
      <c r="AC131" s="350" cm="1">
        <f t="array" ref="AC131">IFERROR(_xldudf_SCOTT_SUMTRANSACTIONS(Scotts_Org1,'COA - VALUE TABLE'!$A131,'COA - VALUE TABLE'!AC$5,'COA - VALUE TABLE'!AC$6),0)</f>
        <v>0</v>
      </c>
      <c r="AD131" s="350" cm="1">
        <f t="array" ref="AD131">IFERROR(_xldudf_SCOTT_SUMTRANSACTIONS(Scotts_Org1,'COA - VALUE TABLE'!$A131,'COA - VALUE TABLE'!AD$5,'COA - VALUE TABLE'!AD$6),0)</f>
        <v>0</v>
      </c>
      <c r="AE131" s="350">
        <f t="shared" si="19"/>
        <v>0</v>
      </c>
      <c r="AF131" s="350">
        <f>IF(Header!$C$4=S$7,S131,0)+IF(Header!$C$4=T$7,T131,0)+IF(Header!$C$4=U$7,U131,0)+IF(Header!$C$4=V$7,V131,0)+IF(Header!$C$4=W$7,W131,0)+IF(Header!$C$4=X$7,X131,0)+IF(Header!$C$4=Y$7,Y131,0)+IF(Header!$C$4=Z$7,Z131,0)+IF(Header!$C$4=AA$7,AA131,0)+IF(Header!$C$4=AB$7,AB131,0)+IF(Header!$C$4=AC$7,AC131,0)+IF(Header!$C$4=AD$7,AD131,0)</f>
        <v>0</v>
      </c>
      <c r="AG131" s="351">
        <f t="shared" si="32"/>
        <v>0</v>
      </c>
      <c r="AJ131" s="2">
        <f t="shared" si="20"/>
        <v>0</v>
      </c>
      <c r="AK131" s="341">
        <f t="shared" si="21"/>
        <v>0</v>
      </c>
      <c r="AL131" s="341">
        <f t="shared" si="22"/>
        <v>0</v>
      </c>
      <c r="AM131" s="341">
        <f t="shared" si="23"/>
        <v>0</v>
      </c>
      <c r="AN131" s="341">
        <f t="shared" si="24"/>
        <v>0</v>
      </c>
      <c r="AO131" s="341">
        <f t="shared" si="25"/>
        <v>0</v>
      </c>
      <c r="AP131" s="341">
        <f t="shared" si="26"/>
        <v>0</v>
      </c>
      <c r="AQ131" s="341">
        <f t="shared" si="27"/>
        <v>0</v>
      </c>
      <c r="AR131" s="341">
        <f t="shared" si="28"/>
        <v>0</v>
      </c>
      <c r="AS131" s="341">
        <f t="shared" si="29"/>
        <v>0</v>
      </c>
      <c r="AT131" s="341">
        <f t="shared" si="30"/>
        <v>0</v>
      </c>
      <c r="AU131" s="341">
        <f t="shared" si="31"/>
        <v>0</v>
      </c>
      <c r="AV131" s="351"/>
      <c r="AX131" s="349" cm="1">
        <f t="array" ref="AX131">IFERROR(_xldudf_SCOTT_SUMTRANSACTIONS(Scotts_Org1,'COA - VALUE TABLE'!$A131,'COA - VALUE TABLE'!AX$5,'COA - VALUE TABLE'!AX$6),0)</f>
        <v>0</v>
      </c>
      <c r="AY131" s="350" cm="1">
        <f t="array" ref="AY131">IFERROR(_xldudf_SCOTT_SUMTRANSACTIONS(Scotts_Org1,'COA - VALUE TABLE'!$A131,'COA - VALUE TABLE'!AY$5,'COA - VALUE TABLE'!AY$6),0)</f>
        <v>0</v>
      </c>
      <c r="AZ131" s="350" cm="1">
        <f t="array" ref="AZ131">IFERROR(_xldudf_SCOTT_SUMTRANSACTIONS(Scotts_Org1,'COA - VALUE TABLE'!$A131,'COA - VALUE TABLE'!AZ$5,'COA - VALUE TABLE'!AZ$6),0)</f>
        <v>0</v>
      </c>
      <c r="BA131" s="350" cm="1">
        <f t="array" ref="BA131">IFERROR(_xldudf_SCOTT_SUMTRANSACTIONS(Scotts_Org1,'COA - VALUE TABLE'!$A131,'COA - VALUE TABLE'!BA$5,'COA - VALUE TABLE'!BA$6),0)</f>
        <v>0</v>
      </c>
      <c r="BB131" s="350" cm="1">
        <f t="array" ref="BB131">IFERROR(_xldudf_SCOTT_SUMTRANSACTIONS(Scotts_Org1,'COA - VALUE TABLE'!$A131,'COA - VALUE TABLE'!BB$5,'COA - VALUE TABLE'!BB$6),0)</f>
        <v>0</v>
      </c>
      <c r="BC131" s="350" cm="1">
        <f t="array" ref="BC131">IFERROR(_xldudf_SCOTT_SUMTRANSACTIONS(Scotts_Org1,'COA - VALUE TABLE'!$A131,'COA - VALUE TABLE'!BC$5,'COA - VALUE TABLE'!BC$6),0)</f>
        <v>0</v>
      </c>
      <c r="BD131" s="350" cm="1">
        <f t="array" ref="BD131">IFERROR(_xldudf_SCOTT_SUMTRANSACTIONS(Scotts_Org1,'COA - VALUE TABLE'!$A131,'COA - VALUE TABLE'!BD$5,'COA - VALUE TABLE'!BD$6),0)</f>
        <v>0</v>
      </c>
      <c r="BE131" s="350" cm="1">
        <f t="array" ref="BE131">IFERROR(_xldudf_SCOTT_SUMTRANSACTIONS(Scotts_Org1,'COA - VALUE TABLE'!$A131,'COA - VALUE TABLE'!BE$5,'COA - VALUE TABLE'!BE$6),0)</f>
        <v>0</v>
      </c>
      <c r="BF131" s="350" cm="1">
        <f t="array" ref="BF131">IFERROR(_xldudf_SCOTT_SUMTRANSACTIONS(Scotts_Org1,'COA - VALUE TABLE'!$A131,'COA - VALUE TABLE'!BF$5,'COA - VALUE TABLE'!BF$6),0)</f>
        <v>0</v>
      </c>
      <c r="BG131" s="350" cm="1">
        <f t="array" ref="BG131">IFERROR(_xldudf_SCOTT_SUMTRANSACTIONS(Scotts_Org1,'COA - VALUE TABLE'!$A131,'COA - VALUE TABLE'!BG$5,'COA - VALUE TABLE'!BG$6),0)</f>
        <v>0</v>
      </c>
      <c r="BH131" s="350" cm="1">
        <f t="array" ref="BH131">IFERROR(_xldudf_SCOTT_SUMTRANSACTIONS(Scotts_Org1,'COA - VALUE TABLE'!$A131,'COA - VALUE TABLE'!BH$5,'COA - VALUE TABLE'!BH$6),0)</f>
        <v>0</v>
      </c>
      <c r="BI131" s="350" cm="1">
        <f t="array" ref="BI131">IFERROR(_xldudf_SCOTT_SUMTRANSACTIONS(Scotts_Org1,'COA - VALUE TABLE'!$A131,'COA - VALUE TABLE'!BI$5,'COA - VALUE TABLE'!BI$6),0)</f>
        <v>0</v>
      </c>
      <c r="BJ131" s="351" cm="1">
        <f t="array" ref="BJ131">IFERROR(_xldudf_SCOTT_SUMTRANSACTIONS(Scotts_Org1,'COA - VALUE TABLE'!$A131,'COA - VALUE TABLE'!BJ$5,'COA - VALUE TABLE'!BJ$6),0)</f>
        <v>0</v>
      </c>
    </row>
    <row r="132" spans="1:62" x14ac:dyDescent="0.2">
      <c r="A132" s="2"/>
      <c r="B132" s="341"/>
      <c r="C132" s="341"/>
      <c r="D132" s="341"/>
      <c r="E132" s="341"/>
      <c r="F132" s="341"/>
      <c r="G132" s="341"/>
      <c r="H132" s="341"/>
      <c r="I132" s="341"/>
      <c r="J132" s="341"/>
      <c r="K132" s="3"/>
      <c r="L132" t="str">
        <f t="shared" si="18"/>
        <v xml:space="preserve"> - </v>
      </c>
      <c r="M132" t="s">
        <v>456</v>
      </c>
      <c r="S132" s="349" cm="1">
        <f t="array" ref="S132">IFERROR(_xldudf_SCOTT_SUMTRANSACTIONS(Scotts_Org1,'COA - VALUE TABLE'!$A132,'COA - VALUE TABLE'!S$5,'COA - VALUE TABLE'!S$6),0)</f>
        <v>0</v>
      </c>
      <c r="T132" s="350" cm="1">
        <f t="array" ref="T132">IFERROR(_xldudf_SCOTT_SUMTRANSACTIONS(Scotts_Org1,'COA - VALUE TABLE'!$A132,'COA - VALUE TABLE'!T$5,'COA - VALUE TABLE'!T$6),0)</f>
        <v>0</v>
      </c>
      <c r="U132" s="350" cm="1">
        <f t="array" ref="U132">IFERROR(_xldudf_SCOTT_SUMTRANSACTIONS(Scotts_Org1,'COA - VALUE TABLE'!$A132,'COA - VALUE TABLE'!U$5,'COA - VALUE TABLE'!U$6),0)</f>
        <v>0</v>
      </c>
      <c r="V132" s="350" cm="1">
        <f t="array" ref="V132">IFERROR(_xldudf_SCOTT_SUMTRANSACTIONS(Scotts_Org1,'COA - VALUE TABLE'!$A132,'COA - VALUE TABLE'!V$5,'COA - VALUE TABLE'!V$6),0)</f>
        <v>0</v>
      </c>
      <c r="W132" s="350" cm="1">
        <f t="array" ref="W132">IFERROR(_xldudf_SCOTT_SUMTRANSACTIONS(Scotts_Org1,'COA - VALUE TABLE'!$A132,'COA - VALUE TABLE'!W$5,'COA - VALUE TABLE'!W$6),0)</f>
        <v>0</v>
      </c>
      <c r="X132" s="350" cm="1">
        <f t="array" ref="X132">IFERROR(_xldudf_SCOTT_SUMTRANSACTIONS(Scotts_Org1,'COA - VALUE TABLE'!$A132,'COA - VALUE TABLE'!X$5,'COA - VALUE TABLE'!X$6),0)</f>
        <v>0</v>
      </c>
      <c r="Y132" s="350" cm="1">
        <f t="array" ref="Y132">IFERROR(_xldudf_SCOTT_SUMTRANSACTIONS(Scotts_Org1,'COA - VALUE TABLE'!$A132,'COA - VALUE TABLE'!Y$5,'COA - VALUE TABLE'!Y$6),0)</f>
        <v>0</v>
      </c>
      <c r="Z132" s="350" cm="1">
        <f t="array" ref="Z132">IFERROR(_xldudf_SCOTT_SUMTRANSACTIONS(Scotts_Org1,'COA - VALUE TABLE'!$A132,'COA - VALUE TABLE'!Z$5,'COA - VALUE TABLE'!Z$6),0)</f>
        <v>0</v>
      </c>
      <c r="AA132" s="350" cm="1">
        <f t="array" ref="AA132">IFERROR(_xldudf_SCOTT_SUMTRANSACTIONS(Scotts_Org1,'COA - VALUE TABLE'!$A132,'COA - VALUE TABLE'!AA$5,'COA - VALUE TABLE'!AA$6),0)</f>
        <v>0</v>
      </c>
      <c r="AB132" s="350" cm="1">
        <f t="array" ref="AB132">IFERROR(_xldudf_SCOTT_SUMTRANSACTIONS(Scotts_Org1,'COA - VALUE TABLE'!$A132,'COA - VALUE TABLE'!AB$5,'COA - VALUE TABLE'!AB$6),0)</f>
        <v>0</v>
      </c>
      <c r="AC132" s="350" cm="1">
        <f t="array" ref="AC132">IFERROR(_xldudf_SCOTT_SUMTRANSACTIONS(Scotts_Org1,'COA - VALUE TABLE'!$A132,'COA - VALUE TABLE'!AC$5,'COA - VALUE TABLE'!AC$6),0)</f>
        <v>0</v>
      </c>
      <c r="AD132" s="350" cm="1">
        <f t="array" ref="AD132">IFERROR(_xldudf_SCOTT_SUMTRANSACTIONS(Scotts_Org1,'COA - VALUE TABLE'!$A132,'COA - VALUE TABLE'!AD$5,'COA - VALUE TABLE'!AD$6),0)</f>
        <v>0</v>
      </c>
      <c r="AE132" s="350">
        <f t="shared" si="19"/>
        <v>0</v>
      </c>
      <c r="AF132" s="350">
        <f>IF(Header!$C$4=S$7,S132,0)+IF(Header!$C$4=T$7,T132,0)+IF(Header!$C$4=U$7,U132,0)+IF(Header!$C$4=V$7,V132,0)+IF(Header!$C$4=W$7,W132,0)+IF(Header!$C$4=X$7,X132,0)+IF(Header!$C$4=Y$7,Y132,0)+IF(Header!$C$4=Z$7,Z132,0)+IF(Header!$C$4=AA$7,AA132,0)+IF(Header!$C$4=AB$7,AB132,0)+IF(Header!$C$4=AC$7,AC132,0)+IF(Header!$C$4=AD$7,AD132,0)</f>
        <v>0</v>
      </c>
      <c r="AG132" s="351">
        <f t="shared" si="32"/>
        <v>0</v>
      </c>
      <c r="AJ132" s="2">
        <f t="shared" si="20"/>
        <v>0</v>
      </c>
      <c r="AK132" s="341">
        <f t="shared" si="21"/>
        <v>0</v>
      </c>
      <c r="AL132" s="341">
        <f t="shared" si="22"/>
        <v>0</v>
      </c>
      <c r="AM132" s="341">
        <f t="shared" si="23"/>
        <v>0</v>
      </c>
      <c r="AN132" s="341">
        <f t="shared" si="24"/>
        <v>0</v>
      </c>
      <c r="AO132" s="341">
        <f t="shared" si="25"/>
        <v>0</v>
      </c>
      <c r="AP132" s="341">
        <f t="shared" si="26"/>
        <v>0</v>
      </c>
      <c r="AQ132" s="341">
        <f t="shared" si="27"/>
        <v>0</v>
      </c>
      <c r="AR132" s="341">
        <f t="shared" si="28"/>
        <v>0</v>
      </c>
      <c r="AS132" s="341">
        <f t="shared" si="29"/>
        <v>0</v>
      </c>
      <c r="AT132" s="341">
        <f t="shared" si="30"/>
        <v>0</v>
      </c>
      <c r="AU132" s="341">
        <f t="shared" si="31"/>
        <v>0</v>
      </c>
      <c r="AV132" s="351"/>
      <c r="AX132" s="349" cm="1">
        <f t="array" ref="AX132">IFERROR(_xldudf_SCOTT_SUMTRANSACTIONS(Scotts_Org1,'COA - VALUE TABLE'!$A132,'COA - VALUE TABLE'!AX$5,'COA - VALUE TABLE'!AX$6),0)</f>
        <v>0</v>
      </c>
      <c r="AY132" s="350" cm="1">
        <f t="array" ref="AY132">IFERROR(_xldudf_SCOTT_SUMTRANSACTIONS(Scotts_Org1,'COA - VALUE TABLE'!$A132,'COA - VALUE TABLE'!AY$5,'COA - VALUE TABLE'!AY$6),0)</f>
        <v>0</v>
      </c>
      <c r="AZ132" s="350" cm="1">
        <f t="array" ref="AZ132">IFERROR(_xldudf_SCOTT_SUMTRANSACTIONS(Scotts_Org1,'COA - VALUE TABLE'!$A132,'COA - VALUE TABLE'!AZ$5,'COA - VALUE TABLE'!AZ$6),0)</f>
        <v>0</v>
      </c>
      <c r="BA132" s="350" cm="1">
        <f t="array" ref="BA132">IFERROR(_xldudf_SCOTT_SUMTRANSACTIONS(Scotts_Org1,'COA - VALUE TABLE'!$A132,'COA - VALUE TABLE'!BA$5,'COA - VALUE TABLE'!BA$6),0)</f>
        <v>0</v>
      </c>
      <c r="BB132" s="350" cm="1">
        <f t="array" ref="BB132">IFERROR(_xldudf_SCOTT_SUMTRANSACTIONS(Scotts_Org1,'COA - VALUE TABLE'!$A132,'COA - VALUE TABLE'!BB$5,'COA - VALUE TABLE'!BB$6),0)</f>
        <v>0</v>
      </c>
      <c r="BC132" s="350" cm="1">
        <f t="array" ref="BC132">IFERROR(_xldudf_SCOTT_SUMTRANSACTIONS(Scotts_Org1,'COA - VALUE TABLE'!$A132,'COA - VALUE TABLE'!BC$5,'COA - VALUE TABLE'!BC$6),0)</f>
        <v>0</v>
      </c>
      <c r="BD132" s="350" cm="1">
        <f t="array" ref="BD132">IFERROR(_xldudf_SCOTT_SUMTRANSACTIONS(Scotts_Org1,'COA - VALUE TABLE'!$A132,'COA - VALUE TABLE'!BD$5,'COA - VALUE TABLE'!BD$6),0)</f>
        <v>0</v>
      </c>
      <c r="BE132" s="350" cm="1">
        <f t="array" ref="BE132">IFERROR(_xldudf_SCOTT_SUMTRANSACTIONS(Scotts_Org1,'COA - VALUE TABLE'!$A132,'COA - VALUE TABLE'!BE$5,'COA - VALUE TABLE'!BE$6),0)</f>
        <v>0</v>
      </c>
      <c r="BF132" s="350" cm="1">
        <f t="array" ref="BF132">IFERROR(_xldudf_SCOTT_SUMTRANSACTIONS(Scotts_Org1,'COA - VALUE TABLE'!$A132,'COA - VALUE TABLE'!BF$5,'COA - VALUE TABLE'!BF$6),0)</f>
        <v>0</v>
      </c>
      <c r="BG132" s="350" cm="1">
        <f t="array" ref="BG132">IFERROR(_xldudf_SCOTT_SUMTRANSACTIONS(Scotts_Org1,'COA - VALUE TABLE'!$A132,'COA - VALUE TABLE'!BG$5,'COA - VALUE TABLE'!BG$6),0)</f>
        <v>0</v>
      </c>
      <c r="BH132" s="350" cm="1">
        <f t="array" ref="BH132">IFERROR(_xldudf_SCOTT_SUMTRANSACTIONS(Scotts_Org1,'COA - VALUE TABLE'!$A132,'COA - VALUE TABLE'!BH$5,'COA - VALUE TABLE'!BH$6),0)</f>
        <v>0</v>
      </c>
      <c r="BI132" s="350" cm="1">
        <f t="array" ref="BI132">IFERROR(_xldudf_SCOTT_SUMTRANSACTIONS(Scotts_Org1,'COA - VALUE TABLE'!$A132,'COA - VALUE TABLE'!BI$5,'COA - VALUE TABLE'!BI$6),0)</f>
        <v>0</v>
      </c>
      <c r="BJ132" s="351" cm="1">
        <f t="array" ref="BJ132">IFERROR(_xldudf_SCOTT_SUMTRANSACTIONS(Scotts_Org1,'COA - VALUE TABLE'!$A132,'COA - VALUE TABLE'!BJ$5,'COA - VALUE TABLE'!BJ$6),0)</f>
        <v>0</v>
      </c>
    </row>
    <row r="133" spans="1:62" x14ac:dyDescent="0.2">
      <c r="A133" s="2"/>
      <c r="B133" s="341"/>
      <c r="C133" s="341"/>
      <c r="D133" s="341"/>
      <c r="E133" s="341"/>
      <c r="F133" s="341"/>
      <c r="G133" s="341"/>
      <c r="H133" s="341"/>
      <c r="I133" s="341"/>
      <c r="J133" s="341"/>
      <c r="K133" s="3"/>
      <c r="L133" t="str">
        <f t="shared" si="18"/>
        <v xml:space="preserve"> - </v>
      </c>
      <c r="M133" t="s">
        <v>456</v>
      </c>
      <c r="S133" s="349" cm="1">
        <f t="array" ref="S133">IFERROR(_xldudf_SCOTT_SUMTRANSACTIONS(Scotts_Org1,'COA - VALUE TABLE'!$A133,'COA - VALUE TABLE'!S$5,'COA - VALUE TABLE'!S$6),0)</f>
        <v>0</v>
      </c>
      <c r="T133" s="350" cm="1">
        <f t="array" ref="T133">IFERROR(_xldudf_SCOTT_SUMTRANSACTIONS(Scotts_Org1,'COA - VALUE TABLE'!$A133,'COA - VALUE TABLE'!T$5,'COA - VALUE TABLE'!T$6),0)</f>
        <v>0</v>
      </c>
      <c r="U133" s="350" cm="1">
        <f t="array" ref="U133">IFERROR(_xldudf_SCOTT_SUMTRANSACTIONS(Scotts_Org1,'COA - VALUE TABLE'!$A133,'COA - VALUE TABLE'!U$5,'COA - VALUE TABLE'!U$6),0)</f>
        <v>0</v>
      </c>
      <c r="V133" s="350" cm="1">
        <f t="array" ref="V133">IFERROR(_xldudf_SCOTT_SUMTRANSACTIONS(Scotts_Org1,'COA - VALUE TABLE'!$A133,'COA - VALUE TABLE'!V$5,'COA - VALUE TABLE'!V$6),0)</f>
        <v>0</v>
      </c>
      <c r="W133" s="350" cm="1">
        <f t="array" ref="W133">IFERROR(_xldudf_SCOTT_SUMTRANSACTIONS(Scotts_Org1,'COA - VALUE TABLE'!$A133,'COA - VALUE TABLE'!W$5,'COA - VALUE TABLE'!W$6),0)</f>
        <v>0</v>
      </c>
      <c r="X133" s="350" cm="1">
        <f t="array" ref="X133">IFERROR(_xldudf_SCOTT_SUMTRANSACTIONS(Scotts_Org1,'COA - VALUE TABLE'!$A133,'COA - VALUE TABLE'!X$5,'COA - VALUE TABLE'!X$6),0)</f>
        <v>0</v>
      </c>
      <c r="Y133" s="350" cm="1">
        <f t="array" ref="Y133">IFERROR(_xldudf_SCOTT_SUMTRANSACTIONS(Scotts_Org1,'COA - VALUE TABLE'!$A133,'COA - VALUE TABLE'!Y$5,'COA - VALUE TABLE'!Y$6),0)</f>
        <v>0</v>
      </c>
      <c r="Z133" s="350" cm="1">
        <f t="array" ref="Z133">IFERROR(_xldudf_SCOTT_SUMTRANSACTIONS(Scotts_Org1,'COA - VALUE TABLE'!$A133,'COA - VALUE TABLE'!Z$5,'COA - VALUE TABLE'!Z$6),0)</f>
        <v>0</v>
      </c>
      <c r="AA133" s="350" cm="1">
        <f t="array" ref="AA133">IFERROR(_xldudf_SCOTT_SUMTRANSACTIONS(Scotts_Org1,'COA - VALUE TABLE'!$A133,'COA - VALUE TABLE'!AA$5,'COA - VALUE TABLE'!AA$6),0)</f>
        <v>0</v>
      </c>
      <c r="AB133" s="350" cm="1">
        <f t="array" ref="AB133">IFERROR(_xldudf_SCOTT_SUMTRANSACTIONS(Scotts_Org1,'COA - VALUE TABLE'!$A133,'COA - VALUE TABLE'!AB$5,'COA - VALUE TABLE'!AB$6),0)</f>
        <v>0</v>
      </c>
      <c r="AC133" s="350" cm="1">
        <f t="array" ref="AC133">IFERROR(_xldudf_SCOTT_SUMTRANSACTIONS(Scotts_Org1,'COA - VALUE TABLE'!$A133,'COA - VALUE TABLE'!AC$5,'COA - VALUE TABLE'!AC$6),0)</f>
        <v>0</v>
      </c>
      <c r="AD133" s="350" cm="1">
        <f t="array" ref="AD133">IFERROR(_xldudf_SCOTT_SUMTRANSACTIONS(Scotts_Org1,'COA - VALUE TABLE'!$A133,'COA - VALUE TABLE'!AD$5,'COA - VALUE TABLE'!AD$6),0)</f>
        <v>0</v>
      </c>
      <c r="AE133" s="350">
        <f t="shared" si="19"/>
        <v>0</v>
      </c>
      <c r="AF133" s="350">
        <f>IF(Header!$C$4=S$7,S133,0)+IF(Header!$C$4=T$7,T133,0)+IF(Header!$C$4=U$7,U133,0)+IF(Header!$C$4=V$7,V133,0)+IF(Header!$C$4=W$7,W133,0)+IF(Header!$C$4=X$7,X133,0)+IF(Header!$C$4=Y$7,Y133,0)+IF(Header!$C$4=Z$7,Z133,0)+IF(Header!$C$4=AA$7,AA133,0)+IF(Header!$C$4=AB$7,AB133,0)+IF(Header!$C$4=AC$7,AC133,0)+IF(Header!$C$4=AD$7,AD133,0)</f>
        <v>0</v>
      </c>
      <c r="AG133" s="351">
        <f t="shared" si="32"/>
        <v>0</v>
      </c>
      <c r="AJ133" s="2">
        <f t="shared" si="20"/>
        <v>0</v>
      </c>
      <c r="AK133" s="341">
        <f t="shared" si="21"/>
        <v>0</v>
      </c>
      <c r="AL133" s="341">
        <f t="shared" si="22"/>
        <v>0</v>
      </c>
      <c r="AM133" s="341">
        <f t="shared" si="23"/>
        <v>0</v>
      </c>
      <c r="AN133" s="341">
        <f t="shared" si="24"/>
        <v>0</v>
      </c>
      <c r="AO133" s="341">
        <f t="shared" si="25"/>
        <v>0</v>
      </c>
      <c r="AP133" s="341">
        <f t="shared" si="26"/>
        <v>0</v>
      </c>
      <c r="AQ133" s="341">
        <f t="shared" si="27"/>
        <v>0</v>
      </c>
      <c r="AR133" s="341">
        <f t="shared" si="28"/>
        <v>0</v>
      </c>
      <c r="AS133" s="341">
        <f t="shared" si="29"/>
        <v>0</v>
      </c>
      <c r="AT133" s="341">
        <f t="shared" si="30"/>
        <v>0</v>
      </c>
      <c r="AU133" s="341">
        <f t="shared" si="31"/>
        <v>0</v>
      </c>
      <c r="AV133" s="351"/>
      <c r="AX133" s="349" cm="1">
        <f t="array" ref="AX133">IFERROR(_xldudf_SCOTT_SUMTRANSACTIONS(Scotts_Org1,'COA - VALUE TABLE'!$A133,'COA - VALUE TABLE'!AX$5,'COA - VALUE TABLE'!AX$6),0)</f>
        <v>0</v>
      </c>
      <c r="AY133" s="350" cm="1">
        <f t="array" ref="AY133">IFERROR(_xldudf_SCOTT_SUMTRANSACTIONS(Scotts_Org1,'COA - VALUE TABLE'!$A133,'COA - VALUE TABLE'!AY$5,'COA - VALUE TABLE'!AY$6),0)</f>
        <v>0</v>
      </c>
      <c r="AZ133" s="350" cm="1">
        <f t="array" ref="AZ133">IFERROR(_xldudf_SCOTT_SUMTRANSACTIONS(Scotts_Org1,'COA - VALUE TABLE'!$A133,'COA - VALUE TABLE'!AZ$5,'COA - VALUE TABLE'!AZ$6),0)</f>
        <v>0</v>
      </c>
      <c r="BA133" s="350" cm="1">
        <f t="array" ref="BA133">IFERROR(_xldudf_SCOTT_SUMTRANSACTIONS(Scotts_Org1,'COA - VALUE TABLE'!$A133,'COA - VALUE TABLE'!BA$5,'COA - VALUE TABLE'!BA$6),0)</f>
        <v>0</v>
      </c>
      <c r="BB133" s="350" cm="1">
        <f t="array" ref="BB133">IFERROR(_xldudf_SCOTT_SUMTRANSACTIONS(Scotts_Org1,'COA - VALUE TABLE'!$A133,'COA - VALUE TABLE'!BB$5,'COA - VALUE TABLE'!BB$6),0)</f>
        <v>0</v>
      </c>
      <c r="BC133" s="350" cm="1">
        <f t="array" ref="BC133">IFERROR(_xldudf_SCOTT_SUMTRANSACTIONS(Scotts_Org1,'COA - VALUE TABLE'!$A133,'COA - VALUE TABLE'!BC$5,'COA - VALUE TABLE'!BC$6),0)</f>
        <v>0</v>
      </c>
      <c r="BD133" s="350" cm="1">
        <f t="array" ref="BD133">IFERROR(_xldudf_SCOTT_SUMTRANSACTIONS(Scotts_Org1,'COA - VALUE TABLE'!$A133,'COA - VALUE TABLE'!BD$5,'COA - VALUE TABLE'!BD$6),0)</f>
        <v>0</v>
      </c>
      <c r="BE133" s="350" cm="1">
        <f t="array" ref="BE133">IFERROR(_xldudf_SCOTT_SUMTRANSACTIONS(Scotts_Org1,'COA - VALUE TABLE'!$A133,'COA - VALUE TABLE'!BE$5,'COA - VALUE TABLE'!BE$6),0)</f>
        <v>0</v>
      </c>
      <c r="BF133" s="350" cm="1">
        <f t="array" ref="BF133">IFERROR(_xldudf_SCOTT_SUMTRANSACTIONS(Scotts_Org1,'COA - VALUE TABLE'!$A133,'COA - VALUE TABLE'!BF$5,'COA - VALUE TABLE'!BF$6),0)</f>
        <v>0</v>
      </c>
      <c r="BG133" s="350" cm="1">
        <f t="array" ref="BG133">IFERROR(_xldudf_SCOTT_SUMTRANSACTIONS(Scotts_Org1,'COA - VALUE TABLE'!$A133,'COA - VALUE TABLE'!BG$5,'COA - VALUE TABLE'!BG$6),0)</f>
        <v>0</v>
      </c>
      <c r="BH133" s="350" cm="1">
        <f t="array" ref="BH133">IFERROR(_xldudf_SCOTT_SUMTRANSACTIONS(Scotts_Org1,'COA - VALUE TABLE'!$A133,'COA - VALUE TABLE'!BH$5,'COA - VALUE TABLE'!BH$6),0)</f>
        <v>0</v>
      </c>
      <c r="BI133" s="350" cm="1">
        <f t="array" ref="BI133">IFERROR(_xldudf_SCOTT_SUMTRANSACTIONS(Scotts_Org1,'COA - VALUE TABLE'!$A133,'COA - VALUE TABLE'!BI$5,'COA - VALUE TABLE'!BI$6),0)</f>
        <v>0</v>
      </c>
      <c r="BJ133" s="351" cm="1">
        <f t="array" ref="BJ133">IFERROR(_xldudf_SCOTT_SUMTRANSACTIONS(Scotts_Org1,'COA - VALUE TABLE'!$A133,'COA - VALUE TABLE'!BJ$5,'COA - VALUE TABLE'!BJ$6),0)</f>
        <v>0</v>
      </c>
    </row>
    <row r="134" spans="1:62" x14ac:dyDescent="0.2">
      <c r="A134" s="2"/>
      <c r="B134" s="341"/>
      <c r="C134" s="341"/>
      <c r="D134" s="341"/>
      <c r="E134" s="341"/>
      <c r="F134" s="341"/>
      <c r="G134" s="341"/>
      <c r="H134" s="341"/>
      <c r="I134" s="341"/>
      <c r="J134" s="341"/>
      <c r="K134" s="3"/>
      <c r="L134" t="str">
        <f t="shared" si="18"/>
        <v xml:space="preserve"> - </v>
      </c>
      <c r="M134" t="s">
        <v>456</v>
      </c>
      <c r="S134" s="349" cm="1">
        <f t="array" ref="S134">IFERROR(_xldudf_SCOTT_SUMTRANSACTIONS(Scotts_Org1,'COA - VALUE TABLE'!$A134,'COA - VALUE TABLE'!S$5,'COA - VALUE TABLE'!S$6),0)</f>
        <v>0</v>
      </c>
      <c r="T134" s="350" cm="1">
        <f t="array" ref="T134">IFERROR(_xldudf_SCOTT_SUMTRANSACTIONS(Scotts_Org1,'COA - VALUE TABLE'!$A134,'COA - VALUE TABLE'!T$5,'COA - VALUE TABLE'!T$6),0)</f>
        <v>0</v>
      </c>
      <c r="U134" s="350" cm="1">
        <f t="array" ref="U134">IFERROR(_xldudf_SCOTT_SUMTRANSACTIONS(Scotts_Org1,'COA - VALUE TABLE'!$A134,'COA - VALUE TABLE'!U$5,'COA - VALUE TABLE'!U$6),0)</f>
        <v>0</v>
      </c>
      <c r="V134" s="350" cm="1">
        <f t="array" ref="V134">IFERROR(_xldudf_SCOTT_SUMTRANSACTIONS(Scotts_Org1,'COA - VALUE TABLE'!$A134,'COA - VALUE TABLE'!V$5,'COA - VALUE TABLE'!V$6),0)</f>
        <v>0</v>
      </c>
      <c r="W134" s="350" cm="1">
        <f t="array" ref="W134">IFERROR(_xldudf_SCOTT_SUMTRANSACTIONS(Scotts_Org1,'COA - VALUE TABLE'!$A134,'COA - VALUE TABLE'!W$5,'COA - VALUE TABLE'!W$6),0)</f>
        <v>0</v>
      </c>
      <c r="X134" s="350" cm="1">
        <f t="array" ref="X134">IFERROR(_xldudf_SCOTT_SUMTRANSACTIONS(Scotts_Org1,'COA - VALUE TABLE'!$A134,'COA - VALUE TABLE'!X$5,'COA - VALUE TABLE'!X$6),0)</f>
        <v>0</v>
      </c>
      <c r="Y134" s="350" cm="1">
        <f t="array" ref="Y134">IFERROR(_xldudf_SCOTT_SUMTRANSACTIONS(Scotts_Org1,'COA - VALUE TABLE'!$A134,'COA - VALUE TABLE'!Y$5,'COA - VALUE TABLE'!Y$6),0)</f>
        <v>0</v>
      </c>
      <c r="Z134" s="350" cm="1">
        <f t="array" ref="Z134">IFERROR(_xldudf_SCOTT_SUMTRANSACTIONS(Scotts_Org1,'COA - VALUE TABLE'!$A134,'COA - VALUE TABLE'!Z$5,'COA - VALUE TABLE'!Z$6),0)</f>
        <v>0</v>
      </c>
      <c r="AA134" s="350" cm="1">
        <f t="array" ref="AA134">IFERROR(_xldudf_SCOTT_SUMTRANSACTIONS(Scotts_Org1,'COA - VALUE TABLE'!$A134,'COA - VALUE TABLE'!AA$5,'COA - VALUE TABLE'!AA$6),0)</f>
        <v>0</v>
      </c>
      <c r="AB134" s="350" cm="1">
        <f t="array" ref="AB134">IFERROR(_xldudf_SCOTT_SUMTRANSACTIONS(Scotts_Org1,'COA - VALUE TABLE'!$A134,'COA - VALUE TABLE'!AB$5,'COA - VALUE TABLE'!AB$6),0)</f>
        <v>0</v>
      </c>
      <c r="AC134" s="350" cm="1">
        <f t="array" ref="AC134">IFERROR(_xldudf_SCOTT_SUMTRANSACTIONS(Scotts_Org1,'COA - VALUE TABLE'!$A134,'COA - VALUE TABLE'!AC$5,'COA - VALUE TABLE'!AC$6),0)</f>
        <v>0</v>
      </c>
      <c r="AD134" s="350" cm="1">
        <f t="array" ref="AD134">IFERROR(_xldudf_SCOTT_SUMTRANSACTIONS(Scotts_Org1,'COA - VALUE TABLE'!$A134,'COA - VALUE TABLE'!AD$5,'COA - VALUE TABLE'!AD$6),0)</f>
        <v>0</v>
      </c>
      <c r="AE134" s="350">
        <f t="shared" si="19"/>
        <v>0</v>
      </c>
      <c r="AF134" s="350">
        <f>IF(Header!$C$4=S$7,S134,0)+IF(Header!$C$4=T$7,T134,0)+IF(Header!$C$4=U$7,U134,0)+IF(Header!$C$4=V$7,V134,0)+IF(Header!$C$4=W$7,W134,0)+IF(Header!$C$4=X$7,X134,0)+IF(Header!$C$4=Y$7,Y134,0)+IF(Header!$C$4=Z$7,Z134,0)+IF(Header!$C$4=AA$7,AA134,0)+IF(Header!$C$4=AB$7,AB134,0)+IF(Header!$C$4=AC$7,AC134,0)+IF(Header!$C$4=AD$7,AD134,0)</f>
        <v>0</v>
      </c>
      <c r="AG134" s="351">
        <f t="shared" si="32"/>
        <v>0</v>
      </c>
      <c r="AJ134" s="2">
        <f t="shared" si="20"/>
        <v>0</v>
      </c>
      <c r="AK134" s="341">
        <f t="shared" si="21"/>
        <v>0</v>
      </c>
      <c r="AL134" s="341">
        <f t="shared" si="22"/>
        <v>0</v>
      </c>
      <c r="AM134" s="341">
        <f t="shared" si="23"/>
        <v>0</v>
      </c>
      <c r="AN134" s="341">
        <f t="shared" si="24"/>
        <v>0</v>
      </c>
      <c r="AO134" s="341">
        <f t="shared" si="25"/>
        <v>0</v>
      </c>
      <c r="AP134" s="341">
        <f t="shared" si="26"/>
        <v>0</v>
      </c>
      <c r="AQ134" s="341">
        <f t="shared" si="27"/>
        <v>0</v>
      </c>
      <c r="AR134" s="341">
        <f t="shared" si="28"/>
        <v>0</v>
      </c>
      <c r="AS134" s="341">
        <f t="shared" si="29"/>
        <v>0</v>
      </c>
      <c r="AT134" s="341">
        <f t="shared" si="30"/>
        <v>0</v>
      </c>
      <c r="AU134" s="341">
        <f t="shared" si="31"/>
        <v>0</v>
      </c>
      <c r="AV134" s="351"/>
      <c r="AX134" s="349" cm="1">
        <f t="array" ref="AX134">IFERROR(_xldudf_SCOTT_SUMTRANSACTIONS(Scotts_Org1,'COA - VALUE TABLE'!$A134,'COA - VALUE TABLE'!AX$5,'COA - VALUE TABLE'!AX$6),0)</f>
        <v>0</v>
      </c>
      <c r="AY134" s="350" cm="1">
        <f t="array" ref="AY134">IFERROR(_xldudf_SCOTT_SUMTRANSACTIONS(Scotts_Org1,'COA - VALUE TABLE'!$A134,'COA - VALUE TABLE'!AY$5,'COA - VALUE TABLE'!AY$6),0)</f>
        <v>0</v>
      </c>
      <c r="AZ134" s="350" cm="1">
        <f t="array" ref="AZ134">IFERROR(_xldudf_SCOTT_SUMTRANSACTIONS(Scotts_Org1,'COA - VALUE TABLE'!$A134,'COA - VALUE TABLE'!AZ$5,'COA - VALUE TABLE'!AZ$6),0)</f>
        <v>0</v>
      </c>
      <c r="BA134" s="350" cm="1">
        <f t="array" ref="BA134">IFERROR(_xldudf_SCOTT_SUMTRANSACTIONS(Scotts_Org1,'COA - VALUE TABLE'!$A134,'COA - VALUE TABLE'!BA$5,'COA - VALUE TABLE'!BA$6),0)</f>
        <v>0</v>
      </c>
      <c r="BB134" s="350" cm="1">
        <f t="array" ref="BB134">IFERROR(_xldudf_SCOTT_SUMTRANSACTIONS(Scotts_Org1,'COA - VALUE TABLE'!$A134,'COA - VALUE TABLE'!BB$5,'COA - VALUE TABLE'!BB$6),0)</f>
        <v>0</v>
      </c>
      <c r="BC134" s="350" cm="1">
        <f t="array" ref="BC134">IFERROR(_xldudf_SCOTT_SUMTRANSACTIONS(Scotts_Org1,'COA - VALUE TABLE'!$A134,'COA - VALUE TABLE'!BC$5,'COA - VALUE TABLE'!BC$6),0)</f>
        <v>0</v>
      </c>
      <c r="BD134" s="350" cm="1">
        <f t="array" ref="BD134">IFERROR(_xldudf_SCOTT_SUMTRANSACTIONS(Scotts_Org1,'COA - VALUE TABLE'!$A134,'COA - VALUE TABLE'!BD$5,'COA - VALUE TABLE'!BD$6),0)</f>
        <v>0</v>
      </c>
      <c r="BE134" s="350" cm="1">
        <f t="array" ref="BE134">IFERROR(_xldudf_SCOTT_SUMTRANSACTIONS(Scotts_Org1,'COA - VALUE TABLE'!$A134,'COA - VALUE TABLE'!BE$5,'COA - VALUE TABLE'!BE$6),0)</f>
        <v>0</v>
      </c>
      <c r="BF134" s="350" cm="1">
        <f t="array" ref="BF134">IFERROR(_xldudf_SCOTT_SUMTRANSACTIONS(Scotts_Org1,'COA - VALUE TABLE'!$A134,'COA - VALUE TABLE'!BF$5,'COA - VALUE TABLE'!BF$6),0)</f>
        <v>0</v>
      </c>
      <c r="BG134" s="350" cm="1">
        <f t="array" ref="BG134">IFERROR(_xldudf_SCOTT_SUMTRANSACTIONS(Scotts_Org1,'COA - VALUE TABLE'!$A134,'COA - VALUE TABLE'!BG$5,'COA - VALUE TABLE'!BG$6),0)</f>
        <v>0</v>
      </c>
      <c r="BH134" s="350" cm="1">
        <f t="array" ref="BH134">IFERROR(_xldudf_SCOTT_SUMTRANSACTIONS(Scotts_Org1,'COA - VALUE TABLE'!$A134,'COA - VALUE TABLE'!BH$5,'COA - VALUE TABLE'!BH$6),0)</f>
        <v>0</v>
      </c>
      <c r="BI134" s="350" cm="1">
        <f t="array" ref="BI134">IFERROR(_xldudf_SCOTT_SUMTRANSACTIONS(Scotts_Org1,'COA - VALUE TABLE'!$A134,'COA - VALUE TABLE'!BI$5,'COA - VALUE TABLE'!BI$6),0)</f>
        <v>0</v>
      </c>
      <c r="BJ134" s="351" cm="1">
        <f t="array" ref="BJ134">IFERROR(_xldudf_SCOTT_SUMTRANSACTIONS(Scotts_Org1,'COA - VALUE TABLE'!$A134,'COA - VALUE TABLE'!BJ$5,'COA - VALUE TABLE'!BJ$6),0)</f>
        <v>0</v>
      </c>
    </row>
    <row r="135" spans="1:62" x14ac:dyDescent="0.2">
      <c r="A135" s="2"/>
      <c r="B135" s="341"/>
      <c r="C135" s="341"/>
      <c r="D135" s="341"/>
      <c r="E135" s="341"/>
      <c r="F135" s="341"/>
      <c r="G135" s="341"/>
      <c r="H135" s="341"/>
      <c r="I135" s="341"/>
      <c r="J135" s="341"/>
      <c r="K135" s="3"/>
      <c r="L135" t="str">
        <f t="shared" si="18"/>
        <v xml:space="preserve"> - </v>
      </c>
      <c r="M135" t="s">
        <v>456</v>
      </c>
      <c r="S135" s="349" cm="1">
        <f t="array" ref="S135">IFERROR(_xldudf_SCOTT_SUMTRANSACTIONS(Scotts_Org1,'COA - VALUE TABLE'!$A135,'COA - VALUE TABLE'!S$5,'COA - VALUE TABLE'!S$6),0)</f>
        <v>0</v>
      </c>
      <c r="T135" s="350" cm="1">
        <f t="array" ref="T135">IFERROR(_xldudf_SCOTT_SUMTRANSACTIONS(Scotts_Org1,'COA - VALUE TABLE'!$A135,'COA - VALUE TABLE'!T$5,'COA - VALUE TABLE'!T$6),0)</f>
        <v>0</v>
      </c>
      <c r="U135" s="350" cm="1">
        <f t="array" ref="U135">IFERROR(_xldudf_SCOTT_SUMTRANSACTIONS(Scotts_Org1,'COA - VALUE TABLE'!$A135,'COA - VALUE TABLE'!U$5,'COA - VALUE TABLE'!U$6),0)</f>
        <v>0</v>
      </c>
      <c r="V135" s="350" cm="1">
        <f t="array" ref="V135">IFERROR(_xldudf_SCOTT_SUMTRANSACTIONS(Scotts_Org1,'COA - VALUE TABLE'!$A135,'COA - VALUE TABLE'!V$5,'COA - VALUE TABLE'!V$6),0)</f>
        <v>0</v>
      </c>
      <c r="W135" s="350" cm="1">
        <f t="array" ref="W135">IFERROR(_xldudf_SCOTT_SUMTRANSACTIONS(Scotts_Org1,'COA - VALUE TABLE'!$A135,'COA - VALUE TABLE'!W$5,'COA - VALUE TABLE'!W$6),0)</f>
        <v>0</v>
      </c>
      <c r="X135" s="350" cm="1">
        <f t="array" ref="X135">IFERROR(_xldudf_SCOTT_SUMTRANSACTIONS(Scotts_Org1,'COA - VALUE TABLE'!$A135,'COA - VALUE TABLE'!X$5,'COA - VALUE TABLE'!X$6),0)</f>
        <v>0</v>
      </c>
      <c r="Y135" s="350" cm="1">
        <f t="array" ref="Y135">IFERROR(_xldudf_SCOTT_SUMTRANSACTIONS(Scotts_Org1,'COA - VALUE TABLE'!$A135,'COA - VALUE TABLE'!Y$5,'COA - VALUE TABLE'!Y$6),0)</f>
        <v>0</v>
      </c>
      <c r="Z135" s="350" cm="1">
        <f t="array" ref="Z135">IFERROR(_xldudf_SCOTT_SUMTRANSACTIONS(Scotts_Org1,'COA - VALUE TABLE'!$A135,'COA - VALUE TABLE'!Z$5,'COA - VALUE TABLE'!Z$6),0)</f>
        <v>0</v>
      </c>
      <c r="AA135" s="350" cm="1">
        <f t="array" ref="AA135">IFERROR(_xldudf_SCOTT_SUMTRANSACTIONS(Scotts_Org1,'COA - VALUE TABLE'!$A135,'COA - VALUE TABLE'!AA$5,'COA - VALUE TABLE'!AA$6),0)</f>
        <v>0</v>
      </c>
      <c r="AB135" s="350" cm="1">
        <f t="array" ref="AB135">IFERROR(_xldudf_SCOTT_SUMTRANSACTIONS(Scotts_Org1,'COA - VALUE TABLE'!$A135,'COA - VALUE TABLE'!AB$5,'COA - VALUE TABLE'!AB$6),0)</f>
        <v>0</v>
      </c>
      <c r="AC135" s="350" cm="1">
        <f t="array" ref="AC135">IFERROR(_xldudf_SCOTT_SUMTRANSACTIONS(Scotts_Org1,'COA - VALUE TABLE'!$A135,'COA - VALUE TABLE'!AC$5,'COA - VALUE TABLE'!AC$6),0)</f>
        <v>0</v>
      </c>
      <c r="AD135" s="350" cm="1">
        <f t="array" ref="AD135">IFERROR(_xldudf_SCOTT_SUMTRANSACTIONS(Scotts_Org1,'COA - VALUE TABLE'!$A135,'COA - VALUE TABLE'!AD$5,'COA - VALUE TABLE'!AD$6),0)</f>
        <v>0</v>
      </c>
      <c r="AE135" s="350">
        <f t="shared" si="19"/>
        <v>0</v>
      </c>
      <c r="AF135" s="350">
        <f>IF(Header!$C$4=S$7,S135,0)+IF(Header!$C$4=T$7,T135,0)+IF(Header!$C$4=U$7,U135,0)+IF(Header!$C$4=V$7,V135,0)+IF(Header!$C$4=W$7,W135,0)+IF(Header!$C$4=X$7,X135,0)+IF(Header!$C$4=Y$7,Y135,0)+IF(Header!$C$4=Z$7,Z135,0)+IF(Header!$C$4=AA$7,AA135,0)+IF(Header!$C$4=AB$7,AB135,0)+IF(Header!$C$4=AC$7,AC135,0)+IF(Header!$C$4=AD$7,AD135,0)</f>
        <v>0</v>
      </c>
      <c r="AG135" s="351">
        <f t="shared" si="32"/>
        <v>0</v>
      </c>
      <c r="AJ135" s="2">
        <f t="shared" si="20"/>
        <v>0</v>
      </c>
      <c r="AK135" s="341">
        <f t="shared" si="21"/>
        <v>0</v>
      </c>
      <c r="AL135" s="341">
        <f t="shared" si="22"/>
        <v>0</v>
      </c>
      <c r="AM135" s="341">
        <f t="shared" si="23"/>
        <v>0</v>
      </c>
      <c r="AN135" s="341">
        <f t="shared" si="24"/>
        <v>0</v>
      </c>
      <c r="AO135" s="341">
        <f t="shared" si="25"/>
        <v>0</v>
      </c>
      <c r="AP135" s="341">
        <f t="shared" si="26"/>
        <v>0</v>
      </c>
      <c r="AQ135" s="341">
        <f t="shared" si="27"/>
        <v>0</v>
      </c>
      <c r="AR135" s="341">
        <f t="shared" si="28"/>
        <v>0</v>
      </c>
      <c r="AS135" s="341">
        <f t="shared" si="29"/>
        <v>0</v>
      </c>
      <c r="AT135" s="341">
        <f t="shared" si="30"/>
        <v>0</v>
      </c>
      <c r="AU135" s="341">
        <f t="shared" si="31"/>
        <v>0</v>
      </c>
      <c r="AV135" s="351"/>
      <c r="AX135" s="349" cm="1">
        <f t="array" ref="AX135">IFERROR(_xldudf_SCOTT_SUMTRANSACTIONS(Scotts_Org1,'COA - VALUE TABLE'!$A135,'COA - VALUE TABLE'!AX$5,'COA - VALUE TABLE'!AX$6),0)</f>
        <v>0</v>
      </c>
      <c r="AY135" s="350" cm="1">
        <f t="array" ref="AY135">IFERROR(_xldudf_SCOTT_SUMTRANSACTIONS(Scotts_Org1,'COA - VALUE TABLE'!$A135,'COA - VALUE TABLE'!AY$5,'COA - VALUE TABLE'!AY$6),0)</f>
        <v>0</v>
      </c>
      <c r="AZ135" s="350" cm="1">
        <f t="array" ref="AZ135">IFERROR(_xldudf_SCOTT_SUMTRANSACTIONS(Scotts_Org1,'COA - VALUE TABLE'!$A135,'COA - VALUE TABLE'!AZ$5,'COA - VALUE TABLE'!AZ$6),0)</f>
        <v>0</v>
      </c>
      <c r="BA135" s="350" cm="1">
        <f t="array" ref="BA135">IFERROR(_xldudf_SCOTT_SUMTRANSACTIONS(Scotts_Org1,'COA - VALUE TABLE'!$A135,'COA - VALUE TABLE'!BA$5,'COA - VALUE TABLE'!BA$6),0)</f>
        <v>0</v>
      </c>
      <c r="BB135" s="350" cm="1">
        <f t="array" ref="BB135">IFERROR(_xldudf_SCOTT_SUMTRANSACTIONS(Scotts_Org1,'COA - VALUE TABLE'!$A135,'COA - VALUE TABLE'!BB$5,'COA - VALUE TABLE'!BB$6),0)</f>
        <v>0</v>
      </c>
      <c r="BC135" s="350" cm="1">
        <f t="array" ref="BC135">IFERROR(_xldudf_SCOTT_SUMTRANSACTIONS(Scotts_Org1,'COA - VALUE TABLE'!$A135,'COA - VALUE TABLE'!BC$5,'COA - VALUE TABLE'!BC$6),0)</f>
        <v>0</v>
      </c>
      <c r="BD135" s="350" cm="1">
        <f t="array" ref="BD135">IFERROR(_xldudf_SCOTT_SUMTRANSACTIONS(Scotts_Org1,'COA - VALUE TABLE'!$A135,'COA - VALUE TABLE'!BD$5,'COA - VALUE TABLE'!BD$6),0)</f>
        <v>0</v>
      </c>
      <c r="BE135" s="350" cm="1">
        <f t="array" ref="BE135">IFERROR(_xldudf_SCOTT_SUMTRANSACTIONS(Scotts_Org1,'COA - VALUE TABLE'!$A135,'COA - VALUE TABLE'!BE$5,'COA - VALUE TABLE'!BE$6),0)</f>
        <v>0</v>
      </c>
      <c r="BF135" s="350" cm="1">
        <f t="array" ref="BF135">IFERROR(_xldudf_SCOTT_SUMTRANSACTIONS(Scotts_Org1,'COA - VALUE TABLE'!$A135,'COA - VALUE TABLE'!BF$5,'COA - VALUE TABLE'!BF$6),0)</f>
        <v>0</v>
      </c>
      <c r="BG135" s="350" cm="1">
        <f t="array" ref="BG135">IFERROR(_xldudf_SCOTT_SUMTRANSACTIONS(Scotts_Org1,'COA - VALUE TABLE'!$A135,'COA - VALUE TABLE'!BG$5,'COA - VALUE TABLE'!BG$6),0)</f>
        <v>0</v>
      </c>
      <c r="BH135" s="350" cm="1">
        <f t="array" ref="BH135">IFERROR(_xldudf_SCOTT_SUMTRANSACTIONS(Scotts_Org1,'COA - VALUE TABLE'!$A135,'COA - VALUE TABLE'!BH$5,'COA - VALUE TABLE'!BH$6),0)</f>
        <v>0</v>
      </c>
      <c r="BI135" s="350" cm="1">
        <f t="array" ref="BI135">IFERROR(_xldudf_SCOTT_SUMTRANSACTIONS(Scotts_Org1,'COA - VALUE TABLE'!$A135,'COA - VALUE TABLE'!BI$5,'COA - VALUE TABLE'!BI$6),0)</f>
        <v>0</v>
      </c>
      <c r="BJ135" s="351" cm="1">
        <f t="array" ref="BJ135">IFERROR(_xldudf_SCOTT_SUMTRANSACTIONS(Scotts_Org1,'COA - VALUE TABLE'!$A135,'COA - VALUE TABLE'!BJ$5,'COA - VALUE TABLE'!BJ$6),0)</f>
        <v>0</v>
      </c>
    </row>
    <row r="136" spans="1:62" x14ac:dyDescent="0.2">
      <c r="A136" s="2"/>
      <c r="B136" s="341"/>
      <c r="C136" s="341"/>
      <c r="D136" s="341"/>
      <c r="E136" s="341"/>
      <c r="F136" s="341"/>
      <c r="G136" s="341"/>
      <c r="H136" s="341"/>
      <c r="I136" s="341"/>
      <c r="J136" s="341"/>
      <c r="K136" s="3"/>
      <c r="L136" t="str">
        <f t="shared" si="18"/>
        <v xml:space="preserve"> - </v>
      </c>
      <c r="M136" t="s">
        <v>456</v>
      </c>
      <c r="S136" s="349" cm="1">
        <f t="array" ref="S136">IFERROR(_xldudf_SCOTT_SUMTRANSACTIONS(Scotts_Org1,'COA - VALUE TABLE'!$A136,'COA - VALUE TABLE'!S$5,'COA - VALUE TABLE'!S$6),0)</f>
        <v>0</v>
      </c>
      <c r="T136" s="350" cm="1">
        <f t="array" ref="T136">IFERROR(_xldudf_SCOTT_SUMTRANSACTIONS(Scotts_Org1,'COA - VALUE TABLE'!$A136,'COA - VALUE TABLE'!T$5,'COA - VALUE TABLE'!T$6),0)</f>
        <v>0</v>
      </c>
      <c r="U136" s="350" cm="1">
        <f t="array" ref="U136">IFERROR(_xldudf_SCOTT_SUMTRANSACTIONS(Scotts_Org1,'COA - VALUE TABLE'!$A136,'COA - VALUE TABLE'!U$5,'COA - VALUE TABLE'!U$6),0)</f>
        <v>0</v>
      </c>
      <c r="V136" s="350" cm="1">
        <f t="array" ref="V136">IFERROR(_xldudf_SCOTT_SUMTRANSACTIONS(Scotts_Org1,'COA - VALUE TABLE'!$A136,'COA - VALUE TABLE'!V$5,'COA - VALUE TABLE'!V$6),0)</f>
        <v>0</v>
      </c>
      <c r="W136" s="350" cm="1">
        <f t="array" ref="W136">IFERROR(_xldudf_SCOTT_SUMTRANSACTIONS(Scotts_Org1,'COA - VALUE TABLE'!$A136,'COA - VALUE TABLE'!W$5,'COA - VALUE TABLE'!W$6),0)</f>
        <v>0</v>
      </c>
      <c r="X136" s="350" cm="1">
        <f t="array" ref="X136">IFERROR(_xldudf_SCOTT_SUMTRANSACTIONS(Scotts_Org1,'COA - VALUE TABLE'!$A136,'COA - VALUE TABLE'!X$5,'COA - VALUE TABLE'!X$6),0)</f>
        <v>0</v>
      </c>
      <c r="Y136" s="350" cm="1">
        <f t="array" ref="Y136">IFERROR(_xldudf_SCOTT_SUMTRANSACTIONS(Scotts_Org1,'COA - VALUE TABLE'!$A136,'COA - VALUE TABLE'!Y$5,'COA - VALUE TABLE'!Y$6),0)</f>
        <v>0</v>
      </c>
      <c r="Z136" s="350" cm="1">
        <f t="array" ref="Z136">IFERROR(_xldudf_SCOTT_SUMTRANSACTIONS(Scotts_Org1,'COA - VALUE TABLE'!$A136,'COA - VALUE TABLE'!Z$5,'COA - VALUE TABLE'!Z$6),0)</f>
        <v>0</v>
      </c>
      <c r="AA136" s="350" cm="1">
        <f t="array" ref="AA136">IFERROR(_xldudf_SCOTT_SUMTRANSACTIONS(Scotts_Org1,'COA - VALUE TABLE'!$A136,'COA - VALUE TABLE'!AA$5,'COA - VALUE TABLE'!AA$6),0)</f>
        <v>0</v>
      </c>
      <c r="AB136" s="350" cm="1">
        <f t="array" ref="AB136">IFERROR(_xldudf_SCOTT_SUMTRANSACTIONS(Scotts_Org1,'COA - VALUE TABLE'!$A136,'COA - VALUE TABLE'!AB$5,'COA - VALUE TABLE'!AB$6),0)</f>
        <v>0</v>
      </c>
      <c r="AC136" s="350" cm="1">
        <f t="array" ref="AC136">IFERROR(_xldudf_SCOTT_SUMTRANSACTIONS(Scotts_Org1,'COA - VALUE TABLE'!$A136,'COA - VALUE TABLE'!AC$5,'COA - VALUE TABLE'!AC$6),0)</f>
        <v>0</v>
      </c>
      <c r="AD136" s="350" cm="1">
        <f t="array" ref="AD136">IFERROR(_xldudf_SCOTT_SUMTRANSACTIONS(Scotts_Org1,'COA - VALUE TABLE'!$A136,'COA - VALUE TABLE'!AD$5,'COA - VALUE TABLE'!AD$6),0)</f>
        <v>0</v>
      </c>
      <c r="AE136" s="350">
        <f t="shared" si="19"/>
        <v>0</v>
      </c>
      <c r="AF136" s="350">
        <f>IF(Header!$C$4=S$7,S136,0)+IF(Header!$C$4=T$7,T136,0)+IF(Header!$C$4=U$7,U136,0)+IF(Header!$C$4=V$7,V136,0)+IF(Header!$C$4=W$7,W136,0)+IF(Header!$C$4=X$7,X136,0)+IF(Header!$C$4=Y$7,Y136,0)+IF(Header!$C$4=Z$7,Z136,0)+IF(Header!$C$4=AA$7,AA136,0)+IF(Header!$C$4=AB$7,AB136,0)+IF(Header!$C$4=AC$7,AC136,0)+IF(Header!$C$4=AD$7,AD136,0)</f>
        <v>0</v>
      </c>
      <c r="AG136" s="351">
        <f t="shared" si="32"/>
        <v>0</v>
      </c>
      <c r="AJ136" s="2">
        <f t="shared" si="20"/>
        <v>0</v>
      </c>
      <c r="AK136" s="341">
        <f t="shared" si="21"/>
        <v>0</v>
      </c>
      <c r="AL136" s="341">
        <f t="shared" si="22"/>
        <v>0</v>
      </c>
      <c r="AM136" s="341">
        <f t="shared" si="23"/>
        <v>0</v>
      </c>
      <c r="AN136" s="341">
        <f t="shared" si="24"/>
        <v>0</v>
      </c>
      <c r="AO136" s="341">
        <f t="shared" si="25"/>
        <v>0</v>
      </c>
      <c r="AP136" s="341">
        <f t="shared" si="26"/>
        <v>0</v>
      </c>
      <c r="AQ136" s="341">
        <f t="shared" si="27"/>
        <v>0</v>
      </c>
      <c r="AR136" s="341">
        <f t="shared" si="28"/>
        <v>0</v>
      </c>
      <c r="AS136" s="341">
        <f t="shared" si="29"/>
        <v>0</v>
      </c>
      <c r="AT136" s="341">
        <f t="shared" si="30"/>
        <v>0</v>
      </c>
      <c r="AU136" s="341">
        <f t="shared" si="31"/>
        <v>0</v>
      </c>
      <c r="AV136" s="351"/>
      <c r="AX136" s="349" cm="1">
        <f t="array" ref="AX136">IFERROR(_xldudf_SCOTT_SUMTRANSACTIONS(Scotts_Org1,'COA - VALUE TABLE'!$A136,'COA - VALUE TABLE'!AX$5,'COA - VALUE TABLE'!AX$6),0)</f>
        <v>0</v>
      </c>
      <c r="AY136" s="350" cm="1">
        <f t="array" ref="AY136">IFERROR(_xldudf_SCOTT_SUMTRANSACTIONS(Scotts_Org1,'COA - VALUE TABLE'!$A136,'COA - VALUE TABLE'!AY$5,'COA - VALUE TABLE'!AY$6),0)</f>
        <v>0</v>
      </c>
      <c r="AZ136" s="350" cm="1">
        <f t="array" ref="AZ136">IFERROR(_xldudf_SCOTT_SUMTRANSACTIONS(Scotts_Org1,'COA - VALUE TABLE'!$A136,'COA - VALUE TABLE'!AZ$5,'COA - VALUE TABLE'!AZ$6),0)</f>
        <v>0</v>
      </c>
      <c r="BA136" s="350" cm="1">
        <f t="array" ref="BA136">IFERROR(_xldudf_SCOTT_SUMTRANSACTIONS(Scotts_Org1,'COA - VALUE TABLE'!$A136,'COA - VALUE TABLE'!BA$5,'COA - VALUE TABLE'!BA$6),0)</f>
        <v>0</v>
      </c>
      <c r="BB136" s="350" cm="1">
        <f t="array" ref="BB136">IFERROR(_xldudf_SCOTT_SUMTRANSACTIONS(Scotts_Org1,'COA - VALUE TABLE'!$A136,'COA - VALUE TABLE'!BB$5,'COA - VALUE TABLE'!BB$6),0)</f>
        <v>0</v>
      </c>
      <c r="BC136" s="350" cm="1">
        <f t="array" ref="BC136">IFERROR(_xldudf_SCOTT_SUMTRANSACTIONS(Scotts_Org1,'COA - VALUE TABLE'!$A136,'COA - VALUE TABLE'!BC$5,'COA - VALUE TABLE'!BC$6),0)</f>
        <v>0</v>
      </c>
      <c r="BD136" s="350" cm="1">
        <f t="array" ref="BD136">IFERROR(_xldudf_SCOTT_SUMTRANSACTIONS(Scotts_Org1,'COA - VALUE TABLE'!$A136,'COA - VALUE TABLE'!BD$5,'COA - VALUE TABLE'!BD$6),0)</f>
        <v>0</v>
      </c>
      <c r="BE136" s="350" cm="1">
        <f t="array" ref="BE136">IFERROR(_xldudf_SCOTT_SUMTRANSACTIONS(Scotts_Org1,'COA - VALUE TABLE'!$A136,'COA - VALUE TABLE'!BE$5,'COA - VALUE TABLE'!BE$6),0)</f>
        <v>0</v>
      </c>
      <c r="BF136" s="350" cm="1">
        <f t="array" ref="BF136">IFERROR(_xldudf_SCOTT_SUMTRANSACTIONS(Scotts_Org1,'COA - VALUE TABLE'!$A136,'COA - VALUE TABLE'!BF$5,'COA - VALUE TABLE'!BF$6),0)</f>
        <v>0</v>
      </c>
      <c r="BG136" s="350" cm="1">
        <f t="array" ref="BG136">IFERROR(_xldudf_SCOTT_SUMTRANSACTIONS(Scotts_Org1,'COA - VALUE TABLE'!$A136,'COA - VALUE TABLE'!BG$5,'COA - VALUE TABLE'!BG$6),0)</f>
        <v>0</v>
      </c>
      <c r="BH136" s="350" cm="1">
        <f t="array" ref="BH136">IFERROR(_xldudf_SCOTT_SUMTRANSACTIONS(Scotts_Org1,'COA - VALUE TABLE'!$A136,'COA - VALUE TABLE'!BH$5,'COA - VALUE TABLE'!BH$6),0)</f>
        <v>0</v>
      </c>
      <c r="BI136" s="350" cm="1">
        <f t="array" ref="BI136">IFERROR(_xldudf_SCOTT_SUMTRANSACTIONS(Scotts_Org1,'COA - VALUE TABLE'!$A136,'COA - VALUE TABLE'!BI$5,'COA - VALUE TABLE'!BI$6),0)</f>
        <v>0</v>
      </c>
      <c r="BJ136" s="351" cm="1">
        <f t="array" ref="BJ136">IFERROR(_xldudf_SCOTT_SUMTRANSACTIONS(Scotts_Org1,'COA - VALUE TABLE'!$A136,'COA - VALUE TABLE'!BJ$5,'COA - VALUE TABLE'!BJ$6),0)</f>
        <v>0</v>
      </c>
    </row>
    <row r="137" spans="1:62" x14ac:dyDescent="0.2">
      <c r="A137" s="2"/>
      <c r="B137" s="341"/>
      <c r="C137" s="341"/>
      <c r="D137" s="341"/>
      <c r="E137" s="341"/>
      <c r="F137" s="341"/>
      <c r="G137" s="341"/>
      <c r="H137" s="341"/>
      <c r="I137" s="341"/>
      <c r="J137" s="341"/>
      <c r="K137" s="3"/>
      <c r="L137" t="str">
        <f t="shared" ref="L137:L200" si="33">CONCATENATE(A137," - ",C137)</f>
        <v xml:space="preserve"> - </v>
      </c>
      <c r="M137" t="s">
        <v>456</v>
      </c>
      <c r="S137" s="349" cm="1">
        <f t="array" ref="S137">IFERROR(_xldudf_SCOTT_SUMTRANSACTIONS(Scotts_Org1,'COA - VALUE TABLE'!$A137,'COA - VALUE TABLE'!S$5,'COA - VALUE TABLE'!S$6),0)</f>
        <v>0</v>
      </c>
      <c r="T137" s="350" cm="1">
        <f t="array" ref="T137">IFERROR(_xldudf_SCOTT_SUMTRANSACTIONS(Scotts_Org1,'COA - VALUE TABLE'!$A137,'COA - VALUE TABLE'!T$5,'COA - VALUE TABLE'!T$6),0)</f>
        <v>0</v>
      </c>
      <c r="U137" s="350" cm="1">
        <f t="array" ref="U137">IFERROR(_xldudf_SCOTT_SUMTRANSACTIONS(Scotts_Org1,'COA - VALUE TABLE'!$A137,'COA - VALUE TABLE'!U$5,'COA - VALUE TABLE'!U$6),0)</f>
        <v>0</v>
      </c>
      <c r="V137" s="350" cm="1">
        <f t="array" ref="V137">IFERROR(_xldudf_SCOTT_SUMTRANSACTIONS(Scotts_Org1,'COA - VALUE TABLE'!$A137,'COA - VALUE TABLE'!V$5,'COA - VALUE TABLE'!V$6),0)</f>
        <v>0</v>
      </c>
      <c r="W137" s="350" cm="1">
        <f t="array" ref="W137">IFERROR(_xldudf_SCOTT_SUMTRANSACTIONS(Scotts_Org1,'COA - VALUE TABLE'!$A137,'COA - VALUE TABLE'!W$5,'COA - VALUE TABLE'!W$6),0)</f>
        <v>0</v>
      </c>
      <c r="X137" s="350" cm="1">
        <f t="array" ref="X137">IFERROR(_xldudf_SCOTT_SUMTRANSACTIONS(Scotts_Org1,'COA - VALUE TABLE'!$A137,'COA - VALUE TABLE'!X$5,'COA - VALUE TABLE'!X$6),0)</f>
        <v>0</v>
      </c>
      <c r="Y137" s="350" cm="1">
        <f t="array" ref="Y137">IFERROR(_xldudf_SCOTT_SUMTRANSACTIONS(Scotts_Org1,'COA - VALUE TABLE'!$A137,'COA - VALUE TABLE'!Y$5,'COA - VALUE TABLE'!Y$6),0)</f>
        <v>0</v>
      </c>
      <c r="Z137" s="350" cm="1">
        <f t="array" ref="Z137">IFERROR(_xldudf_SCOTT_SUMTRANSACTIONS(Scotts_Org1,'COA - VALUE TABLE'!$A137,'COA - VALUE TABLE'!Z$5,'COA - VALUE TABLE'!Z$6),0)</f>
        <v>0</v>
      </c>
      <c r="AA137" s="350" cm="1">
        <f t="array" ref="AA137">IFERROR(_xldudf_SCOTT_SUMTRANSACTIONS(Scotts_Org1,'COA - VALUE TABLE'!$A137,'COA - VALUE TABLE'!AA$5,'COA - VALUE TABLE'!AA$6),0)</f>
        <v>0</v>
      </c>
      <c r="AB137" s="350" cm="1">
        <f t="array" ref="AB137">IFERROR(_xldudf_SCOTT_SUMTRANSACTIONS(Scotts_Org1,'COA - VALUE TABLE'!$A137,'COA - VALUE TABLE'!AB$5,'COA - VALUE TABLE'!AB$6),0)</f>
        <v>0</v>
      </c>
      <c r="AC137" s="350" cm="1">
        <f t="array" ref="AC137">IFERROR(_xldudf_SCOTT_SUMTRANSACTIONS(Scotts_Org1,'COA - VALUE TABLE'!$A137,'COA - VALUE TABLE'!AC$5,'COA - VALUE TABLE'!AC$6),0)</f>
        <v>0</v>
      </c>
      <c r="AD137" s="350" cm="1">
        <f t="array" ref="AD137">IFERROR(_xldudf_SCOTT_SUMTRANSACTIONS(Scotts_Org1,'COA - VALUE TABLE'!$A137,'COA - VALUE TABLE'!AD$5,'COA - VALUE TABLE'!AD$6),0)</f>
        <v>0</v>
      </c>
      <c r="AE137" s="350">
        <f t="shared" ref="AE137:AE200" si="34">SUM(S137:AD137)</f>
        <v>0</v>
      </c>
      <c r="AF137" s="350">
        <f>IF(Header!$C$4=S$7,S137,0)+IF(Header!$C$4=T$7,T137,0)+IF(Header!$C$4=U$7,U137,0)+IF(Header!$C$4=V$7,V137,0)+IF(Header!$C$4=W$7,W137,0)+IF(Header!$C$4=X$7,X137,0)+IF(Header!$C$4=Y$7,Y137,0)+IF(Header!$C$4=Z$7,Z137,0)+IF(Header!$C$4=AA$7,AA137,0)+IF(Header!$C$4=AB$7,AB137,0)+IF(Header!$C$4=AC$7,AC137,0)+IF(Header!$C$4=AD$7,AD137,0)</f>
        <v>0</v>
      </c>
      <c r="AG137" s="351">
        <f t="shared" si="32"/>
        <v>0</v>
      </c>
      <c r="AJ137" s="2">
        <f t="shared" ref="AJ137:AJ200" si="35">SUMIFS(Sales_1,Sales_Lookup,$L137)+SUMIFS(OH_1,OH_Lookup,$L137)+SUMIFS(Gross_Salary_1,Gross_Salary_Lookup,$L137)+SUMIFS(ER_NI_1,ER_NI_Lookup,$L137)+SUMIFS(ER_Pension_1,ER_Pension_Lookup,$L137)</f>
        <v>0</v>
      </c>
      <c r="AK137" s="341">
        <f t="shared" ref="AK137:AK200" si="36">SUMIFS(Sales_2,Sales_Lookup,$L137)+SUMIFS(OH_2,OH_Lookup,$L137)+SUMIFS(Gross_Salary_2,Gross_Salary_Lookup,$L137)+SUMIFS(ER_NI_2,ER_NI_Lookup,$L137)+SUMIFS(ER_Pension_2,ER_Pension_Lookup,$L137)</f>
        <v>0</v>
      </c>
      <c r="AL137" s="341">
        <f t="shared" ref="AL137:AL200" si="37">SUMIFS(Sales_3,Sales_Lookup,$L137)+SUMIFS(OH_3,OH_Lookup,$L137)+SUMIFS(Gross_Salary_3,Gross_Salary_Lookup,$L137)+SUMIFS(ER_NI_3,ER_NI_Lookup,$L137)+SUMIFS(ER_Pension_3,ER_Pension_Lookup,$L137)</f>
        <v>0</v>
      </c>
      <c r="AM137" s="341">
        <f t="shared" ref="AM137:AM200" si="38">SUMIFS(Sales_4,Sales_Lookup,$L137)+SUMIFS(OH_4,OH_Lookup,$L137)+SUMIFS(Gross_Salary_4,Gross_Salary_Lookup,$L137)+SUMIFS(ER_NI_4,ER_NI_Lookup,$L137)+SUMIFS(ER_Pension_4,ER_Pension_Lookup,$L137)</f>
        <v>0</v>
      </c>
      <c r="AN137" s="341">
        <f t="shared" ref="AN137:AN200" si="39">SUMIFS(Sales_5,Sales_Lookup,$L137)+SUMIFS(OH_5,OH_Lookup,$L137)+SUMIFS(Gross_Salary_5,Gross_Salary_Lookup,$L137)+SUMIFS(ER_NI_5,ER_NI_Lookup,$L137)+SUMIFS(ER_Pension_5,ER_Pension_Lookup,$L137)</f>
        <v>0</v>
      </c>
      <c r="AO137" s="341">
        <f t="shared" ref="AO137:AO200" si="40">SUMIFS(Sales_6,Sales_Lookup,$L137)+SUMIFS(OH_6,OH_Lookup,$L137)+SUMIFS(Gross_Salary_6,Gross_Salary_Lookup,$L137)+SUMIFS(ER_NI_6,ER_NI_Lookup,$L137)+SUMIFS(ER_Pension_6,ER_Pension_Lookup,$L137)</f>
        <v>0</v>
      </c>
      <c r="AP137" s="341">
        <f t="shared" ref="AP137:AP200" si="41">SUMIFS(Sales_7,Sales_Lookup,$L137)+SUMIFS(OH_7,OH_Lookup,$L137)+SUMIFS(Gross_Salary_7,Gross_Salary_Lookup,$L137)+SUMIFS(ER_NI_7,ER_NI_Lookup,$L137)+SUMIFS(ER_Pension_7,ER_Pension_Lookup,$L137)</f>
        <v>0</v>
      </c>
      <c r="AQ137" s="341">
        <f t="shared" ref="AQ137:AQ200" si="42">SUMIFS(Sales_8,Sales_Lookup,$L137)+SUMIFS(OH_8,OH_Lookup,$L137)+SUMIFS(Gross_Salary_8,Gross_Salary_Lookup,$L137)+SUMIFS(ER_NI_8,ER_NI_Lookup,$L137)+SUMIFS(ER_Pension_8,ER_Pension_Lookup,$L137)</f>
        <v>0</v>
      </c>
      <c r="AR137" s="341">
        <f t="shared" ref="AR137:AR200" si="43">SUMIFS(Sales_9,Sales_Lookup,$L137)+SUMIFS(OH_9,OH_Lookup,$L137)+SUMIFS(Gross_Salary_9,Gross_Salary_Lookup,$L137)+SUMIFS(ER_NI_9,ER_NI_Lookup,$L137)+SUMIFS(ER_Pension_9,ER_Pension_Lookup,$L137)</f>
        <v>0</v>
      </c>
      <c r="AS137" s="341">
        <f t="shared" ref="AS137:AS200" si="44">SUMIFS(Sales_10,Sales_Lookup,$L137)+SUMIFS(OH_10,OH_Lookup,$L137)+SUMIFS(Gross_Salary_10,Gross_Salary_Lookup,$L137)+SUMIFS(ER_NI_10,ER_NI_Lookup,$L137)+SUMIFS(ER_Pension_10,ER_Pension_Lookup,$L137)</f>
        <v>0</v>
      </c>
      <c r="AT137" s="341">
        <f t="shared" ref="AT137:AT200" si="45">SUMIFS(Sales_11,Sales_Lookup,$L137)+SUMIFS(OH_11,OH_Lookup,$L137)+SUMIFS(Gross_Salary_11,Gross_Salary_Lookup,$L137)+SUMIFS(ER_NI_11,ER_NI_Lookup,$L137)+SUMIFS(ER_Pension_11,ER_Pension_Lookup,$L137)</f>
        <v>0</v>
      </c>
      <c r="AU137" s="341">
        <f t="shared" ref="AU137:AU200" si="46">SUMIFS(Sales_12,Sales_Lookup,$L137)+SUMIFS(OH_12,OH_Lookup,$L137)+SUMIFS(Gross_Salary_12,Gross_Salary_Lookup,$L137)+SUMIFS(ER_NI_12,ER_NI_Lookup,$L137)+SUMIFS(ER_Pension_12,ER_Pension_Lookup,$L137)</f>
        <v>0</v>
      </c>
      <c r="AV137" s="351"/>
      <c r="AX137" s="349" cm="1">
        <f t="array" ref="AX137">IFERROR(_xldudf_SCOTT_SUMTRANSACTIONS(Scotts_Org1,'COA - VALUE TABLE'!$A137,'COA - VALUE TABLE'!AX$5,'COA - VALUE TABLE'!AX$6),0)</f>
        <v>0</v>
      </c>
      <c r="AY137" s="350" cm="1">
        <f t="array" ref="AY137">IFERROR(_xldudf_SCOTT_SUMTRANSACTIONS(Scotts_Org1,'COA - VALUE TABLE'!$A137,'COA - VALUE TABLE'!AY$5,'COA - VALUE TABLE'!AY$6),0)</f>
        <v>0</v>
      </c>
      <c r="AZ137" s="350" cm="1">
        <f t="array" ref="AZ137">IFERROR(_xldudf_SCOTT_SUMTRANSACTIONS(Scotts_Org1,'COA - VALUE TABLE'!$A137,'COA - VALUE TABLE'!AZ$5,'COA - VALUE TABLE'!AZ$6),0)</f>
        <v>0</v>
      </c>
      <c r="BA137" s="350" cm="1">
        <f t="array" ref="BA137">IFERROR(_xldudf_SCOTT_SUMTRANSACTIONS(Scotts_Org1,'COA - VALUE TABLE'!$A137,'COA - VALUE TABLE'!BA$5,'COA - VALUE TABLE'!BA$6),0)</f>
        <v>0</v>
      </c>
      <c r="BB137" s="350" cm="1">
        <f t="array" ref="BB137">IFERROR(_xldudf_SCOTT_SUMTRANSACTIONS(Scotts_Org1,'COA - VALUE TABLE'!$A137,'COA - VALUE TABLE'!BB$5,'COA - VALUE TABLE'!BB$6),0)</f>
        <v>0</v>
      </c>
      <c r="BC137" s="350" cm="1">
        <f t="array" ref="BC137">IFERROR(_xldudf_SCOTT_SUMTRANSACTIONS(Scotts_Org1,'COA - VALUE TABLE'!$A137,'COA - VALUE TABLE'!BC$5,'COA - VALUE TABLE'!BC$6),0)</f>
        <v>0</v>
      </c>
      <c r="BD137" s="350" cm="1">
        <f t="array" ref="BD137">IFERROR(_xldudf_SCOTT_SUMTRANSACTIONS(Scotts_Org1,'COA - VALUE TABLE'!$A137,'COA - VALUE TABLE'!BD$5,'COA - VALUE TABLE'!BD$6),0)</f>
        <v>0</v>
      </c>
      <c r="BE137" s="350" cm="1">
        <f t="array" ref="BE137">IFERROR(_xldudf_SCOTT_SUMTRANSACTIONS(Scotts_Org1,'COA - VALUE TABLE'!$A137,'COA - VALUE TABLE'!BE$5,'COA - VALUE TABLE'!BE$6),0)</f>
        <v>0</v>
      </c>
      <c r="BF137" s="350" cm="1">
        <f t="array" ref="BF137">IFERROR(_xldudf_SCOTT_SUMTRANSACTIONS(Scotts_Org1,'COA - VALUE TABLE'!$A137,'COA - VALUE TABLE'!BF$5,'COA - VALUE TABLE'!BF$6),0)</f>
        <v>0</v>
      </c>
      <c r="BG137" s="350" cm="1">
        <f t="array" ref="BG137">IFERROR(_xldudf_SCOTT_SUMTRANSACTIONS(Scotts_Org1,'COA - VALUE TABLE'!$A137,'COA - VALUE TABLE'!BG$5,'COA - VALUE TABLE'!BG$6),0)</f>
        <v>0</v>
      </c>
      <c r="BH137" s="350" cm="1">
        <f t="array" ref="BH137">IFERROR(_xldudf_SCOTT_SUMTRANSACTIONS(Scotts_Org1,'COA - VALUE TABLE'!$A137,'COA - VALUE TABLE'!BH$5,'COA - VALUE TABLE'!BH$6),0)</f>
        <v>0</v>
      </c>
      <c r="BI137" s="350" cm="1">
        <f t="array" ref="BI137">IFERROR(_xldudf_SCOTT_SUMTRANSACTIONS(Scotts_Org1,'COA - VALUE TABLE'!$A137,'COA - VALUE TABLE'!BI$5,'COA - VALUE TABLE'!BI$6),0)</f>
        <v>0</v>
      </c>
      <c r="BJ137" s="351" cm="1">
        <f t="array" ref="BJ137">IFERROR(_xldudf_SCOTT_SUMTRANSACTIONS(Scotts_Org1,'COA - VALUE TABLE'!$A137,'COA - VALUE TABLE'!BJ$5,'COA - VALUE TABLE'!BJ$6),0)</f>
        <v>0</v>
      </c>
    </row>
    <row r="138" spans="1:62" x14ac:dyDescent="0.2">
      <c r="A138" s="2"/>
      <c r="B138" s="341"/>
      <c r="C138" s="341"/>
      <c r="D138" s="341"/>
      <c r="E138" s="341"/>
      <c r="F138" s="341"/>
      <c r="G138" s="341"/>
      <c r="H138" s="341"/>
      <c r="I138" s="341"/>
      <c r="J138" s="341"/>
      <c r="K138" s="3"/>
      <c r="L138" t="str">
        <f t="shared" si="33"/>
        <v xml:space="preserve"> - </v>
      </c>
      <c r="M138" t="s">
        <v>456</v>
      </c>
      <c r="S138" s="349" cm="1">
        <f t="array" ref="S138">IFERROR(_xldudf_SCOTT_SUMTRANSACTIONS(Scotts_Org1,'COA - VALUE TABLE'!$A138,'COA - VALUE TABLE'!S$5,'COA - VALUE TABLE'!S$6),0)</f>
        <v>0</v>
      </c>
      <c r="T138" s="350" cm="1">
        <f t="array" ref="T138">IFERROR(_xldudf_SCOTT_SUMTRANSACTIONS(Scotts_Org1,'COA - VALUE TABLE'!$A138,'COA - VALUE TABLE'!T$5,'COA - VALUE TABLE'!T$6),0)</f>
        <v>0</v>
      </c>
      <c r="U138" s="350" cm="1">
        <f t="array" ref="U138">IFERROR(_xldudf_SCOTT_SUMTRANSACTIONS(Scotts_Org1,'COA - VALUE TABLE'!$A138,'COA - VALUE TABLE'!U$5,'COA - VALUE TABLE'!U$6),0)</f>
        <v>0</v>
      </c>
      <c r="V138" s="350" cm="1">
        <f t="array" ref="V138">IFERROR(_xldudf_SCOTT_SUMTRANSACTIONS(Scotts_Org1,'COA - VALUE TABLE'!$A138,'COA - VALUE TABLE'!V$5,'COA - VALUE TABLE'!V$6),0)</f>
        <v>0</v>
      </c>
      <c r="W138" s="350" cm="1">
        <f t="array" ref="W138">IFERROR(_xldudf_SCOTT_SUMTRANSACTIONS(Scotts_Org1,'COA - VALUE TABLE'!$A138,'COA - VALUE TABLE'!W$5,'COA - VALUE TABLE'!W$6),0)</f>
        <v>0</v>
      </c>
      <c r="X138" s="350" cm="1">
        <f t="array" ref="X138">IFERROR(_xldudf_SCOTT_SUMTRANSACTIONS(Scotts_Org1,'COA - VALUE TABLE'!$A138,'COA - VALUE TABLE'!X$5,'COA - VALUE TABLE'!X$6),0)</f>
        <v>0</v>
      </c>
      <c r="Y138" s="350" cm="1">
        <f t="array" ref="Y138">IFERROR(_xldudf_SCOTT_SUMTRANSACTIONS(Scotts_Org1,'COA - VALUE TABLE'!$A138,'COA - VALUE TABLE'!Y$5,'COA - VALUE TABLE'!Y$6),0)</f>
        <v>0</v>
      </c>
      <c r="Z138" s="350" cm="1">
        <f t="array" ref="Z138">IFERROR(_xldudf_SCOTT_SUMTRANSACTIONS(Scotts_Org1,'COA - VALUE TABLE'!$A138,'COA - VALUE TABLE'!Z$5,'COA - VALUE TABLE'!Z$6),0)</f>
        <v>0</v>
      </c>
      <c r="AA138" s="350" cm="1">
        <f t="array" ref="AA138">IFERROR(_xldudf_SCOTT_SUMTRANSACTIONS(Scotts_Org1,'COA - VALUE TABLE'!$A138,'COA - VALUE TABLE'!AA$5,'COA - VALUE TABLE'!AA$6),0)</f>
        <v>0</v>
      </c>
      <c r="AB138" s="350" cm="1">
        <f t="array" ref="AB138">IFERROR(_xldudf_SCOTT_SUMTRANSACTIONS(Scotts_Org1,'COA - VALUE TABLE'!$A138,'COA - VALUE TABLE'!AB$5,'COA - VALUE TABLE'!AB$6),0)</f>
        <v>0</v>
      </c>
      <c r="AC138" s="350" cm="1">
        <f t="array" ref="AC138">IFERROR(_xldudf_SCOTT_SUMTRANSACTIONS(Scotts_Org1,'COA - VALUE TABLE'!$A138,'COA - VALUE TABLE'!AC$5,'COA - VALUE TABLE'!AC$6),0)</f>
        <v>0</v>
      </c>
      <c r="AD138" s="350" cm="1">
        <f t="array" ref="AD138">IFERROR(_xldudf_SCOTT_SUMTRANSACTIONS(Scotts_Org1,'COA - VALUE TABLE'!$A138,'COA - VALUE TABLE'!AD$5,'COA - VALUE TABLE'!AD$6),0)</f>
        <v>0</v>
      </c>
      <c r="AE138" s="350">
        <f t="shared" si="34"/>
        <v>0</v>
      </c>
      <c r="AF138" s="350">
        <f>IF(Header!$C$4=S$7,S138,0)+IF(Header!$C$4=T$7,T138,0)+IF(Header!$C$4=U$7,U138,0)+IF(Header!$C$4=V$7,V138,0)+IF(Header!$C$4=W$7,W138,0)+IF(Header!$C$4=X$7,X138,0)+IF(Header!$C$4=Y$7,Y138,0)+IF(Header!$C$4=Z$7,Z138,0)+IF(Header!$C$4=AA$7,AA138,0)+IF(Header!$C$4=AB$7,AB138,0)+IF(Header!$C$4=AC$7,AC138,0)+IF(Header!$C$4=AD$7,AD138,0)</f>
        <v>0</v>
      </c>
      <c r="AG138" s="351">
        <f t="shared" ref="AG138:AG201" si="47">IF(S$3="Actual",S138,0)+IF(T$3="Actual",T138,0)+IF(U$3="Actual",U138,0)+IF(V$3="Actual",V138,0)+IF(W$3="Actual",W138,0)+IF(X$3="Actual",X138,0)+IF(Y$3="Actual",Y138,0)+IF(Z$3="Actual",Z138,0)+IF(AA$3="Actual",AA138,0)+IF(AB$3="Actual",AB138,0)+IF(AC$3="Actual",AC138,0)+IF(AD$3="Actual",AD138,0)</f>
        <v>0</v>
      </c>
      <c r="AJ138" s="2">
        <f t="shared" si="35"/>
        <v>0</v>
      </c>
      <c r="AK138" s="341">
        <f t="shared" si="36"/>
        <v>0</v>
      </c>
      <c r="AL138" s="341">
        <f t="shared" si="37"/>
        <v>0</v>
      </c>
      <c r="AM138" s="341">
        <f t="shared" si="38"/>
        <v>0</v>
      </c>
      <c r="AN138" s="341">
        <f t="shared" si="39"/>
        <v>0</v>
      </c>
      <c r="AO138" s="341">
        <f t="shared" si="40"/>
        <v>0</v>
      </c>
      <c r="AP138" s="341">
        <f t="shared" si="41"/>
        <v>0</v>
      </c>
      <c r="AQ138" s="341">
        <f t="shared" si="42"/>
        <v>0</v>
      </c>
      <c r="AR138" s="341">
        <f t="shared" si="43"/>
        <v>0</v>
      </c>
      <c r="AS138" s="341">
        <f t="shared" si="44"/>
        <v>0</v>
      </c>
      <c r="AT138" s="341">
        <f t="shared" si="45"/>
        <v>0</v>
      </c>
      <c r="AU138" s="341">
        <f t="shared" si="46"/>
        <v>0</v>
      </c>
      <c r="AV138" s="351"/>
      <c r="AX138" s="349" cm="1">
        <f t="array" ref="AX138">IFERROR(_xldudf_SCOTT_SUMTRANSACTIONS(Scotts_Org1,'COA - VALUE TABLE'!$A138,'COA - VALUE TABLE'!AX$5,'COA - VALUE TABLE'!AX$6),0)</f>
        <v>0</v>
      </c>
      <c r="AY138" s="350" cm="1">
        <f t="array" ref="AY138">IFERROR(_xldudf_SCOTT_SUMTRANSACTIONS(Scotts_Org1,'COA - VALUE TABLE'!$A138,'COA - VALUE TABLE'!AY$5,'COA - VALUE TABLE'!AY$6),0)</f>
        <v>0</v>
      </c>
      <c r="AZ138" s="350" cm="1">
        <f t="array" ref="AZ138">IFERROR(_xldudf_SCOTT_SUMTRANSACTIONS(Scotts_Org1,'COA - VALUE TABLE'!$A138,'COA - VALUE TABLE'!AZ$5,'COA - VALUE TABLE'!AZ$6),0)</f>
        <v>0</v>
      </c>
      <c r="BA138" s="350" cm="1">
        <f t="array" ref="BA138">IFERROR(_xldudf_SCOTT_SUMTRANSACTIONS(Scotts_Org1,'COA - VALUE TABLE'!$A138,'COA - VALUE TABLE'!BA$5,'COA - VALUE TABLE'!BA$6),0)</f>
        <v>0</v>
      </c>
      <c r="BB138" s="350" cm="1">
        <f t="array" ref="BB138">IFERROR(_xldudf_SCOTT_SUMTRANSACTIONS(Scotts_Org1,'COA - VALUE TABLE'!$A138,'COA - VALUE TABLE'!BB$5,'COA - VALUE TABLE'!BB$6),0)</f>
        <v>0</v>
      </c>
      <c r="BC138" s="350" cm="1">
        <f t="array" ref="BC138">IFERROR(_xldudf_SCOTT_SUMTRANSACTIONS(Scotts_Org1,'COA - VALUE TABLE'!$A138,'COA - VALUE TABLE'!BC$5,'COA - VALUE TABLE'!BC$6),0)</f>
        <v>0</v>
      </c>
      <c r="BD138" s="350" cm="1">
        <f t="array" ref="BD138">IFERROR(_xldudf_SCOTT_SUMTRANSACTIONS(Scotts_Org1,'COA - VALUE TABLE'!$A138,'COA - VALUE TABLE'!BD$5,'COA - VALUE TABLE'!BD$6),0)</f>
        <v>0</v>
      </c>
      <c r="BE138" s="350" cm="1">
        <f t="array" ref="BE138">IFERROR(_xldudf_SCOTT_SUMTRANSACTIONS(Scotts_Org1,'COA - VALUE TABLE'!$A138,'COA - VALUE TABLE'!BE$5,'COA - VALUE TABLE'!BE$6),0)</f>
        <v>0</v>
      </c>
      <c r="BF138" s="350" cm="1">
        <f t="array" ref="BF138">IFERROR(_xldudf_SCOTT_SUMTRANSACTIONS(Scotts_Org1,'COA - VALUE TABLE'!$A138,'COA - VALUE TABLE'!BF$5,'COA - VALUE TABLE'!BF$6),0)</f>
        <v>0</v>
      </c>
      <c r="BG138" s="350" cm="1">
        <f t="array" ref="BG138">IFERROR(_xldudf_SCOTT_SUMTRANSACTIONS(Scotts_Org1,'COA - VALUE TABLE'!$A138,'COA - VALUE TABLE'!BG$5,'COA - VALUE TABLE'!BG$6),0)</f>
        <v>0</v>
      </c>
      <c r="BH138" s="350" cm="1">
        <f t="array" ref="BH138">IFERROR(_xldudf_SCOTT_SUMTRANSACTIONS(Scotts_Org1,'COA - VALUE TABLE'!$A138,'COA - VALUE TABLE'!BH$5,'COA - VALUE TABLE'!BH$6),0)</f>
        <v>0</v>
      </c>
      <c r="BI138" s="350" cm="1">
        <f t="array" ref="BI138">IFERROR(_xldudf_SCOTT_SUMTRANSACTIONS(Scotts_Org1,'COA - VALUE TABLE'!$A138,'COA - VALUE TABLE'!BI$5,'COA - VALUE TABLE'!BI$6),0)</f>
        <v>0</v>
      </c>
      <c r="BJ138" s="351" cm="1">
        <f t="array" ref="BJ138">IFERROR(_xldudf_SCOTT_SUMTRANSACTIONS(Scotts_Org1,'COA - VALUE TABLE'!$A138,'COA - VALUE TABLE'!BJ$5,'COA - VALUE TABLE'!BJ$6),0)</f>
        <v>0</v>
      </c>
    </row>
    <row r="139" spans="1:62" x14ac:dyDescent="0.2">
      <c r="A139" s="2"/>
      <c r="B139" s="341"/>
      <c r="C139" s="341"/>
      <c r="D139" s="341"/>
      <c r="E139" s="341"/>
      <c r="F139" s="341"/>
      <c r="G139" s="341"/>
      <c r="H139" s="341"/>
      <c r="I139" s="341"/>
      <c r="J139" s="341"/>
      <c r="K139" s="3"/>
      <c r="L139" t="str">
        <f t="shared" si="33"/>
        <v xml:space="preserve"> - </v>
      </c>
      <c r="M139" t="s">
        <v>456</v>
      </c>
      <c r="S139" s="349" cm="1">
        <f t="array" ref="S139">IFERROR(_xldudf_SCOTT_SUMTRANSACTIONS(Scotts_Org1,'COA - VALUE TABLE'!$A139,'COA - VALUE TABLE'!S$5,'COA - VALUE TABLE'!S$6),0)</f>
        <v>0</v>
      </c>
      <c r="T139" s="350" cm="1">
        <f t="array" ref="T139">IFERROR(_xldudf_SCOTT_SUMTRANSACTIONS(Scotts_Org1,'COA - VALUE TABLE'!$A139,'COA - VALUE TABLE'!T$5,'COA - VALUE TABLE'!T$6),0)</f>
        <v>0</v>
      </c>
      <c r="U139" s="350" cm="1">
        <f t="array" ref="U139">IFERROR(_xldudf_SCOTT_SUMTRANSACTIONS(Scotts_Org1,'COA - VALUE TABLE'!$A139,'COA - VALUE TABLE'!U$5,'COA - VALUE TABLE'!U$6),0)</f>
        <v>0</v>
      </c>
      <c r="V139" s="350" cm="1">
        <f t="array" ref="V139">IFERROR(_xldudf_SCOTT_SUMTRANSACTIONS(Scotts_Org1,'COA - VALUE TABLE'!$A139,'COA - VALUE TABLE'!V$5,'COA - VALUE TABLE'!V$6),0)</f>
        <v>0</v>
      </c>
      <c r="W139" s="350" cm="1">
        <f t="array" ref="W139">IFERROR(_xldudf_SCOTT_SUMTRANSACTIONS(Scotts_Org1,'COA - VALUE TABLE'!$A139,'COA - VALUE TABLE'!W$5,'COA - VALUE TABLE'!W$6),0)</f>
        <v>0</v>
      </c>
      <c r="X139" s="350" cm="1">
        <f t="array" ref="X139">IFERROR(_xldudf_SCOTT_SUMTRANSACTIONS(Scotts_Org1,'COA - VALUE TABLE'!$A139,'COA - VALUE TABLE'!X$5,'COA - VALUE TABLE'!X$6),0)</f>
        <v>0</v>
      </c>
      <c r="Y139" s="350" cm="1">
        <f t="array" ref="Y139">IFERROR(_xldudf_SCOTT_SUMTRANSACTIONS(Scotts_Org1,'COA - VALUE TABLE'!$A139,'COA - VALUE TABLE'!Y$5,'COA - VALUE TABLE'!Y$6),0)</f>
        <v>0</v>
      </c>
      <c r="Z139" s="350" cm="1">
        <f t="array" ref="Z139">IFERROR(_xldudf_SCOTT_SUMTRANSACTIONS(Scotts_Org1,'COA - VALUE TABLE'!$A139,'COA - VALUE TABLE'!Z$5,'COA - VALUE TABLE'!Z$6),0)</f>
        <v>0</v>
      </c>
      <c r="AA139" s="350" cm="1">
        <f t="array" ref="AA139">IFERROR(_xldudf_SCOTT_SUMTRANSACTIONS(Scotts_Org1,'COA - VALUE TABLE'!$A139,'COA - VALUE TABLE'!AA$5,'COA - VALUE TABLE'!AA$6),0)</f>
        <v>0</v>
      </c>
      <c r="AB139" s="350" cm="1">
        <f t="array" ref="AB139">IFERROR(_xldudf_SCOTT_SUMTRANSACTIONS(Scotts_Org1,'COA - VALUE TABLE'!$A139,'COA - VALUE TABLE'!AB$5,'COA - VALUE TABLE'!AB$6),0)</f>
        <v>0</v>
      </c>
      <c r="AC139" s="350" cm="1">
        <f t="array" ref="AC139">IFERROR(_xldudf_SCOTT_SUMTRANSACTIONS(Scotts_Org1,'COA - VALUE TABLE'!$A139,'COA - VALUE TABLE'!AC$5,'COA - VALUE TABLE'!AC$6),0)</f>
        <v>0</v>
      </c>
      <c r="AD139" s="350" cm="1">
        <f t="array" ref="AD139">IFERROR(_xldudf_SCOTT_SUMTRANSACTIONS(Scotts_Org1,'COA - VALUE TABLE'!$A139,'COA - VALUE TABLE'!AD$5,'COA - VALUE TABLE'!AD$6),0)</f>
        <v>0</v>
      </c>
      <c r="AE139" s="350">
        <f t="shared" si="34"/>
        <v>0</v>
      </c>
      <c r="AF139" s="350">
        <f>IF(Header!$C$4=S$7,S139,0)+IF(Header!$C$4=T$7,T139,0)+IF(Header!$C$4=U$7,U139,0)+IF(Header!$C$4=V$7,V139,0)+IF(Header!$C$4=W$7,W139,0)+IF(Header!$C$4=X$7,X139,0)+IF(Header!$C$4=Y$7,Y139,0)+IF(Header!$C$4=Z$7,Z139,0)+IF(Header!$C$4=AA$7,AA139,0)+IF(Header!$C$4=AB$7,AB139,0)+IF(Header!$C$4=AC$7,AC139,0)+IF(Header!$C$4=AD$7,AD139,0)</f>
        <v>0</v>
      </c>
      <c r="AG139" s="351">
        <f t="shared" si="47"/>
        <v>0</v>
      </c>
      <c r="AJ139" s="2">
        <f t="shared" si="35"/>
        <v>0</v>
      </c>
      <c r="AK139" s="341">
        <f t="shared" si="36"/>
        <v>0</v>
      </c>
      <c r="AL139" s="341">
        <f t="shared" si="37"/>
        <v>0</v>
      </c>
      <c r="AM139" s="341">
        <f t="shared" si="38"/>
        <v>0</v>
      </c>
      <c r="AN139" s="341">
        <f t="shared" si="39"/>
        <v>0</v>
      </c>
      <c r="AO139" s="341">
        <f t="shared" si="40"/>
        <v>0</v>
      </c>
      <c r="AP139" s="341">
        <f t="shared" si="41"/>
        <v>0</v>
      </c>
      <c r="AQ139" s="341">
        <f t="shared" si="42"/>
        <v>0</v>
      </c>
      <c r="AR139" s="341">
        <f t="shared" si="43"/>
        <v>0</v>
      </c>
      <c r="AS139" s="341">
        <f t="shared" si="44"/>
        <v>0</v>
      </c>
      <c r="AT139" s="341">
        <f t="shared" si="45"/>
        <v>0</v>
      </c>
      <c r="AU139" s="341">
        <f t="shared" si="46"/>
        <v>0</v>
      </c>
      <c r="AV139" s="351"/>
      <c r="AX139" s="349" cm="1">
        <f t="array" ref="AX139">IFERROR(_xldudf_SCOTT_SUMTRANSACTIONS(Scotts_Org1,'COA - VALUE TABLE'!$A139,'COA - VALUE TABLE'!AX$5,'COA - VALUE TABLE'!AX$6),0)</f>
        <v>0</v>
      </c>
      <c r="AY139" s="350" cm="1">
        <f t="array" ref="AY139">IFERROR(_xldudf_SCOTT_SUMTRANSACTIONS(Scotts_Org1,'COA - VALUE TABLE'!$A139,'COA - VALUE TABLE'!AY$5,'COA - VALUE TABLE'!AY$6),0)</f>
        <v>0</v>
      </c>
      <c r="AZ139" s="350" cm="1">
        <f t="array" ref="AZ139">IFERROR(_xldudf_SCOTT_SUMTRANSACTIONS(Scotts_Org1,'COA - VALUE TABLE'!$A139,'COA - VALUE TABLE'!AZ$5,'COA - VALUE TABLE'!AZ$6),0)</f>
        <v>0</v>
      </c>
      <c r="BA139" s="350" cm="1">
        <f t="array" ref="BA139">IFERROR(_xldudf_SCOTT_SUMTRANSACTIONS(Scotts_Org1,'COA - VALUE TABLE'!$A139,'COA - VALUE TABLE'!BA$5,'COA - VALUE TABLE'!BA$6),0)</f>
        <v>0</v>
      </c>
      <c r="BB139" s="350" cm="1">
        <f t="array" ref="BB139">IFERROR(_xldudf_SCOTT_SUMTRANSACTIONS(Scotts_Org1,'COA - VALUE TABLE'!$A139,'COA - VALUE TABLE'!BB$5,'COA - VALUE TABLE'!BB$6),0)</f>
        <v>0</v>
      </c>
      <c r="BC139" s="350" cm="1">
        <f t="array" ref="BC139">IFERROR(_xldudf_SCOTT_SUMTRANSACTIONS(Scotts_Org1,'COA - VALUE TABLE'!$A139,'COA - VALUE TABLE'!BC$5,'COA - VALUE TABLE'!BC$6),0)</f>
        <v>0</v>
      </c>
      <c r="BD139" s="350" cm="1">
        <f t="array" ref="BD139">IFERROR(_xldudf_SCOTT_SUMTRANSACTIONS(Scotts_Org1,'COA - VALUE TABLE'!$A139,'COA - VALUE TABLE'!BD$5,'COA - VALUE TABLE'!BD$6),0)</f>
        <v>0</v>
      </c>
      <c r="BE139" s="350" cm="1">
        <f t="array" ref="BE139">IFERROR(_xldudf_SCOTT_SUMTRANSACTIONS(Scotts_Org1,'COA - VALUE TABLE'!$A139,'COA - VALUE TABLE'!BE$5,'COA - VALUE TABLE'!BE$6),0)</f>
        <v>0</v>
      </c>
      <c r="BF139" s="350" cm="1">
        <f t="array" ref="BF139">IFERROR(_xldudf_SCOTT_SUMTRANSACTIONS(Scotts_Org1,'COA - VALUE TABLE'!$A139,'COA - VALUE TABLE'!BF$5,'COA - VALUE TABLE'!BF$6),0)</f>
        <v>0</v>
      </c>
      <c r="BG139" s="350" cm="1">
        <f t="array" ref="BG139">IFERROR(_xldudf_SCOTT_SUMTRANSACTIONS(Scotts_Org1,'COA - VALUE TABLE'!$A139,'COA - VALUE TABLE'!BG$5,'COA - VALUE TABLE'!BG$6),0)</f>
        <v>0</v>
      </c>
      <c r="BH139" s="350" cm="1">
        <f t="array" ref="BH139">IFERROR(_xldudf_SCOTT_SUMTRANSACTIONS(Scotts_Org1,'COA - VALUE TABLE'!$A139,'COA - VALUE TABLE'!BH$5,'COA - VALUE TABLE'!BH$6),0)</f>
        <v>0</v>
      </c>
      <c r="BI139" s="350" cm="1">
        <f t="array" ref="BI139">IFERROR(_xldudf_SCOTT_SUMTRANSACTIONS(Scotts_Org1,'COA - VALUE TABLE'!$A139,'COA - VALUE TABLE'!BI$5,'COA - VALUE TABLE'!BI$6),0)</f>
        <v>0</v>
      </c>
      <c r="BJ139" s="351" cm="1">
        <f t="array" ref="BJ139">IFERROR(_xldudf_SCOTT_SUMTRANSACTIONS(Scotts_Org1,'COA - VALUE TABLE'!$A139,'COA - VALUE TABLE'!BJ$5,'COA - VALUE TABLE'!BJ$6),0)</f>
        <v>0</v>
      </c>
    </row>
    <row r="140" spans="1:62" x14ac:dyDescent="0.2">
      <c r="A140" s="2"/>
      <c r="B140" s="341"/>
      <c r="C140" s="341"/>
      <c r="D140" s="341"/>
      <c r="E140" s="341"/>
      <c r="F140" s="341"/>
      <c r="G140" s="341"/>
      <c r="H140" s="341"/>
      <c r="I140" s="341"/>
      <c r="J140" s="341"/>
      <c r="K140" s="3"/>
      <c r="L140" t="str">
        <f t="shared" si="33"/>
        <v xml:space="preserve"> - </v>
      </c>
      <c r="M140" t="s">
        <v>456</v>
      </c>
      <c r="S140" s="349" cm="1">
        <f t="array" ref="S140">IFERROR(_xldudf_SCOTT_SUMTRANSACTIONS(Scotts_Org1,'COA - VALUE TABLE'!$A140,'COA - VALUE TABLE'!S$5,'COA - VALUE TABLE'!S$6),0)</f>
        <v>0</v>
      </c>
      <c r="T140" s="350" cm="1">
        <f t="array" ref="T140">IFERROR(_xldudf_SCOTT_SUMTRANSACTIONS(Scotts_Org1,'COA - VALUE TABLE'!$A140,'COA - VALUE TABLE'!T$5,'COA - VALUE TABLE'!T$6),0)</f>
        <v>0</v>
      </c>
      <c r="U140" s="350" cm="1">
        <f t="array" ref="U140">IFERROR(_xldudf_SCOTT_SUMTRANSACTIONS(Scotts_Org1,'COA - VALUE TABLE'!$A140,'COA - VALUE TABLE'!U$5,'COA - VALUE TABLE'!U$6),0)</f>
        <v>0</v>
      </c>
      <c r="V140" s="350" cm="1">
        <f t="array" ref="V140">IFERROR(_xldudf_SCOTT_SUMTRANSACTIONS(Scotts_Org1,'COA - VALUE TABLE'!$A140,'COA - VALUE TABLE'!V$5,'COA - VALUE TABLE'!V$6),0)</f>
        <v>0</v>
      </c>
      <c r="W140" s="350" cm="1">
        <f t="array" ref="W140">IFERROR(_xldudf_SCOTT_SUMTRANSACTIONS(Scotts_Org1,'COA - VALUE TABLE'!$A140,'COA - VALUE TABLE'!W$5,'COA - VALUE TABLE'!W$6),0)</f>
        <v>0</v>
      </c>
      <c r="X140" s="350" cm="1">
        <f t="array" ref="X140">IFERROR(_xldudf_SCOTT_SUMTRANSACTIONS(Scotts_Org1,'COA - VALUE TABLE'!$A140,'COA - VALUE TABLE'!X$5,'COA - VALUE TABLE'!X$6),0)</f>
        <v>0</v>
      </c>
      <c r="Y140" s="350" cm="1">
        <f t="array" ref="Y140">IFERROR(_xldudf_SCOTT_SUMTRANSACTIONS(Scotts_Org1,'COA - VALUE TABLE'!$A140,'COA - VALUE TABLE'!Y$5,'COA - VALUE TABLE'!Y$6),0)</f>
        <v>0</v>
      </c>
      <c r="Z140" s="350" cm="1">
        <f t="array" ref="Z140">IFERROR(_xldudf_SCOTT_SUMTRANSACTIONS(Scotts_Org1,'COA - VALUE TABLE'!$A140,'COA - VALUE TABLE'!Z$5,'COA - VALUE TABLE'!Z$6),0)</f>
        <v>0</v>
      </c>
      <c r="AA140" s="350" cm="1">
        <f t="array" ref="AA140">IFERROR(_xldudf_SCOTT_SUMTRANSACTIONS(Scotts_Org1,'COA - VALUE TABLE'!$A140,'COA - VALUE TABLE'!AA$5,'COA - VALUE TABLE'!AA$6),0)</f>
        <v>0</v>
      </c>
      <c r="AB140" s="350" cm="1">
        <f t="array" ref="AB140">IFERROR(_xldudf_SCOTT_SUMTRANSACTIONS(Scotts_Org1,'COA - VALUE TABLE'!$A140,'COA - VALUE TABLE'!AB$5,'COA - VALUE TABLE'!AB$6),0)</f>
        <v>0</v>
      </c>
      <c r="AC140" s="350" cm="1">
        <f t="array" ref="AC140">IFERROR(_xldudf_SCOTT_SUMTRANSACTIONS(Scotts_Org1,'COA - VALUE TABLE'!$A140,'COA - VALUE TABLE'!AC$5,'COA - VALUE TABLE'!AC$6),0)</f>
        <v>0</v>
      </c>
      <c r="AD140" s="350" cm="1">
        <f t="array" ref="AD140">IFERROR(_xldudf_SCOTT_SUMTRANSACTIONS(Scotts_Org1,'COA - VALUE TABLE'!$A140,'COA - VALUE TABLE'!AD$5,'COA - VALUE TABLE'!AD$6),0)</f>
        <v>0</v>
      </c>
      <c r="AE140" s="350">
        <f t="shared" si="34"/>
        <v>0</v>
      </c>
      <c r="AF140" s="350">
        <f>IF(Header!$C$4=S$7,S140,0)+IF(Header!$C$4=T$7,T140,0)+IF(Header!$C$4=U$7,U140,0)+IF(Header!$C$4=V$7,V140,0)+IF(Header!$C$4=W$7,W140,0)+IF(Header!$C$4=X$7,X140,0)+IF(Header!$C$4=Y$7,Y140,0)+IF(Header!$C$4=Z$7,Z140,0)+IF(Header!$C$4=AA$7,AA140,0)+IF(Header!$C$4=AB$7,AB140,0)+IF(Header!$C$4=AC$7,AC140,0)+IF(Header!$C$4=AD$7,AD140,0)</f>
        <v>0</v>
      </c>
      <c r="AG140" s="351">
        <f t="shared" si="47"/>
        <v>0</v>
      </c>
      <c r="AJ140" s="2">
        <f t="shared" si="35"/>
        <v>0</v>
      </c>
      <c r="AK140" s="341">
        <f t="shared" si="36"/>
        <v>0</v>
      </c>
      <c r="AL140" s="341">
        <f t="shared" si="37"/>
        <v>0</v>
      </c>
      <c r="AM140" s="341">
        <f t="shared" si="38"/>
        <v>0</v>
      </c>
      <c r="AN140" s="341">
        <f t="shared" si="39"/>
        <v>0</v>
      </c>
      <c r="AO140" s="341">
        <f t="shared" si="40"/>
        <v>0</v>
      </c>
      <c r="AP140" s="341">
        <f t="shared" si="41"/>
        <v>0</v>
      </c>
      <c r="AQ140" s="341">
        <f t="shared" si="42"/>
        <v>0</v>
      </c>
      <c r="AR140" s="341">
        <f t="shared" si="43"/>
        <v>0</v>
      </c>
      <c r="AS140" s="341">
        <f t="shared" si="44"/>
        <v>0</v>
      </c>
      <c r="AT140" s="341">
        <f t="shared" si="45"/>
        <v>0</v>
      </c>
      <c r="AU140" s="341">
        <f t="shared" si="46"/>
        <v>0</v>
      </c>
      <c r="AV140" s="351"/>
      <c r="AX140" s="349" cm="1">
        <f t="array" ref="AX140">IFERROR(_xldudf_SCOTT_SUMTRANSACTIONS(Scotts_Org1,'COA - VALUE TABLE'!$A140,'COA - VALUE TABLE'!AX$5,'COA - VALUE TABLE'!AX$6),0)</f>
        <v>0</v>
      </c>
      <c r="AY140" s="350" cm="1">
        <f t="array" ref="AY140">IFERROR(_xldudf_SCOTT_SUMTRANSACTIONS(Scotts_Org1,'COA - VALUE TABLE'!$A140,'COA - VALUE TABLE'!AY$5,'COA - VALUE TABLE'!AY$6),0)</f>
        <v>0</v>
      </c>
      <c r="AZ140" s="350" cm="1">
        <f t="array" ref="AZ140">IFERROR(_xldudf_SCOTT_SUMTRANSACTIONS(Scotts_Org1,'COA - VALUE TABLE'!$A140,'COA - VALUE TABLE'!AZ$5,'COA - VALUE TABLE'!AZ$6),0)</f>
        <v>0</v>
      </c>
      <c r="BA140" s="350" cm="1">
        <f t="array" ref="BA140">IFERROR(_xldudf_SCOTT_SUMTRANSACTIONS(Scotts_Org1,'COA - VALUE TABLE'!$A140,'COA - VALUE TABLE'!BA$5,'COA - VALUE TABLE'!BA$6),0)</f>
        <v>0</v>
      </c>
      <c r="BB140" s="350" cm="1">
        <f t="array" ref="BB140">IFERROR(_xldudf_SCOTT_SUMTRANSACTIONS(Scotts_Org1,'COA - VALUE TABLE'!$A140,'COA - VALUE TABLE'!BB$5,'COA - VALUE TABLE'!BB$6),0)</f>
        <v>0</v>
      </c>
      <c r="BC140" s="350" cm="1">
        <f t="array" ref="BC140">IFERROR(_xldudf_SCOTT_SUMTRANSACTIONS(Scotts_Org1,'COA - VALUE TABLE'!$A140,'COA - VALUE TABLE'!BC$5,'COA - VALUE TABLE'!BC$6),0)</f>
        <v>0</v>
      </c>
      <c r="BD140" s="350" cm="1">
        <f t="array" ref="BD140">IFERROR(_xldudf_SCOTT_SUMTRANSACTIONS(Scotts_Org1,'COA - VALUE TABLE'!$A140,'COA - VALUE TABLE'!BD$5,'COA - VALUE TABLE'!BD$6),0)</f>
        <v>0</v>
      </c>
      <c r="BE140" s="350" cm="1">
        <f t="array" ref="BE140">IFERROR(_xldudf_SCOTT_SUMTRANSACTIONS(Scotts_Org1,'COA - VALUE TABLE'!$A140,'COA - VALUE TABLE'!BE$5,'COA - VALUE TABLE'!BE$6),0)</f>
        <v>0</v>
      </c>
      <c r="BF140" s="350" cm="1">
        <f t="array" ref="BF140">IFERROR(_xldudf_SCOTT_SUMTRANSACTIONS(Scotts_Org1,'COA - VALUE TABLE'!$A140,'COA - VALUE TABLE'!BF$5,'COA - VALUE TABLE'!BF$6),0)</f>
        <v>0</v>
      </c>
      <c r="BG140" s="350" cm="1">
        <f t="array" ref="BG140">IFERROR(_xldudf_SCOTT_SUMTRANSACTIONS(Scotts_Org1,'COA - VALUE TABLE'!$A140,'COA - VALUE TABLE'!BG$5,'COA - VALUE TABLE'!BG$6),0)</f>
        <v>0</v>
      </c>
      <c r="BH140" s="350" cm="1">
        <f t="array" ref="BH140">IFERROR(_xldudf_SCOTT_SUMTRANSACTIONS(Scotts_Org1,'COA - VALUE TABLE'!$A140,'COA - VALUE TABLE'!BH$5,'COA - VALUE TABLE'!BH$6),0)</f>
        <v>0</v>
      </c>
      <c r="BI140" s="350" cm="1">
        <f t="array" ref="BI140">IFERROR(_xldudf_SCOTT_SUMTRANSACTIONS(Scotts_Org1,'COA - VALUE TABLE'!$A140,'COA - VALUE TABLE'!BI$5,'COA - VALUE TABLE'!BI$6),0)</f>
        <v>0</v>
      </c>
      <c r="BJ140" s="351" cm="1">
        <f t="array" ref="BJ140">IFERROR(_xldudf_SCOTT_SUMTRANSACTIONS(Scotts_Org1,'COA - VALUE TABLE'!$A140,'COA - VALUE TABLE'!BJ$5,'COA - VALUE TABLE'!BJ$6),0)</f>
        <v>0</v>
      </c>
    </row>
    <row r="141" spans="1:62" x14ac:dyDescent="0.2">
      <c r="A141" s="2"/>
      <c r="B141" s="341"/>
      <c r="C141" s="341"/>
      <c r="D141" s="341"/>
      <c r="E141" s="341"/>
      <c r="F141" s="341"/>
      <c r="G141" s="341"/>
      <c r="H141" s="341"/>
      <c r="I141" s="341"/>
      <c r="J141" s="341"/>
      <c r="K141" s="3"/>
      <c r="L141" t="str">
        <f t="shared" si="33"/>
        <v xml:space="preserve"> - </v>
      </c>
      <c r="M141" t="s">
        <v>456</v>
      </c>
      <c r="S141" s="349" cm="1">
        <f t="array" ref="S141">IFERROR(_xldudf_SCOTT_SUMTRANSACTIONS(Scotts_Org1,'COA - VALUE TABLE'!$A141,'COA - VALUE TABLE'!S$5,'COA - VALUE TABLE'!S$6),0)</f>
        <v>0</v>
      </c>
      <c r="T141" s="350" cm="1">
        <f t="array" ref="T141">IFERROR(_xldudf_SCOTT_SUMTRANSACTIONS(Scotts_Org1,'COA - VALUE TABLE'!$A141,'COA - VALUE TABLE'!T$5,'COA - VALUE TABLE'!T$6),0)</f>
        <v>0</v>
      </c>
      <c r="U141" s="350" cm="1">
        <f t="array" ref="U141">IFERROR(_xldudf_SCOTT_SUMTRANSACTIONS(Scotts_Org1,'COA - VALUE TABLE'!$A141,'COA - VALUE TABLE'!U$5,'COA - VALUE TABLE'!U$6),0)</f>
        <v>0</v>
      </c>
      <c r="V141" s="350" cm="1">
        <f t="array" ref="V141">IFERROR(_xldudf_SCOTT_SUMTRANSACTIONS(Scotts_Org1,'COA - VALUE TABLE'!$A141,'COA - VALUE TABLE'!V$5,'COA - VALUE TABLE'!V$6),0)</f>
        <v>0</v>
      </c>
      <c r="W141" s="350" cm="1">
        <f t="array" ref="W141">IFERROR(_xldudf_SCOTT_SUMTRANSACTIONS(Scotts_Org1,'COA - VALUE TABLE'!$A141,'COA - VALUE TABLE'!W$5,'COA - VALUE TABLE'!W$6),0)</f>
        <v>0</v>
      </c>
      <c r="X141" s="350" cm="1">
        <f t="array" ref="X141">IFERROR(_xldudf_SCOTT_SUMTRANSACTIONS(Scotts_Org1,'COA - VALUE TABLE'!$A141,'COA - VALUE TABLE'!X$5,'COA - VALUE TABLE'!X$6),0)</f>
        <v>0</v>
      </c>
      <c r="Y141" s="350" cm="1">
        <f t="array" ref="Y141">IFERROR(_xldudf_SCOTT_SUMTRANSACTIONS(Scotts_Org1,'COA - VALUE TABLE'!$A141,'COA - VALUE TABLE'!Y$5,'COA - VALUE TABLE'!Y$6),0)</f>
        <v>0</v>
      </c>
      <c r="Z141" s="350" cm="1">
        <f t="array" ref="Z141">IFERROR(_xldudf_SCOTT_SUMTRANSACTIONS(Scotts_Org1,'COA - VALUE TABLE'!$A141,'COA - VALUE TABLE'!Z$5,'COA - VALUE TABLE'!Z$6),0)</f>
        <v>0</v>
      </c>
      <c r="AA141" s="350" cm="1">
        <f t="array" ref="AA141">IFERROR(_xldudf_SCOTT_SUMTRANSACTIONS(Scotts_Org1,'COA - VALUE TABLE'!$A141,'COA - VALUE TABLE'!AA$5,'COA - VALUE TABLE'!AA$6),0)</f>
        <v>0</v>
      </c>
      <c r="AB141" s="350" cm="1">
        <f t="array" ref="AB141">IFERROR(_xldudf_SCOTT_SUMTRANSACTIONS(Scotts_Org1,'COA - VALUE TABLE'!$A141,'COA - VALUE TABLE'!AB$5,'COA - VALUE TABLE'!AB$6),0)</f>
        <v>0</v>
      </c>
      <c r="AC141" s="350" cm="1">
        <f t="array" ref="AC141">IFERROR(_xldudf_SCOTT_SUMTRANSACTIONS(Scotts_Org1,'COA - VALUE TABLE'!$A141,'COA - VALUE TABLE'!AC$5,'COA - VALUE TABLE'!AC$6),0)</f>
        <v>0</v>
      </c>
      <c r="AD141" s="350" cm="1">
        <f t="array" ref="AD141">IFERROR(_xldudf_SCOTT_SUMTRANSACTIONS(Scotts_Org1,'COA - VALUE TABLE'!$A141,'COA - VALUE TABLE'!AD$5,'COA - VALUE TABLE'!AD$6),0)</f>
        <v>0</v>
      </c>
      <c r="AE141" s="350">
        <f t="shared" si="34"/>
        <v>0</v>
      </c>
      <c r="AF141" s="350">
        <f>IF(Header!$C$4=S$7,S141,0)+IF(Header!$C$4=T$7,T141,0)+IF(Header!$C$4=U$7,U141,0)+IF(Header!$C$4=V$7,V141,0)+IF(Header!$C$4=W$7,W141,0)+IF(Header!$C$4=X$7,X141,0)+IF(Header!$C$4=Y$7,Y141,0)+IF(Header!$C$4=Z$7,Z141,0)+IF(Header!$C$4=AA$7,AA141,0)+IF(Header!$C$4=AB$7,AB141,0)+IF(Header!$C$4=AC$7,AC141,0)+IF(Header!$C$4=AD$7,AD141,0)</f>
        <v>0</v>
      </c>
      <c r="AG141" s="351">
        <f t="shared" si="47"/>
        <v>0</v>
      </c>
      <c r="AJ141" s="2">
        <f t="shared" si="35"/>
        <v>0</v>
      </c>
      <c r="AK141" s="341">
        <f t="shared" si="36"/>
        <v>0</v>
      </c>
      <c r="AL141" s="341">
        <f t="shared" si="37"/>
        <v>0</v>
      </c>
      <c r="AM141" s="341">
        <f t="shared" si="38"/>
        <v>0</v>
      </c>
      <c r="AN141" s="341">
        <f t="shared" si="39"/>
        <v>0</v>
      </c>
      <c r="AO141" s="341">
        <f t="shared" si="40"/>
        <v>0</v>
      </c>
      <c r="AP141" s="341">
        <f t="shared" si="41"/>
        <v>0</v>
      </c>
      <c r="AQ141" s="341">
        <f t="shared" si="42"/>
        <v>0</v>
      </c>
      <c r="AR141" s="341">
        <f t="shared" si="43"/>
        <v>0</v>
      </c>
      <c r="AS141" s="341">
        <f t="shared" si="44"/>
        <v>0</v>
      </c>
      <c r="AT141" s="341">
        <f t="shared" si="45"/>
        <v>0</v>
      </c>
      <c r="AU141" s="341">
        <f t="shared" si="46"/>
        <v>0</v>
      </c>
      <c r="AV141" s="351"/>
      <c r="AX141" s="349" cm="1">
        <f t="array" ref="AX141">IFERROR(_xldudf_SCOTT_SUMTRANSACTIONS(Scotts_Org1,'COA - VALUE TABLE'!$A141,'COA - VALUE TABLE'!AX$5,'COA - VALUE TABLE'!AX$6),0)</f>
        <v>0</v>
      </c>
      <c r="AY141" s="350" cm="1">
        <f t="array" ref="AY141">IFERROR(_xldudf_SCOTT_SUMTRANSACTIONS(Scotts_Org1,'COA - VALUE TABLE'!$A141,'COA - VALUE TABLE'!AY$5,'COA - VALUE TABLE'!AY$6),0)</f>
        <v>0</v>
      </c>
      <c r="AZ141" s="350" cm="1">
        <f t="array" ref="AZ141">IFERROR(_xldudf_SCOTT_SUMTRANSACTIONS(Scotts_Org1,'COA - VALUE TABLE'!$A141,'COA - VALUE TABLE'!AZ$5,'COA - VALUE TABLE'!AZ$6),0)</f>
        <v>0</v>
      </c>
      <c r="BA141" s="350" cm="1">
        <f t="array" ref="BA141">IFERROR(_xldudf_SCOTT_SUMTRANSACTIONS(Scotts_Org1,'COA - VALUE TABLE'!$A141,'COA - VALUE TABLE'!BA$5,'COA - VALUE TABLE'!BA$6),0)</f>
        <v>0</v>
      </c>
      <c r="BB141" s="350" cm="1">
        <f t="array" ref="BB141">IFERROR(_xldudf_SCOTT_SUMTRANSACTIONS(Scotts_Org1,'COA - VALUE TABLE'!$A141,'COA - VALUE TABLE'!BB$5,'COA - VALUE TABLE'!BB$6),0)</f>
        <v>0</v>
      </c>
      <c r="BC141" s="350" cm="1">
        <f t="array" ref="BC141">IFERROR(_xldudf_SCOTT_SUMTRANSACTIONS(Scotts_Org1,'COA - VALUE TABLE'!$A141,'COA - VALUE TABLE'!BC$5,'COA - VALUE TABLE'!BC$6),0)</f>
        <v>0</v>
      </c>
      <c r="BD141" s="350" cm="1">
        <f t="array" ref="BD141">IFERROR(_xldudf_SCOTT_SUMTRANSACTIONS(Scotts_Org1,'COA - VALUE TABLE'!$A141,'COA - VALUE TABLE'!BD$5,'COA - VALUE TABLE'!BD$6),0)</f>
        <v>0</v>
      </c>
      <c r="BE141" s="350" cm="1">
        <f t="array" ref="BE141">IFERROR(_xldudf_SCOTT_SUMTRANSACTIONS(Scotts_Org1,'COA - VALUE TABLE'!$A141,'COA - VALUE TABLE'!BE$5,'COA - VALUE TABLE'!BE$6),0)</f>
        <v>0</v>
      </c>
      <c r="BF141" s="350" cm="1">
        <f t="array" ref="BF141">IFERROR(_xldudf_SCOTT_SUMTRANSACTIONS(Scotts_Org1,'COA - VALUE TABLE'!$A141,'COA - VALUE TABLE'!BF$5,'COA - VALUE TABLE'!BF$6),0)</f>
        <v>0</v>
      </c>
      <c r="BG141" s="350" cm="1">
        <f t="array" ref="BG141">IFERROR(_xldudf_SCOTT_SUMTRANSACTIONS(Scotts_Org1,'COA - VALUE TABLE'!$A141,'COA - VALUE TABLE'!BG$5,'COA - VALUE TABLE'!BG$6),0)</f>
        <v>0</v>
      </c>
      <c r="BH141" s="350" cm="1">
        <f t="array" ref="BH141">IFERROR(_xldudf_SCOTT_SUMTRANSACTIONS(Scotts_Org1,'COA - VALUE TABLE'!$A141,'COA - VALUE TABLE'!BH$5,'COA - VALUE TABLE'!BH$6),0)</f>
        <v>0</v>
      </c>
      <c r="BI141" s="350" cm="1">
        <f t="array" ref="BI141">IFERROR(_xldudf_SCOTT_SUMTRANSACTIONS(Scotts_Org1,'COA - VALUE TABLE'!$A141,'COA - VALUE TABLE'!BI$5,'COA - VALUE TABLE'!BI$6),0)</f>
        <v>0</v>
      </c>
      <c r="BJ141" s="351" cm="1">
        <f t="array" ref="BJ141">IFERROR(_xldudf_SCOTT_SUMTRANSACTIONS(Scotts_Org1,'COA - VALUE TABLE'!$A141,'COA - VALUE TABLE'!BJ$5,'COA - VALUE TABLE'!BJ$6),0)</f>
        <v>0</v>
      </c>
    </row>
    <row r="142" spans="1:62" x14ac:dyDescent="0.2">
      <c r="A142" s="2"/>
      <c r="B142" s="341"/>
      <c r="C142" s="341"/>
      <c r="D142" s="341"/>
      <c r="E142" s="341"/>
      <c r="F142" s="341"/>
      <c r="G142" s="341"/>
      <c r="H142" s="341"/>
      <c r="I142" s="341"/>
      <c r="J142" s="341"/>
      <c r="K142" s="3"/>
      <c r="L142" t="str">
        <f t="shared" si="33"/>
        <v xml:space="preserve"> - </v>
      </c>
      <c r="M142" t="s">
        <v>456</v>
      </c>
      <c r="S142" s="349" cm="1">
        <f t="array" ref="S142">IFERROR(_xldudf_SCOTT_SUMTRANSACTIONS(Scotts_Org1,'COA - VALUE TABLE'!$A142,'COA - VALUE TABLE'!S$5,'COA - VALUE TABLE'!S$6),0)</f>
        <v>0</v>
      </c>
      <c r="T142" s="350" cm="1">
        <f t="array" ref="T142">IFERROR(_xldudf_SCOTT_SUMTRANSACTIONS(Scotts_Org1,'COA - VALUE TABLE'!$A142,'COA - VALUE TABLE'!T$5,'COA - VALUE TABLE'!T$6),0)</f>
        <v>0</v>
      </c>
      <c r="U142" s="350" cm="1">
        <f t="array" ref="U142">IFERROR(_xldudf_SCOTT_SUMTRANSACTIONS(Scotts_Org1,'COA - VALUE TABLE'!$A142,'COA - VALUE TABLE'!U$5,'COA - VALUE TABLE'!U$6),0)</f>
        <v>0</v>
      </c>
      <c r="V142" s="350" cm="1">
        <f t="array" ref="V142">IFERROR(_xldudf_SCOTT_SUMTRANSACTIONS(Scotts_Org1,'COA - VALUE TABLE'!$A142,'COA - VALUE TABLE'!V$5,'COA - VALUE TABLE'!V$6),0)</f>
        <v>0</v>
      </c>
      <c r="W142" s="350" cm="1">
        <f t="array" ref="W142">IFERROR(_xldudf_SCOTT_SUMTRANSACTIONS(Scotts_Org1,'COA - VALUE TABLE'!$A142,'COA - VALUE TABLE'!W$5,'COA - VALUE TABLE'!W$6),0)</f>
        <v>0</v>
      </c>
      <c r="X142" s="350" cm="1">
        <f t="array" ref="X142">IFERROR(_xldudf_SCOTT_SUMTRANSACTIONS(Scotts_Org1,'COA - VALUE TABLE'!$A142,'COA - VALUE TABLE'!X$5,'COA - VALUE TABLE'!X$6),0)</f>
        <v>0</v>
      </c>
      <c r="Y142" s="350" cm="1">
        <f t="array" ref="Y142">IFERROR(_xldudf_SCOTT_SUMTRANSACTIONS(Scotts_Org1,'COA - VALUE TABLE'!$A142,'COA - VALUE TABLE'!Y$5,'COA - VALUE TABLE'!Y$6),0)</f>
        <v>0</v>
      </c>
      <c r="Z142" s="350" cm="1">
        <f t="array" ref="Z142">IFERROR(_xldudf_SCOTT_SUMTRANSACTIONS(Scotts_Org1,'COA - VALUE TABLE'!$A142,'COA - VALUE TABLE'!Z$5,'COA - VALUE TABLE'!Z$6),0)</f>
        <v>0</v>
      </c>
      <c r="AA142" s="350" cm="1">
        <f t="array" ref="AA142">IFERROR(_xldudf_SCOTT_SUMTRANSACTIONS(Scotts_Org1,'COA - VALUE TABLE'!$A142,'COA - VALUE TABLE'!AA$5,'COA - VALUE TABLE'!AA$6),0)</f>
        <v>0</v>
      </c>
      <c r="AB142" s="350" cm="1">
        <f t="array" ref="AB142">IFERROR(_xldudf_SCOTT_SUMTRANSACTIONS(Scotts_Org1,'COA - VALUE TABLE'!$A142,'COA - VALUE TABLE'!AB$5,'COA - VALUE TABLE'!AB$6),0)</f>
        <v>0</v>
      </c>
      <c r="AC142" s="350" cm="1">
        <f t="array" ref="AC142">IFERROR(_xldudf_SCOTT_SUMTRANSACTIONS(Scotts_Org1,'COA - VALUE TABLE'!$A142,'COA - VALUE TABLE'!AC$5,'COA - VALUE TABLE'!AC$6),0)</f>
        <v>0</v>
      </c>
      <c r="AD142" s="350" cm="1">
        <f t="array" ref="AD142">IFERROR(_xldudf_SCOTT_SUMTRANSACTIONS(Scotts_Org1,'COA - VALUE TABLE'!$A142,'COA - VALUE TABLE'!AD$5,'COA - VALUE TABLE'!AD$6),0)</f>
        <v>0</v>
      </c>
      <c r="AE142" s="350">
        <f t="shared" si="34"/>
        <v>0</v>
      </c>
      <c r="AF142" s="350">
        <f>IF(Header!$C$4=S$7,S142,0)+IF(Header!$C$4=T$7,T142,0)+IF(Header!$C$4=U$7,U142,0)+IF(Header!$C$4=V$7,V142,0)+IF(Header!$C$4=W$7,W142,0)+IF(Header!$C$4=X$7,X142,0)+IF(Header!$C$4=Y$7,Y142,0)+IF(Header!$C$4=Z$7,Z142,0)+IF(Header!$C$4=AA$7,AA142,0)+IF(Header!$C$4=AB$7,AB142,0)+IF(Header!$C$4=AC$7,AC142,0)+IF(Header!$C$4=AD$7,AD142,0)</f>
        <v>0</v>
      </c>
      <c r="AG142" s="351">
        <f t="shared" si="47"/>
        <v>0</v>
      </c>
      <c r="AJ142" s="2">
        <f t="shared" si="35"/>
        <v>0</v>
      </c>
      <c r="AK142" s="341">
        <f t="shared" si="36"/>
        <v>0</v>
      </c>
      <c r="AL142" s="341">
        <f t="shared" si="37"/>
        <v>0</v>
      </c>
      <c r="AM142" s="341">
        <f t="shared" si="38"/>
        <v>0</v>
      </c>
      <c r="AN142" s="341">
        <f t="shared" si="39"/>
        <v>0</v>
      </c>
      <c r="AO142" s="341">
        <f t="shared" si="40"/>
        <v>0</v>
      </c>
      <c r="AP142" s="341">
        <f t="shared" si="41"/>
        <v>0</v>
      </c>
      <c r="AQ142" s="341">
        <f t="shared" si="42"/>
        <v>0</v>
      </c>
      <c r="AR142" s="341">
        <f t="shared" si="43"/>
        <v>0</v>
      </c>
      <c r="AS142" s="341">
        <f t="shared" si="44"/>
        <v>0</v>
      </c>
      <c r="AT142" s="341">
        <f t="shared" si="45"/>
        <v>0</v>
      </c>
      <c r="AU142" s="341">
        <f t="shared" si="46"/>
        <v>0</v>
      </c>
      <c r="AV142" s="351"/>
      <c r="AX142" s="349" cm="1">
        <f t="array" ref="AX142">IFERROR(_xldudf_SCOTT_SUMTRANSACTIONS(Scotts_Org1,'COA - VALUE TABLE'!$A142,'COA - VALUE TABLE'!AX$5,'COA - VALUE TABLE'!AX$6),0)</f>
        <v>0</v>
      </c>
      <c r="AY142" s="350" cm="1">
        <f t="array" ref="AY142">IFERROR(_xldudf_SCOTT_SUMTRANSACTIONS(Scotts_Org1,'COA - VALUE TABLE'!$A142,'COA - VALUE TABLE'!AY$5,'COA - VALUE TABLE'!AY$6),0)</f>
        <v>0</v>
      </c>
      <c r="AZ142" s="350" cm="1">
        <f t="array" ref="AZ142">IFERROR(_xldudf_SCOTT_SUMTRANSACTIONS(Scotts_Org1,'COA - VALUE TABLE'!$A142,'COA - VALUE TABLE'!AZ$5,'COA - VALUE TABLE'!AZ$6),0)</f>
        <v>0</v>
      </c>
      <c r="BA142" s="350" cm="1">
        <f t="array" ref="BA142">IFERROR(_xldudf_SCOTT_SUMTRANSACTIONS(Scotts_Org1,'COA - VALUE TABLE'!$A142,'COA - VALUE TABLE'!BA$5,'COA - VALUE TABLE'!BA$6),0)</f>
        <v>0</v>
      </c>
      <c r="BB142" s="350" cm="1">
        <f t="array" ref="BB142">IFERROR(_xldudf_SCOTT_SUMTRANSACTIONS(Scotts_Org1,'COA - VALUE TABLE'!$A142,'COA - VALUE TABLE'!BB$5,'COA - VALUE TABLE'!BB$6),0)</f>
        <v>0</v>
      </c>
      <c r="BC142" s="350" cm="1">
        <f t="array" ref="BC142">IFERROR(_xldudf_SCOTT_SUMTRANSACTIONS(Scotts_Org1,'COA - VALUE TABLE'!$A142,'COA - VALUE TABLE'!BC$5,'COA - VALUE TABLE'!BC$6),0)</f>
        <v>0</v>
      </c>
      <c r="BD142" s="350" cm="1">
        <f t="array" ref="BD142">IFERROR(_xldudf_SCOTT_SUMTRANSACTIONS(Scotts_Org1,'COA - VALUE TABLE'!$A142,'COA - VALUE TABLE'!BD$5,'COA - VALUE TABLE'!BD$6),0)</f>
        <v>0</v>
      </c>
      <c r="BE142" s="350" cm="1">
        <f t="array" ref="BE142">IFERROR(_xldudf_SCOTT_SUMTRANSACTIONS(Scotts_Org1,'COA - VALUE TABLE'!$A142,'COA - VALUE TABLE'!BE$5,'COA - VALUE TABLE'!BE$6),0)</f>
        <v>0</v>
      </c>
      <c r="BF142" s="350" cm="1">
        <f t="array" ref="BF142">IFERROR(_xldudf_SCOTT_SUMTRANSACTIONS(Scotts_Org1,'COA - VALUE TABLE'!$A142,'COA - VALUE TABLE'!BF$5,'COA - VALUE TABLE'!BF$6),0)</f>
        <v>0</v>
      </c>
      <c r="BG142" s="350" cm="1">
        <f t="array" ref="BG142">IFERROR(_xldudf_SCOTT_SUMTRANSACTIONS(Scotts_Org1,'COA - VALUE TABLE'!$A142,'COA - VALUE TABLE'!BG$5,'COA - VALUE TABLE'!BG$6),0)</f>
        <v>0</v>
      </c>
      <c r="BH142" s="350" cm="1">
        <f t="array" ref="BH142">IFERROR(_xldudf_SCOTT_SUMTRANSACTIONS(Scotts_Org1,'COA - VALUE TABLE'!$A142,'COA - VALUE TABLE'!BH$5,'COA - VALUE TABLE'!BH$6),0)</f>
        <v>0</v>
      </c>
      <c r="BI142" s="350" cm="1">
        <f t="array" ref="BI142">IFERROR(_xldudf_SCOTT_SUMTRANSACTIONS(Scotts_Org1,'COA - VALUE TABLE'!$A142,'COA - VALUE TABLE'!BI$5,'COA - VALUE TABLE'!BI$6),0)</f>
        <v>0</v>
      </c>
      <c r="BJ142" s="351" cm="1">
        <f t="array" ref="BJ142">IFERROR(_xldudf_SCOTT_SUMTRANSACTIONS(Scotts_Org1,'COA - VALUE TABLE'!$A142,'COA - VALUE TABLE'!BJ$5,'COA - VALUE TABLE'!BJ$6),0)</f>
        <v>0</v>
      </c>
    </row>
    <row r="143" spans="1:62" x14ac:dyDescent="0.2">
      <c r="A143" s="2"/>
      <c r="B143" s="341"/>
      <c r="C143" s="341"/>
      <c r="D143" s="341"/>
      <c r="E143" s="341"/>
      <c r="F143" s="341"/>
      <c r="G143" s="341"/>
      <c r="H143" s="341"/>
      <c r="I143" s="341"/>
      <c r="J143" s="341"/>
      <c r="K143" s="3"/>
      <c r="L143" t="str">
        <f t="shared" si="33"/>
        <v xml:space="preserve"> - </v>
      </c>
      <c r="M143" t="s">
        <v>456</v>
      </c>
      <c r="S143" s="349" cm="1">
        <f t="array" ref="S143">IFERROR(_xldudf_SCOTT_SUMTRANSACTIONS(Scotts_Org1,'COA - VALUE TABLE'!$A143,'COA - VALUE TABLE'!S$5,'COA - VALUE TABLE'!S$6),0)</f>
        <v>0</v>
      </c>
      <c r="T143" s="350" cm="1">
        <f t="array" ref="T143">IFERROR(_xldudf_SCOTT_SUMTRANSACTIONS(Scotts_Org1,'COA - VALUE TABLE'!$A143,'COA - VALUE TABLE'!T$5,'COA - VALUE TABLE'!T$6),0)</f>
        <v>0</v>
      </c>
      <c r="U143" s="350" cm="1">
        <f t="array" ref="U143">IFERROR(_xldudf_SCOTT_SUMTRANSACTIONS(Scotts_Org1,'COA - VALUE TABLE'!$A143,'COA - VALUE TABLE'!U$5,'COA - VALUE TABLE'!U$6),0)</f>
        <v>0</v>
      </c>
      <c r="V143" s="350" cm="1">
        <f t="array" ref="V143">IFERROR(_xldudf_SCOTT_SUMTRANSACTIONS(Scotts_Org1,'COA - VALUE TABLE'!$A143,'COA - VALUE TABLE'!V$5,'COA - VALUE TABLE'!V$6),0)</f>
        <v>0</v>
      </c>
      <c r="W143" s="350" cm="1">
        <f t="array" ref="W143">IFERROR(_xldudf_SCOTT_SUMTRANSACTIONS(Scotts_Org1,'COA - VALUE TABLE'!$A143,'COA - VALUE TABLE'!W$5,'COA - VALUE TABLE'!W$6),0)</f>
        <v>0</v>
      </c>
      <c r="X143" s="350" cm="1">
        <f t="array" ref="X143">IFERROR(_xldudf_SCOTT_SUMTRANSACTIONS(Scotts_Org1,'COA - VALUE TABLE'!$A143,'COA - VALUE TABLE'!X$5,'COA - VALUE TABLE'!X$6),0)</f>
        <v>0</v>
      </c>
      <c r="Y143" s="350" cm="1">
        <f t="array" ref="Y143">IFERROR(_xldudf_SCOTT_SUMTRANSACTIONS(Scotts_Org1,'COA - VALUE TABLE'!$A143,'COA - VALUE TABLE'!Y$5,'COA - VALUE TABLE'!Y$6),0)</f>
        <v>0</v>
      </c>
      <c r="Z143" s="350" cm="1">
        <f t="array" ref="Z143">IFERROR(_xldudf_SCOTT_SUMTRANSACTIONS(Scotts_Org1,'COA - VALUE TABLE'!$A143,'COA - VALUE TABLE'!Z$5,'COA - VALUE TABLE'!Z$6),0)</f>
        <v>0</v>
      </c>
      <c r="AA143" s="350" cm="1">
        <f t="array" ref="AA143">IFERROR(_xldudf_SCOTT_SUMTRANSACTIONS(Scotts_Org1,'COA - VALUE TABLE'!$A143,'COA - VALUE TABLE'!AA$5,'COA - VALUE TABLE'!AA$6),0)</f>
        <v>0</v>
      </c>
      <c r="AB143" s="350" cm="1">
        <f t="array" ref="AB143">IFERROR(_xldudf_SCOTT_SUMTRANSACTIONS(Scotts_Org1,'COA - VALUE TABLE'!$A143,'COA - VALUE TABLE'!AB$5,'COA - VALUE TABLE'!AB$6),0)</f>
        <v>0</v>
      </c>
      <c r="AC143" s="350" cm="1">
        <f t="array" ref="AC143">IFERROR(_xldudf_SCOTT_SUMTRANSACTIONS(Scotts_Org1,'COA - VALUE TABLE'!$A143,'COA - VALUE TABLE'!AC$5,'COA - VALUE TABLE'!AC$6),0)</f>
        <v>0</v>
      </c>
      <c r="AD143" s="350" cm="1">
        <f t="array" ref="AD143">IFERROR(_xldudf_SCOTT_SUMTRANSACTIONS(Scotts_Org1,'COA - VALUE TABLE'!$A143,'COA - VALUE TABLE'!AD$5,'COA - VALUE TABLE'!AD$6),0)</f>
        <v>0</v>
      </c>
      <c r="AE143" s="350">
        <f t="shared" si="34"/>
        <v>0</v>
      </c>
      <c r="AF143" s="350">
        <f>IF(Header!$C$4=S$7,S143,0)+IF(Header!$C$4=T$7,T143,0)+IF(Header!$C$4=U$7,U143,0)+IF(Header!$C$4=V$7,V143,0)+IF(Header!$C$4=W$7,W143,0)+IF(Header!$C$4=X$7,X143,0)+IF(Header!$C$4=Y$7,Y143,0)+IF(Header!$C$4=Z$7,Z143,0)+IF(Header!$C$4=AA$7,AA143,0)+IF(Header!$C$4=AB$7,AB143,0)+IF(Header!$C$4=AC$7,AC143,0)+IF(Header!$C$4=AD$7,AD143,0)</f>
        <v>0</v>
      </c>
      <c r="AG143" s="351">
        <f t="shared" si="47"/>
        <v>0</v>
      </c>
      <c r="AJ143" s="2">
        <f t="shared" si="35"/>
        <v>0</v>
      </c>
      <c r="AK143" s="341">
        <f t="shared" si="36"/>
        <v>0</v>
      </c>
      <c r="AL143" s="341">
        <f t="shared" si="37"/>
        <v>0</v>
      </c>
      <c r="AM143" s="341">
        <f t="shared" si="38"/>
        <v>0</v>
      </c>
      <c r="AN143" s="341">
        <f t="shared" si="39"/>
        <v>0</v>
      </c>
      <c r="AO143" s="341">
        <f t="shared" si="40"/>
        <v>0</v>
      </c>
      <c r="AP143" s="341">
        <f t="shared" si="41"/>
        <v>0</v>
      </c>
      <c r="AQ143" s="341">
        <f t="shared" si="42"/>
        <v>0</v>
      </c>
      <c r="AR143" s="341">
        <f t="shared" si="43"/>
        <v>0</v>
      </c>
      <c r="AS143" s="341">
        <f t="shared" si="44"/>
        <v>0</v>
      </c>
      <c r="AT143" s="341">
        <f t="shared" si="45"/>
        <v>0</v>
      </c>
      <c r="AU143" s="341">
        <f t="shared" si="46"/>
        <v>0</v>
      </c>
      <c r="AV143" s="351"/>
      <c r="AX143" s="349" cm="1">
        <f t="array" ref="AX143">IFERROR(_xldudf_SCOTT_SUMTRANSACTIONS(Scotts_Org1,'COA - VALUE TABLE'!$A143,'COA - VALUE TABLE'!AX$5,'COA - VALUE TABLE'!AX$6),0)</f>
        <v>0</v>
      </c>
      <c r="AY143" s="350" cm="1">
        <f t="array" ref="AY143">IFERROR(_xldudf_SCOTT_SUMTRANSACTIONS(Scotts_Org1,'COA - VALUE TABLE'!$A143,'COA - VALUE TABLE'!AY$5,'COA - VALUE TABLE'!AY$6),0)</f>
        <v>0</v>
      </c>
      <c r="AZ143" s="350" cm="1">
        <f t="array" ref="AZ143">IFERROR(_xldudf_SCOTT_SUMTRANSACTIONS(Scotts_Org1,'COA - VALUE TABLE'!$A143,'COA - VALUE TABLE'!AZ$5,'COA - VALUE TABLE'!AZ$6),0)</f>
        <v>0</v>
      </c>
      <c r="BA143" s="350" cm="1">
        <f t="array" ref="BA143">IFERROR(_xldudf_SCOTT_SUMTRANSACTIONS(Scotts_Org1,'COA - VALUE TABLE'!$A143,'COA - VALUE TABLE'!BA$5,'COA - VALUE TABLE'!BA$6),0)</f>
        <v>0</v>
      </c>
      <c r="BB143" s="350" cm="1">
        <f t="array" ref="BB143">IFERROR(_xldudf_SCOTT_SUMTRANSACTIONS(Scotts_Org1,'COA - VALUE TABLE'!$A143,'COA - VALUE TABLE'!BB$5,'COA - VALUE TABLE'!BB$6),0)</f>
        <v>0</v>
      </c>
      <c r="BC143" s="350" cm="1">
        <f t="array" ref="BC143">IFERROR(_xldudf_SCOTT_SUMTRANSACTIONS(Scotts_Org1,'COA - VALUE TABLE'!$A143,'COA - VALUE TABLE'!BC$5,'COA - VALUE TABLE'!BC$6),0)</f>
        <v>0</v>
      </c>
      <c r="BD143" s="350" cm="1">
        <f t="array" ref="BD143">IFERROR(_xldudf_SCOTT_SUMTRANSACTIONS(Scotts_Org1,'COA - VALUE TABLE'!$A143,'COA - VALUE TABLE'!BD$5,'COA - VALUE TABLE'!BD$6),0)</f>
        <v>0</v>
      </c>
      <c r="BE143" s="350" cm="1">
        <f t="array" ref="BE143">IFERROR(_xldudf_SCOTT_SUMTRANSACTIONS(Scotts_Org1,'COA - VALUE TABLE'!$A143,'COA - VALUE TABLE'!BE$5,'COA - VALUE TABLE'!BE$6),0)</f>
        <v>0</v>
      </c>
      <c r="BF143" s="350" cm="1">
        <f t="array" ref="BF143">IFERROR(_xldudf_SCOTT_SUMTRANSACTIONS(Scotts_Org1,'COA - VALUE TABLE'!$A143,'COA - VALUE TABLE'!BF$5,'COA - VALUE TABLE'!BF$6),0)</f>
        <v>0</v>
      </c>
      <c r="BG143" s="350" cm="1">
        <f t="array" ref="BG143">IFERROR(_xldudf_SCOTT_SUMTRANSACTIONS(Scotts_Org1,'COA - VALUE TABLE'!$A143,'COA - VALUE TABLE'!BG$5,'COA - VALUE TABLE'!BG$6),0)</f>
        <v>0</v>
      </c>
      <c r="BH143" s="350" cm="1">
        <f t="array" ref="BH143">IFERROR(_xldudf_SCOTT_SUMTRANSACTIONS(Scotts_Org1,'COA - VALUE TABLE'!$A143,'COA - VALUE TABLE'!BH$5,'COA - VALUE TABLE'!BH$6),0)</f>
        <v>0</v>
      </c>
      <c r="BI143" s="350" cm="1">
        <f t="array" ref="BI143">IFERROR(_xldudf_SCOTT_SUMTRANSACTIONS(Scotts_Org1,'COA - VALUE TABLE'!$A143,'COA - VALUE TABLE'!BI$5,'COA - VALUE TABLE'!BI$6),0)</f>
        <v>0</v>
      </c>
      <c r="BJ143" s="351" cm="1">
        <f t="array" ref="BJ143">IFERROR(_xldudf_SCOTT_SUMTRANSACTIONS(Scotts_Org1,'COA - VALUE TABLE'!$A143,'COA - VALUE TABLE'!BJ$5,'COA - VALUE TABLE'!BJ$6),0)</f>
        <v>0</v>
      </c>
    </row>
    <row r="144" spans="1:62" x14ac:dyDescent="0.2">
      <c r="A144" s="2"/>
      <c r="B144" s="341"/>
      <c r="C144" s="341"/>
      <c r="D144" s="341"/>
      <c r="E144" s="341"/>
      <c r="F144" s="341"/>
      <c r="G144" s="341"/>
      <c r="H144" s="341"/>
      <c r="I144" s="341"/>
      <c r="J144" s="341"/>
      <c r="K144" s="3"/>
      <c r="L144" t="str">
        <f t="shared" si="33"/>
        <v xml:space="preserve"> - </v>
      </c>
      <c r="M144" t="s">
        <v>456</v>
      </c>
      <c r="S144" s="349" cm="1">
        <f t="array" ref="S144">IFERROR(_xldudf_SCOTT_SUMTRANSACTIONS(Scotts_Org1,'COA - VALUE TABLE'!$A144,'COA - VALUE TABLE'!S$5,'COA - VALUE TABLE'!S$6),0)</f>
        <v>0</v>
      </c>
      <c r="T144" s="350" cm="1">
        <f t="array" ref="T144">IFERROR(_xldudf_SCOTT_SUMTRANSACTIONS(Scotts_Org1,'COA - VALUE TABLE'!$A144,'COA - VALUE TABLE'!T$5,'COA - VALUE TABLE'!T$6),0)</f>
        <v>0</v>
      </c>
      <c r="U144" s="350" cm="1">
        <f t="array" ref="U144">IFERROR(_xldudf_SCOTT_SUMTRANSACTIONS(Scotts_Org1,'COA - VALUE TABLE'!$A144,'COA - VALUE TABLE'!U$5,'COA - VALUE TABLE'!U$6),0)</f>
        <v>0</v>
      </c>
      <c r="V144" s="350" cm="1">
        <f t="array" ref="V144">IFERROR(_xldudf_SCOTT_SUMTRANSACTIONS(Scotts_Org1,'COA - VALUE TABLE'!$A144,'COA - VALUE TABLE'!V$5,'COA - VALUE TABLE'!V$6),0)</f>
        <v>0</v>
      </c>
      <c r="W144" s="350" cm="1">
        <f t="array" ref="W144">IFERROR(_xldudf_SCOTT_SUMTRANSACTIONS(Scotts_Org1,'COA - VALUE TABLE'!$A144,'COA - VALUE TABLE'!W$5,'COA - VALUE TABLE'!W$6),0)</f>
        <v>0</v>
      </c>
      <c r="X144" s="350" cm="1">
        <f t="array" ref="X144">IFERROR(_xldudf_SCOTT_SUMTRANSACTIONS(Scotts_Org1,'COA - VALUE TABLE'!$A144,'COA - VALUE TABLE'!X$5,'COA - VALUE TABLE'!X$6),0)</f>
        <v>0</v>
      </c>
      <c r="Y144" s="350" cm="1">
        <f t="array" ref="Y144">IFERROR(_xldudf_SCOTT_SUMTRANSACTIONS(Scotts_Org1,'COA - VALUE TABLE'!$A144,'COA - VALUE TABLE'!Y$5,'COA - VALUE TABLE'!Y$6),0)</f>
        <v>0</v>
      </c>
      <c r="Z144" s="350" cm="1">
        <f t="array" ref="Z144">IFERROR(_xldudf_SCOTT_SUMTRANSACTIONS(Scotts_Org1,'COA - VALUE TABLE'!$A144,'COA - VALUE TABLE'!Z$5,'COA - VALUE TABLE'!Z$6),0)</f>
        <v>0</v>
      </c>
      <c r="AA144" s="350" cm="1">
        <f t="array" ref="AA144">IFERROR(_xldudf_SCOTT_SUMTRANSACTIONS(Scotts_Org1,'COA - VALUE TABLE'!$A144,'COA - VALUE TABLE'!AA$5,'COA - VALUE TABLE'!AA$6),0)</f>
        <v>0</v>
      </c>
      <c r="AB144" s="350" cm="1">
        <f t="array" ref="AB144">IFERROR(_xldudf_SCOTT_SUMTRANSACTIONS(Scotts_Org1,'COA - VALUE TABLE'!$A144,'COA - VALUE TABLE'!AB$5,'COA - VALUE TABLE'!AB$6),0)</f>
        <v>0</v>
      </c>
      <c r="AC144" s="350" cm="1">
        <f t="array" ref="AC144">IFERROR(_xldudf_SCOTT_SUMTRANSACTIONS(Scotts_Org1,'COA - VALUE TABLE'!$A144,'COA - VALUE TABLE'!AC$5,'COA - VALUE TABLE'!AC$6),0)</f>
        <v>0</v>
      </c>
      <c r="AD144" s="350" cm="1">
        <f t="array" ref="AD144">IFERROR(_xldudf_SCOTT_SUMTRANSACTIONS(Scotts_Org1,'COA - VALUE TABLE'!$A144,'COA - VALUE TABLE'!AD$5,'COA - VALUE TABLE'!AD$6),0)</f>
        <v>0</v>
      </c>
      <c r="AE144" s="350">
        <f t="shared" si="34"/>
        <v>0</v>
      </c>
      <c r="AF144" s="350">
        <f>IF(Header!$C$4=S$7,S144,0)+IF(Header!$C$4=T$7,T144,0)+IF(Header!$C$4=U$7,U144,0)+IF(Header!$C$4=V$7,V144,0)+IF(Header!$C$4=W$7,W144,0)+IF(Header!$C$4=X$7,X144,0)+IF(Header!$C$4=Y$7,Y144,0)+IF(Header!$C$4=Z$7,Z144,0)+IF(Header!$C$4=AA$7,AA144,0)+IF(Header!$C$4=AB$7,AB144,0)+IF(Header!$C$4=AC$7,AC144,0)+IF(Header!$C$4=AD$7,AD144,0)</f>
        <v>0</v>
      </c>
      <c r="AG144" s="351">
        <f t="shared" si="47"/>
        <v>0</v>
      </c>
      <c r="AJ144" s="2">
        <f t="shared" si="35"/>
        <v>0</v>
      </c>
      <c r="AK144" s="341">
        <f t="shared" si="36"/>
        <v>0</v>
      </c>
      <c r="AL144" s="341">
        <f t="shared" si="37"/>
        <v>0</v>
      </c>
      <c r="AM144" s="341">
        <f t="shared" si="38"/>
        <v>0</v>
      </c>
      <c r="AN144" s="341">
        <f t="shared" si="39"/>
        <v>0</v>
      </c>
      <c r="AO144" s="341">
        <f t="shared" si="40"/>
        <v>0</v>
      </c>
      <c r="AP144" s="341">
        <f t="shared" si="41"/>
        <v>0</v>
      </c>
      <c r="AQ144" s="341">
        <f t="shared" si="42"/>
        <v>0</v>
      </c>
      <c r="AR144" s="341">
        <f t="shared" si="43"/>
        <v>0</v>
      </c>
      <c r="AS144" s="341">
        <f t="shared" si="44"/>
        <v>0</v>
      </c>
      <c r="AT144" s="341">
        <f t="shared" si="45"/>
        <v>0</v>
      </c>
      <c r="AU144" s="341">
        <f t="shared" si="46"/>
        <v>0</v>
      </c>
      <c r="AV144" s="351"/>
      <c r="AX144" s="349" cm="1">
        <f t="array" ref="AX144">IFERROR(_xldudf_SCOTT_SUMTRANSACTIONS(Scotts_Org1,'COA - VALUE TABLE'!$A144,'COA - VALUE TABLE'!AX$5,'COA - VALUE TABLE'!AX$6),0)</f>
        <v>0</v>
      </c>
      <c r="AY144" s="350" cm="1">
        <f t="array" ref="AY144">IFERROR(_xldudf_SCOTT_SUMTRANSACTIONS(Scotts_Org1,'COA - VALUE TABLE'!$A144,'COA - VALUE TABLE'!AY$5,'COA - VALUE TABLE'!AY$6),0)</f>
        <v>0</v>
      </c>
      <c r="AZ144" s="350" cm="1">
        <f t="array" ref="AZ144">IFERROR(_xldudf_SCOTT_SUMTRANSACTIONS(Scotts_Org1,'COA - VALUE TABLE'!$A144,'COA - VALUE TABLE'!AZ$5,'COA - VALUE TABLE'!AZ$6),0)</f>
        <v>0</v>
      </c>
      <c r="BA144" s="350" cm="1">
        <f t="array" ref="BA144">IFERROR(_xldudf_SCOTT_SUMTRANSACTIONS(Scotts_Org1,'COA - VALUE TABLE'!$A144,'COA - VALUE TABLE'!BA$5,'COA - VALUE TABLE'!BA$6),0)</f>
        <v>0</v>
      </c>
      <c r="BB144" s="350" cm="1">
        <f t="array" ref="BB144">IFERROR(_xldudf_SCOTT_SUMTRANSACTIONS(Scotts_Org1,'COA - VALUE TABLE'!$A144,'COA - VALUE TABLE'!BB$5,'COA - VALUE TABLE'!BB$6),0)</f>
        <v>0</v>
      </c>
      <c r="BC144" s="350" cm="1">
        <f t="array" ref="BC144">IFERROR(_xldudf_SCOTT_SUMTRANSACTIONS(Scotts_Org1,'COA - VALUE TABLE'!$A144,'COA - VALUE TABLE'!BC$5,'COA - VALUE TABLE'!BC$6),0)</f>
        <v>0</v>
      </c>
      <c r="BD144" s="350" cm="1">
        <f t="array" ref="BD144">IFERROR(_xldudf_SCOTT_SUMTRANSACTIONS(Scotts_Org1,'COA - VALUE TABLE'!$A144,'COA - VALUE TABLE'!BD$5,'COA - VALUE TABLE'!BD$6),0)</f>
        <v>0</v>
      </c>
      <c r="BE144" s="350" cm="1">
        <f t="array" ref="BE144">IFERROR(_xldudf_SCOTT_SUMTRANSACTIONS(Scotts_Org1,'COA - VALUE TABLE'!$A144,'COA - VALUE TABLE'!BE$5,'COA - VALUE TABLE'!BE$6),0)</f>
        <v>0</v>
      </c>
      <c r="BF144" s="350" cm="1">
        <f t="array" ref="BF144">IFERROR(_xldudf_SCOTT_SUMTRANSACTIONS(Scotts_Org1,'COA - VALUE TABLE'!$A144,'COA - VALUE TABLE'!BF$5,'COA - VALUE TABLE'!BF$6),0)</f>
        <v>0</v>
      </c>
      <c r="BG144" s="350" cm="1">
        <f t="array" ref="BG144">IFERROR(_xldudf_SCOTT_SUMTRANSACTIONS(Scotts_Org1,'COA - VALUE TABLE'!$A144,'COA - VALUE TABLE'!BG$5,'COA - VALUE TABLE'!BG$6),0)</f>
        <v>0</v>
      </c>
      <c r="BH144" s="350" cm="1">
        <f t="array" ref="BH144">IFERROR(_xldudf_SCOTT_SUMTRANSACTIONS(Scotts_Org1,'COA - VALUE TABLE'!$A144,'COA - VALUE TABLE'!BH$5,'COA - VALUE TABLE'!BH$6),0)</f>
        <v>0</v>
      </c>
      <c r="BI144" s="350" cm="1">
        <f t="array" ref="BI144">IFERROR(_xldudf_SCOTT_SUMTRANSACTIONS(Scotts_Org1,'COA - VALUE TABLE'!$A144,'COA - VALUE TABLE'!BI$5,'COA - VALUE TABLE'!BI$6),0)</f>
        <v>0</v>
      </c>
      <c r="BJ144" s="351" cm="1">
        <f t="array" ref="BJ144">IFERROR(_xldudf_SCOTT_SUMTRANSACTIONS(Scotts_Org1,'COA - VALUE TABLE'!$A144,'COA - VALUE TABLE'!BJ$5,'COA - VALUE TABLE'!BJ$6),0)</f>
        <v>0</v>
      </c>
    </row>
    <row r="145" spans="1:62" x14ac:dyDescent="0.2">
      <c r="A145" s="2"/>
      <c r="B145" s="341"/>
      <c r="C145" s="341"/>
      <c r="D145" s="341"/>
      <c r="E145" s="341"/>
      <c r="F145" s="341"/>
      <c r="G145" s="341"/>
      <c r="H145" s="341"/>
      <c r="I145" s="341"/>
      <c r="J145" s="341"/>
      <c r="K145" s="3"/>
      <c r="L145" t="str">
        <f t="shared" si="33"/>
        <v xml:space="preserve"> - </v>
      </c>
      <c r="M145" t="s">
        <v>456</v>
      </c>
      <c r="S145" s="349" cm="1">
        <f t="array" ref="S145">IFERROR(_xldudf_SCOTT_SUMTRANSACTIONS(Scotts_Org1,'COA - VALUE TABLE'!$A145,'COA - VALUE TABLE'!S$5,'COA - VALUE TABLE'!S$6),0)</f>
        <v>0</v>
      </c>
      <c r="T145" s="350" cm="1">
        <f t="array" ref="T145">IFERROR(_xldudf_SCOTT_SUMTRANSACTIONS(Scotts_Org1,'COA - VALUE TABLE'!$A145,'COA - VALUE TABLE'!T$5,'COA - VALUE TABLE'!T$6),0)</f>
        <v>0</v>
      </c>
      <c r="U145" s="350" cm="1">
        <f t="array" ref="U145">IFERROR(_xldudf_SCOTT_SUMTRANSACTIONS(Scotts_Org1,'COA - VALUE TABLE'!$A145,'COA - VALUE TABLE'!U$5,'COA - VALUE TABLE'!U$6),0)</f>
        <v>0</v>
      </c>
      <c r="V145" s="350" cm="1">
        <f t="array" ref="V145">IFERROR(_xldudf_SCOTT_SUMTRANSACTIONS(Scotts_Org1,'COA - VALUE TABLE'!$A145,'COA - VALUE TABLE'!V$5,'COA - VALUE TABLE'!V$6),0)</f>
        <v>0</v>
      </c>
      <c r="W145" s="350" cm="1">
        <f t="array" ref="W145">IFERROR(_xldudf_SCOTT_SUMTRANSACTIONS(Scotts_Org1,'COA - VALUE TABLE'!$A145,'COA - VALUE TABLE'!W$5,'COA - VALUE TABLE'!W$6),0)</f>
        <v>0</v>
      </c>
      <c r="X145" s="350" cm="1">
        <f t="array" ref="X145">IFERROR(_xldudf_SCOTT_SUMTRANSACTIONS(Scotts_Org1,'COA - VALUE TABLE'!$A145,'COA - VALUE TABLE'!X$5,'COA - VALUE TABLE'!X$6),0)</f>
        <v>0</v>
      </c>
      <c r="Y145" s="350" cm="1">
        <f t="array" ref="Y145">IFERROR(_xldudf_SCOTT_SUMTRANSACTIONS(Scotts_Org1,'COA - VALUE TABLE'!$A145,'COA - VALUE TABLE'!Y$5,'COA - VALUE TABLE'!Y$6),0)</f>
        <v>0</v>
      </c>
      <c r="Z145" s="350" cm="1">
        <f t="array" ref="Z145">IFERROR(_xldudf_SCOTT_SUMTRANSACTIONS(Scotts_Org1,'COA - VALUE TABLE'!$A145,'COA - VALUE TABLE'!Z$5,'COA - VALUE TABLE'!Z$6),0)</f>
        <v>0</v>
      </c>
      <c r="AA145" s="350" cm="1">
        <f t="array" ref="AA145">IFERROR(_xldudf_SCOTT_SUMTRANSACTIONS(Scotts_Org1,'COA - VALUE TABLE'!$A145,'COA - VALUE TABLE'!AA$5,'COA - VALUE TABLE'!AA$6),0)</f>
        <v>0</v>
      </c>
      <c r="AB145" s="350" cm="1">
        <f t="array" ref="AB145">IFERROR(_xldudf_SCOTT_SUMTRANSACTIONS(Scotts_Org1,'COA - VALUE TABLE'!$A145,'COA - VALUE TABLE'!AB$5,'COA - VALUE TABLE'!AB$6),0)</f>
        <v>0</v>
      </c>
      <c r="AC145" s="350" cm="1">
        <f t="array" ref="AC145">IFERROR(_xldudf_SCOTT_SUMTRANSACTIONS(Scotts_Org1,'COA - VALUE TABLE'!$A145,'COA - VALUE TABLE'!AC$5,'COA - VALUE TABLE'!AC$6),0)</f>
        <v>0</v>
      </c>
      <c r="AD145" s="350" cm="1">
        <f t="array" ref="AD145">IFERROR(_xldudf_SCOTT_SUMTRANSACTIONS(Scotts_Org1,'COA - VALUE TABLE'!$A145,'COA - VALUE TABLE'!AD$5,'COA - VALUE TABLE'!AD$6),0)</f>
        <v>0</v>
      </c>
      <c r="AE145" s="350">
        <f t="shared" si="34"/>
        <v>0</v>
      </c>
      <c r="AF145" s="350">
        <f>IF(Header!$C$4=S$7,S145,0)+IF(Header!$C$4=T$7,T145,0)+IF(Header!$C$4=U$7,U145,0)+IF(Header!$C$4=V$7,V145,0)+IF(Header!$C$4=W$7,W145,0)+IF(Header!$C$4=X$7,X145,0)+IF(Header!$C$4=Y$7,Y145,0)+IF(Header!$C$4=Z$7,Z145,0)+IF(Header!$C$4=AA$7,AA145,0)+IF(Header!$C$4=AB$7,AB145,0)+IF(Header!$C$4=AC$7,AC145,0)+IF(Header!$C$4=AD$7,AD145,0)</f>
        <v>0</v>
      </c>
      <c r="AG145" s="351">
        <f t="shared" si="47"/>
        <v>0</v>
      </c>
      <c r="AJ145" s="2">
        <f t="shared" si="35"/>
        <v>0</v>
      </c>
      <c r="AK145" s="341">
        <f t="shared" si="36"/>
        <v>0</v>
      </c>
      <c r="AL145" s="341">
        <f t="shared" si="37"/>
        <v>0</v>
      </c>
      <c r="AM145" s="341">
        <f t="shared" si="38"/>
        <v>0</v>
      </c>
      <c r="AN145" s="341">
        <f t="shared" si="39"/>
        <v>0</v>
      </c>
      <c r="AO145" s="341">
        <f t="shared" si="40"/>
        <v>0</v>
      </c>
      <c r="AP145" s="341">
        <f t="shared" si="41"/>
        <v>0</v>
      </c>
      <c r="AQ145" s="341">
        <f t="shared" si="42"/>
        <v>0</v>
      </c>
      <c r="AR145" s="341">
        <f t="shared" si="43"/>
        <v>0</v>
      </c>
      <c r="AS145" s="341">
        <f t="shared" si="44"/>
        <v>0</v>
      </c>
      <c r="AT145" s="341">
        <f t="shared" si="45"/>
        <v>0</v>
      </c>
      <c r="AU145" s="341">
        <f t="shared" si="46"/>
        <v>0</v>
      </c>
      <c r="AV145" s="351"/>
      <c r="AX145" s="349" cm="1">
        <f t="array" ref="AX145">IFERROR(_xldudf_SCOTT_SUMTRANSACTIONS(Scotts_Org1,'COA - VALUE TABLE'!$A145,'COA - VALUE TABLE'!AX$5,'COA - VALUE TABLE'!AX$6),0)</f>
        <v>0</v>
      </c>
      <c r="AY145" s="350" cm="1">
        <f t="array" ref="AY145">IFERROR(_xldudf_SCOTT_SUMTRANSACTIONS(Scotts_Org1,'COA - VALUE TABLE'!$A145,'COA - VALUE TABLE'!AY$5,'COA - VALUE TABLE'!AY$6),0)</f>
        <v>0</v>
      </c>
      <c r="AZ145" s="350" cm="1">
        <f t="array" ref="AZ145">IFERROR(_xldudf_SCOTT_SUMTRANSACTIONS(Scotts_Org1,'COA - VALUE TABLE'!$A145,'COA - VALUE TABLE'!AZ$5,'COA - VALUE TABLE'!AZ$6),0)</f>
        <v>0</v>
      </c>
      <c r="BA145" s="350" cm="1">
        <f t="array" ref="BA145">IFERROR(_xldudf_SCOTT_SUMTRANSACTIONS(Scotts_Org1,'COA - VALUE TABLE'!$A145,'COA - VALUE TABLE'!BA$5,'COA - VALUE TABLE'!BA$6),0)</f>
        <v>0</v>
      </c>
      <c r="BB145" s="350" cm="1">
        <f t="array" ref="BB145">IFERROR(_xldudf_SCOTT_SUMTRANSACTIONS(Scotts_Org1,'COA - VALUE TABLE'!$A145,'COA - VALUE TABLE'!BB$5,'COA - VALUE TABLE'!BB$6),0)</f>
        <v>0</v>
      </c>
      <c r="BC145" s="350" cm="1">
        <f t="array" ref="BC145">IFERROR(_xldudf_SCOTT_SUMTRANSACTIONS(Scotts_Org1,'COA - VALUE TABLE'!$A145,'COA - VALUE TABLE'!BC$5,'COA - VALUE TABLE'!BC$6),0)</f>
        <v>0</v>
      </c>
      <c r="BD145" s="350" cm="1">
        <f t="array" ref="BD145">IFERROR(_xldudf_SCOTT_SUMTRANSACTIONS(Scotts_Org1,'COA - VALUE TABLE'!$A145,'COA - VALUE TABLE'!BD$5,'COA - VALUE TABLE'!BD$6),0)</f>
        <v>0</v>
      </c>
      <c r="BE145" s="350" cm="1">
        <f t="array" ref="BE145">IFERROR(_xldudf_SCOTT_SUMTRANSACTIONS(Scotts_Org1,'COA - VALUE TABLE'!$A145,'COA - VALUE TABLE'!BE$5,'COA - VALUE TABLE'!BE$6),0)</f>
        <v>0</v>
      </c>
      <c r="BF145" s="350" cm="1">
        <f t="array" ref="BF145">IFERROR(_xldudf_SCOTT_SUMTRANSACTIONS(Scotts_Org1,'COA - VALUE TABLE'!$A145,'COA - VALUE TABLE'!BF$5,'COA - VALUE TABLE'!BF$6),0)</f>
        <v>0</v>
      </c>
      <c r="BG145" s="350" cm="1">
        <f t="array" ref="BG145">IFERROR(_xldudf_SCOTT_SUMTRANSACTIONS(Scotts_Org1,'COA - VALUE TABLE'!$A145,'COA - VALUE TABLE'!BG$5,'COA - VALUE TABLE'!BG$6),0)</f>
        <v>0</v>
      </c>
      <c r="BH145" s="350" cm="1">
        <f t="array" ref="BH145">IFERROR(_xldudf_SCOTT_SUMTRANSACTIONS(Scotts_Org1,'COA - VALUE TABLE'!$A145,'COA - VALUE TABLE'!BH$5,'COA - VALUE TABLE'!BH$6),0)</f>
        <v>0</v>
      </c>
      <c r="BI145" s="350" cm="1">
        <f t="array" ref="BI145">IFERROR(_xldudf_SCOTT_SUMTRANSACTIONS(Scotts_Org1,'COA - VALUE TABLE'!$A145,'COA - VALUE TABLE'!BI$5,'COA - VALUE TABLE'!BI$6),0)</f>
        <v>0</v>
      </c>
      <c r="BJ145" s="351" cm="1">
        <f t="array" ref="BJ145">IFERROR(_xldudf_SCOTT_SUMTRANSACTIONS(Scotts_Org1,'COA - VALUE TABLE'!$A145,'COA - VALUE TABLE'!BJ$5,'COA - VALUE TABLE'!BJ$6),0)</f>
        <v>0</v>
      </c>
    </row>
    <row r="146" spans="1:62" x14ac:dyDescent="0.2">
      <c r="A146" s="2"/>
      <c r="B146" s="341"/>
      <c r="C146" s="341"/>
      <c r="D146" s="341"/>
      <c r="E146" s="341"/>
      <c r="F146" s="341"/>
      <c r="G146" s="341"/>
      <c r="H146" s="341"/>
      <c r="I146" s="341"/>
      <c r="J146" s="341"/>
      <c r="K146" s="3"/>
      <c r="L146" t="str">
        <f t="shared" si="33"/>
        <v xml:space="preserve"> - </v>
      </c>
      <c r="M146" t="s">
        <v>456</v>
      </c>
      <c r="S146" s="349" cm="1">
        <f t="array" ref="S146">IFERROR(_xldudf_SCOTT_SUMTRANSACTIONS(Scotts_Org1,'COA - VALUE TABLE'!$A146,'COA - VALUE TABLE'!S$5,'COA - VALUE TABLE'!S$6),0)</f>
        <v>0</v>
      </c>
      <c r="T146" s="350" cm="1">
        <f t="array" ref="T146">IFERROR(_xldudf_SCOTT_SUMTRANSACTIONS(Scotts_Org1,'COA - VALUE TABLE'!$A146,'COA - VALUE TABLE'!T$5,'COA - VALUE TABLE'!T$6),0)</f>
        <v>0</v>
      </c>
      <c r="U146" s="350" cm="1">
        <f t="array" ref="U146">IFERROR(_xldudf_SCOTT_SUMTRANSACTIONS(Scotts_Org1,'COA - VALUE TABLE'!$A146,'COA - VALUE TABLE'!U$5,'COA - VALUE TABLE'!U$6),0)</f>
        <v>0</v>
      </c>
      <c r="V146" s="350" cm="1">
        <f t="array" ref="V146">IFERROR(_xldudf_SCOTT_SUMTRANSACTIONS(Scotts_Org1,'COA - VALUE TABLE'!$A146,'COA - VALUE TABLE'!V$5,'COA - VALUE TABLE'!V$6),0)</f>
        <v>0</v>
      </c>
      <c r="W146" s="350" cm="1">
        <f t="array" ref="W146">IFERROR(_xldudf_SCOTT_SUMTRANSACTIONS(Scotts_Org1,'COA - VALUE TABLE'!$A146,'COA - VALUE TABLE'!W$5,'COA - VALUE TABLE'!W$6),0)</f>
        <v>0</v>
      </c>
      <c r="X146" s="350" cm="1">
        <f t="array" ref="X146">IFERROR(_xldudf_SCOTT_SUMTRANSACTIONS(Scotts_Org1,'COA - VALUE TABLE'!$A146,'COA - VALUE TABLE'!X$5,'COA - VALUE TABLE'!X$6),0)</f>
        <v>0</v>
      </c>
      <c r="Y146" s="350" cm="1">
        <f t="array" ref="Y146">IFERROR(_xldudf_SCOTT_SUMTRANSACTIONS(Scotts_Org1,'COA - VALUE TABLE'!$A146,'COA - VALUE TABLE'!Y$5,'COA - VALUE TABLE'!Y$6),0)</f>
        <v>0</v>
      </c>
      <c r="Z146" s="350" cm="1">
        <f t="array" ref="Z146">IFERROR(_xldudf_SCOTT_SUMTRANSACTIONS(Scotts_Org1,'COA - VALUE TABLE'!$A146,'COA - VALUE TABLE'!Z$5,'COA - VALUE TABLE'!Z$6),0)</f>
        <v>0</v>
      </c>
      <c r="AA146" s="350" cm="1">
        <f t="array" ref="AA146">IFERROR(_xldudf_SCOTT_SUMTRANSACTIONS(Scotts_Org1,'COA - VALUE TABLE'!$A146,'COA - VALUE TABLE'!AA$5,'COA - VALUE TABLE'!AA$6),0)</f>
        <v>0</v>
      </c>
      <c r="AB146" s="350" cm="1">
        <f t="array" ref="AB146">IFERROR(_xldudf_SCOTT_SUMTRANSACTIONS(Scotts_Org1,'COA - VALUE TABLE'!$A146,'COA - VALUE TABLE'!AB$5,'COA - VALUE TABLE'!AB$6),0)</f>
        <v>0</v>
      </c>
      <c r="AC146" s="350" cm="1">
        <f t="array" ref="AC146">IFERROR(_xldudf_SCOTT_SUMTRANSACTIONS(Scotts_Org1,'COA - VALUE TABLE'!$A146,'COA - VALUE TABLE'!AC$5,'COA - VALUE TABLE'!AC$6),0)</f>
        <v>0</v>
      </c>
      <c r="AD146" s="350" cm="1">
        <f t="array" ref="AD146">IFERROR(_xldudf_SCOTT_SUMTRANSACTIONS(Scotts_Org1,'COA - VALUE TABLE'!$A146,'COA - VALUE TABLE'!AD$5,'COA - VALUE TABLE'!AD$6),0)</f>
        <v>0</v>
      </c>
      <c r="AE146" s="350">
        <f t="shared" si="34"/>
        <v>0</v>
      </c>
      <c r="AF146" s="350">
        <f>IF(Header!$C$4=S$7,S146,0)+IF(Header!$C$4=T$7,T146,0)+IF(Header!$C$4=U$7,U146,0)+IF(Header!$C$4=V$7,V146,0)+IF(Header!$C$4=W$7,W146,0)+IF(Header!$C$4=X$7,X146,0)+IF(Header!$C$4=Y$7,Y146,0)+IF(Header!$C$4=Z$7,Z146,0)+IF(Header!$C$4=AA$7,AA146,0)+IF(Header!$C$4=AB$7,AB146,0)+IF(Header!$C$4=AC$7,AC146,0)+IF(Header!$C$4=AD$7,AD146,0)</f>
        <v>0</v>
      </c>
      <c r="AG146" s="351">
        <f t="shared" si="47"/>
        <v>0</v>
      </c>
      <c r="AJ146" s="2">
        <f t="shared" si="35"/>
        <v>0</v>
      </c>
      <c r="AK146" s="341">
        <f t="shared" si="36"/>
        <v>0</v>
      </c>
      <c r="AL146" s="341">
        <f t="shared" si="37"/>
        <v>0</v>
      </c>
      <c r="AM146" s="341">
        <f t="shared" si="38"/>
        <v>0</v>
      </c>
      <c r="AN146" s="341">
        <f t="shared" si="39"/>
        <v>0</v>
      </c>
      <c r="AO146" s="341">
        <f t="shared" si="40"/>
        <v>0</v>
      </c>
      <c r="AP146" s="341">
        <f t="shared" si="41"/>
        <v>0</v>
      </c>
      <c r="AQ146" s="341">
        <f t="shared" si="42"/>
        <v>0</v>
      </c>
      <c r="AR146" s="341">
        <f t="shared" si="43"/>
        <v>0</v>
      </c>
      <c r="AS146" s="341">
        <f t="shared" si="44"/>
        <v>0</v>
      </c>
      <c r="AT146" s="341">
        <f t="shared" si="45"/>
        <v>0</v>
      </c>
      <c r="AU146" s="341">
        <f t="shared" si="46"/>
        <v>0</v>
      </c>
      <c r="AV146" s="351"/>
      <c r="AX146" s="349" cm="1">
        <f t="array" ref="AX146">IFERROR(_xldudf_SCOTT_SUMTRANSACTIONS(Scotts_Org1,'COA - VALUE TABLE'!$A146,'COA - VALUE TABLE'!AX$5,'COA - VALUE TABLE'!AX$6),0)</f>
        <v>0</v>
      </c>
      <c r="AY146" s="350" cm="1">
        <f t="array" ref="AY146">IFERROR(_xldudf_SCOTT_SUMTRANSACTIONS(Scotts_Org1,'COA - VALUE TABLE'!$A146,'COA - VALUE TABLE'!AY$5,'COA - VALUE TABLE'!AY$6),0)</f>
        <v>0</v>
      </c>
      <c r="AZ146" s="350" cm="1">
        <f t="array" ref="AZ146">IFERROR(_xldudf_SCOTT_SUMTRANSACTIONS(Scotts_Org1,'COA - VALUE TABLE'!$A146,'COA - VALUE TABLE'!AZ$5,'COA - VALUE TABLE'!AZ$6),0)</f>
        <v>0</v>
      </c>
      <c r="BA146" s="350" cm="1">
        <f t="array" ref="BA146">IFERROR(_xldudf_SCOTT_SUMTRANSACTIONS(Scotts_Org1,'COA - VALUE TABLE'!$A146,'COA - VALUE TABLE'!BA$5,'COA - VALUE TABLE'!BA$6),0)</f>
        <v>0</v>
      </c>
      <c r="BB146" s="350" cm="1">
        <f t="array" ref="BB146">IFERROR(_xldudf_SCOTT_SUMTRANSACTIONS(Scotts_Org1,'COA - VALUE TABLE'!$A146,'COA - VALUE TABLE'!BB$5,'COA - VALUE TABLE'!BB$6),0)</f>
        <v>0</v>
      </c>
      <c r="BC146" s="350" cm="1">
        <f t="array" ref="BC146">IFERROR(_xldudf_SCOTT_SUMTRANSACTIONS(Scotts_Org1,'COA - VALUE TABLE'!$A146,'COA - VALUE TABLE'!BC$5,'COA - VALUE TABLE'!BC$6),0)</f>
        <v>0</v>
      </c>
      <c r="BD146" s="350" cm="1">
        <f t="array" ref="BD146">IFERROR(_xldudf_SCOTT_SUMTRANSACTIONS(Scotts_Org1,'COA - VALUE TABLE'!$A146,'COA - VALUE TABLE'!BD$5,'COA - VALUE TABLE'!BD$6),0)</f>
        <v>0</v>
      </c>
      <c r="BE146" s="350" cm="1">
        <f t="array" ref="BE146">IFERROR(_xldudf_SCOTT_SUMTRANSACTIONS(Scotts_Org1,'COA - VALUE TABLE'!$A146,'COA - VALUE TABLE'!BE$5,'COA - VALUE TABLE'!BE$6),0)</f>
        <v>0</v>
      </c>
      <c r="BF146" s="350" cm="1">
        <f t="array" ref="BF146">IFERROR(_xldudf_SCOTT_SUMTRANSACTIONS(Scotts_Org1,'COA - VALUE TABLE'!$A146,'COA - VALUE TABLE'!BF$5,'COA - VALUE TABLE'!BF$6),0)</f>
        <v>0</v>
      </c>
      <c r="BG146" s="350" cm="1">
        <f t="array" ref="BG146">IFERROR(_xldudf_SCOTT_SUMTRANSACTIONS(Scotts_Org1,'COA - VALUE TABLE'!$A146,'COA - VALUE TABLE'!BG$5,'COA - VALUE TABLE'!BG$6),0)</f>
        <v>0</v>
      </c>
      <c r="BH146" s="350" cm="1">
        <f t="array" ref="BH146">IFERROR(_xldudf_SCOTT_SUMTRANSACTIONS(Scotts_Org1,'COA - VALUE TABLE'!$A146,'COA - VALUE TABLE'!BH$5,'COA - VALUE TABLE'!BH$6),0)</f>
        <v>0</v>
      </c>
      <c r="BI146" s="350" cm="1">
        <f t="array" ref="BI146">IFERROR(_xldudf_SCOTT_SUMTRANSACTIONS(Scotts_Org1,'COA - VALUE TABLE'!$A146,'COA - VALUE TABLE'!BI$5,'COA - VALUE TABLE'!BI$6),0)</f>
        <v>0</v>
      </c>
      <c r="BJ146" s="351" cm="1">
        <f t="array" ref="BJ146">IFERROR(_xldudf_SCOTT_SUMTRANSACTIONS(Scotts_Org1,'COA - VALUE TABLE'!$A146,'COA - VALUE TABLE'!BJ$5,'COA - VALUE TABLE'!BJ$6),0)</f>
        <v>0</v>
      </c>
    </row>
    <row r="147" spans="1:62" x14ac:dyDescent="0.2">
      <c r="A147" s="2"/>
      <c r="B147" s="341"/>
      <c r="C147" s="341"/>
      <c r="D147" s="341"/>
      <c r="E147" s="341"/>
      <c r="F147" s="341"/>
      <c r="G147" s="341"/>
      <c r="H147" s="341"/>
      <c r="I147" s="341"/>
      <c r="J147" s="341"/>
      <c r="K147" s="3"/>
      <c r="L147" t="str">
        <f t="shared" si="33"/>
        <v xml:space="preserve"> - </v>
      </c>
      <c r="M147" t="s">
        <v>456</v>
      </c>
      <c r="S147" s="349" cm="1">
        <f t="array" ref="S147">IFERROR(_xldudf_SCOTT_SUMTRANSACTIONS(Scotts_Org1,'COA - VALUE TABLE'!$A147,'COA - VALUE TABLE'!S$5,'COA - VALUE TABLE'!S$6),0)</f>
        <v>0</v>
      </c>
      <c r="T147" s="350" cm="1">
        <f t="array" ref="T147">IFERROR(_xldudf_SCOTT_SUMTRANSACTIONS(Scotts_Org1,'COA - VALUE TABLE'!$A147,'COA - VALUE TABLE'!T$5,'COA - VALUE TABLE'!T$6),0)</f>
        <v>0</v>
      </c>
      <c r="U147" s="350" cm="1">
        <f t="array" ref="U147">IFERROR(_xldudf_SCOTT_SUMTRANSACTIONS(Scotts_Org1,'COA - VALUE TABLE'!$A147,'COA - VALUE TABLE'!U$5,'COA - VALUE TABLE'!U$6),0)</f>
        <v>0</v>
      </c>
      <c r="V147" s="350" cm="1">
        <f t="array" ref="V147">IFERROR(_xldudf_SCOTT_SUMTRANSACTIONS(Scotts_Org1,'COA - VALUE TABLE'!$A147,'COA - VALUE TABLE'!V$5,'COA - VALUE TABLE'!V$6),0)</f>
        <v>0</v>
      </c>
      <c r="W147" s="350" cm="1">
        <f t="array" ref="W147">IFERROR(_xldudf_SCOTT_SUMTRANSACTIONS(Scotts_Org1,'COA - VALUE TABLE'!$A147,'COA - VALUE TABLE'!W$5,'COA - VALUE TABLE'!W$6),0)</f>
        <v>0</v>
      </c>
      <c r="X147" s="350" cm="1">
        <f t="array" ref="X147">IFERROR(_xldudf_SCOTT_SUMTRANSACTIONS(Scotts_Org1,'COA - VALUE TABLE'!$A147,'COA - VALUE TABLE'!X$5,'COA - VALUE TABLE'!X$6),0)</f>
        <v>0</v>
      </c>
      <c r="Y147" s="350" cm="1">
        <f t="array" ref="Y147">IFERROR(_xldudf_SCOTT_SUMTRANSACTIONS(Scotts_Org1,'COA - VALUE TABLE'!$A147,'COA - VALUE TABLE'!Y$5,'COA - VALUE TABLE'!Y$6),0)</f>
        <v>0</v>
      </c>
      <c r="Z147" s="350" cm="1">
        <f t="array" ref="Z147">IFERROR(_xldudf_SCOTT_SUMTRANSACTIONS(Scotts_Org1,'COA - VALUE TABLE'!$A147,'COA - VALUE TABLE'!Z$5,'COA - VALUE TABLE'!Z$6),0)</f>
        <v>0</v>
      </c>
      <c r="AA147" s="350" cm="1">
        <f t="array" ref="AA147">IFERROR(_xldudf_SCOTT_SUMTRANSACTIONS(Scotts_Org1,'COA - VALUE TABLE'!$A147,'COA - VALUE TABLE'!AA$5,'COA - VALUE TABLE'!AA$6),0)</f>
        <v>0</v>
      </c>
      <c r="AB147" s="350" cm="1">
        <f t="array" ref="AB147">IFERROR(_xldudf_SCOTT_SUMTRANSACTIONS(Scotts_Org1,'COA - VALUE TABLE'!$A147,'COA - VALUE TABLE'!AB$5,'COA - VALUE TABLE'!AB$6),0)</f>
        <v>0</v>
      </c>
      <c r="AC147" s="350" cm="1">
        <f t="array" ref="AC147">IFERROR(_xldudf_SCOTT_SUMTRANSACTIONS(Scotts_Org1,'COA - VALUE TABLE'!$A147,'COA - VALUE TABLE'!AC$5,'COA - VALUE TABLE'!AC$6),0)</f>
        <v>0</v>
      </c>
      <c r="AD147" s="350" cm="1">
        <f t="array" ref="AD147">IFERROR(_xldudf_SCOTT_SUMTRANSACTIONS(Scotts_Org1,'COA - VALUE TABLE'!$A147,'COA - VALUE TABLE'!AD$5,'COA - VALUE TABLE'!AD$6),0)</f>
        <v>0</v>
      </c>
      <c r="AE147" s="350">
        <f t="shared" si="34"/>
        <v>0</v>
      </c>
      <c r="AF147" s="350">
        <f>IF(Header!$C$4=S$7,S147,0)+IF(Header!$C$4=T$7,T147,0)+IF(Header!$C$4=U$7,U147,0)+IF(Header!$C$4=V$7,V147,0)+IF(Header!$C$4=W$7,W147,0)+IF(Header!$C$4=X$7,X147,0)+IF(Header!$C$4=Y$7,Y147,0)+IF(Header!$C$4=Z$7,Z147,0)+IF(Header!$C$4=AA$7,AA147,0)+IF(Header!$C$4=AB$7,AB147,0)+IF(Header!$C$4=AC$7,AC147,0)+IF(Header!$C$4=AD$7,AD147,0)</f>
        <v>0</v>
      </c>
      <c r="AG147" s="351">
        <f t="shared" si="47"/>
        <v>0</v>
      </c>
      <c r="AJ147" s="2">
        <f t="shared" si="35"/>
        <v>0</v>
      </c>
      <c r="AK147" s="341">
        <f t="shared" si="36"/>
        <v>0</v>
      </c>
      <c r="AL147" s="341">
        <f t="shared" si="37"/>
        <v>0</v>
      </c>
      <c r="AM147" s="341">
        <f t="shared" si="38"/>
        <v>0</v>
      </c>
      <c r="AN147" s="341">
        <f t="shared" si="39"/>
        <v>0</v>
      </c>
      <c r="AO147" s="341">
        <f t="shared" si="40"/>
        <v>0</v>
      </c>
      <c r="AP147" s="341">
        <f t="shared" si="41"/>
        <v>0</v>
      </c>
      <c r="AQ147" s="341">
        <f t="shared" si="42"/>
        <v>0</v>
      </c>
      <c r="AR147" s="341">
        <f t="shared" si="43"/>
        <v>0</v>
      </c>
      <c r="AS147" s="341">
        <f t="shared" si="44"/>
        <v>0</v>
      </c>
      <c r="AT147" s="341">
        <f t="shared" si="45"/>
        <v>0</v>
      </c>
      <c r="AU147" s="341">
        <f t="shared" si="46"/>
        <v>0</v>
      </c>
      <c r="AV147" s="351"/>
      <c r="AX147" s="349" cm="1">
        <f t="array" ref="AX147">IFERROR(_xldudf_SCOTT_SUMTRANSACTIONS(Scotts_Org1,'COA - VALUE TABLE'!$A147,'COA - VALUE TABLE'!AX$5,'COA - VALUE TABLE'!AX$6),0)</f>
        <v>0</v>
      </c>
      <c r="AY147" s="350" cm="1">
        <f t="array" ref="AY147">IFERROR(_xldudf_SCOTT_SUMTRANSACTIONS(Scotts_Org1,'COA - VALUE TABLE'!$A147,'COA - VALUE TABLE'!AY$5,'COA - VALUE TABLE'!AY$6),0)</f>
        <v>0</v>
      </c>
      <c r="AZ147" s="350" cm="1">
        <f t="array" ref="AZ147">IFERROR(_xldudf_SCOTT_SUMTRANSACTIONS(Scotts_Org1,'COA - VALUE TABLE'!$A147,'COA - VALUE TABLE'!AZ$5,'COA - VALUE TABLE'!AZ$6),0)</f>
        <v>0</v>
      </c>
      <c r="BA147" s="350" cm="1">
        <f t="array" ref="BA147">IFERROR(_xldudf_SCOTT_SUMTRANSACTIONS(Scotts_Org1,'COA - VALUE TABLE'!$A147,'COA - VALUE TABLE'!BA$5,'COA - VALUE TABLE'!BA$6),0)</f>
        <v>0</v>
      </c>
      <c r="BB147" s="350" cm="1">
        <f t="array" ref="BB147">IFERROR(_xldudf_SCOTT_SUMTRANSACTIONS(Scotts_Org1,'COA - VALUE TABLE'!$A147,'COA - VALUE TABLE'!BB$5,'COA - VALUE TABLE'!BB$6),0)</f>
        <v>0</v>
      </c>
      <c r="BC147" s="350" cm="1">
        <f t="array" ref="BC147">IFERROR(_xldudf_SCOTT_SUMTRANSACTIONS(Scotts_Org1,'COA - VALUE TABLE'!$A147,'COA - VALUE TABLE'!BC$5,'COA - VALUE TABLE'!BC$6),0)</f>
        <v>0</v>
      </c>
      <c r="BD147" s="350" cm="1">
        <f t="array" ref="BD147">IFERROR(_xldudf_SCOTT_SUMTRANSACTIONS(Scotts_Org1,'COA - VALUE TABLE'!$A147,'COA - VALUE TABLE'!BD$5,'COA - VALUE TABLE'!BD$6),0)</f>
        <v>0</v>
      </c>
      <c r="BE147" s="350" cm="1">
        <f t="array" ref="BE147">IFERROR(_xldudf_SCOTT_SUMTRANSACTIONS(Scotts_Org1,'COA - VALUE TABLE'!$A147,'COA - VALUE TABLE'!BE$5,'COA - VALUE TABLE'!BE$6),0)</f>
        <v>0</v>
      </c>
      <c r="BF147" s="350" cm="1">
        <f t="array" ref="BF147">IFERROR(_xldudf_SCOTT_SUMTRANSACTIONS(Scotts_Org1,'COA - VALUE TABLE'!$A147,'COA - VALUE TABLE'!BF$5,'COA - VALUE TABLE'!BF$6),0)</f>
        <v>0</v>
      </c>
      <c r="BG147" s="350" cm="1">
        <f t="array" ref="BG147">IFERROR(_xldudf_SCOTT_SUMTRANSACTIONS(Scotts_Org1,'COA - VALUE TABLE'!$A147,'COA - VALUE TABLE'!BG$5,'COA - VALUE TABLE'!BG$6),0)</f>
        <v>0</v>
      </c>
      <c r="BH147" s="350" cm="1">
        <f t="array" ref="BH147">IFERROR(_xldudf_SCOTT_SUMTRANSACTIONS(Scotts_Org1,'COA - VALUE TABLE'!$A147,'COA - VALUE TABLE'!BH$5,'COA - VALUE TABLE'!BH$6),0)</f>
        <v>0</v>
      </c>
      <c r="BI147" s="350" cm="1">
        <f t="array" ref="BI147">IFERROR(_xldudf_SCOTT_SUMTRANSACTIONS(Scotts_Org1,'COA - VALUE TABLE'!$A147,'COA - VALUE TABLE'!BI$5,'COA - VALUE TABLE'!BI$6),0)</f>
        <v>0</v>
      </c>
      <c r="BJ147" s="351" cm="1">
        <f t="array" ref="BJ147">IFERROR(_xldudf_SCOTT_SUMTRANSACTIONS(Scotts_Org1,'COA - VALUE TABLE'!$A147,'COA - VALUE TABLE'!BJ$5,'COA - VALUE TABLE'!BJ$6),0)</f>
        <v>0</v>
      </c>
    </row>
    <row r="148" spans="1:62" x14ac:dyDescent="0.2">
      <c r="A148" s="2"/>
      <c r="B148" s="341"/>
      <c r="C148" s="341"/>
      <c r="D148" s="341"/>
      <c r="E148" s="341"/>
      <c r="F148" s="341"/>
      <c r="G148" s="341"/>
      <c r="H148" s="341"/>
      <c r="I148" s="341"/>
      <c r="J148" s="341"/>
      <c r="K148" s="3"/>
      <c r="L148" t="str">
        <f t="shared" si="33"/>
        <v xml:space="preserve"> - </v>
      </c>
      <c r="M148" t="s">
        <v>456</v>
      </c>
      <c r="S148" s="349" cm="1">
        <f t="array" ref="S148">IFERROR(_xldudf_SCOTT_SUMTRANSACTIONS(Scotts_Org1,'COA - VALUE TABLE'!$A148,'COA - VALUE TABLE'!S$5,'COA - VALUE TABLE'!S$6),0)</f>
        <v>0</v>
      </c>
      <c r="T148" s="350" cm="1">
        <f t="array" ref="T148">IFERROR(_xldudf_SCOTT_SUMTRANSACTIONS(Scotts_Org1,'COA - VALUE TABLE'!$A148,'COA - VALUE TABLE'!T$5,'COA - VALUE TABLE'!T$6),0)</f>
        <v>0</v>
      </c>
      <c r="U148" s="350" cm="1">
        <f t="array" ref="U148">IFERROR(_xldudf_SCOTT_SUMTRANSACTIONS(Scotts_Org1,'COA - VALUE TABLE'!$A148,'COA - VALUE TABLE'!U$5,'COA - VALUE TABLE'!U$6),0)</f>
        <v>0</v>
      </c>
      <c r="V148" s="350" cm="1">
        <f t="array" ref="V148">IFERROR(_xldudf_SCOTT_SUMTRANSACTIONS(Scotts_Org1,'COA - VALUE TABLE'!$A148,'COA - VALUE TABLE'!V$5,'COA - VALUE TABLE'!V$6),0)</f>
        <v>0</v>
      </c>
      <c r="W148" s="350" cm="1">
        <f t="array" ref="W148">IFERROR(_xldudf_SCOTT_SUMTRANSACTIONS(Scotts_Org1,'COA - VALUE TABLE'!$A148,'COA - VALUE TABLE'!W$5,'COA - VALUE TABLE'!W$6),0)</f>
        <v>0</v>
      </c>
      <c r="X148" s="350" cm="1">
        <f t="array" ref="X148">IFERROR(_xldudf_SCOTT_SUMTRANSACTIONS(Scotts_Org1,'COA - VALUE TABLE'!$A148,'COA - VALUE TABLE'!X$5,'COA - VALUE TABLE'!X$6),0)</f>
        <v>0</v>
      </c>
      <c r="Y148" s="350" cm="1">
        <f t="array" ref="Y148">IFERROR(_xldudf_SCOTT_SUMTRANSACTIONS(Scotts_Org1,'COA - VALUE TABLE'!$A148,'COA - VALUE TABLE'!Y$5,'COA - VALUE TABLE'!Y$6),0)</f>
        <v>0</v>
      </c>
      <c r="Z148" s="350" cm="1">
        <f t="array" ref="Z148">IFERROR(_xldudf_SCOTT_SUMTRANSACTIONS(Scotts_Org1,'COA - VALUE TABLE'!$A148,'COA - VALUE TABLE'!Z$5,'COA - VALUE TABLE'!Z$6),0)</f>
        <v>0</v>
      </c>
      <c r="AA148" s="350" cm="1">
        <f t="array" ref="AA148">IFERROR(_xldudf_SCOTT_SUMTRANSACTIONS(Scotts_Org1,'COA - VALUE TABLE'!$A148,'COA - VALUE TABLE'!AA$5,'COA - VALUE TABLE'!AA$6),0)</f>
        <v>0</v>
      </c>
      <c r="AB148" s="350" cm="1">
        <f t="array" ref="AB148">IFERROR(_xldudf_SCOTT_SUMTRANSACTIONS(Scotts_Org1,'COA - VALUE TABLE'!$A148,'COA - VALUE TABLE'!AB$5,'COA - VALUE TABLE'!AB$6),0)</f>
        <v>0</v>
      </c>
      <c r="AC148" s="350" cm="1">
        <f t="array" ref="AC148">IFERROR(_xldudf_SCOTT_SUMTRANSACTIONS(Scotts_Org1,'COA - VALUE TABLE'!$A148,'COA - VALUE TABLE'!AC$5,'COA - VALUE TABLE'!AC$6),0)</f>
        <v>0</v>
      </c>
      <c r="AD148" s="350" cm="1">
        <f t="array" ref="AD148">IFERROR(_xldudf_SCOTT_SUMTRANSACTIONS(Scotts_Org1,'COA - VALUE TABLE'!$A148,'COA - VALUE TABLE'!AD$5,'COA - VALUE TABLE'!AD$6),0)</f>
        <v>0</v>
      </c>
      <c r="AE148" s="350">
        <f t="shared" si="34"/>
        <v>0</v>
      </c>
      <c r="AF148" s="350">
        <f>IF(Header!$C$4=S$7,S148,0)+IF(Header!$C$4=T$7,T148,0)+IF(Header!$C$4=U$7,U148,0)+IF(Header!$C$4=V$7,V148,0)+IF(Header!$C$4=W$7,W148,0)+IF(Header!$C$4=X$7,X148,0)+IF(Header!$C$4=Y$7,Y148,0)+IF(Header!$C$4=Z$7,Z148,0)+IF(Header!$C$4=AA$7,AA148,0)+IF(Header!$C$4=AB$7,AB148,0)+IF(Header!$C$4=AC$7,AC148,0)+IF(Header!$C$4=AD$7,AD148,0)</f>
        <v>0</v>
      </c>
      <c r="AG148" s="351">
        <f t="shared" si="47"/>
        <v>0</v>
      </c>
      <c r="AJ148" s="2">
        <f t="shared" si="35"/>
        <v>0</v>
      </c>
      <c r="AK148" s="341">
        <f t="shared" si="36"/>
        <v>0</v>
      </c>
      <c r="AL148" s="341">
        <f t="shared" si="37"/>
        <v>0</v>
      </c>
      <c r="AM148" s="341">
        <f t="shared" si="38"/>
        <v>0</v>
      </c>
      <c r="AN148" s="341">
        <f t="shared" si="39"/>
        <v>0</v>
      </c>
      <c r="AO148" s="341">
        <f t="shared" si="40"/>
        <v>0</v>
      </c>
      <c r="AP148" s="341">
        <f t="shared" si="41"/>
        <v>0</v>
      </c>
      <c r="AQ148" s="341">
        <f t="shared" si="42"/>
        <v>0</v>
      </c>
      <c r="AR148" s="341">
        <f t="shared" si="43"/>
        <v>0</v>
      </c>
      <c r="AS148" s="341">
        <f t="shared" si="44"/>
        <v>0</v>
      </c>
      <c r="AT148" s="341">
        <f t="shared" si="45"/>
        <v>0</v>
      </c>
      <c r="AU148" s="341">
        <f t="shared" si="46"/>
        <v>0</v>
      </c>
      <c r="AV148" s="351"/>
      <c r="AX148" s="349" cm="1">
        <f t="array" ref="AX148">IFERROR(_xldudf_SCOTT_SUMTRANSACTIONS(Scotts_Org1,'COA - VALUE TABLE'!$A148,'COA - VALUE TABLE'!AX$5,'COA - VALUE TABLE'!AX$6),0)</f>
        <v>0</v>
      </c>
      <c r="AY148" s="350" cm="1">
        <f t="array" ref="AY148">IFERROR(_xldudf_SCOTT_SUMTRANSACTIONS(Scotts_Org1,'COA - VALUE TABLE'!$A148,'COA - VALUE TABLE'!AY$5,'COA - VALUE TABLE'!AY$6),0)</f>
        <v>0</v>
      </c>
      <c r="AZ148" s="350" cm="1">
        <f t="array" ref="AZ148">IFERROR(_xldudf_SCOTT_SUMTRANSACTIONS(Scotts_Org1,'COA - VALUE TABLE'!$A148,'COA - VALUE TABLE'!AZ$5,'COA - VALUE TABLE'!AZ$6),0)</f>
        <v>0</v>
      </c>
      <c r="BA148" s="350" cm="1">
        <f t="array" ref="BA148">IFERROR(_xldudf_SCOTT_SUMTRANSACTIONS(Scotts_Org1,'COA - VALUE TABLE'!$A148,'COA - VALUE TABLE'!BA$5,'COA - VALUE TABLE'!BA$6),0)</f>
        <v>0</v>
      </c>
      <c r="BB148" s="350" cm="1">
        <f t="array" ref="BB148">IFERROR(_xldudf_SCOTT_SUMTRANSACTIONS(Scotts_Org1,'COA - VALUE TABLE'!$A148,'COA - VALUE TABLE'!BB$5,'COA - VALUE TABLE'!BB$6),0)</f>
        <v>0</v>
      </c>
      <c r="BC148" s="350" cm="1">
        <f t="array" ref="BC148">IFERROR(_xldudf_SCOTT_SUMTRANSACTIONS(Scotts_Org1,'COA - VALUE TABLE'!$A148,'COA - VALUE TABLE'!BC$5,'COA - VALUE TABLE'!BC$6),0)</f>
        <v>0</v>
      </c>
      <c r="BD148" s="350" cm="1">
        <f t="array" ref="BD148">IFERROR(_xldudf_SCOTT_SUMTRANSACTIONS(Scotts_Org1,'COA - VALUE TABLE'!$A148,'COA - VALUE TABLE'!BD$5,'COA - VALUE TABLE'!BD$6),0)</f>
        <v>0</v>
      </c>
      <c r="BE148" s="350" cm="1">
        <f t="array" ref="BE148">IFERROR(_xldudf_SCOTT_SUMTRANSACTIONS(Scotts_Org1,'COA - VALUE TABLE'!$A148,'COA - VALUE TABLE'!BE$5,'COA - VALUE TABLE'!BE$6),0)</f>
        <v>0</v>
      </c>
      <c r="BF148" s="350" cm="1">
        <f t="array" ref="BF148">IFERROR(_xldudf_SCOTT_SUMTRANSACTIONS(Scotts_Org1,'COA - VALUE TABLE'!$A148,'COA - VALUE TABLE'!BF$5,'COA - VALUE TABLE'!BF$6),0)</f>
        <v>0</v>
      </c>
      <c r="BG148" s="350" cm="1">
        <f t="array" ref="BG148">IFERROR(_xldudf_SCOTT_SUMTRANSACTIONS(Scotts_Org1,'COA - VALUE TABLE'!$A148,'COA - VALUE TABLE'!BG$5,'COA - VALUE TABLE'!BG$6),0)</f>
        <v>0</v>
      </c>
      <c r="BH148" s="350" cm="1">
        <f t="array" ref="BH148">IFERROR(_xldudf_SCOTT_SUMTRANSACTIONS(Scotts_Org1,'COA - VALUE TABLE'!$A148,'COA - VALUE TABLE'!BH$5,'COA - VALUE TABLE'!BH$6),0)</f>
        <v>0</v>
      </c>
      <c r="BI148" s="350" cm="1">
        <f t="array" ref="BI148">IFERROR(_xldudf_SCOTT_SUMTRANSACTIONS(Scotts_Org1,'COA - VALUE TABLE'!$A148,'COA - VALUE TABLE'!BI$5,'COA - VALUE TABLE'!BI$6),0)</f>
        <v>0</v>
      </c>
      <c r="BJ148" s="351" cm="1">
        <f t="array" ref="BJ148">IFERROR(_xldudf_SCOTT_SUMTRANSACTIONS(Scotts_Org1,'COA - VALUE TABLE'!$A148,'COA - VALUE TABLE'!BJ$5,'COA - VALUE TABLE'!BJ$6),0)</f>
        <v>0</v>
      </c>
    </row>
    <row r="149" spans="1:62" x14ac:dyDescent="0.2">
      <c r="A149" s="2"/>
      <c r="B149" s="341"/>
      <c r="C149" s="341"/>
      <c r="D149" s="341"/>
      <c r="E149" s="341"/>
      <c r="F149" s="341"/>
      <c r="G149" s="341"/>
      <c r="H149" s="341"/>
      <c r="I149" s="341"/>
      <c r="J149" s="341"/>
      <c r="K149" s="3"/>
      <c r="L149" t="str">
        <f t="shared" si="33"/>
        <v xml:space="preserve"> - </v>
      </c>
      <c r="M149" t="s">
        <v>456</v>
      </c>
      <c r="S149" s="349" cm="1">
        <f t="array" ref="S149">IFERROR(_xldudf_SCOTT_SUMTRANSACTIONS(Scotts_Org1,'COA - VALUE TABLE'!$A149,'COA - VALUE TABLE'!S$5,'COA - VALUE TABLE'!S$6),0)</f>
        <v>0</v>
      </c>
      <c r="T149" s="350" cm="1">
        <f t="array" ref="T149">IFERROR(_xldudf_SCOTT_SUMTRANSACTIONS(Scotts_Org1,'COA - VALUE TABLE'!$A149,'COA - VALUE TABLE'!T$5,'COA - VALUE TABLE'!T$6),0)</f>
        <v>0</v>
      </c>
      <c r="U149" s="350" cm="1">
        <f t="array" ref="U149">IFERROR(_xldudf_SCOTT_SUMTRANSACTIONS(Scotts_Org1,'COA - VALUE TABLE'!$A149,'COA - VALUE TABLE'!U$5,'COA - VALUE TABLE'!U$6),0)</f>
        <v>0</v>
      </c>
      <c r="V149" s="350" cm="1">
        <f t="array" ref="V149">IFERROR(_xldudf_SCOTT_SUMTRANSACTIONS(Scotts_Org1,'COA - VALUE TABLE'!$A149,'COA - VALUE TABLE'!V$5,'COA - VALUE TABLE'!V$6),0)</f>
        <v>0</v>
      </c>
      <c r="W149" s="350" cm="1">
        <f t="array" ref="W149">IFERROR(_xldudf_SCOTT_SUMTRANSACTIONS(Scotts_Org1,'COA - VALUE TABLE'!$A149,'COA - VALUE TABLE'!W$5,'COA - VALUE TABLE'!W$6),0)</f>
        <v>0</v>
      </c>
      <c r="X149" s="350" cm="1">
        <f t="array" ref="X149">IFERROR(_xldudf_SCOTT_SUMTRANSACTIONS(Scotts_Org1,'COA - VALUE TABLE'!$A149,'COA - VALUE TABLE'!X$5,'COA - VALUE TABLE'!X$6),0)</f>
        <v>0</v>
      </c>
      <c r="Y149" s="350" cm="1">
        <f t="array" ref="Y149">IFERROR(_xldudf_SCOTT_SUMTRANSACTIONS(Scotts_Org1,'COA - VALUE TABLE'!$A149,'COA - VALUE TABLE'!Y$5,'COA - VALUE TABLE'!Y$6),0)</f>
        <v>0</v>
      </c>
      <c r="Z149" s="350" cm="1">
        <f t="array" ref="Z149">IFERROR(_xldudf_SCOTT_SUMTRANSACTIONS(Scotts_Org1,'COA - VALUE TABLE'!$A149,'COA - VALUE TABLE'!Z$5,'COA - VALUE TABLE'!Z$6),0)</f>
        <v>0</v>
      </c>
      <c r="AA149" s="350" cm="1">
        <f t="array" ref="AA149">IFERROR(_xldudf_SCOTT_SUMTRANSACTIONS(Scotts_Org1,'COA - VALUE TABLE'!$A149,'COA - VALUE TABLE'!AA$5,'COA - VALUE TABLE'!AA$6),0)</f>
        <v>0</v>
      </c>
      <c r="AB149" s="350" cm="1">
        <f t="array" ref="AB149">IFERROR(_xldudf_SCOTT_SUMTRANSACTIONS(Scotts_Org1,'COA - VALUE TABLE'!$A149,'COA - VALUE TABLE'!AB$5,'COA - VALUE TABLE'!AB$6),0)</f>
        <v>0</v>
      </c>
      <c r="AC149" s="350" cm="1">
        <f t="array" ref="AC149">IFERROR(_xldudf_SCOTT_SUMTRANSACTIONS(Scotts_Org1,'COA - VALUE TABLE'!$A149,'COA - VALUE TABLE'!AC$5,'COA - VALUE TABLE'!AC$6),0)</f>
        <v>0</v>
      </c>
      <c r="AD149" s="350" cm="1">
        <f t="array" ref="AD149">IFERROR(_xldudf_SCOTT_SUMTRANSACTIONS(Scotts_Org1,'COA - VALUE TABLE'!$A149,'COA - VALUE TABLE'!AD$5,'COA - VALUE TABLE'!AD$6),0)</f>
        <v>0</v>
      </c>
      <c r="AE149" s="350">
        <f t="shared" si="34"/>
        <v>0</v>
      </c>
      <c r="AF149" s="350">
        <f>IF(Header!$C$4=S$7,S149,0)+IF(Header!$C$4=T$7,T149,0)+IF(Header!$C$4=U$7,U149,0)+IF(Header!$C$4=V$7,V149,0)+IF(Header!$C$4=W$7,W149,0)+IF(Header!$C$4=X$7,X149,0)+IF(Header!$C$4=Y$7,Y149,0)+IF(Header!$C$4=Z$7,Z149,0)+IF(Header!$C$4=AA$7,AA149,0)+IF(Header!$C$4=AB$7,AB149,0)+IF(Header!$C$4=AC$7,AC149,0)+IF(Header!$C$4=AD$7,AD149,0)</f>
        <v>0</v>
      </c>
      <c r="AG149" s="351">
        <f t="shared" si="47"/>
        <v>0</v>
      </c>
      <c r="AJ149" s="2">
        <f t="shared" si="35"/>
        <v>0</v>
      </c>
      <c r="AK149" s="341">
        <f t="shared" si="36"/>
        <v>0</v>
      </c>
      <c r="AL149" s="341">
        <f t="shared" si="37"/>
        <v>0</v>
      </c>
      <c r="AM149" s="341">
        <f t="shared" si="38"/>
        <v>0</v>
      </c>
      <c r="AN149" s="341">
        <f t="shared" si="39"/>
        <v>0</v>
      </c>
      <c r="AO149" s="341">
        <f t="shared" si="40"/>
        <v>0</v>
      </c>
      <c r="AP149" s="341">
        <f t="shared" si="41"/>
        <v>0</v>
      </c>
      <c r="AQ149" s="341">
        <f t="shared" si="42"/>
        <v>0</v>
      </c>
      <c r="AR149" s="341">
        <f t="shared" si="43"/>
        <v>0</v>
      </c>
      <c r="AS149" s="341">
        <f t="shared" si="44"/>
        <v>0</v>
      </c>
      <c r="AT149" s="341">
        <f t="shared" si="45"/>
        <v>0</v>
      </c>
      <c r="AU149" s="341">
        <f t="shared" si="46"/>
        <v>0</v>
      </c>
      <c r="AV149" s="351"/>
      <c r="AX149" s="349" cm="1">
        <f t="array" ref="AX149">IFERROR(_xldudf_SCOTT_SUMTRANSACTIONS(Scotts_Org1,'COA - VALUE TABLE'!$A149,'COA - VALUE TABLE'!AX$5,'COA - VALUE TABLE'!AX$6),0)</f>
        <v>0</v>
      </c>
      <c r="AY149" s="350" cm="1">
        <f t="array" ref="AY149">IFERROR(_xldudf_SCOTT_SUMTRANSACTIONS(Scotts_Org1,'COA - VALUE TABLE'!$A149,'COA - VALUE TABLE'!AY$5,'COA - VALUE TABLE'!AY$6),0)</f>
        <v>0</v>
      </c>
      <c r="AZ149" s="350" cm="1">
        <f t="array" ref="AZ149">IFERROR(_xldudf_SCOTT_SUMTRANSACTIONS(Scotts_Org1,'COA - VALUE TABLE'!$A149,'COA - VALUE TABLE'!AZ$5,'COA - VALUE TABLE'!AZ$6),0)</f>
        <v>0</v>
      </c>
      <c r="BA149" s="350" cm="1">
        <f t="array" ref="BA149">IFERROR(_xldudf_SCOTT_SUMTRANSACTIONS(Scotts_Org1,'COA - VALUE TABLE'!$A149,'COA - VALUE TABLE'!BA$5,'COA - VALUE TABLE'!BA$6),0)</f>
        <v>0</v>
      </c>
      <c r="BB149" s="350" cm="1">
        <f t="array" ref="BB149">IFERROR(_xldudf_SCOTT_SUMTRANSACTIONS(Scotts_Org1,'COA - VALUE TABLE'!$A149,'COA - VALUE TABLE'!BB$5,'COA - VALUE TABLE'!BB$6),0)</f>
        <v>0</v>
      </c>
      <c r="BC149" s="350" cm="1">
        <f t="array" ref="BC149">IFERROR(_xldudf_SCOTT_SUMTRANSACTIONS(Scotts_Org1,'COA - VALUE TABLE'!$A149,'COA - VALUE TABLE'!BC$5,'COA - VALUE TABLE'!BC$6),0)</f>
        <v>0</v>
      </c>
      <c r="BD149" s="350" cm="1">
        <f t="array" ref="BD149">IFERROR(_xldudf_SCOTT_SUMTRANSACTIONS(Scotts_Org1,'COA - VALUE TABLE'!$A149,'COA - VALUE TABLE'!BD$5,'COA - VALUE TABLE'!BD$6),0)</f>
        <v>0</v>
      </c>
      <c r="BE149" s="350" cm="1">
        <f t="array" ref="BE149">IFERROR(_xldudf_SCOTT_SUMTRANSACTIONS(Scotts_Org1,'COA - VALUE TABLE'!$A149,'COA - VALUE TABLE'!BE$5,'COA - VALUE TABLE'!BE$6),0)</f>
        <v>0</v>
      </c>
      <c r="BF149" s="350" cm="1">
        <f t="array" ref="BF149">IFERROR(_xldudf_SCOTT_SUMTRANSACTIONS(Scotts_Org1,'COA - VALUE TABLE'!$A149,'COA - VALUE TABLE'!BF$5,'COA - VALUE TABLE'!BF$6),0)</f>
        <v>0</v>
      </c>
      <c r="BG149" s="350" cm="1">
        <f t="array" ref="BG149">IFERROR(_xldudf_SCOTT_SUMTRANSACTIONS(Scotts_Org1,'COA - VALUE TABLE'!$A149,'COA - VALUE TABLE'!BG$5,'COA - VALUE TABLE'!BG$6),0)</f>
        <v>0</v>
      </c>
      <c r="BH149" s="350" cm="1">
        <f t="array" ref="BH149">IFERROR(_xldudf_SCOTT_SUMTRANSACTIONS(Scotts_Org1,'COA - VALUE TABLE'!$A149,'COA - VALUE TABLE'!BH$5,'COA - VALUE TABLE'!BH$6),0)</f>
        <v>0</v>
      </c>
      <c r="BI149" s="350" cm="1">
        <f t="array" ref="BI149">IFERROR(_xldudf_SCOTT_SUMTRANSACTIONS(Scotts_Org1,'COA - VALUE TABLE'!$A149,'COA - VALUE TABLE'!BI$5,'COA - VALUE TABLE'!BI$6),0)</f>
        <v>0</v>
      </c>
      <c r="BJ149" s="351" cm="1">
        <f t="array" ref="BJ149">IFERROR(_xldudf_SCOTT_SUMTRANSACTIONS(Scotts_Org1,'COA - VALUE TABLE'!$A149,'COA - VALUE TABLE'!BJ$5,'COA - VALUE TABLE'!BJ$6),0)</f>
        <v>0</v>
      </c>
    </row>
    <row r="150" spans="1:62" x14ac:dyDescent="0.2">
      <c r="A150" s="2"/>
      <c r="B150" s="341"/>
      <c r="C150" s="341"/>
      <c r="D150" s="341"/>
      <c r="E150" s="341"/>
      <c r="F150" s="341"/>
      <c r="G150" s="341"/>
      <c r="H150" s="341"/>
      <c r="I150" s="341"/>
      <c r="J150" s="341"/>
      <c r="K150" s="3"/>
      <c r="L150" t="str">
        <f t="shared" si="33"/>
        <v xml:space="preserve"> - </v>
      </c>
      <c r="M150" t="s">
        <v>456</v>
      </c>
      <c r="S150" s="349" cm="1">
        <f t="array" ref="S150">IFERROR(_xldudf_SCOTT_SUMTRANSACTIONS(Scotts_Org1,'COA - VALUE TABLE'!$A150,'COA - VALUE TABLE'!S$5,'COA - VALUE TABLE'!S$6),0)</f>
        <v>0</v>
      </c>
      <c r="T150" s="350" cm="1">
        <f t="array" ref="T150">IFERROR(_xldudf_SCOTT_SUMTRANSACTIONS(Scotts_Org1,'COA - VALUE TABLE'!$A150,'COA - VALUE TABLE'!T$5,'COA - VALUE TABLE'!T$6),0)</f>
        <v>0</v>
      </c>
      <c r="U150" s="350" cm="1">
        <f t="array" ref="U150">IFERROR(_xldudf_SCOTT_SUMTRANSACTIONS(Scotts_Org1,'COA - VALUE TABLE'!$A150,'COA - VALUE TABLE'!U$5,'COA - VALUE TABLE'!U$6),0)</f>
        <v>0</v>
      </c>
      <c r="V150" s="350" cm="1">
        <f t="array" ref="V150">IFERROR(_xldudf_SCOTT_SUMTRANSACTIONS(Scotts_Org1,'COA - VALUE TABLE'!$A150,'COA - VALUE TABLE'!V$5,'COA - VALUE TABLE'!V$6),0)</f>
        <v>0</v>
      </c>
      <c r="W150" s="350" cm="1">
        <f t="array" ref="W150">IFERROR(_xldudf_SCOTT_SUMTRANSACTIONS(Scotts_Org1,'COA - VALUE TABLE'!$A150,'COA - VALUE TABLE'!W$5,'COA - VALUE TABLE'!W$6),0)</f>
        <v>0</v>
      </c>
      <c r="X150" s="350" cm="1">
        <f t="array" ref="X150">IFERROR(_xldudf_SCOTT_SUMTRANSACTIONS(Scotts_Org1,'COA - VALUE TABLE'!$A150,'COA - VALUE TABLE'!X$5,'COA - VALUE TABLE'!X$6),0)</f>
        <v>0</v>
      </c>
      <c r="Y150" s="350" cm="1">
        <f t="array" ref="Y150">IFERROR(_xldudf_SCOTT_SUMTRANSACTIONS(Scotts_Org1,'COA - VALUE TABLE'!$A150,'COA - VALUE TABLE'!Y$5,'COA - VALUE TABLE'!Y$6),0)</f>
        <v>0</v>
      </c>
      <c r="Z150" s="350" cm="1">
        <f t="array" ref="Z150">IFERROR(_xldudf_SCOTT_SUMTRANSACTIONS(Scotts_Org1,'COA - VALUE TABLE'!$A150,'COA - VALUE TABLE'!Z$5,'COA - VALUE TABLE'!Z$6),0)</f>
        <v>0</v>
      </c>
      <c r="AA150" s="350" cm="1">
        <f t="array" ref="AA150">IFERROR(_xldudf_SCOTT_SUMTRANSACTIONS(Scotts_Org1,'COA - VALUE TABLE'!$A150,'COA - VALUE TABLE'!AA$5,'COA - VALUE TABLE'!AA$6),0)</f>
        <v>0</v>
      </c>
      <c r="AB150" s="350" cm="1">
        <f t="array" ref="AB150">IFERROR(_xldudf_SCOTT_SUMTRANSACTIONS(Scotts_Org1,'COA - VALUE TABLE'!$A150,'COA - VALUE TABLE'!AB$5,'COA - VALUE TABLE'!AB$6),0)</f>
        <v>0</v>
      </c>
      <c r="AC150" s="350" cm="1">
        <f t="array" ref="AC150">IFERROR(_xldudf_SCOTT_SUMTRANSACTIONS(Scotts_Org1,'COA - VALUE TABLE'!$A150,'COA - VALUE TABLE'!AC$5,'COA - VALUE TABLE'!AC$6),0)</f>
        <v>0</v>
      </c>
      <c r="AD150" s="350" cm="1">
        <f t="array" ref="AD150">IFERROR(_xldudf_SCOTT_SUMTRANSACTIONS(Scotts_Org1,'COA - VALUE TABLE'!$A150,'COA - VALUE TABLE'!AD$5,'COA - VALUE TABLE'!AD$6),0)</f>
        <v>0</v>
      </c>
      <c r="AE150" s="350">
        <f t="shared" si="34"/>
        <v>0</v>
      </c>
      <c r="AF150" s="350">
        <f>IF(Header!$C$4=S$7,S150,0)+IF(Header!$C$4=T$7,T150,0)+IF(Header!$C$4=U$7,U150,0)+IF(Header!$C$4=V$7,V150,0)+IF(Header!$C$4=W$7,W150,0)+IF(Header!$C$4=X$7,X150,0)+IF(Header!$C$4=Y$7,Y150,0)+IF(Header!$C$4=Z$7,Z150,0)+IF(Header!$C$4=AA$7,AA150,0)+IF(Header!$C$4=AB$7,AB150,0)+IF(Header!$C$4=AC$7,AC150,0)+IF(Header!$C$4=AD$7,AD150,0)</f>
        <v>0</v>
      </c>
      <c r="AG150" s="351">
        <f t="shared" si="47"/>
        <v>0</v>
      </c>
      <c r="AJ150" s="2">
        <f t="shared" si="35"/>
        <v>0</v>
      </c>
      <c r="AK150" s="341">
        <f t="shared" si="36"/>
        <v>0</v>
      </c>
      <c r="AL150" s="341">
        <f t="shared" si="37"/>
        <v>0</v>
      </c>
      <c r="AM150" s="341">
        <f t="shared" si="38"/>
        <v>0</v>
      </c>
      <c r="AN150" s="341">
        <f t="shared" si="39"/>
        <v>0</v>
      </c>
      <c r="AO150" s="341">
        <f t="shared" si="40"/>
        <v>0</v>
      </c>
      <c r="AP150" s="341">
        <f t="shared" si="41"/>
        <v>0</v>
      </c>
      <c r="AQ150" s="341">
        <f t="shared" si="42"/>
        <v>0</v>
      </c>
      <c r="AR150" s="341">
        <f t="shared" si="43"/>
        <v>0</v>
      </c>
      <c r="AS150" s="341">
        <f t="shared" si="44"/>
        <v>0</v>
      </c>
      <c r="AT150" s="341">
        <f t="shared" si="45"/>
        <v>0</v>
      </c>
      <c r="AU150" s="341">
        <f t="shared" si="46"/>
        <v>0</v>
      </c>
      <c r="AV150" s="351"/>
      <c r="AX150" s="349" cm="1">
        <f t="array" ref="AX150">IFERROR(_xldudf_SCOTT_SUMTRANSACTIONS(Scotts_Org1,'COA - VALUE TABLE'!$A150,'COA - VALUE TABLE'!AX$5,'COA - VALUE TABLE'!AX$6),0)</f>
        <v>0</v>
      </c>
      <c r="AY150" s="350" cm="1">
        <f t="array" ref="AY150">IFERROR(_xldudf_SCOTT_SUMTRANSACTIONS(Scotts_Org1,'COA - VALUE TABLE'!$A150,'COA - VALUE TABLE'!AY$5,'COA - VALUE TABLE'!AY$6),0)</f>
        <v>0</v>
      </c>
      <c r="AZ150" s="350" cm="1">
        <f t="array" ref="AZ150">IFERROR(_xldudf_SCOTT_SUMTRANSACTIONS(Scotts_Org1,'COA - VALUE TABLE'!$A150,'COA - VALUE TABLE'!AZ$5,'COA - VALUE TABLE'!AZ$6),0)</f>
        <v>0</v>
      </c>
      <c r="BA150" s="350" cm="1">
        <f t="array" ref="BA150">IFERROR(_xldudf_SCOTT_SUMTRANSACTIONS(Scotts_Org1,'COA - VALUE TABLE'!$A150,'COA - VALUE TABLE'!BA$5,'COA - VALUE TABLE'!BA$6),0)</f>
        <v>0</v>
      </c>
      <c r="BB150" s="350" cm="1">
        <f t="array" ref="BB150">IFERROR(_xldudf_SCOTT_SUMTRANSACTIONS(Scotts_Org1,'COA - VALUE TABLE'!$A150,'COA - VALUE TABLE'!BB$5,'COA - VALUE TABLE'!BB$6),0)</f>
        <v>0</v>
      </c>
      <c r="BC150" s="350" cm="1">
        <f t="array" ref="BC150">IFERROR(_xldudf_SCOTT_SUMTRANSACTIONS(Scotts_Org1,'COA - VALUE TABLE'!$A150,'COA - VALUE TABLE'!BC$5,'COA - VALUE TABLE'!BC$6),0)</f>
        <v>0</v>
      </c>
      <c r="BD150" s="350" cm="1">
        <f t="array" ref="BD150">IFERROR(_xldudf_SCOTT_SUMTRANSACTIONS(Scotts_Org1,'COA - VALUE TABLE'!$A150,'COA - VALUE TABLE'!BD$5,'COA - VALUE TABLE'!BD$6),0)</f>
        <v>0</v>
      </c>
      <c r="BE150" s="350" cm="1">
        <f t="array" ref="BE150">IFERROR(_xldudf_SCOTT_SUMTRANSACTIONS(Scotts_Org1,'COA - VALUE TABLE'!$A150,'COA - VALUE TABLE'!BE$5,'COA - VALUE TABLE'!BE$6),0)</f>
        <v>0</v>
      </c>
      <c r="BF150" s="350" cm="1">
        <f t="array" ref="BF150">IFERROR(_xldudf_SCOTT_SUMTRANSACTIONS(Scotts_Org1,'COA - VALUE TABLE'!$A150,'COA - VALUE TABLE'!BF$5,'COA - VALUE TABLE'!BF$6),0)</f>
        <v>0</v>
      </c>
      <c r="BG150" s="350" cm="1">
        <f t="array" ref="BG150">IFERROR(_xldudf_SCOTT_SUMTRANSACTIONS(Scotts_Org1,'COA - VALUE TABLE'!$A150,'COA - VALUE TABLE'!BG$5,'COA - VALUE TABLE'!BG$6),0)</f>
        <v>0</v>
      </c>
      <c r="BH150" s="350" cm="1">
        <f t="array" ref="BH150">IFERROR(_xldudf_SCOTT_SUMTRANSACTIONS(Scotts_Org1,'COA - VALUE TABLE'!$A150,'COA - VALUE TABLE'!BH$5,'COA - VALUE TABLE'!BH$6),0)</f>
        <v>0</v>
      </c>
      <c r="BI150" s="350" cm="1">
        <f t="array" ref="BI150">IFERROR(_xldudf_SCOTT_SUMTRANSACTIONS(Scotts_Org1,'COA - VALUE TABLE'!$A150,'COA - VALUE TABLE'!BI$5,'COA - VALUE TABLE'!BI$6),0)</f>
        <v>0</v>
      </c>
      <c r="BJ150" s="351" cm="1">
        <f t="array" ref="BJ150">IFERROR(_xldudf_SCOTT_SUMTRANSACTIONS(Scotts_Org1,'COA - VALUE TABLE'!$A150,'COA - VALUE TABLE'!BJ$5,'COA - VALUE TABLE'!BJ$6),0)</f>
        <v>0</v>
      </c>
    </row>
    <row r="151" spans="1:62" x14ac:dyDescent="0.2">
      <c r="A151" s="2"/>
      <c r="B151" s="341"/>
      <c r="C151" s="341"/>
      <c r="D151" s="341"/>
      <c r="E151" s="341"/>
      <c r="F151" s="341"/>
      <c r="G151" s="341"/>
      <c r="H151" s="341"/>
      <c r="I151" s="341"/>
      <c r="J151" s="341"/>
      <c r="K151" s="3"/>
      <c r="L151" t="str">
        <f t="shared" si="33"/>
        <v xml:space="preserve"> - </v>
      </c>
      <c r="M151" t="s">
        <v>456</v>
      </c>
      <c r="S151" s="349" cm="1">
        <f t="array" ref="S151">IFERROR(_xldudf_SCOTT_SUMTRANSACTIONS(Scotts_Org1,'COA - VALUE TABLE'!$A151,'COA - VALUE TABLE'!S$5,'COA - VALUE TABLE'!S$6),0)</f>
        <v>0</v>
      </c>
      <c r="T151" s="350" cm="1">
        <f t="array" ref="T151">IFERROR(_xldudf_SCOTT_SUMTRANSACTIONS(Scotts_Org1,'COA - VALUE TABLE'!$A151,'COA - VALUE TABLE'!T$5,'COA - VALUE TABLE'!T$6),0)</f>
        <v>0</v>
      </c>
      <c r="U151" s="350" cm="1">
        <f t="array" ref="U151">IFERROR(_xldudf_SCOTT_SUMTRANSACTIONS(Scotts_Org1,'COA - VALUE TABLE'!$A151,'COA - VALUE TABLE'!U$5,'COA - VALUE TABLE'!U$6),0)</f>
        <v>0</v>
      </c>
      <c r="V151" s="350" cm="1">
        <f t="array" ref="V151">IFERROR(_xldudf_SCOTT_SUMTRANSACTIONS(Scotts_Org1,'COA - VALUE TABLE'!$A151,'COA - VALUE TABLE'!V$5,'COA - VALUE TABLE'!V$6),0)</f>
        <v>0</v>
      </c>
      <c r="W151" s="350" cm="1">
        <f t="array" ref="W151">IFERROR(_xldudf_SCOTT_SUMTRANSACTIONS(Scotts_Org1,'COA - VALUE TABLE'!$A151,'COA - VALUE TABLE'!W$5,'COA - VALUE TABLE'!W$6),0)</f>
        <v>0</v>
      </c>
      <c r="X151" s="350" cm="1">
        <f t="array" ref="X151">IFERROR(_xldudf_SCOTT_SUMTRANSACTIONS(Scotts_Org1,'COA - VALUE TABLE'!$A151,'COA - VALUE TABLE'!X$5,'COA - VALUE TABLE'!X$6),0)</f>
        <v>0</v>
      </c>
      <c r="Y151" s="350" cm="1">
        <f t="array" ref="Y151">IFERROR(_xldudf_SCOTT_SUMTRANSACTIONS(Scotts_Org1,'COA - VALUE TABLE'!$A151,'COA - VALUE TABLE'!Y$5,'COA - VALUE TABLE'!Y$6),0)</f>
        <v>0</v>
      </c>
      <c r="Z151" s="350" cm="1">
        <f t="array" ref="Z151">IFERROR(_xldudf_SCOTT_SUMTRANSACTIONS(Scotts_Org1,'COA - VALUE TABLE'!$A151,'COA - VALUE TABLE'!Z$5,'COA - VALUE TABLE'!Z$6),0)</f>
        <v>0</v>
      </c>
      <c r="AA151" s="350" cm="1">
        <f t="array" ref="AA151">IFERROR(_xldudf_SCOTT_SUMTRANSACTIONS(Scotts_Org1,'COA - VALUE TABLE'!$A151,'COA - VALUE TABLE'!AA$5,'COA - VALUE TABLE'!AA$6),0)</f>
        <v>0</v>
      </c>
      <c r="AB151" s="350" cm="1">
        <f t="array" ref="AB151">IFERROR(_xldudf_SCOTT_SUMTRANSACTIONS(Scotts_Org1,'COA - VALUE TABLE'!$A151,'COA - VALUE TABLE'!AB$5,'COA - VALUE TABLE'!AB$6),0)</f>
        <v>0</v>
      </c>
      <c r="AC151" s="350" cm="1">
        <f t="array" ref="AC151">IFERROR(_xldudf_SCOTT_SUMTRANSACTIONS(Scotts_Org1,'COA - VALUE TABLE'!$A151,'COA - VALUE TABLE'!AC$5,'COA - VALUE TABLE'!AC$6),0)</f>
        <v>0</v>
      </c>
      <c r="AD151" s="350" cm="1">
        <f t="array" ref="AD151">IFERROR(_xldudf_SCOTT_SUMTRANSACTIONS(Scotts_Org1,'COA - VALUE TABLE'!$A151,'COA - VALUE TABLE'!AD$5,'COA - VALUE TABLE'!AD$6),0)</f>
        <v>0</v>
      </c>
      <c r="AE151" s="350">
        <f t="shared" si="34"/>
        <v>0</v>
      </c>
      <c r="AF151" s="350">
        <f>IF(Header!$C$4=S$7,S151,0)+IF(Header!$C$4=T$7,T151,0)+IF(Header!$C$4=U$7,U151,0)+IF(Header!$C$4=V$7,V151,0)+IF(Header!$C$4=W$7,W151,0)+IF(Header!$C$4=X$7,X151,0)+IF(Header!$C$4=Y$7,Y151,0)+IF(Header!$C$4=Z$7,Z151,0)+IF(Header!$C$4=AA$7,AA151,0)+IF(Header!$C$4=AB$7,AB151,0)+IF(Header!$C$4=AC$7,AC151,0)+IF(Header!$C$4=AD$7,AD151,0)</f>
        <v>0</v>
      </c>
      <c r="AG151" s="351">
        <f t="shared" si="47"/>
        <v>0</v>
      </c>
      <c r="AJ151" s="2">
        <f t="shared" si="35"/>
        <v>0</v>
      </c>
      <c r="AK151" s="341">
        <f t="shared" si="36"/>
        <v>0</v>
      </c>
      <c r="AL151" s="341">
        <f t="shared" si="37"/>
        <v>0</v>
      </c>
      <c r="AM151" s="341">
        <f t="shared" si="38"/>
        <v>0</v>
      </c>
      <c r="AN151" s="341">
        <f t="shared" si="39"/>
        <v>0</v>
      </c>
      <c r="AO151" s="341">
        <f t="shared" si="40"/>
        <v>0</v>
      </c>
      <c r="AP151" s="341">
        <f t="shared" si="41"/>
        <v>0</v>
      </c>
      <c r="AQ151" s="341">
        <f t="shared" si="42"/>
        <v>0</v>
      </c>
      <c r="AR151" s="341">
        <f t="shared" si="43"/>
        <v>0</v>
      </c>
      <c r="AS151" s="341">
        <f t="shared" si="44"/>
        <v>0</v>
      </c>
      <c r="AT151" s="341">
        <f t="shared" si="45"/>
        <v>0</v>
      </c>
      <c r="AU151" s="341">
        <f t="shared" si="46"/>
        <v>0</v>
      </c>
      <c r="AV151" s="351"/>
      <c r="AX151" s="349" cm="1">
        <f t="array" ref="AX151">IFERROR(_xldudf_SCOTT_SUMTRANSACTIONS(Scotts_Org1,'COA - VALUE TABLE'!$A151,'COA - VALUE TABLE'!AX$5,'COA - VALUE TABLE'!AX$6),0)</f>
        <v>0</v>
      </c>
      <c r="AY151" s="350" cm="1">
        <f t="array" ref="AY151">IFERROR(_xldudf_SCOTT_SUMTRANSACTIONS(Scotts_Org1,'COA - VALUE TABLE'!$A151,'COA - VALUE TABLE'!AY$5,'COA - VALUE TABLE'!AY$6),0)</f>
        <v>0</v>
      </c>
      <c r="AZ151" s="350" cm="1">
        <f t="array" ref="AZ151">IFERROR(_xldudf_SCOTT_SUMTRANSACTIONS(Scotts_Org1,'COA - VALUE TABLE'!$A151,'COA - VALUE TABLE'!AZ$5,'COA - VALUE TABLE'!AZ$6),0)</f>
        <v>0</v>
      </c>
      <c r="BA151" s="350" cm="1">
        <f t="array" ref="BA151">IFERROR(_xldudf_SCOTT_SUMTRANSACTIONS(Scotts_Org1,'COA - VALUE TABLE'!$A151,'COA - VALUE TABLE'!BA$5,'COA - VALUE TABLE'!BA$6),0)</f>
        <v>0</v>
      </c>
      <c r="BB151" s="350" cm="1">
        <f t="array" ref="BB151">IFERROR(_xldudf_SCOTT_SUMTRANSACTIONS(Scotts_Org1,'COA - VALUE TABLE'!$A151,'COA - VALUE TABLE'!BB$5,'COA - VALUE TABLE'!BB$6),0)</f>
        <v>0</v>
      </c>
      <c r="BC151" s="350" cm="1">
        <f t="array" ref="BC151">IFERROR(_xldudf_SCOTT_SUMTRANSACTIONS(Scotts_Org1,'COA - VALUE TABLE'!$A151,'COA - VALUE TABLE'!BC$5,'COA - VALUE TABLE'!BC$6),0)</f>
        <v>0</v>
      </c>
      <c r="BD151" s="350" cm="1">
        <f t="array" ref="BD151">IFERROR(_xldudf_SCOTT_SUMTRANSACTIONS(Scotts_Org1,'COA - VALUE TABLE'!$A151,'COA - VALUE TABLE'!BD$5,'COA - VALUE TABLE'!BD$6),0)</f>
        <v>0</v>
      </c>
      <c r="BE151" s="350" cm="1">
        <f t="array" ref="BE151">IFERROR(_xldudf_SCOTT_SUMTRANSACTIONS(Scotts_Org1,'COA - VALUE TABLE'!$A151,'COA - VALUE TABLE'!BE$5,'COA - VALUE TABLE'!BE$6),0)</f>
        <v>0</v>
      </c>
      <c r="BF151" s="350" cm="1">
        <f t="array" ref="BF151">IFERROR(_xldudf_SCOTT_SUMTRANSACTIONS(Scotts_Org1,'COA - VALUE TABLE'!$A151,'COA - VALUE TABLE'!BF$5,'COA - VALUE TABLE'!BF$6),0)</f>
        <v>0</v>
      </c>
      <c r="BG151" s="350" cm="1">
        <f t="array" ref="BG151">IFERROR(_xldudf_SCOTT_SUMTRANSACTIONS(Scotts_Org1,'COA - VALUE TABLE'!$A151,'COA - VALUE TABLE'!BG$5,'COA - VALUE TABLE'!BG$6),0)</f>
        <v>0</v>
      </c>
      <c r="BH151" s="350" cm="1">
        <f t="array" ref="BH151">IFERROR(_xldudf_SCOTT_SUMTRANSACTIONS(Scotts_Org1,'COA - VALUE TABLE'!$A151,'COA - VALUE TABLE'!BH$5,'COA - VALUE TABLE'!BH$6),0)</f>
        <v>0</v>
      </c>
      <c r="BI151" s="350" cm="1">
        <f t="array" ref="BI151">IFERROR(_xldudf_SCOTT_SUMTRANSACTIONS(Scotts_Org1,'COA - VALUE TABLE'!$A151,'COA - VALUE TABLE'!BI$5,'COA - VALUE TABLE'!BI$6),0)</f>
        <v>0</v>
      </c>
      <c r="BJ151" s="351" cm="1">
        <f t="array" ref="BJ151">IFERROR(_xldudf_SCOTT_SUMTRANSACTIONS(Scotts_Org1,'COA - VALUE TABLE'!$A151,'COA - VALUE TABLE'!BJ$5,'COA - VALUE TABLE'!BJ$6),0)</f>
        <v>0</v>
      </c>
    </row>
    <row r="152" spans="1:62" x14ac:dyDescent="0.2">
      <c r="A152" s="2"/>
      <c r="B152" s="341"/>
      <c r="C152" s="341"/>
      <c r="D152" s="341"/>
      <c r="E152" s="341"/>
      <c r="F152" s="341"/>
      <c r="G152" s="341"/>
      <c r="H152" s="341"/>
      <c r="I152" s="341"/>
      <c r="J152" s="341"/>
      <c r="K152" s="3"/>
      <c r="L152" t="str">
        <f t="shared" si="33"/>
        <v xml:space="preserve"> - </v>
      </c>
      <c r="M152" t="s">
        <v>456</v>
      </c>
      <c r="S152" s="349" cm="1">
        <f t="array" ref="S152">IFERROR(_xldudf_SCOTT_SUMTRANSACTIONS(Scotts_Org1,'COA - VALUE TABLE'!$A152,'COA - VALUE TABLE'!S$5,'COA - VALUE TABLE'!S$6),0)</f>
        <v>0</v>
      </c>
      <c r="T152" s="350" cm="1">
        <f t="array" ref="T152">IFERROR(_xldudf_SCOTT_SUMTRANSACTIONS(Scotts_Org1,'COA - VALUE TABLE'!$A152,'COA - VALUE TABLE'!T$5,'COA - VALUE TABLE'!T$6),0)</f>
        <v>0</v>
      </c>
      <c r="U152" s="350" cm="1">
        <f t="array" ref="U152">IFERROR(_xldudf_SCOTT_SUMTRANSACTIONS(Scotts_Org1,'COA - VALUE TABLE'!$A152,'COA - VALUE TABLE'!U$5,'COA - VALUE TABLE'!U$6),0)</f>
        <v>0</v>
      </c>
      <c r="V152" s="350" cm="1">
        <f t="array" ref="V152">IFERROR(_xldudf_SCOTT_SUMTRANSACTIONS(Scotts_Org1,'COA - VALUE TABLE'!$A152,'COA - VALUE TABLE'!V$5,'COA - VALUE TABLE'!V$6),0)</f>
        <v>0</v>
      </c>
      <c r="W152" s="350" cm="1">
        <f t="array" ref="W152">IFERROR(_xldudf_SCOTT_SUMTRANSACTIONS(Scotts_Org1,'COA - VALUE TABLE'!$A152,'COA - VALUE TABLE'!W$5,'COA - VALUE TABLE'!W$6),0)</f>
        <v>0</v>
      </c>
      <c r="X152" s="350" cm="1">
        <f t="array" ref="X152">IFERROR(_xldudf_SCOTT_SUMTRANSACTIONS(Scotts_Org1,'COA - VALUE TABLE'!$A152,'COA - VALUE TABLE'!X$5,'COA - VALUE TABLE'!X$6),0)</f>
        <v>0</v>
      </c>
      <c r="Y152" s="350" cm="1">
        <f t="array" ref="Y152">IFERROR(_xldudf_SCOTT_SUMTRANSACTIONS(Scotts_Org1,'COA - VALUE TABLE'!$A152,'COA - VALUE TABLE'!Y$5,'COA - VALUE TABLE'!Y$6),0)</f>
        <v>0</v>
      </c>
      <c r="Z152" s="350" cm="1">
        <f t="array" ref="Z152">IFERROR(_xldudf_SCOTT_SUMTRANSACTIONS(Scotts_Org1,'COA - VALUE TABLE'!$A152,'COA - VALUE TABLE'!Z$5,'COA - VALUE TABLE'!Z$6),0)</f>
        <v>0</v>
      </c>
      <c r="AA152" s="350" cm="1">
        <f t="array" ref="AA152">IFERROR(_xldudf_SCOTT_SUMTRANSACTIONS(Scotts_Org1,'COA - VALUE TABLE'!$A152,'COA - VALUE TABLE'!AA$5,'COA - VALUE TABLE'!AA$6),0)</f>
        <v>0</v>
      </c>
      <c r="AB152" s="350" cm="1">
        <f t="array" ref="AB152">IFERROR(_xldudf_SCOTT_SUMTRANSACTIONS(Scotts_Org1,'COA - VALUE TABLE'!$A152,'COA - VALUE TABLE'!AB$5,'COA - VALUE TABLE'!AB$6),0)</f>
        <v>0</v>
      </c>
      <c r="AC152" s="350" cm="1">
        <f t="array" ref="AC152">IFERROR(_xldudf_SCOTT_SUMTRANSACTIONS(Scotts_Org1,'COA - VALUE TABLE'!$A152,'COA - VALUE TABLE'!AC$5,'COA - VALUE TABLE'!AC$6),0)</f>
        <v>0</v>
      </c>
      <c r="AD152" s="350" cm="1">
        <f t="array" ref="AD152">IFERROR(_xldudf_SCOTT_SUMTRANSACTIONS(Scotts_Org1,'COA - VALUE TABLE'!$A152,'COA - VALUE TABLE'!AD$5,'COA - VALUE TABLE'!AD$6),0)</f>
        <v>0</v>
      </c>
      <c r="AE152" s="350">
        <f t="shared" si="34"/>
        <v>0</v>
      </c>
      <c r="AF152" s="350">
        <f>IF(Header!$C$4=S$7,S152,0)+IF(Header!$C$4=T$7,T152,0)+IF(Header!$C$4=U$7,U152,0)+IF(Header!$C$4=V$7,V152,0)+IF(Header!$C$4=W$7,W152,0)+IF(Header!$C$4=X$7,X152,0)+IF(Header!$C$4=Y$7,Y152,0)+IF(Header!$C$4=Z$7,Z152,0)+IF(Header!$C$4=AA$7,AA152,0)+IF(Header!$C$4=AB$7,AB152,0)+IF(Header!$C$4=AC$7,AC152,0)+IF(Header!$C$4=AD$7,AD152,0)</f>
        <v>0</v>
      </c>
      <c r="AG152" s="351">
        <f t="shared" si="47"/>
        <v>0</v>
      </c>
      <c r="AJ152" s="2">
        <f t="shared" si="35"/>
        <v>0</v>
      </c>
      <c r="AK152" s="341">
        <f t="shared" si="36"/>
        <v>0</v>
      </c>
      <c r="AL152" s="341">
        <f t="shared" si="37"/>
        <v>0</v>
      </c>
      <c r="AM152" s="341">
        <f t="shared" si="38"/>
        <v>0</v>
      </c>
      <c r="AN152" s="341">
        <f t="shared" si="39"/>
        <v>0</v>
      </c>
      <c r="AO152" s="341">
        <f t="shared" si="40"/>
        <v>0</v>
      </c>
      <c r="AP152" s="341">
        <f t="shared" si="41"/>
        <v>0</v>
      </c>
      <c r="AQ152" s="341">
        <f t="shared" si="42"/>
        <v>0</v>
      </c>
      <c r="AR152" s="341">
        <f t="shared" si="43"/>
        <v>0</v>
      </c>
      <c r="AS152" s="341">
        <f t="shared" si="44"/>
        <v>0</v>
      </c>
      <c r="AT152" s="341">
        <f t="shared" si="45"/>
        <v>0</v>
      </c>
      <c r="AU152" s="341">
        <f t="shared" si="46"/>
        <v>0</v>
      </c>
      <c r="AV152" s="351"/>
      <c r="AX152" s="349" cm="1">
        <f t="array" ref="AX152">IFERROR(_xldudf_SCOTT_SUMTRANSACTIONS(Scotts_Org1,'COA - VALUE TABLE'!$A152,'COA - VALUE TABLE'!AX$5,'COA - VALUE TABLE'!AX$6),0)</f>
        <v>0</v>
      </c>
      <c r="AY152" s="350" cm="1">
        <f t="array" ref="AY152">IFERROR(_xldudf_SCOTT_SUMTRANSACTIONS(Scotts_Org1,'COA - VALUE TABLE'!$A152,'COA - VALUE TABLE'!AY$5,'COA - VALUE TABLE'!AY$6),0)</f>
        <v>0</v>
      </c>
      <c r="AZ152" s="350" cm="1">
        <f t="array" ref="AZ152">IFERROR(_xldudf_SCOTT_SUMTRANSACTIONS(Scotts_Org1,'COA - VALUE TABLE'!$A152,'COA - VALUE TABLE'!AZ$5,'COA - VALUE TABLE'!AZ$6),0)</f>
        <v>0</v>
      </c>
      <c r="BA152" s="350" cm="1">
        <f t="array" ref="BA152">IFERROR(_xldudf_SCOTT_SUMTRANSACTIONS(Scotts_Org1,'COA - VALUE TABLE'!$A152,'COA - VALUE TABLE'!BA$5,'COA - VALUE TABLE'!BA$6),0)</f>
        <v>0</v>
      </c>
      <c r="BB152" s="350" cm="1">
        <f t="array" ref="BB152">IFERROR(_xldudf_SCOTT_SUMTRANSACTIONS(Scotts_Org1,'COA - VALUE TABLE'!$A152,'COA - VALUE TABLE'!BB$5,'COA - VALUE TABLE'!BB$6),0)</f>
        <v>0</v>
      </c>
      <c r="BC152" s="350" cm="1">
        <f t="array" ref="BC152">IFERROR(_xldudf_SCOTT_SUMTRANSACTIONS(Scotts_Org1,'COA - VALUE TABLE'!$A152,'COA - VALUE TABLE'!BC$5,'COA - VALUE TABLE'!BC$6),0)</f>
        <v>0</v>
      </c>
      <c r="BD152" s="350" cm="1">
        <f t="array" ref="BD152">IFERROR(_xldudf_SCOTT_SUMTRANSACTIONS(Scotts_Org1,'COA - VALUE TABLE'!$A152,'COA - VALUE TABLE'!BD$5,'COA - VALUE TABLE'!BD$6),0)</f>
        <v>0</v>
      </c>
      <c r="BE152" s="350" cm="1">
        <f t="array" ref="BE152">IFERROR(_xldudf_SCOTT_SUMTRANSACTIONS(Scotts_Org1,'COA - VALUE TABLE'!$A152,'COA - VALUE TABLE'!BE$5,'COA - VALUE TABLE'!BE$6),0)</f>
        <v>0</v>
      </c>
      <c r="BF152" s="350" cm="1">
        <f t="array" ref="BF152">IFERROR(_xldudf_SCOTT_SUMTRANSACTIONS(Scotts_Org1,'COA - VALUE TABLE'!$A152,'COA - VALUE TABLE'!BF$5,'COA - VALUE TABLE'!BF$6),0)</f>
        <v>0</v>
      </c>
      <c r="BG152" s="350" cm="1">
        <f t="array" ref="BG152">IFERROR(_xldudf_SCOTT_SUMTRANSACTIONS(Scotts_Org1,'COA - VALUE TABLE'!$A152,'COA - VALUE TABLE'!BG$5,'COA - VALUE TABLE'!BG$6),0)</f>
        <v>0</v>
      </c>
      <c r="BH152" s="350" cm="1">
        <f t="array" ref="BH152">IFERROR(_xldudf_SCOTT_SUMTRANSACTIONS(Scotts_Org1,'COA - VALUE TABLE'!$A152,'COA - VALUE TABLE'!BH$5,'COA - VALUE TABLE'!BH$6),0)</f>
        <v>0</v>
      </c>
      <c r="BI152" s="350" cm="1">
        <f t="array" ref="BI152">IFERROR(_xldudf_SCOTT_SUMTRANSACTIONS(Scotts_Org1,'COA - VALUE TABLE'!$A152,'COA - VALUE TABLE'!BI$5,'COA - VALUE TABLE'!BI$6),0)</f>
        <v>0</v>
      </c>
      <c r="BJ152" s="351" cm="1">
        <f t="array" ref="BJ152">IFERROR(_xldudf_SCOTT_SUMTRANSACTIONS(Scotts_Org1,'COA - VALUE TABLE'!$A152,'COA - VALUE TABLE'!BJ$5,'COA - VALUE TABLE'!BJ$6),0)</f>
        <v>0</v>
      </c>
    </row>
    <row r="153" spans="1:62" x14ac:dyDescent="0.2">
      <c r="A153" s="2"/>
      <c r="B153" s="341"/>
      <c r="C153" s="341"/>
      <c r="D153" s="341"/>
      <c r="E153" s="341"/>
      <c r="F153" s="341"/>
      <c r="G153" s="341"/>
      <c r="H153" s="341"/>
      <c r="I153" s="341"/>
      <c r="J153" s="341"/>
      <c r="K153" s="3"/>
      <c r="L153" t="str">
        <f t="shared" si="33"/>
        <v xml:space="preserve"> - </v>
      </c>
      <c r="M153" t="s">
        <v>456</v>
      </c>
      <c r="S153" s="349" cm="1">
        <f t="array" ref="S153">IFERROR(_xldudf_SCOTT_SUMTRANSACTIONS(Scotts_Org1,'COA - VALUE TABLE'!$A153,'COA - VALUE TABLE'!S$5,'COA - VALUE TABLE'!S$6),0)</f>
        <v>0</v>
      </c>
      <c r="T153" s="350" cm="1">
        <f t="array" ref="T153">IFERROR(_xldudf_SCOTT_SUMTRANSACTIONS(Scotts_Org1,'COA - VALUE TABLE'!$A153,'COA - VALUE TABLE'!T$5,'COA - VALUE TABLE'!T$6),0)</f>
        <v>0</v>
      </c>
      <c r="U153" s="350" cm="1">
        <f t="array" ref="U153">IFERROR(_xldudf_SCOTT_SUMTRANSACTIONS(Scotts_Org1,'COA - VALUE TABLE'!$A153,'COA - VALUE TABLE'!U$5,'COA - VALUE TABLE'!U$6),0)</f>
        <v>0</v>
      </c>
      <c r="V153" s="350" cm="1">
        <f t="array" ref="V153">IFERROR(_xldudf_SCOTT_SUMTRANSACTIONS(Scotts_Org1,'COA - VALUE TABLE'!$A153,'COA - VALUE TABLE'!V$5,'COA - VALUE TABLE'!V$6),0)</f>
        <v>0</v>
      </c>
      <c r="W153" s="350" cm="1">
        <f t="array" ref="W153">IFERROR(_xldudf_SCOTT_SUMTRANSACTIONS(Scotts_Org1,'COA - VALUE TABLE'!$A153,'COA - VALUE TABLE'!W$5,'COA - VALUE TABLE'!W$6),0)</f>
        <v>0</v>
      </c>
      <c r="X153" s="350" cm="1">
        <f t="array" ref="X153">IFERROR(_xldudf_SCOTT_SUMTRANSACTIONS(Scotts_Org1,'COA - VALUE TABLE'!$A153,'COA - VALUE TABLE'!X$5,'COA - VALUE TABLE'!X$6),0)</f>
        <v>0</v>
      </c>
      <c r="Y153" s="350" cm="1">
        <f t="array" ref="Y153">IFERROR(_xldudf_SCOTT_SUMTRANSACTIONS(Scotts_Org1,'COA - VALUE TABLE'!$A153,'COA - VALUE TABLE'!Y$5,'COA - VALUE TABLE'!Y$6),0)</f>
        <v>0</v>
      </c>
      <c r="Z153" s="350" cm="1">
        <f t="array" ref="Z153">IFERROR(_xldudf_SCOTT_SUMTRANSACTIONS(Scotts_Org1,'COA - VALUE TABLE'!$A153,'COA - VALUE TABLE'!Z$5,'COA - VALUE TABLE'!Z$6),0)</f>
        <v>0</v>
      </c>
      <c r="AA153" s="350" cm="1">
        <f t="array" ref="AA153">IFERROR(_xldudf_SCOTT_SUMTRANSACTIONS(Scotts_Org1,'COA - VALUE TABLE'!$A153,'COA - VALUE TABLE'!AA$5,'COA - VALUE TABLE'!AA$6),0)</f>
        <v>0</v>
      </c>
      <c r="AB153" s="350" cm="1">
        <f t="array" ref="AB153">IFERROR(_xldudf_SCOTT_SUMTRANSACTIONS(Scotts_Org1,'COA - VALUE TABLE'!$A153,'COA - VALUE TABLE'!AB$5,'COA - VALUE TABLE'!AB$6),0)</f>
        <v>0</v>
      </c>
      <c r="AC153" s="350" cm="1">
        <f t="array" ref="AC153">IFERROR(_xldudf_SCOTT_SUMTRANSACTIONS(Scotts_Org1,'COA - VALUE TABLE'!$A153,'COA - VALUE TABLE'!AC$5,'COA - VALUE TABLE'!AC$6),0)</f>
        <v>0</v>
      </c>
      <c r="AD153" s="350" cm="1">
        <f t="array" ref="AD153">IFERROR(_xldudf_SCOTT_SUMTRANSACTIONS(Scotts_Org1,'COA - VALUE TABLE'!$A153,'COA - VALUE TABLE'!AD$5,'COA - VALUE TABLE'!AD$6),0)</f>
        <v>0</v>
      </c>
      <c r="AE153" s="350">
        <f t="shared" si="34"/>
        <v>0</v>
      </c>
      <c r="AF153" s="350">
        <f>IF(Header!$C$4=S$7,S153,0)+IF(Header!$C$4=T$7,T153,0)+IF(Header!$C$4=U$7,U153,0)+IF(Header!$C$4=V$7,V153,0)+IF(Header!$C$4=W$7,W153,0)+IF(Header!$C$4=X$7,X153,0)+IF(Header!$C$4=Y$7,Y153,0)+IF(Header!$C$4=Z$7,Z153,0)+IF(Header!$C$4=AA$7,AA153,0)+IF(Header!$C$4=AB$7,AB153,0)+IF(Header!$C$4=AC$7,AC153,0)+IF(Header!$C$4=AD$7,AD153,0)</f>
        <v>0</v>
      </c>
      <c r="AG153" s="351">
        <f t="shared" si="47"/>
        <v>0</v>
      </c>
      <c r="AJ153" s="2">
        <f t="shared" si="35"/>
        <v>0</v>
      </c>
      <c r="AK153" s="341">
        <f t="shared" si="36"/>
        <v>0</v>
      </c>
      <c r="AL153" s="341">
        <f t="shared" si="37"/>
        <v>0</v>
      </c>
      <c r="AM153" s="341">
        <f t="shared" si="38"/>
        <v>0</v>
      </c>
      <c r="AN153" s="341">
        <f t="shared" si="39"/>
        <v>0</v>
      </c>
      <c r="AO153" s="341">
        <f t="shared" si="40"/>
        <v>0</v>
      </c>
      <c r="AP153" s="341">
        <f t="shared" si="41"/>
        <v>0</v>
      </c>
      <c r="AQ153" s="341">
        <f t="shared" si="42"/>
        <v>0</v>
      </c>
      <c r="AR153" s="341">
        <f t="shared" si="43"/>
        <v>0</v>
      </c>
      <c r="AS153" s="341">
        <f t="shared" si="44"/>
        <v>0</v>
      </c>
      <c r="AT153" s="341">
        <f t="shared" si="45"/>
        <v>0</v>
      </c>
      <c r="AU153" s="341">
        <f t="shared" si="46"/>
        <v>0</v>
      </c>
      <c r="AV153" s="351"/>
      <c r="AX153" s="349" cm="1">
        <f t="array" ref="AX153">IFERROR(_xldudf_SCOTT_SUMTRANSACTIONS(Scotts_Org1,'COA - VALUE TABLE'!$A153,'COA - VALUE TABLE'!AX$5,'COA - VALUE TABLE'!AX$6),0)</f>
        <v>0</v>
      </c>
      <c r="AY153" s="350" cm="1">
        <f t="array" ref="AY153">IFERROR(_xldudf_SCOTT_SUMTRANSACTIONS(Scotts_Org1,'COA - VALUE TABLE'!$A153,'COA - VALUE TABLE'!AY$5,'COA - VALUE TABLE'!AY$6),0)</f>
        <v>0</v>
      </c>
      <c r="AZ153" s="350" cm="1">
        <f t="array" ref="AZ153">IFERROR(_xldudf_SCOTT_SUMTRANSACTIONS(Scotts_Org1,'COA - VALUE TABLE'!$A153,'COA - VALUE TABLE'!AZ$5,'COA - VALUE TABLE'!AZ$6),0)</f>
        <v>0</v>
      </c>
      <c r="BA153" s="350" cm="1">
        <f t="array" ref="BA153">IFERROR(_xldudf_SCOTT_SUMTRANSACTIONS(Scotts_Org1,'COA - VALUE TABLE'!$A153,'COA - VALUE TABLE'!BA$5,'COA - VALUE TABLE'!BA$6),0)</f>
        <v>0</v>
      </c>
      <c r="BB153" s="350" cm="1">
        <f t="array" ref="BB153">IFERROR(_xldudf_SCOTT_SUMTRANSACTIONS(Scotts_Org1,'COA - VALUE TABLE'!$A153,'COA - VALUE TABLE'!BB$5,'COA - VALUE TABLE'!BB$6),0)</f>
        <v>0</v>
      </c>
      <c r="BC153" s="350" cm="1">
        <f t="array" ref="BC153">IFERROR(_xldudf_SCOTT_SUMTRANSACTIONS(Scotts_Org1,'COA - VALUE TABLE'!$A153,'COA - VALUE TABLE'!BC$5,'COA - VALUE TABLE'!BC$6),0)</f>
        <v>0</v>
      </c>
      <c r="BD153" s="350" cm="1">
        <f t="array" ref="BD153">IFERROR(_xldudf_SCOTT_SUMTRANSACTIONS(Scotts_Org1,'COA - VALUE TABLE'!$A153,'COA - VALUE TABLE'!BD$5,'COA - VALUE TABLE'!BD$6),0)</f>
        <v>0</v>
      </c>
      <c r="BE153" s="350" cm="1">
        <f t="array" ref="BE153">IFERROR(_xldudf_SCOTT_SUMTRANSACTIONS(Scotts_Org1,'COA - VALUE TABLE'!$A153,'COA - VALUE TABLE'!BE$5,'COA - VALUE TABLE'!BE$6),0)</f>
        <v>0</v>
      </c>
      <c r="BF153" s="350" cm="1">
        <f t="array" ref="BF153">IFERROR(_xldudf_SCOTT_SUMTRANSACTIONS(Scotts_Org1,'COA - VALUE TABLE'!$A153,'COA - VALUE TABLE'!BF$5,'COA - VALUE TABLE'!BF$6),0)</f>
        <v>0</v>
      </c>
      <c r="BG153" s="350" cm="1">
        <f t="array" ref="BG153">IFERROR(_xldudf_SCOTT_SUMTRANSACTIONS(Scotts_Org1,'COA - VALUE TABLE'!$A153,'COA - VALUE TABLE'!BG$5,'COA - VALUE TABLE'!BG$6),0)</f>
        <v>0</v>
      </c>
      <c r="BH153" s="350" cm="1">
        <f t="array" ref="BH153">IFERROR(_xldudf_SCOTT_SUMTRANSACTIONS(Scotts_Org1,'COA - VALUE TABLE'!$A153,'COA - VALUE TABLE'!BH$5,'COA - VALUE TABLE'!BH$6),0)</f>
        <v>0</v>
      </c>
      <c r="BI153" s="350" cm="1">
        <f t="array" ref="BI153">IFERROR(_xldudf_SCOTT_SUMTRANSACTIONS(Scotts_Org1,'COA - VALUE TABLE'!$A153,'COA - VALUE TABLE'!BI$5,'COA - VALUE TABLE'!BI$6),0)</f>
        <v>0</v>
      </c>
      <c r="BJ153" s="351" cm="1">
        <f t="array" ref="BJ153">IFERROR(_xldudf_SCOTT_SUMTRANSACTIONS(Scotts_Org1,'COA - VALUE TABLE'!$A153,'COA - VALUE TABLE'!BJ$5,'COA - VALUE TABLE'!BJ$6),0)</f>
        <v>0</v>
      </c>
    </row>
    <row r="154" spans="1:62" x14ac:dyDescent="0.2">
      <c r="A154" s="2"/>
      <c r="B154" s="341"/>
      <c r="C154" s="341"/>
      <c r="D154" s="341"/>
      <c r="E154" s="341"/>
      <c r="F154" s="341"/>
      <c r="G154" s="341"/>
      <c r="H154" s="341"/>
      <c r="I154" s="341"/>
      <c r="J154" s="341"/>
      <c r="K154" s="3"/>
      <c r="L154" t="str">
        <f t="shared" si="33"/>
        <v xml:space="preserve"> - </v>
      </c>
      <c r="M154" t="s">
        <v>456</v>
      </c>
      <c r="S154" s="349" cm="1">
        <f t="array" ref="S154">IFERROR(_xldudf_SCOTT_SUMTRANSACTIONS(Scotts_Org1,'COA - VALUE TABLE'!$A154,'COA - VALUE TABLE'!S$5,'COA - VALUE TABLE'!S$6),0)</f>
        <v>0</v>
      </c>
      <c r="T154" s="350" cm="1">
        <f t="array" ref="T154">IFERROR(_xldudf_SCOTT_SUMTRANSACTIONS(Scotts_Org1,'COA - VALUE TABLE'!$A154,'COA - VALUE TABLE'!T$5,'COA - VALUE TABLE'!T$6),0)</f>
        <v>0</v>
      </c>
      <c r="U154" s="350" cm="1">
        <f t="array" ref="U154">IFERROR(_xldudf_SCOTT_SUMTRANSACTIONS(Scotts_Org1,'COA - VALUE TABLE'!$A154,'COA - VALUE TABLE'!U$5,'COA - VALUE TABLE'!U$6),0)</f>
        <v>0</v>
      </c>
      <c r="V154" s="350" cm="1">
        <f t="array" ref="V154">IFERROR(_xldudf_SCOTT_SUMTRANSACTIONS(Scotts_Org1,'COA - VALUE TABLE'!$A154,'COA - VALUE TABLE'!V$5,'COA - VALUE TABLE'!V$6),0)</f>
        <v>0</v>
      </c>
      <c r="W154" s="350" cm="1">
        <f t="array" ref="W154">IFERROR(_xldudf_SCOTT_SUMTRANSACTIONS(Scotts_Org1,'COA - VALUE TABLE'!$A154,'COA - VALUE TABLE'!W$5,'COA - VALUE TABLE'!W$6),0)</f>
        <v>0</v>
      </c>
      <c r="X154" s="350" cm="1">
        <f t="array" ref="X154">IFERROR(_xldudf_SCOTT_SUMTRANSACTIONS(Scotts_Org1,'COA - VALUE TABLE'!$A154,'COA - VALUE TABLE'!X$5,'COA - VALUE TABLE'!X$6),0)</f>
        <v>0</v>
      </c>
      <c r="Y154" s="350" cm="1">
        <f t="array" ref="Y154">IFERROR(_xldudf_SCOTT_SUMTRANSACTIONS(Scotts_Org1,'COA - VALUE TABLE'!$A154,'COA - VALUE TABLE'!Y$5,'COA - VALUE TABLE'!Y$6),0)</f>
        <v>0</v>
      </c>
      <c r="Z154" s="350" cm="1">
        <f t="array" ref="Z154">IFERROR(_xldudf_SCOTT_SUMTRANSACTIONS(Scotts_Org1,'COA - VALUE TABLE'!$A154,'COA - VALUE TABLE'!Z$5,'COA - VALUE TABLE'!Z$6),0)</f>
        <v>0</v>
      </c>
      <c r="AA154" s="350" cm="1">
        <f t="array" ref="AA154">IFERROR(_xldudf_SCOTT_SUMTRANSACTIONS(Scotts_Org1,'COA - VALUE TABLE'!$A154,'COA - VALUE TABLE'!AA$5,'COA - VALUE TABLE'!AA$6),0)</f>
        <v>0</v>
      </c>
      <c r="AB154" s="350" cm="1">
        <f t="array" ref="AB154">IFERROR(_xldudf_SCOTT_SUMTRANSACTIONS(Scotts_Org1,'COA - VALUE TABLE'!$A154,'COA - VALUE TABLE'!AB$5,'COA - VALUE TABLE'!AB$6),0)</f>
        <v>0</v>
      </c>
      <c r="AC154" s="350" cm="1">
        <f t="array" ref="AC154">IFERROR(_xldudf_SCOTT_SUMTRANSACTIONS(Scotts_Org1,'COA - VALUE TABLE'!$A154,'COA - VALUE TABLE'!AC$5,'COA - VALUE TABLE'!AC$6),0)</f>
        <v>0</v>
      </c>
      <c r="AD154" s="350" cm="1">
        <f t="array" ref="AD154">IFERROR(_xldudf_SCOTT_SUMTRANSACTIONS(Scotts_Org1,'COA - VALUE TABLE'!$A154,'COA - VALUE TABLE'!AD$5,'COA - VALUE TABLE'!AD$6),0)</f>
        <v>0</v>
      </c>
      <c r="AE154" s="350">
        <f t="shared" si="34"/>
        <v>0</v>
      </c>
      <c r="AF154" s="350">
        <f>IF(Header!$C$4=S$7,S154,0)+IF(Header!$C$4=T$7,T154,0)+IF(Header!$C$4=U$7,U154,0)+IF(Header!$C$4=V$7,V154,0)+IF(Header!$C$4=W$7,W154,0)+IF(Header!$C$4=X$7,X154,0)+IF(Header!$C$4=Y$7,Y154,0)+IF(Header!$C$4=Z$7,Z154,0)+IF(Header!$C$4=AA$7,AA154,0)+IF(Header!$C$4=AB$7,AB154,0)+IF(Header!$C$4=AC$7,AC154,0)+IF(Header!$C$4=AD$7,AD154,0)</f>
        <v>0</v>
      </c>
      <c r="AG154" s="351">
        <f t="shared" si="47"/>
        <v>0</v>
      </c>
      <c r="AJ154" s="2">
        <f t="shared" si="35"/>
        <v>0</v>
      </c>
      <c r="AK154" s="341">
        <f t="shared" si="36"/>
        <v>0</v>
      </c>
      <c r="AL154" s="341">
        <f t="shared" si="37"/>
        <v>0</v>
      </c>
      <c r="AM154" s="341">
        <f t="shared" si="38"/>
        <v>0</v>
      </c>
      <c r="AN154" s="341">
        <f t="shared" si="39"/>
        <v>0</v>
      </c>
      <c r="AO154" s="341">
        <f t="shared" si="40"/>
        <v>0</v>
      </c>
      <c r="AP154" s="341">
        <f t="shared" si="41"/>
        <v>0</v>
      </c>
      <c r="AQ154" s="341">
        <f t="shared" si="42"/>
        <v>0</v>
      </c>
      <c r="AR154" s="341">
        <f t="shared" si="43"/>
        <v>0</v>
      </c>
      <c r="AS154" s="341">
        <f t="shared" si="44"/>
        <v>0</v>
      </c>
      <c r="AT154" s="341">
        <f t="shared" si="45"/>
        <v>0</v>
      </c>
      <c r="AU154" s="341">
        <f t="shared" si="46"/>
        <v>0</v>
      </c>
      <c r="AV154" s="351"/>
      <c r="AX154" s="349" cm="1">
        <f t="array" ref="AX154">IFERROR(_xldudf_SCOTT_SUMTRANSACTIONS(Scotts_Org1,'COA - VALUE TABLE'!$A154,'COA - VALUE TABLE'!AX$5,'COA - VALUE TABLE'!AX$6),0)</f>
        <v>0</v>
      </c>
      <c r="AY154" s="350" cm="1">
        <f t="array" ref="AY154">IFERROR(_xldudf_SCOTT_SUMTRANSACTIONS(Scotts_Org1,'COA - VALUE TABLE'!$A154,'COA - VALUE TABLE'!AY$5,'COA - VALUE TABLE'!AY$6),0)</f>
        <v>0</v>
      </c>
      <c r="AZ154" s="350" cm="1">
        <f t="array" ref="AZ154">IFERROR(_xldudf_SCOTT_SUMTRANSACTIONS(Scotts_Org1,'COA - VALUE TABLE'!$A154,'COA - VALUE TABLE'!AZ$5,'COA - VALUE TABLE'!AZ$6),0)</f>
        <v>0</v>
      </c>
      <c r="BA154" s="350" cm="1">
        <f t="array" ref="BA154">IFERROR(_xldudf_SCOTT_SUMTRANSACTIONS(Scotts_Org1,'COA - VALUE TABLE'!$A154,'COA - VALUE TABLE'!BA$5,'COA - VALUE TABLE'!BA$6),0)</f>
        <v>0</v>
      </c>
      <c r="BB154" s="350" cm="1">
        <f t="array" ref="BB154">IFERROR(_xldudf_SCOTT_SUMTRANSACTIONS(Scotts_Org1,'COA - VALUE TABLE'!$A154,'COA - VALUE TABLE'!BB$5,'COA - VALUE TABLE'!BB$6),0)</f>
        <v>0</v>
      </c>
      <c r="BC154" s="350" cm="1">
        <f t="array" ref="BC154">IFERROR(_xldudf_SCOTT_SUMTRANSACTIONS(Scotts_Org1,'COA - VALUE TABLE'!$A154,'COA - VALUE TABLE'!BC$5,'COA - VALUE TABLE'!BC$6),0)</f>
        <v>0</v>
      </c>
      <c r="BD154" s="350" cm="1">
        <f t="array" ref="BD154">IFERROR(_xldudf_SCOTT_SUMTRANSACTIONS(Scotts_Org1,'COA - VALUE TABLE'!$A154,'COA - VALUE TABLE'!BD$5,'COA - VALUE TABLE'!BD$6),0)</f>
        <v>0</v>
      </c>
      <c r="BE154" s="350" cm="1">
        <f t="array" ref="BE154">IFERROR(_xldudf_SCOTT_SUMTRANSACTIONS(Scotts_Org1,'COA - VALUE TABLE'!$A154,'COA - VALUE TABLE'!BE$5,'COA - VALUE TABLE'!BE$6),0)</f>
        <v>0</v>
      </c>
      <c r="BF154" s="350" cm="1">
        <f t="array" ref="BF154">IFERROR(_xldudf_SCOTT_SUMTRANSACTIONS(Scotts_Org1,'COA - VALUE TABLE'!$A154,'COA - VALUE TABLE'!BF$5,'COA - VALUE TABLE'!BF$6),0)</f>
        <v>0</v>
      </c>
      <c r="BG154" s="350" cm="1">
        <f t="array" ref="BG154">IFERROR(_xldudf_SCOTT_SUMTRANSACTIONS(Scotts_Org1,'COA - VALUE TABLE'!$A154,'COA - VALUE TABLE'!BG$5,'COA - VALUE TABLE'!BG$6),0)</f>
        <v>0</v>
      </c>
      <c r="BH154" s="350" cm="1">
        <f t="array" ref="BH154">IFERROR(_xldudf_SCOTT_SUMTRANSACTIONS(Scotts_Org1,'COA - VALUE TABLE'!$A154,'COA - VALUE TABLE'!BH$5,'COA - VALUE TABLE'!BH$6),0)</f>
        <v>0</v>
      </c>
      <c r="BI154" s="350" cm="1">
        <f t="array" ref="BI154">IFERROR(_xldudf_SCOTT_SUMTRANSACTIONS(Scotts_Org1,'COA - VALUE TABLE'!$A154,'COA - VALUE TABLE'!BI$5,'COA - VALUE TABLE'!BI$6),0)</f>
        <v>0</v>
      </c>
      <c r="BJ154" s="351" cm="1">
        <f t="array" ref="BJ154">IFERROR(_xldudf_SCOTT_SUMTRANSACTIONS(Scotts_Org1,'COA - VALUE TABLE'!$A154,'COA - VALUE TABLE'!BJ$5,'COA - VALUE TABLE'!BJ$6),0)</f>
        <v>0</v>
      </c>
    </row>
    <row r="155" spans="1:62" x14ac:dyDescent="0.2">
      <c r="A155" s="2"/>
      <c r="B155" s="341"/>
      <c r="C155" s="341"/>
      <c r="D155" s="341"/>
      <c r="E155" s="341"/>
      <c r="F155" s="341"/>
      <c r="G155" s="341"/>
      <c r="H155" s="341"/>
      <c r="I155" s="341"/>
      <c r="J155" s="341"/>
      <c r="K155" s="3"/>
      <c r="L155" t="str">
        <f t="shared" si="33"/>
        <v xml:space="preserve"> - </v>
      </c>
      <c r="M155" t="s">
        <v>456</v>
      </c>
      <c r="S155" s="349" cm="1">
        <f t="array" ref="S155">IFERROR(_xldudf_SCOTT_SUMTRANSACTIONS(Scotts_Org1,'COA - VALUE TABLE'!$A155,'COA - VALUE TABLE'!S$5,'COA - VALUE TABLE'!S$6),0)</f>
        <v>0</v>
      </c>
      <c r="T155" s="350" cm="1">
        <f t="array" ref="T155">IFERROR(_xldudf_SCOTT_SUMTRANSACTIONS(Scotts_Org1,'COA - VALUE TABLE'!$A155,'COA - VALUE TABLE'!T$5,'COA - VALUE TABLE'!T$6),0)</f>
        <v>0</v>
      </c>
      <c r="U155" s="350" cm="1">
        <f t="array" ref="U155">IFERROR(_xldudf_SCOTT_SUMTRANSACTIONS(Scotts_Org1,'COA - VALUE TABLE'!$A155,'COA - VALUE TABLE'!U$5,'COA - VALUE TABLE'!U$6),0)</f>
        <v>0</v>
      </c>
      <c r="V155" s="350" cm="1">
        <f t="array" ref="V155">IFERROR(_xldudf_SCOTT_SUMTRANSACTIONS(Scotts_Org1,'COA - VALUE TABLE'!$A155,'COA - VALUE TABLE'!V$5,'COA - VALUE TABLE'!V$6),0)</f>
        <v>0</v>
      </c>
      <c r="W155" s="350" cm="1">
        <f t="array" ref="W155">IFERROR(_xldudf_SCOTT_SUMTRANSACTIONS(Scotts_Org1,'COA - VALUE TABLE'!$A155,'COA - VALUE TABLE'!W$5,'COA - VALUE TABLE'!W$6),0)</f>
        <v>0</v>
      </c>
      <c r="X155" s="350" cm="1">
        <f t="array" ref="X155">IFERROR(_xldudf_SCOTT_SUMTRANSACTIONS(Scotts_Org1,'COA - VALUE TABLE'!$A155,'COA - VALUE TABLE'!X$5,'COA - VALUE TABLE'!X$6),0)</f>
        <v>0</v>
      </c>
      <c r="Y155" s="350" cm="1">
        <f t="array" ref="Y155">IFERROR(_xldudf_SCOTT_SUMTRANSACTIONS(Scotts_Org1,'COA - VALUE TABLE'!$A155,'COA - VALUE TABLE'!Y$5,'COA - VALUE TABLE'!Y$6),0)</f>
        <v>0</v>
      </c>
      <c r="Z155" s="350" cm="1">
        <f t="array" ref="Z155">IFERROR(_xldudf_SCOTT_SUMTRANSACTIONS(Scotts_Org1,'COA - VALUE TABLE'!$A155,'COA - VALUE TABLE'!Z$5,'COA - VALUE TABLE'!Z$6),0)</f>
        <v>0</v>
      </c>
      <c r="AA155" s="350" cm="1">
        <f t="array" ref="AA155">IFERROR(_xldudf_SCOTT_SUMTRANSACTIONS(Scotts_Org1,'COA - VALUE TABLE'!$A155,'COA - VALUE TABLE'!AA$5,'COA - VALUE TABLE'!AA$6),0)</f>
        <v>0</v>
      </c>
      <c r="AB155" s="350" cm="1">
        <f t="array" ref="AB155">IFERROR(_xldudf_SCOTT_SUMTRANSACTIONS(Scotts_Org1,'COA - VALUE TABLE'!$A155,'COA - VALUE TABLE'!AB$5,'COA - VALUE TABLE'!AB$6),0)</f>
        <v>0</v>
      </c>
      <c r="AC155" s="350" cm="1">
        <f t="array" ref="AC155">IFERROR(_xldudf_SCOTT_SUMTRANSACTIONS(Scotts_Org1,'COA - VALUE TABLE'!$A155,'COA - VALUE TABLE'!AC$5,'COA - VALUE TABLE'!AC$6),0)</f>
        <v>0</v>
      </c>
      <c r="AD155" s="350" cm="1">
        <f t="array" ref="AD155">IFERROR(_xldudf_SCOTT_SUMTRANSACTIONS(Scotts_Org1,'COA - VALUE TABLE'!$A155,'COA - VALUE TABLE'!AD$5,'COA - VALUE TABLE'!AD$6),0)</f>
        <v>0</v>
      </c>
      <c r="AE155" s="350">
        <f t="shared" si="34"/>
        <v>0</v>
      </c>
      <c r="AF155" s="350">
        <f>IF(Header!$C$4=S$7,S155,0)+IF(Header!$C$4=T$7,T155,0)+IF(Header!$C$4=U$7,U155,0)+IF(Header!$C$4=V$7,V155,0)+IF(Header!$C$4=W$7,W155,0)+IF(Header!$C$4=X$7,X155,0)+IF(Header!$C$4=Y$7,Y155,0)+IF(Header!$C$4=Z$7,Z155,0)+IF(Header!$C$4=AA$7,AA155,0)+IF(Header!$C$4=AB$7,AB155,0)+IF(Header!$C$4=AC$7,AC155,0)+IF(Header!$C$4=AD$7,AD155,0)</f>
        <v>0</v>
      </c>
      <c r="AG155" s="351">
        <f t="shared" si="47"/>
        <v>0</v>
      </c>
      <c r="AJ155" s="2">
        <f t="shared" si="35"/>
        <v>0</v>
      </c>
      <c r="AK155" s="341">
        <f t="shared" si="36"/>
        <v>0</v>
      </c>
      <c r="AL155" s="341">
        <f t="shared" si="37"/>
        <v>0</v>
      </c>
      <c r="AM155" s="341">
        <f t="shared" si="38"/>
        <v>0</v>
      </c>
      <c r="AN155" s="341">
        <f t="shared" si="39"/>
        <v>0</v>
      </c>
      <c r="AO155" s="341">
        <f t="shared" si="40"/>
        <v>0</v>
      </c>
      <c r="AP155" s="341">
        <f t="shared" si="41"/>
        <v>0</v>
      </c>
      <c r="AQ155" s="341">
        <f t="shared" si="42"/>
        <v>0</v>
      </c>
      <c r="AR155" s="341">
        <f t="shared" si="43"/>
        <v>0</v>
      </c>
      <c r="AS155" s="341">
        <f t="shared" si="44"/>
        <v>0</v>
      </c>
      <c r="AT155" s="341">
        <f t="shared" si="45"/>
        <v>0</v>
      </c>
      <c r="AU155" s="341">
        <f t="shared" si="46"/>
        <v>0</v>
      </c>
      <c r="AV155" s="351"/>
      <c r="AX155" s="349" cm="1">
        <f t="array" ref="AX155">IFERROR(_xldudf_SCOTT_SUMTRANSACTIONS(Scotts_Org1,'COA - VALUE TABLE'!$A155,'COA - VALUE TABLE'!AX$5,'COA - VALUE TABLE'!AX$6),0)</f>
        <v>0</v>
      </c>
      <c r="AY155" s="350" cm="1">
        <f t="array" ref="AY155">IFERROR(_xldudf_SCOTT_SUMTRANSACTIONS(Scotts_Org1,'COA - VALUE TABLE'!$A155,'COA - VALUE TABLE'!AY$5,'COA - VALUE TABLE'!AY$6),0)</f>
        <v>0</v>
      </c>
      <c r="AZ155" s="350" cm="1">
        <f t="array" ref="AZ155">IFERROR(_xldudf_SCOTT_SUMTRANSACTIONS(Scotts_Org1,'COA - VALUE TABLE'!$A155,'COA - VALUE TABLE'!AZ$5,'COA - VALUE TABLE'!AZ$6),0)</f>
        <v>0</v>
      </c>
      <c r="BA155" s="350" cm="1">
        <f t="array" ref="BA155">IFERROR(_xldudf_SCOTT_SUMTRANSACTIONS(Scotts_Org1,'COA - VALUE TABLE'!$A155,'COA - VALUE TABLE'!BA$5,'COA - VALUE TABLE'!BA$6),0)</f>
        <v>0</v>
      </c>
      <c r="BB155" s="350" cm="1">
        <f t="array" ref="BB155">IFERROR(_xldudf_SCOTT_SUMTRANSACTIONS(Scotts_Org1,'COA - VALUE TABLE'!$A155,'COA - VALUE TABLE'!BB$5,'COA - VALUE TABLE'!BB$6),0)</f>
        <v>0</v>
      </c>
      <c r="BC155" s="350" cm="1">
        <f t="array" ref="BC155">IFERROR(_xldudf_SCOTT_SUMTRANSACTIONS(Scotts_Org1,'COA - VALUE TABLE'!$A155,'COA - VALUE TABLE'!BC$5,'COA - VALUE TABLE'!BC$6),0)</f>
        <v>0</v>
      </c>
      <c r="BD155" s="350" cm="1">
        <f t="array" ref="BD155">IFERROR(_xldudf_SCOTT_SUMTRANSACTIONS(Scotts_Org1,'COA - VALUE TABLE'!$A155,'COA - VALUE TABLE'!BD$5,'COA - VALUE TABLE'!BD$6),0)</f>
        <v>0</v>
      </c>
      <c r="BE155" s="350" cm="1">
        <f t="array" ref="BE155">IFERROR(_xldudf_SCOTT_SUMTRANSACTIONS(Scotts_Org1,'COA - VALUE TABLE'!$A155,'COA - VALUE TABLE'!BE$5,'COA - VALUE TABLE'!BE$6),0)</f>
        <v>0</v>
      </c>
      <c r="BF155" s="350" cm="1">
        <f t="array" ref="BF155">IFERROR(_xldudf_SCOTT_SUMTRANSACTIONS(Scotts_Org1,'COA - VALUE TABLE'!$A155,'COA - VALUE TABLE'!BF$5,'COA - VALUE TABLE'!BF$6),0)</f>
        <v>0</v>
      </c>
      <c r="BG155" s="350" cm="1">
        <f t="array" ref="BG155">IFERROR(_xldudf_SCOTT_SUMTRANSACTIONS(Scotts_Org1,'COA - VALUE TABLE'!$A155,'COA - VALUE TABLE'!BG$5,'COA - VALUE TABLE'!BG$6),0)</f>
        <v>0</v>
      </c>
      <c r="BH155" s="350" cm="1">
        <f t="array" ref="BH155">IFERROR(_xldudf_SCOTT_SUMTRANSACTIONS(Scotts_Org1,'COA - VALUE TABLE'!$A155,'COA - VALUE TABLE'!BH$5,'COA - VALUE TABLE'!BH$6),0)</f>
        <v>0</v>
      </c>
      <c r="BI155" s="350" cm="1">
        <f t="array" ref="BI155">IFERROR(_xldudf_SCOTT_SUMTRANSACTIONS(Scotts_Org1,'COA - VALUE TABLE'!$A155,'COA - VALUE TABLE'!BI$5,'COA - VALUE TABLE'!BI$6),0)</f>
        <v>0</v>
      </c>
      <c r="BJ155" s="351" cm="1">
        <f t="array" ref="BJ155">IFERROR(_xldudf_SCOTT_SUMTRANSACTIONS(Scotts_Org1,'COA - VALUE TABLE'!$A155,'COA - VALUE TABLE'!BJ$5,'COA - VALUE TABLE'!BJ$6),0)</f>
        <v>0</v>
      </c>
    </row>
    <row r="156" spans="1:62" x14ac:dyDescent="0.2">
      <c r="A156" s="2"/>
      <c r="B156" s="341"/>
      <c r="C156" s="341"/>
      <c r="D156" s="341"/>
      <c r="E156" s="341"/>
      <c r="F156" s="341"/>
      <c r="G156" s="341"/>
      <c r="H156" s="341"/>
      <c r="I156" s="341"/>
      <c r="J156" s="341"/>
      <c r="K156" s="3"/>
      <c r="L156" t="str">
        <f t="shared" si="33"/>
        <v xml:space="preserve"> - </v>
      </c>
      <c r="M156" t="s">
        <v>456</v>
      </c>
      <c r="S156" s="349" cm="1">
        <f t="array" ref="S156">IFERROR(_xldudf_SCOTT_SUMTRANSACTIONS(Scotts_Org1,'COA - VALUE TABLE'!$A156,'COA - VALUE TABLE'!S$5,'COA - VALUE TABLE'!S$6),0)</f>
        <v>0</v>
      </c>
      <c r="T156" s="350" cm="1">
        <f t="array" ref="T156">IFERROR(_xldudf_SCOTT_SUMTRANSACTIONS(Scotts_Org1,'COA - VALUE TABLE'!$A156,'COA - VALUE TABLE'!T$5,'COA - VALUE TABLE'!T$6),0)</f>
        <v>0</v>
      </c>
      <c r="U156" s="350" cm="1">
        <f t="array" ref="U156">IFERROR(_xldudf_SCOTT_SUMTRANSACTIONS(Scotts_Org1,'COA - VALUE TABLE'!$A156,'COA - VALUE TABLE'!U$5,'COA - VALUE TABLE'!U$6),0)</f>
        <v>0</v>
      </c>
      <c r="V156" s="350" cm="1">
        <f t="array" ref="V156">IFERROR(_xldudf_SCOTT_SUMTRANSACTIONS(Scotts_Org1,'COA - VALUE TABLE'!$A156,'COA - VALUE TABLE'!V$5,'COA - VALUE TABLE'!V$6),0)</f>
        <v>0</v>
      </c>
      <c r="W156" s="350" cm="1">
        <f t="array" ref="W156">IFERROR(_xldudf_SCOTT_SUMTRANSACTIONS(Scotts_Org1,'COA - VALUE TABLE'!$A156,'COA - VALUE TABLE'!W$5,'COA - VALUE TABLE'!W$6),0)</f>
        <v>0</v>
      </c>
      <c r="X156" s="350" cm="1">
        <f t="array" ref="X156">IFERROR(_xldudf_SCOTT_SUMTRANSACTIONS(Scotts_Org1,'COA - VALUE TABLE'!$A156,'COA - VALUE TABLE'!X$5,'COA - VALUE TABLE'!X$6),0)</f>
        <v>0</v>
      </c>
      <c r="Y156" s="350" cm="1">
        <f t="array" ref="Y156">IFERROR(_xldudf_SCOTT_SUMTRANSACTIONS(Scotts_Org1,'COA - VALUE TABLE'!$A156,'COA - VALUE TABLE'!Y$5,'COA - VALUE TABLE'!Y$6),0)</f>
        <v>0</v>
      </c>
      <c r="Z156" s="350" cm="1">
        <f t="array" ref="Z156">IFERROR(_xldudf_SCOTT_SUMTRANSACTIONS(Scotts_Org1,'COA - VALUE TABLE'!$A156,'COA - VALUE TABLE'!Z$5,'COA - VALUE TABLE'!Z$6),0)</f>
        <v>0</v>
      </c>
      <c r="AA156" s="350" cm="1">
        <f t="array" ref="AA156">IFERROR(_xldudf_SCOTT_SUMTRANSACTIONS(Scotts_Org1,'COA - VALUE TABLE'!$A156,'COA - VALUE TABLE'!AA$5,'COA - VALUE TABLE'!AA$6),0)</f>
        <v>0</v>
      </c>
      <c r="AB156" s="350" cm="1">
        <f t="array" ref="AB156">IFERROR(_xldudf_SCOTT_SUMTRANSACTIONS(Scotts_Org1,'COA - VALUE TABLE'!$A156,'COA - VALUE TABLE'!AB$5,'COA - VALUE TABLE'!AB$6),0)</f>
        <v>0</v>
      </c>
      <c r="AC156" s="350" cm="1">
        <f t="array" ref="AC156">IFERROR(_xldudf_SCOTT_SUMTRANSACTIONS(Scotts_Org1,'COA - VALUE TABLE'!$A156,'COA - VALUE TABLE'!AC$5,'COA - VALUE TABLE'!AC$6),0)</f>
        <v>0</v>
      </c>
      <c r="AD156" s="350" cm="1">
        <f t="array" ref="AD156">IFERROR(_xldudf_SCOTT_SUMTRANSACTIONS(Scotts_Org1,'COA - VALUE TABLE'!$A156,'COA - VALUE TABLE'!AD$5,'COA - VALUE TABLE'!AD$6),0)</f>
        <v>0</v>
      </c>
      <c r="AE156" s="350">
        <f t="shared" si="34"/>
        <v>0</v>
      </c>
      <c r="AF156" s="350">
        <f>IF(Header!$C$4=S$7,S156,0)+IF(Header!$C$4=T$7,T156,0)+IF(Header!$C$4=U$7,U156,0)+IF(Header!$C$4=V$7,V156,0)+IF(Header!$C$4=W$7,W156,0)+IF(Header!$C$4=X$7,X156,0)+IF(Header!$C$4=Y$7,Y156,0)+IF(Header!$C$4=Z$7,Z156,0)+IF(Header!$C$4=AA$7,AA156,0)+IF(Header!$C$4=AB$7,AB156,0)+IF(Header!$C$4=AC$7,AC156,0)+IF(Header!$C$4=AD$7,AD156,0)</f>
        <v>0</v>
      </c>
      <c r="AG156" s="351">
        <f t="shared" si="47"/>
        <v>0</v>
      </c>
      <c r="AJ156" s="2">
        <f t="shared" si="35"/>
        <v>0</v>
      </c>
      <c r="AK156" s="341">
        <f t="shared" si="36"/>
        <v>0</v>
      </c>
      <c r="AL156" s="341">
        <f t="shared" si="37"/>
        <v>0</v>
      </c>
      <c r="AM156" s="341">
        <f t="shared" si="38"/>
        <v>0</v>
      </c>
      <c r="AN156" s="341">
        <f t="shared" si="39"/>
        <v>0</v>
      </c>
      <c r="AO156" s="341">
        <f t="shared" si="40"/>
        <v>0</v>
      </c>
      <c r="AP156" s="341">
        <f t="shared" si="41"/>
        <v>0</v>
      </c>
      <c r="AQ156" s="341">
        <f t="shared" si="42"/>
        <v>0</v>
      </c>
      <c r="AR156" s="341">
        <f t="shared" si="43"/>
        <v>0</v>
      </c>
      <c r="AS156" s="341">
        <f t="shared" si="44"/>
        <v>0</v>
      </c>
      <c r="AT156" s="341">
        <f t="shared" si="45"/>
        <v>0</v>
      </c>
      <c r="AU156" s="341">
        <f t="shared" si="46"/>
        <v>0</v>
      </c>
      <c r="AV156" s="351"/>
      <c r="AX156" s="349" cm="1">
        <f t="array" ref="AX156">IFERROR(_xldudf_SCOTT_SUMTRANSACTIONS(Scotts_Org1,'COA - VALUE TABLE'!$A156,'COA - VALUE TABLE'!AX$5,'COA - VALUE TABLE'!AX$6),0)</f>
        <v>0</v>
      </c>
      <c r="AY156" s="350" cm="1">
        <f t="array" ref="AY156">IFERROR(_xldudf_SCOTT_SUMTRANSACTIONS(Scotts_Org1,'COA - VALUE TABLE'!$A156,'COA - VALUE TABLE'!AY$5,'COA - VALUE TABLE'!AY$6),0)</f>
        <v>0</v>
      </c>
      <c r="AZ156" s="350" cm="1">
        <f t="array" ref="AZ156">IFERROR(_xldudf_SCOTT_SUMTRANSACTIONS(Scotts_Org1,'COA - VALUE TABLE'!$A156,'COA - VALUE TABLE'!AZ$5,'COA - VALUE TABLE'!AZ$6),0)</f>
        <v>0</v>
      </c>
      <c r="BA156" s="350" cm="1">
        <f t="array" ref="BA156">IFERROR(_xldudf_SCOTT_SUMTRANSACTIONS(Scotts_Org1,'COA - VALUE TABLE'!$A156,'COA - VALUE TABLE'!BA$5,'COA - VALUE TABLE'!BA$6),0)</f>
        <v>0</v>
      </c>
      <c r="BB156" s="350" cm="1">
        <f t="array" ref="BB156">IFERROR(_xldudf_SCOTT_SUMTRANSACTIONS(Scotts_Org1,'COA - VALUE TABLE'!$A156,'COA - VALUE TABLE'!BB$5,'COA - VALUE TABLE'!BB$6),0)</f>
        <v>0</v>
      </c>
      <c r="BC156" s="350" cm="1">
        <f t="array" ref="BC156">IFERROR(_xldudf_SCOTT_SUMTRANSACTIONS(Scotts_Org1,'COA - VALUE TABLE'!$A156,'COA - VALUE TABLE'!BC$5,'COA - VALUE TABLE'!BC$6),0)</f>
        <v>0</v>
      </c>
      <c r="BD156" s="350" cm="1">
        <f t="array" ref="BD156">IFERROR(_xldudf_SCOTT_SUMTRANSACTIONS(Scotts_Org1,'COA - VALUE TABLE'!$A156,'COA - VALUE TABLE'!BD$5,'COA - VALUE TABLE'!BD$6),0)</f>
        <v>0</v>
      </c>
      <c r="BE156" s="350" cm="1">
        <f t="array" ref="BE156">IFERROR(_xldudf_SCOTT_SUMTRANSACTIONS(Scotts_Org1,'COA - VALUE TABLE'!$A156,'COA - VALUE TABLE'!BE$5,'COA - VALUE TABLE'!BE$6),0)</f>
        <v>0</v>
      </c>
      <c r="BF156" s="350" cm="1">
        <f t="array" ref="BF156">IFERROR(_xldudf_SCOTT_SUMTRANSACTIONS(Scotts_Org1,'COA - VALUE TABLE'!$A156,'COA - VALUE TABLE'!BF$5,'COA - VALUE TABLE'!BF$6),0)</f>
        <v>0</v>
      </c>
      <c r="BG156" s="350" cm="1">
        <f t="array" ref="BG156">IFERROR(_xldudf_SCOTT_SUMTRANSACTIONS(Scotts_Org1,'COA - VALUE TABLE'!$A156,'COA - VALUE TABLE'!BG$5,'COA - VALUE TABLE'!BG$6),0)</f>
        <v>0</v>
      </c>
      <c r="BH156" s="350" cm="1">
        <f t="array" ref="BH156">IFERROR(_xldudf_SCOTT_SUMTRANSACTIONS(Scotts_Org1,'COA - VALUE TABLE'!$A156,'COA - VALUE TABLE'!BH$5,'COA - VALUE TABLE'!BH$6),0)</f>
        <v>0</v>
      </c>
      <c r="BI156" s="350" cm="1">
        <f t="array" ref="BI156">IFERROR(_xldudf_SCOTT_SUMTRANSACTIONS(Scotts_Org1,'COA - VALUE TABLE'!$A156,'COA - VALUE TABLE'!BI$5,'COA - VALUE TABLE'!BI$6),0)</f>
        <v>0</v>
      </c>
      <c r="BJ156" s="351" cm="1">
        <f t="array" ref="BJ156">IFERROR(_xldudf_SCOTT_SUMTRANSACTIONS(Scotts_Org1,'COA - VALUE TABLE'!$A156,'COA - VALUE TABLE'!BJ$5,'COA - VALUE TABLE'!BJ$6),0)</f>
        <v>0</v>
      </c>
    </row>
    <row r="157" spans="1:62" x14ac:dyDescent="0.2">
      <c r="A157" s="2"/>
      <c r="B157" s="341"/>
      <c r="C157" s="341"/>
      <c r="D157" s="341"/>
      <c r="E157" s="341"/>
      <c r="F157" s="341"/>
      <c r="G157" s="341"/>
      <c r="H157" s="341"/>
      <c r="I157" s="341"/>
      <c r="J157" s="341"/>
      <c r="K157" s="3"/>
      <c r="L157" t="str">
        <f t="shared" si="33"/>
        <v xml:space="preserve"> - </v>
      </c>
      <c r="M157" t="s">
        <v>456</v>
      </c>
      <c r="S157" s="349" cm="1">
        <f t="array" ref="S157">IFERROR(_xldudf_SCOTT_SUMTRANSACTIONS(Scotts_Org1,'COA - VALUE TABLE'!$A157,'COA - VALUE TABLE'!S$5,'COA - VALUE TABLE'!S$6),0)</f>
        <v>0</v>
      </c>
      <c r="T157" s="350" cm="1">
        <f t="array" ref="T157">IFERROR(_xldudf_SCOTT_SUMTRANSACTIONS(Scotts_Org1,'COA - VALUE TABLE'!$A157,'COA - VALUE TABLE'!T$5,'COA - VALUE TABLE'!T$6),0)</f>
        <v>0</v>
      </c>
      <c r="U157" s="350" cm="1">
        <f t="array" ref="U157">IFERROR(_xldudf_SCOTT_SUMTRANSACTIONS(Scotts_Org1,'COA - VALUE TABLE'!$A157,'COA - VALUE TABLE'!U$5,'COA - VALUE TABLE'!U$6),0)</f>
        <v>0</v>
      </c>
      <c r="V157" s="350" cm="1">
        <f t="array" ref="V157">IFERROR(_xldudf_SCOTT_SUMTRANSACTIONS(Scotts_Org1,'COA - VALUE TABLE'!$A157,'COA - VALUE TABLE'!V$5,'COA - VALUE TABLE'!V$6),0)</f>
        <v>0</v>
      </c>
      <c r="W157" s="350" cm="1">
        <f t="array" ref="W157">IFERROR(_xldudf_SCOTT_SUMTRANSACTIONS(Scotts_Org1,'COA - VALUE TABLE'!$A157,'COA - VALUE TABLE'!W$5,'COA - VALUE TABLE'!W$6),0)</f>
        <v>0</v>
      </c>
      <c r="X157" s="350" cm="1">
        <f t="array" ref="X157">IFERROR(_xldudf_SCOTT_SUMTRANSACTIONS(Scotts_Org1,'COA - VALUE TABLE'!$A157,'COA - VALUE TABLE'!X$5,'COA - VALUE TABLE'!X$6),0)</f>
        <v>0</v>
      </c>
      <c r="Y157" s="350" cm="1">
        <f t="array" ref="Y157">IFERROR(_xldudf_SCOTT_SUMTRANSACTIONS(Scotts_Org1,'COA - VALUE TABLE'!$A157,'COA - VALUE TABLE'!Y$5,'COA - VALUE TABLE'!Y$6),0)</f>
        <v>0</v>
      </c>
      <c r="Z157" s="350" cm="1">
        <f t="array" ref="Z157">IFERROR(_xldudf_SCOTT_SUMTRANSACTIONS(Scotts_Org1,'COA - VALUE TABLE'!$A157,'COA - VALUE TABLE'!Z$5,'COA - VALUE TABLE'!Z$6),0)</f>
        <v>0</v>
      </c>
      <c r="AA157" s="350" cm="1">
        <f t="array" ref="AA157">IFERROR(_xldudf_SCOTT_SUMTRANSACTIONS(Scotts_Org1,'COA - VALUE TABLE'!$A157,'COA - VALUE TABLE'!AA$5,'COA - VALUE TABLE'!AA$6),0)</f>
        <v>0</v>
      </c>
      <c r="AB157" s="350" cm="1">
        <f t="array" ref="AB157">IFERROR(_xldudf_SCOTT_SUMTRANSACTIONS(Scotts_Org1,'COA - VALUE TABLE'!$A157,'COA - VALUE TABLE'!AB$5,'COA - VALUE TABLE'!AB$6),0)</f>
        <v>0</v>
      </c>
      <c r="AC157" s="350" cm="1">
        <f t="array" ref="AC157">IFERROR(_xldudf_SCOTT_SUMTRANSACTIONS(Scotts_Org1,'COA - VALUE TABLE'!$A157,'COA - VALUE TABLE'!AC$5,'COA - VALUE TABLE'!AC$6),0)</f>
        <v>0</v>
      </c>
      <c r="AD157" s="350" cm="1">
        <f t="array" ref="AD157">IFERROR(_xldudf_SCOTT_SUMTRANSACTIONS(Scotts_Org1,'COA - VALUE TABLE'!$A157,'COA - VALUE TABLE'!AD$5,'COA - VALUE TABLE'!AD$6),0)</f>
        <v>0</v>
      </c>
      <c r="AE157" s="350">
        <f t="shared" si="34"/>
        <v>0</v>
      </c>
      <c r="AF157" s="350">
        <f>IF(Header!$C$4=S$7,S157,0)+IF(Header!$C$4=T$7,T157,0)+IF(Header!$C$4=U$7,U157,0)+IF(Header!$C$4=V$7,V157,0)+IF(Header!$C$4=W$7,W157,0)+IF(Header!$C$4=X$7,X157,0)+IF(Header!$C$4=Y$7,Y157,0)+IF(Header!$C$4=Z$7,Z157,0)+IF(Header!$C$4=AA$7,AA157,0)+IF(Header!$C$4=AB$7,AB157,0)+IF(Header!$C$4=AC$7,AC157,0)+IF(Header!$C$4=AD$7,AD157,0)</f>
        <v>0</v>
      </c>
      <c r="AG157" s="351">
        <f t="shared" si="47"/>
        <v>0</v>
      </c>
      <c r="AJ157" s="2">
        <f t="shared" si="35"/>
        <v>0</v>
      </c>
      <c r="AK157" s="341">
        <f t="shared" si="36"/>
        <v>0</v>
      </c>
      <c r="AL157" s="341">
        <f t="shared" si="37"/>
        <v>0</v>
      </c>
      <c r="AM157" s="341">
        <f t="shared" si="38"/>
        <v>0</v>
      </c>
      <c r="AN157" s="341">
        <f t="shared" si="39"/>
        <v>0</v>
      </c>
      <c r="AO157" s="341">
        <f t="shared" si="40"/>
        <v>0</v>
      </c>
      <c r="AP157" s="341">
        <f t="shared" si="41"/>
        <v>0</v>
      </c>
      <c r="AQ157" s="341">
        <f t="shared" si="42"/>
        <v>0</v>
      </c>
      <c r="AR157" s="341">
        <f t="shared" si="43"/>
        <v>0</v>
      </c>
      <c r="AS157" s="341">
        <f t="shared" si="44"/>
        <v>0</v>
      </c>
      <c r="AT157" s="341">
        <f t="shared" si="45"/>
        <v>0</v>
      </c>
      <c r="AU157" s="341">
        <f t="shared" si="46"/>
        <v>0</v>
      </c>
      <c r="AV157" s="351"/>
      <c r="AX157" s="349" cm="1">
        <f t="array" ref="AX157">IFERROR(_xldudf_SCOTT_SUMTRANSACTIONS(Scotts_Org1,'COA - VALUE TABLE'!$A157,'COA - VALUE TABLE'!AX$5,'COA - VALUE TABLE'!AX$6),0)</f>
        <v>0</v>
      </c>
      <c r="AY157" s="350" cm="1">
        <f t="array" ref="AY157">IFERROR(_xldudf_SCOTT_SUMTRANSACTIONS(Scotts_Org1,'COA - VALUE TABLE'!$A157,'COA - VALUE TABLE'!AY$5,'COA - VALUE TABLE'!AY$6),0)</f>
        <v>0</v>
      </c>
      <c r="AZ157" s="350" cm="1">
        <f t="array" ref="AZ157">IFERROR(_xldudf_SCOTT_SUMTRANSACTIONS(Scotts_Org1,'COA - VALUE TABLE'!$A157,'COA - VALUE TABLE'!AZ$5,'COA - VALUE TABLE'!AZ$6),0)</f>
        <v>0</v>
      </c>
      <c r="BA157" s="350" cm="1">
        <f t="array" ref="BA157">IFERROR(_xldudf_SCOTT_SUMTRANSACTIONS(Scotts_Org1,'COA - VALUE TABLE'!$A157,'COA - VALUE TABLE'!BA$5,'COA - VALUE TABLE'!BA$6),0)</f>
        <v>0</v>
      </c>
      <c r="BB157" s="350" cm="1">
        <f t="array" ref="BB157">IFERROR(_xldudf_SCOTT_SUMTRANSACTIONS(Scotts_Org1,'COA - VALUE TABLE'!$A157,'COA - VALUE TABLE'!BB$5,'COA - VALUE TABLE'!BB$6),0)</f>
        <v>0</v>
      </c>
      <c r="BC157" s="350" cm="1">
        <f t="array" ref="BC157">IFERROR(_xldudf_SCOTT_SUMTRANSACTIONS(Scotts_Org1,'COA - VALUE TABLE'!$A157,'COA - VALUE TABLE'!BC$5,'COA - VALUE TABLE'!BC$6),0)</f>
        <v>0</v>
      </c>
      <c r="BD157" s="350" cm="1">
        <f t="array" ref="BD157">IFERROR(_xldudf_SCOTT_SUMTRANSACTIONS(Scotts_Org1,'COA - VALUE TABLE'!$A157,'COA - VALUE TABLE'!BD$5,'COA - VALUE TABLE'!BD$6),0)</f>
        <v>0</v>
      </c>
      <c r="BE157" s="350" cm="1">
        <f t="array" ref="BE157">IFERROR(_xldudf_SCOTT_SUMTRANSACTIONS(Scotts_Org1,'COA - VALUE TABLE'!$A157,'COA - VALUE TABLE'!BE$5,'COA - VALUE TABLE'!BE$6),0)</f>
        <v>0</v>
      </c>
      <c r="BF157" s="350" cm="1">
        <f t="array" ref="BF157">IFERROR(_xldudf_SCOTT_SUMTRANSACTIONS(Scotts_Org1,'COA - VALUE TABLE'!$A157,'COA - VALUE TABLE'!BF$5,'COA - VALUE TABLE'!BF$6),0)</f>
        <v>0</v>
      </c>
      <c r="BG157" s="350" cm="1">
        <f t="array" ref="BG157">IFERROR(_xldudf_SCOTT_SUMTRANSACTIONS(Scotts_Org1,'COA - VALUE TABLE'!$A157,'COA - VALUE TABLE'!BG$5,'COA - VALUE TABLE'!BG$6),0)</f>
        <v>0</v>
      </c>
      <c r="BH157" s="350" cm="1">
        <f t="array" ref="BH157">IFERROR(_xldudf_SCOTT_SUMTRANSACTIONS(Scotts_Org1,'COA - VALUE TABLE'!$A157,'COA - VALUE TABLE'!BH$5,'COA - VALUE TABLE'!BH$6),0)</f>
        <v>0</v>
      </c>
      <c r="BI157" s="350" cm="1">
        <f t="array" ref="BI157">IFERROR(_xldudf_SCOTT_SUMTRANSACTIONS(Scotts_Org1,'COA - VALUE TABLE'!$A157,'COA - VALUE TABLE'!BI$5,'COA - VALUE TABLE'!BI$6),0)</f>
        <v>0</v>
      </c>
      <c r="BJ157" s="351" cm="1">
        <f t="array" ref="BJ157">IFERROR(_xldudf_SCOTT_SUMTRANSACTIONS(Scotts_Org1,'COA - VALUE TABLE'!$A157,'COA - VALUE TABLE'!BJ$5,'COA - VALUE TABLE'!BJ$6),0)</f>
        <v>0</v>
      </c>
    </row>
    <row r="158" spans="1:62" x14ac:dyDescent="0.2">
      <c r="A158" s="2"/>
      <c r="B158" s="341"/>
      <c r="C158" s="341"/>
      <c r="D158" s="341"/>
      <c r="E158" s="341"/>
      <c r="F158" s="341"/>
      <c r="G158" s="341"/>
      <c r="H158" s="341"/>
      <c r="I158" s="341"/>
      <c r="J158" s="341"/>
      <c r="K158" s="3"/>
      <c r="L158" t="str">
        <f t="shared" si="33"/>
        <v xml:space="preserve"> - </v>
      </c>
      <c r="M158" t="s">
        <v>456</v>
      </c>
      <c r="S158" s="349" cm="1">
        <f t="array" ref="S158">IFERROR(_xldudf_SCOTT_SUMTRANSACTIONS(Scotts_Org1,'COA - VALUE TABLE'!$A158,'COA - VALUE TABLE'!S$5,'COA - VALUE TABLE'!S$6),0)</f>
        <v>0</v>
      </c>
      <c r="T158" s="350" cm="1">
        <f t="array" ref="T158">IFERROR(_xldudf_SCOTT_SUMTRANSACTIONS(Scotts_Org1,'COA - VALUE TABLE'!$A158,'COA - VALUE TABLE'!T$5,'COA - VALUE TABLE'!T$6),0)</f>
        <v>0</v>
      </c>
      <c r="U158" s="350" cm="1">
        <f t="array" ref="U158">IFERROR(_xldudf_SCOTT_SUMTRANSACTIONS(Scotts_Org1,'COA - VALUE TABLE'!$A158,'COA - VALUE TABLE'!U$5,'COA - VALUE TABLE'!U$6),0)</f>
        <v>0</v>
      </c>
      <c r="V158" s="350" cm="1">
        <f t="array" ref="V158">IFERROR(_xldudf_SCOTT_SUMTRANSACTIONS(Scotts_Org1,'COA - VALUE TABLE'!$A158,'COA - VALUE TABLE'!V$5,'COA - VALUE TABLE'!V$6),0)</f>
        <v>0</v>
      </c>
      <c r="W158" s="350" cm="1">
        <f t="array" ref="W158">IFERROR(_xldudf_SCOTT_SUMTRANSACTIONS(Scotts_Org1,'COA - VALUE TABLE'!$A158,'COA - VALUE TABLE'!W$5,'COA - VALUE TABLE'!W$6),0)</f>
        <v>0</v>
      </c>
      <c r="X158" s="350" cm="1">
        <f t="array" ref="X158">IFERROR(_xldudf_SCOTT_SUMTRANSACTIONS(Scotts_Org1,'COA - VALUE TABLE'!$A158,'COA - VALUE TABLE'!X$5,'COA - VALUE TABLE'!X$6),0)</f>
        <v>0</v>
      </c>
      <c r="Y158" s="350" cm="1">
        <f t="array" ref="Y158">IFERROR(_xldudf_SCOTT_SUMTRANSACTIONS(Scotts_Org1,'COA - VALUE TABLE'!$A158,'COA - VALUE TABLE'!Y$5,'COA - VALUE TABLE'!Y$6),0)</f>
        <v>0</v>
      </c>
      <c r="Z158" s="350" cm="1">
        <f t="array" ref="Z158">IFERROR(_xldudf_SCOTT_SUMTRANSACTIONS(Scotts_Org1,'COA - VALUE TABLE'!$A158,'COA - VALUE TABLE'!Z$5,'COA - VALUE TABLE'!Z$6),0)</f>
        <v>0</v>
      </c>
      <c r="AA158" s="350" cm="1">
        <f t="array" ref="AA158">IFERROR(_xldudf_SCOTT_SUMTRANSACTIONS(Scotts_Org1,'COA - VALUE TABLE'!$A158,'COA - VALUE TABLE'!AA$5,'COA - VALUE TABLE'!AA$6),0)</f>
        <v>0</v>
      </c>
      <c r="AB158" s="350" cm="1">
        <f t="array" ref="AB158">IFERROR(_xldudf_SCOTT_SUMTRANSACTIONS(Scotts_Org1,'COA - VALUE TABLE'!$A158,'COA - VALUE TABLE'!AB$5,'COA - VALUE TABLE'!AB$6),0)</f>
        <v>0</v>
      </c>
      <c r="AC158" s="350" cm="1">
        <f t="array" ref="AC158">IFERROR(_xldudf_SCOTT_SUMTRANSACTIONS(Scotts_Org1,'COA - VALUE TABLE'!$A158,'COA - VALUE TABLE'!AC$5,'COA - VALUE TABLE'!AC$6),0)</f>
        <v>0</v>
      </c>
      <c r="AD158" s="350" cm="1">
        <f t="array" ref="AD158">IFERROR(_xldudf_SCOTT_SUMTRANSACTIONS(Scotts_Org1,'COA - VALUE TABLE'!$A158,'COA - VALUE TABLE'!AD$5,'COA - VALUE TABLE'!AD$6),0)</f>
        <v>0</v>
      </c>
      <c r="AE158" s="350">
        <f t="shared" si="34"/>
        <v>0</v>
      </c>
      <c r="AF158" s="350">
        <f>IF(Header!$C$4=S$7,S158,0)+IF(Header!$C$4=T$7,T158,0)+IF(Header!$C$4=U$7,U158,0)+IF(Header!$C$4=V$7,V158,0)+IF(Header!$C$4=W$7,W158,0)+IF(Header!$C$4=X$7,X158,0)+IF(Header!$C$4=Y$7,Y158,0)+IF(Header!$C$4=Z$7,Z158,0)+IF(Header!$C$4=AA$7,AA158,0)+IF(Header!$C$4=AB$7,AB158,0)+IF(Header!$C$4=AC$7,AC158,0)+IF(Header!$C$4=AD$7,AD158,0)</f>
        <v>0</v>
      </c>
      <c r="AG158" s="351">
        <f t="shared" si="47"/>
        <v>0</v>
      </c>
      <c r="AJ158" s="2">
        <f t="shared" si="35"/>
        <v>0</v>
      </c>
      <c r="AK158" s="341">
        <f t="shared" si="36"/>
        <v>0</v>
      </c>
      <c r="AL158" s="341">
        <f t="shared" si="37"/>
        <v>0</v>
      </c>
      <c r="AM158" s="341">
        <f t="shared" si="38"/>
        <v>0</v>
      </c>
      <c r="AN158" s="341">
        <f t="shared" si="39"/>
        <v>0</v>
      </c>
      <c r="AO158" s="341">
        <f t="shared" si="40"/>
        <v>0</v>
      </c>
      <c r="AP158" s="341">
        <f t="shared" si="41"/>
        <v>0</v>
      </c>
      <c r="AQ158" s="341">
        <f t="shared" si="42"/>
        <v>0</v>
      </c>
      <c r="AR158" s="341">
        <f t="shared" si="43"/>
        <v>0</v>
      </c>
      <c r="AS158" s="341">
        <f t="shared" si="44"/>
        <v>0</v>
      </c>
      <c r="AT158" s="341">
        <f t="shared" si="45"/>
        <v>0</v>
      </c>
      <c r="AU158" s="341">
        <f t="shared" si="46"/>
        <v>0</v>
      </c>
      <c r="AV158" s="351"/>
      <c r="AX158" s="349" cm="1">
        <f t="array" ref="AX158">IFERROR(_xldudf_SCOTT_SUMTRANSACTIONS(Scotts_Org1,'COA - VALUE TABLE'!$A158,'COA - VALUE TABLE'!AX$5,'COA - VALUE TABLE'!AX$6),0)</f>
        <v>0</v>
      </c>
      <c r="AY158" s="350" cm="1">
        <f t="array" ref="AY158">IFERROR(_xldudf_SCOTT_SUMTRANSACTIONS(Scotts_Org1,'COA - VALUE TABLE'!$A158,'COA - VALUE TABLE'!AY$5,'COA - VALUE TABLE'!AY$6),0)</f>
        <v>0</v>
      </c>
      <c r="AZ158" s="350" cm="1">
        <f t="array" ref="AZ158">IFERROR(_xldudf_SCOTT_SUMTRANSACTIONS(Scotts_Org1,'COA - VALUE TABLE'!$A158,'COA - VALUE TABLE'!AZ$5,'COA - VALUE TABLE'!AZ$6),0)</f>
        <v>0</v>
      </c>
      <c r="BA158" s="350" cm="1">
        <f t="array" ref="BA158">IFERROR(_xldudf_SCOTT_SUMTRANSACTIONS(Scotts_Org1,'COA - VALUE TABLE'!$A158,'COA - VALUE TABLE'!BA$5,'COA - VALUE TABLE'!BA$6),0)</f>
        <v>0</v>
      </c>
      <c r="BB158" s="350" cm="1">
        <f t="array" ref="BB158">IFERROR(_xldudf_SCOTT_SUMTRANSACTIONS(Scotts_Org1,'COA - VALUE TABLE'!$A158,'COA - VALUE TABLE'!BB$5,'COA - VALUE TABLE'!BB$6),0)</f>
        <v>0</v>
      </c>
      <c r="BC158" s="350" cm="1">
        <f t="array" ref="BC158">IFERROR(_xldudf_SCOTT_SUMTRANSACTIONS(Scotts_Org1,'COA - VALUE TABLE'!$A158,'COA - VALUE TABLE'!BC$5,'COA - VALUE TABLE'!BC$6),0)</f>
        <v>0</v>
      </c>
      <c r="BD158" s="350" cm="1">
        <f t="array" ref="BD158">IFERROR(_xldudf_SCOTT_SUMTRANSACTIONS(Scotts_Org1,'COA - VALUE TABLE'!$A158,'COA - VALUE TABLE'!BD$5,'COA - VALUE TABLE'!BD$6),0)</f>
        <v>0</v>
      </c>
      <c r="BE158" s="350" cm="1">
        <f t="array" ref="BE158">IFERROR(_xldudf_SCOTT_SUMTRANSACTIONS(Scotts_Org1,'COA - VALUE TABLE'!$A158,'COA - VALUE TABLE'!BE$5,'COA - VALUE TABLE'!BE$6),0)</f>
        <v>0</v>
      </c>
      <c r="BF158" s="350" cm="1">
        <f t="array" ref="BF158">IFERROR(_xldudf_SCOTT_SUMTRANSACTIONS(Scotts_Org1,'COA - VALUE TABLE'!$A158,'COA - VALUE TABLE'!BF$5,'COA - VALUE TABLE'!BF$6),0)</f>
        <v>0</v>
      </c>
      <c r="BG158" s="350" cm="1">
        <f t="array" ref="BG158">IFERROR(_xldudf_SCOTT_SUMTRANSACTIONS(Scotts_Org1,'COA - VALUE TABLE'!$A158,'COA - VALUE TABLE'!BG$5,'COA - VALUE TABLE'!BG$6),0)</f>
        <v>0</v>
      </c>
      <c r="BH158" s="350" cm="1">
        <f t="array" ref="BH158">IFERROR(_xldudf_SCOTT_SUMTRANSACTIONS(Scotts_Org1,'COA - VALUE TABLE'!$A158,'COA - VALUE TABLE'!BH$5,'COA - VALUE TABLE'!BH$6),0)</f>
        <v>0</v>
      </c>
      <c r="BI158" s="350" cm="1">
        <f t="array" ref="BI158">IFERROR(_xldudf_SCOTT_SUMTRANSACTIONS(Scotts_Org1,'COA - VALUE TABLE'!$A158,'COA - VALUE TABLE'!BI$5,'COA - VALUE TABLE'!BI$6),0)</f>
        <v>0</v>
      </c>
      <c r="BJ158" s="351" cm="1">
        <f t="array" ref="BJ158">IFERROR(_xldudf_SCOTT_SUMTRANSACTIONS(Scotts_Org1,'COA - VALUE TABLE'!$A158,'COA - VALUE TABLE'!BJ$5,'COA - VALUE TABLE'!BJ$6),0)</f>
        <v>0</v>
      </c>
    </row>
    <row r="159" spans="1:62" x14ac:dyDescent="0.2">
      <c r="A159" s="2"/>
      <c r="B159" s="341"/>
      <c r="C159" s="341"/>
      <c r="D159" s="341"/>
      <c r="E159" s="341"/>
      <c r="F159" s="341"/>
      <c r="G159" s="341"/>
      <c r="H159" s="341"/>
      <c r="I159" s="341"/>
      <c r="J159" s="341"/>
      <c r="K159" s="3"/>
      <c r="L159" t="str">
        <f t="shared" si="33"/>
        <v xml:space="preserve"> - </v>
      </c>
      <c r="M159" t="s">
        <v>456</v>
      </c>
      <c r="S159" s="349" cm="1">
        <f t="array" ref="S159">IFERROR(_xldudf_SCOTT_SUMTRANSACTIONS(Scotts_Org1,'COA - VALUE TABLE'!$A159,'COA - VALUE TABLE'!S$5,'COA - VALUE TABLE'!S$6),0)</f>
        <v>0</v>
      </c>
      <c r="T159" s="350" cm="1">
        <f t="array" ref="T159">IFERROR(_xldudf_SCOTT_SUMTRANSACTIONS(Scotts_Org1,'COA - VALUE TABLE'!$A159,'COA - VALUE TABLE'!T$5,'COA - VALUE TABLE'!T$6),0)</f>
        <v>0</v>
      </c>
      <c r="U159" s="350" cm="1">
        <f t="array" ref="U159">IFERROR(_xldudf_SCOTT_SUMTRANSACTIONS(Scotts_Org1,'COA - VALUE TABLE'!$A159,'COA - VALUE TABLE'!U$5,'COA - VALUE TABLE'!U$6),0)</f>
        <v>0</v>
      </c>
      <c r="V159" s="350" cm="1">
        <f t="array" ref="V159">IFERROR(_xldudf_SCOTT_SUMTRANSACTIONS(Scotts_Org1,'COA - VALUE TABLE'!$A159,'COA - VALUE TABLE'!V$5,'COA - VALUE TABLE'!V$6),0)</f>
        <v>0</v>
      </c>
      <c r="W159" s="350" cm="1">
        <f t="array" ref="W159">IFERROR(_xldudf_SCOTT_SUMTRANSACTIONS(Scotts_Org1,'COA - VALUE TABLE'!$A159,'COA - VALUE TABLE'!W$5,'COA - VALUE TABLE'!W$6),0)</f>
        <v>0</v>
      </c>
      <c r="X159" s="350" cm="1">
        <f t="array" ref="X159">IFERROR(_xldudf_SCOTT_SUMTRANSACTIONS(Scotts_Org1,'COA - VALUE TABLE'!$A159,'COA - VALUE TABLE'!X$5,'COA - VALUE TABLE'!X$6),0)</f>
        <v>0</v>
      </c>
      <c r="Y159" s="350" cm="1">
        <f t="array" ref="Y159">IFERROR(_xldudf_SCOTT_SUMTRANSACTIONS(Scotts_Org1,'COA - VALUE TABLE'!$A159,'COA - VALUE TABLE'!Y$5,'COA - VALUE TABLE'!Y$6),0)</f>
        <v>0</v>
      </c>
      <c r="Z159" s="350" cm="1">
        <f t="array" ref="Z159">IFERROR(_xldudf_SCOTT_SUMTRANSACTIONS(Scotts_Org1,'COA - VALUE TABLE'!$A159,'COA - VALUE TABLE'!Z$5,'COA - VALUE TABLE'!Z$6),0)</f>
        <v>0</v>
      </c>
      <c r="AA159" s="350" cm="1">
        <f t="array" ref="AA159">IFERROR(_xldudf_SCOTT_SUMTRANSACTIONS(Scotts_Org1,'COA - VALUE TABLE'!$A159,'COA - VALUE TABLE'!AA$5,'COA - VALUE TABLE'!AA$6),0)</f>
        <v>0</v>
      </c>
      <c r="AB159" s="350" cm="1">
        <f t="array" ref="AB159">IFERROR(_xldudf_SCOTT_SUMTRANSACTIONS(Scotts_Org1,'COA - VALUE TABLE'!$A159,'COA - VALUE TABLE'!AB$5,'COA - VALUE TABLE'!AB$6),0)</f>
        <v>0</v>
      </c>
      <c r="AC159" s="350" cm="1">
        <f t="array" ref="AC159">IFERROR(_xldudf_SCOTT_SUMTRANSACTIONS(Scotts_Org1,'COA - VALUE TABLE'!$A159,'COA - VALUE TABLE'!AC$5,'COA - VALUE TABLE'!AC$6),0)</f>
        <v>0</v>
      </c>
      <c r="AD159" s="350" cm="1">
        <f t="array" ref="AD159">IFERROR(_xldudf_SCOTT_SUMTRANSACTIONS(Scotts_Org1,'COA - VALUE TABLE'!$A159,'COA - VALUE TABLE'!AD$5,'COA - VALUE TABLE'!AD$6),0)</f>
        <v>0</v>
      </c>
      <c r="AE159" s="350">
        <f t="shared" si="34"/>
        <v>0</v>
      </c>
      <c r="AF159" s="350">
        <f>IF(Header!$C$4=S$7,S159,0)+IF(Header!$C$4=T$7,T159,0)+IF(Header!$C$4=U$7,U159,0)+IF(Header!$C$4=V$7,V159,0)+IF(Header!$C$4=W$7,W159,0)+IF(Header!$C$4=X$7,X159,0)+IF(Header!$C$4=Y$7,Y159,0)+IF(Header!$C$4=Z$7,Z159,0)+IF(Header!$C$4=AA$7,AA159,0)+IF(Header!$C$4=AB$7,AB159,0)+IF(Header!$C$4=AC$7,AC159,0)+IF(Header!$C$4=AD$7,AD159,0)</f>
        <v>0</v>
      </c>
      <c r="AG159" s="351">
        <f t="shared" si="47"/>
        <v>0</v>
      </c>
      <c r="AJ159" s="2">
        <f t="shared" si="35"/>
        <v>0</v>
      </c>
      <c r="AK159" s="341">
        <f t="shared" si="36"/>
        <v>0</v>
      </c>
      <c r="AL159" s="341">
        <f t="shared" si="37"/>
        <v>0</v>
      </c>
      <c r="AM159" s="341">
        <f t="shared" si="38"/>
        <v>0</v>
      </c>
      <c r="AN159" s="341">
        <f t="shared" si="39"/>
        <v>0</v>
      </c>
      <c r="AO159" s="341">
        <f t="shared" si="40"/>
        <v>0</v>
      </c>
      <c r="AP159" s="341">
        <f t="shared" si="41"/>
        <v>0</v>
      </c>
      <c r="AQ159" s="341">
        <f t="shared" si="42"/>
        <v>0</v>
      </c>
      <c r="AR159" s="341">
        <f t="shared" si="43"/>
        <v>0</v>
      </c>
      <c r="AS159" s="341">
        <f t="shared" si="44"/>
        <v>0</v>
      </c>
      <c r="AT159" s="341">
        <f t="shared" si="45"/>
        <v>0</v>
      </c>
      <c r="AU159" s="341">
        <f t="shared" si="46"/>
        <v>0</v>
      </c>
      <c r="AV159" s="351"/>
      <c r="AX159" s="349" cm="1">
        <f t="array" ref="AX159">IFERROR(_xldudf_SCOTT_SUMTRANSACTIONS(Scotts_Org1,'COA - VALUE TABLE'!$A159,'COA - VALUE TABLE'!AX$5,'COA - VALUE TABLE'!AX$6),0)</f>
        <v>0</v>
      </c>
      <c r="AY159" s="350" cm="1">
        <f t="array" ref="AY159">IFERROR(_xldudf_SCOTT_SUMTRANSACTIONS(Scotts_Org1,'COA - VALUE TABLE'!$A159,'COA - VALUE TABLE'!AY$5,'COA - VALUE TABLE'!AY$6),0)</f>
        <v>0</v>
      </c>
      <c r="AZ159" s="350" cm="1">
        <f t="array" ref="AZ159">IFERROR(_xldudf_SCOTT_SUMTRANSACTIONS(Scotts_Org1,'COA - VALUE TABLE'!$A159,'COA - VALUE TABLE'!AZ$5,'COA - VALUE TABLE'!AZ$6),0)</f>
        <v>0</v>
      </c>
      <c r="BA159" s="350" cm="1">
        <f t="array" ref="BA159">IFERROR(_xldudf_SCOTT_SUMTRANSACTIONS(Scotts_Org1,'COA - VALUE TABLE'!$A159,'COA - VALUE TABLE'!BA$5,'COA - VALUE TABLE'!BA$6),0)</f>
        <v>0</v>
      </c>
      <c r="BB159" s="350" cm="1">
        <f t="array" ref="BB159">IFERROR(_xldudf_SCOTT_SUMTRANSACTIONS(Scotts_Org1,'COA - VALUE TABLE'!$A159,'COA - VALUE TABLE'!BB$5,'COA - VALUE TABLE'!BB$6),0)</f>
        <v>0</v>
      </c>
      <c r="BC159" s="350" cm="1">
        <f t="array" ref="BC159">IFERROR(_xldudf_SCOTT_SUMTRANSACTIONS(Scotts_Org1,'COA - VALUE TABLE'!$A159,'COA - VALUE TABLE'!BC$5,'COA - VALUE TABLE'!BC$6),0)</f>
        <v>0</v>
      </c>
      <c r="BD159" s="350" cm="1">
        <f t="array" ref="BD159">IFERROR(_xldudf_SCOTT_SUMTRANSACTIONS(Scotts_Org1,'COA - VALUE TABLE'!$A159,'COA - VALUE TABLE'!BD$5,'COA - VALUE TABLE'!BD$6),0)</f>
        <v>0</v>
      </c>
      <c r="BE159" s="350" cm="1">
        <f t="array" ref="BE159">IFERROR(_xldudf_SCOTT_SUMTRANSACTIONS(Scotts_Org1,'COA - VALUE TABLE'!$A159,'COA - VALUE TABLE'!BE$5,'COA - VALUE TABLE'!BE$6),0)</f>
        <v>0</v>
      </c>
      <c r="BF159" s="350" cm="1">
        <f t="array" ref="BF159">IFERROR(_xldudf_SCOTT_SUMTRANSACTIONS(Scotts_Org1,'COA - VALUE TABLE'!$A159,'COA - VALUE TABLE'!BF$5,'COA - VALUE TABLE'!BF$6),0)</f>
        <v>0</v>
      </c>
      <c r="BG159" s="350" cm="1">
        <f t="array" ref="BG159">IFERROR(_xldudf_SCOTT_SUMTRANSACTIONS(Scotts_Org1,'COA - VALUE TABLE'!$A159,'COA - VALUE TABLE'!BG$5,'COA - VALUE TABLE'!BG$6),0)</f>
        <v>0</v>
      </c>
      <c r="BH159" s="350" cm="1">
        <f t="array" ref="BH159">IFERROR(_xldudf_SCOTT_SUMTRANSACTIONS(Scotts_Org1,'COA - VALUE TABLE'!$A159,'COA - VALUE TABLE'!BH$5,'COA - VALUE TABLE'!BH$6),0)</f>
        <v>0</v>
      </c>
      <c r="BI159" s="350" cm="1">
        <f t="array" ref="BI159">IFERROR(_xldudf_SCOTT_SUMTRANSACTIONS(Scotts_Org1,'COA - VALUE TABLE'!$A159,'COA - VALUE TABLE'!BI$5,'COA - VALUE TABLE'!BI$6),0)</f>
        <v>0</v>
      </c>
      <c r="BJ159" s="351" cm="1">
        <f t="array" ref="BJ159">IFERROR(_xldudf_SCOTT_SUMTRANSACTIONS(Scotts_Org1,'COA - VALUE TABLE'!$A159,'COA - VALUE TABLE'!BJ$5,'COA - VALUE TABLE'!BJ$6),0)</f>
        <v>0</v>
      </c>
    </row>
    <row r="160" spans="1:62" x14ac:dyDescent="0.2">
      <c r="A160" s="2"/>
      <c r="B160" s="341"/>
      <c r="C160" s="341"/>
      <c r="D160" s="341"/>
      <c r="E160" s="341"/>
      <c r="F160" s="341"/>
      <c r="G160" s="341"/>
      <c r="H160" s="341"/>
      <c r="I160" s="341"/>
      <c r="J160" s="341"/>
      <c r="K160" s="3"/>
      <c r="L160" t="str">
        <f t="shared" si="33"/>
        <v xml:space="preserve"> - </v>
      </c>
      <c r="M160" t="s">
        <v>456</v>
      </c>
      <c r="S160" s="349" cm="1">
        <f t="array" ref="S160">IFERROR(_xldudf_SCOTT_SUMTRANSACTIONS(Scotts_Org1,'COA - VALUE TABLE'!$A160,'COA - VALUE TABLE'!S$5,'COA - VALUE TABLE'!S$6),0)</f>
        <v>0</v>
      </c>
      <c r="T160" s="350" cm="1">
        <f t="array" ref="T160">IFERROR(_xldudf_SCOTT_SUMTRANSACTIONS(Scotts_Org1,'COA - VALUE TABLE'!$A160,'COA - VALUE TABLE'!T$5,'COA - VALUE TABLE'!T$6),0)</f>
        <v>0</v>
      </c>
      <c r="U160" s="350" cm="1">
        <f t="array" ref="U160">IFERROR(_xldudf_SCOTT_SUMTRANSACTIONS(Scotts_Org1,'COA - VALUE TABLE'!$A160,'COA - VALUE TABLE'!U$5,'COA - VALUE TABLE'!U$6),0)</f>
        <v>0</v>
      </c>
      <c r="V160" s="350" cm="1">
        <f t="array" ref="V160">IFERROR(_xldudf_SCOTT_SUMTRANSACTIONS(Scotts_Org1,'COA - VALUE TABLE'!$A160,'COA - VALUE TABLE'!V$5,'COA - VALUE TABLE'!V$6),0)</f>
        <v>0</v>
      </c>
      <c r="W160" s="350" cm="1">
        <f t="array" ref="W160">IFERROR(_xldudf_SCOTT_SUMTRANSACTIONS(Scotts_Org1,'COA - VALUE TABLE'!$A160,'COA - VALUE TABLE'!W$5,'COA - VALUE TABLE'!W$6),0)</f>
        <v>0</v>
      </c>
      <c r="X160" s="350" cm="1">
        <f t="array" ref="X160">IFERROR(_xldudf_SCOTT_SUMTRANSACTIONS(Scotts_Org1,'COA - VALUE TABLE'!$A160,'COA - VALUE TABLE'!X$5,'COA - VALUE TABLE'!X$6),0)</f>
        <v>0</v>
      </c>
      <c r="Y160" s="350" cm="1">
        <f t="array" ref="Y160">IFERROR(_xldudf_SCOTT_SUMTRANSACTIONS(Scotts_Org1,'COA - VALUE TABLE'!$A160,'COA - VALUE TABLE'!Y$5,'COA - VALUE TABLE'!Y$6),0)</f>
        <v>0</v>
      </c>
      <c r="Z160" s="350" cm="1">
        <f t="array" ref="Z160">IFERROR(_xldudf_SCOTT_SUMTRANSACTIONS(Scotts_Org1,'COA - VALUE TABLE'!$A160,'COA - VALUE TABLE'!Z$5,'COA - VALUE TABLE'!Z$6),0)</f>
        <v>0</v>
      </c>
      <c r="AA160" s="350" cm="1">
        <f t="array" ref="AA160">IFERROR(_xldudf_SCOTT_SUMTRANSACTIONS(Scotts_Org1,'COA - VALUE TABLE'!$A160,'COA - VALUE TABLE'!AA$5,'COA - VALUE TABLE'!AA$6),0)</f>
        <v>0</v>
      </c>
      <c r="AB160" s="350" cm="1">
        <f t="array" ref="AB160">IFERROR(_xldudf_SCOTT_SUMTRANSACTIONS(Scotts_Org1,'COA - VALUE TABLE'!$A160,'COA - VALUE TABLE'!AB$5,'COA - VALUE TABLE'!AB$6),0)</f>
        <v>0</v>
      </c>
      <c r="AC160" s="350" cm="1">
        <f t="array" ref="AC160">IFERROR(_xldudf_SCOTT_SUMTRANSACTIONS(Scotts_Org1,'COA - VALUE TABLE'!$A160,'COA - VALUE TABLE'!AC$5,'COA - VALUE TABLE'!AC$6),0)</f>
        <v>0</v>
      </c>
      <c r="AD160" s="350" cm="1">
        <f t="array" ref="AD160">IFERROR(_xldudf_SCOTT_SUMTRANSACTIONS(Scotts_Org1,'COA - VALUE TABLE'!$A160,'COA - VALUE TABLE'!AD$5,'COA - VALUE TABLE'!AD$6),0)</f>
        <v>0</v>
      </c>
      <c r="AE160" s="350">
        <f t="shared" si="34"/>
        <v>0</v>
      </c>
      <c r="AF160" s="350">
        <f>IF(Header!$C$4=S$7,S160,0)+IF(Header!$C$4=T$7,T160,0)+IF(Header!$C$4=U$7,U160,0)+IF(Header!$C$4=V$7,V160,0)+IF(Header!$C$4=W$7,W160,0)+IF(Header!$C$4=X$7,X160,0)+IF(Header!$C$4=Y$7,Y160,0)+IF(Header!$C$4=Z$7,Z160,0)+IF(Header!$C$4=AA$7,AA160,0)+IF(Header!$C$4=AB$7,AB160,0)+IF(Header!$C$4=AC$7,AC160,0)+IF(Header!$C$4=AD$7,AD160,0)</f>
        <v>0</v>
      </c>
      <c r="AG160" s="351">
        <f t="shared" si="47"/>
        <v>0</v>
      </c>
      <c r="AJ160" s="2">
        <f t="shared" si="35"/>
        <v>0</v>
      </c>
      <c r="AK160" s="341">
        <f t="shared" si="36"/>
        <v>0</v>
      </c>
      <c r="AL160" s="341">
        <f t="shared" si="37"/>
        <v>0</v>
      </c>
      <c r="AM160" s="341">
        <f t="shared" si="38"/>
        <v>0</v>
      </c>
      <c r="AN160" s="341">
        <f t="shared" si="39"/>
        <v>0</v>
      </c>
      <c r="AO160" s="341">
        <f t="shared" si="40"/>
        <v>0</v>
      </c>
      <c r="AP160" s="341">
        <f t="shared" si="41"/>
        <v>0</v>
      </c>
      <c r="AQ160" s="341">
        <f t="shared" si="42"/>
        <v>0</v>
      </c>
      <c r="AR160" s="341">
        <f t="shared" si="43"/>
        <v>0</v>
      </c>
      <c r="AS160" s="341">
        <f t="shared" si="44"/>
        <v>0</v>
      </c>
      <c r="AT160" s="341">
        <f t="shared" si="45"/>
        <v>0</v>
      </c>
      <c r="AU160" s="341">
        <f t="shared" si="46"/>
        <v>0</v>
      </c>
      <c r="AV160" s="351"/>
      <c r="AX160" s="349" cm="1">
        <f t="array" ref="AX160">IFERROR(_xldudf_SCOTT_SUMTRANSACTIONS(Scotts_Org1,'COA - VALUE TABLE'!$A160,'COA - VALUE TABLE'!AX$5,'COA - VALUE TABLE'!AX$6),0)</f>
        <v>0</v>
      </c>
      <c r="AY160" s="350" cm="1">
        <f t="array" ref="AY160">IFERROR(_xldudf_SCOTT_SUMTRANSACTIONS(Scotts_Org1,'COA - VALUE TABLE'!$A160,'COA - VALUE TABLE'!AY$5,'COA - VALUE TABLE'!AY$6),0)</f>
        <v>0</v>
      </c>
      <c r="AZ160" s="350" cm="1">
        <f t="array" ref="AZ160">IFERROR(_xldudf_SCOTT_SUMTRANSACTIONS(Scotts_Org1,'COA - VALUE TABLE'!$A160,'COA - VALUE TABLE'!AZ$5,'COA - VALUE TABLE'!AZ$6),0)</f>
        <v>0</v>
      </c>
      <c r="BA160" s="350" cm="1">
        <f t="array" ref="BA160">IFERROR(_xldudf_SCOTT_SUMTRANSACTIONS(Scotts_Org1,'COA - VALUE TABLE'!$A160,'COA - VALUE TABLE'!BA$5,'COA - VALUE TABLE'!BA$6),0)</f>
        <v>0</v>
      </c>
      <c r="BB160" s="350" cm="1">
        <f t="array" ref="BB160">IFERROR(_xldudf_SCOTT_SUMTRANSACTIONS(Scotts_Org1,'COA - VALUE TABLE'!$A160,'COA - VALUE TABLE'!BB$5,'COA - VALUE TABLE'!BB$6),0)</f>
        <v>0</v>
      </c>
      <c r="BC160" s="350" cm="1">
        <f t="array" ref="BC160">IFERROR(_xldudf_SCOTT_SUMTRANSACTIONS(Scotts_Org1,'COA - VALUE TABLE'!$A160,'COA - VALUE TABLE'!BC$5,'COA - VALUE TABLE'!BC$6),0)</f>
        <v>0</v>
      </c>
      <c r="BD160" s="350" cm="1">
        <f t="array" ref="BD160">IFERROR(_xldudf_SCOTT_SUMTRANSACTIONS(Scotts_Org1,'COA - VALUE TABLE'!$A160,'COA - VALUE TABLE'!BD$5,'COA - VALUE TABLE'!BD$6),0)</f>
        <v>0</v>
      </c>
      <c r="BE160" s="350" cm="1">
        <f t="array" ref="BE160">IFERROR(_xldudf_SCOTT_SUMTRANSACTIONS(Scotts_Org1,'COA - VALUE TABLE'!$A160,'COA - VALUE TABLE'!BE$5,'COA - VALUE TABLE'!BE$6),0)</f>
        <v>0</v>
      </c>
      <c r="BF160" s="350" cm="1">
        <f t="array" ref="BF160">IFERROR(_xldudf_SCOTT_SUMTRANSACTIONS(Scotts_Org1,'COA - VALUE TABLE'!$A160,'COA - VALUE TABLE'!BF$5,'COA - VALUE TABLE'!BF$6),0)</f>
        <v>0</v>
      </c>
      <c r="BG160" s="350" cm="1">
        <f t="array" ref="BG160">IFERROR(_xldudf_SCOTT_SUMTRANSACTIONS(Scotts_Org1,'COA - VALUE TABLE'!$A160,'COA - VALUE TABLE'!BG$5,'COA - VALUE TABLE'!BG$6),0)</f>
        <v>0</v>
      </c>
      <c r="BH160" s="350" cm="1">
        <f t="array" ref="BH160">IFERROR(_xldudf_SCOTT_SUMTRANSACTIONS(Scotts_Org1,'COA - VALUE TABLE'!$A160,'COA - VALUE TABLE'!BH$5,'COA - VALUE TABLE'!BH$6),0)</f>
        <v>0</v>
      </c>
      <c r="BI160" s="350" cm="1">
        <f t="array" ref="BI160">IFERROR(_xldudf_SCOTT_SUMTRANSACTIONS(Scotts_Org1,'COA - VALUE TABLE'!$A160,'COA - VALUE TABLE'!BI$5,'COA - VALUE TABLE'!BI$6),0)</f>
        <v>0</v>
      </c>
      <c r="BJ160" s="351" cm="1">
        <f t="array" ref="BJ160">IFERROR(_xldudf_SCOTT_SUMTRANSACTIONS(Scotts_Org1,'COA - VALUE TABLE'!$A160,'COA - VALUE TABLE'!BJ$5,'COA - VALUE TABLE'!BJ$6),0)</f>
        <v>0</v>
      </c>
    </row>
    <row r="161" spans="1:62" x14ac:dyDescent="0.2">
      <c r="A161" s="2"/>
      <c r="B161" s="341"/>
      <c r="C161" s="341"/>
      <c r="D161" s="341"/>
      <c r="E161" s="341"/>
      <c r="F161" s="341"/>
      <c r="G161" s="341"/>
      <c r="H161" s="341"/>
      <c r="I161" s="341"/>
      <c r="J161" s="341"/>
      <c r="K161" s="3"/>
      <c r="L161" t="str">
        <f t="shared" si="33"/>
        <v xml:space="preserve"> - </v>
      </c>
      <c r="M161" t="s">
        <v>456</v>
      </c>
      <c r="S161" s="349" cm="1">
        <f t="array" ref="S161">IFERROR(_xldudf_SCOTT_SUMTRANSACTIONS(Scotts_Org1,'COA - VALUE TABLE'!$A161,'COA - VALUE TABLE'!S$5,'COA - VALUE TABLE'!S$6),0)</f>
        <v>0</v>
      </c>
      <c r="T161" s="350" cm="1">
        <f t="array" ref="T161">IFERROR(_xldudf_SCOTT_SUMTRANSACTIONS(Scotts_Org1,'COA - VALUE TABLE'!$A161,'COA - VALUE TABLE'!T$5,'COA - VALUE TABLE'!T$6),0)</f>
        <v>0</v>
      </c>
      <c r="U161" s="350" cm="1">
        <f t="array" ref="U161">IFERROR(_xldudf_SCOTT_SUMTRANSACTIONS(Scotts_Org1,'COA - VALUE TABLE'!$A161,'COA - VALUE TABLE'!U$5,'COA - VALUE TABLE'!U$6),0)</f>
        <v>0</v>
      </c>
      <c r="V161" s="350" cm="1">
        <f t="array" ref="V161">IFERROR(_xldudf_SCOTT_SUMTRANSACTIONS(Scotts_Org1,'COA - VALUE TABLE'!$A161,'COA - VALUE TABLE'!V$5,'COA - VALUE TABLE'!V$6),0)</f>
        <v>0</v>
      </c>
      <c r="W161" s="350" cm="1">
        <f t="array" ref="W161">IFERROR(_xldudf_SCOTT_SUMTRANSACTIONS(Scotts_Org1,'COA - VALUE TABLE'!$A161,'COA - VALUE TABLE'!W$5,'COA - VALUE TABLE'!W$6),0)</f>
        <v>0</v>
      </c>
      <c r="X161" s="350" cm="1">
        <f t="array" ref="X161">IFERROR(_xldudf_SCOTT_SUMTRANSACTIONS(Scotts_Org1,'COA - VALUE TABLE'!$A161,'COA - VALUE TABLE'!X$5,'COA - VALUE TABLE'!X$6),0)</f>
        <v>0</v>
      </c>
      <c r="Y161" s="350" cm="1">
        <f t="array" ref="Y161">IFERROR(_xldudf_SCOTT_SUMTRANSACTIONS(Scotts_Org1,'COA - VALUE TABLE'!$A161,'COA - VALUE TABLE'!Y$5,'COA - VALUE TABLE'!Y$6),0)</f>
        <v>0</v>
      </c>
      <c r="Z161" s="350" cm="1">
        <f t="array" ref="Z161">IFERROR(_xldudf_SCOTT_SUMTRANSACTIONS(Scotts_Org1,'COA - VALUE TABLE'!$A161,'COA - VALUE TABLE'!Z$5,'COA - VALUE TABLE'!Z$6),0)</f>
        <v>0</v>
      </c>
      <c r="AA161" s="350" cm="1">
        <f t="array" ref="AA161">IFERROR(_xldudf_SCOTT_SUMTRANSACTIONS(Scotts_Org1,'COA - VALUE TABLE'!$A161,'COA - VALUE TABLE'!AA$5,'COA - VALUE TABLE'!AA$6),0)</f>
        <v>0</v>
      </c>
      <c r="AB161" s="350" cm="1">
        <f t="array" ref="AB161">IFERROR(_xldudf_SCOTT_SUMTRANSACTIONS(Scotts_Org1,'COA - VALUE TABLE'!$A161,'COA - VALUE TABLE'!AB$5,'COA - VALUE TABLE'!AB$6),0)</f>
        <v>0</v>
      </c>
      <c r="AC161" s="350" cm="1">
        <f t="array" ref="AC161">IFERROR(_xldudf_SCOTT_SUMTRANSACTIONS(Scotts_Org1,'COA - VALUE TABLE'!$A161,'COA - VALUE TABLE'!AC$5,'COA - VALUE TABLE'!AC$6),0)</f>
        <v>0</v>
      </c>
      <c r="AD161" s="350" cm="1">
        <f t="array" ref="AD161">IFERROR(_xldudf_SCOTT_SUMTRANSACTIONS(Scotts_Org1,'COA - VALUE TABLE'!$A161,'COA - VALUE TABLE'!AD$5,'COA - VALUE TABLE'!AD$6),0)</f>
        <v>0</v>
      </c>
      <c r="AE161" s="350">
        <f t="shared" si="34"/>
        <v>0</v>
      </c>
      <c r="AF161" s="350">
        <f>IF(Header!$C$4=S$7,S161,0)+IF(Header!$C$4=T$7,T161,0)+IF(Header!$C$4=U$7,U161,0)+IF(Header!$C$4=V$7,V161,0)+IF(Header!$C$4=W$7,W161,0)+IF(Header!$C$4=X$7,X161,0)+IF(Header!$C$4=Y$7,Y161,0)+IF(Header!$C$4=Z$7,Z161,0)+IF(Header!$C$4=AA$7,AA161,0)+IF(Header!$C$4=AB$7,AB161,0)+IF(Header!$C$4=AC$7,AC161,0)+IF(Header!$C$4=AD$7,AD161,0)</f>
        <v>0</v>
      </c>
      <c r="AG161" s="351">
        <f t="shared" si="47"/>
        <v>0</v>
      </c>
      <c r="AJ161" s="2">
        <f t="shared" si="35"/>
        <v>0</v>
      </c>
      <c r="AK161" s="341">
        <f t="shared" si="36"/>
        <v>0</v>
      </c>
      <c r="AL161" s="341">
        <f t="shared" si="37"/>
        <v>0</v>
      </c>
      <c r="AM161" s="341">
        <f t="shared" si="38"/>
        <v>0</v>
      </c>
      <c r="AN161" s="341">
        <f t="shared" si="39"/>
        <v>0</v>
      </c>
      <c r="AO161" s="341">
        <f t="shared" si="40"/>
        <v>0</v>
      </c>
      <c r="AP161" s="341">
        <f t="shared" si="41"/>
        <v>0</v>
      </c>
      <c r="AQ161" s="341">
        <f t="shared" si="42"/>
        <v>0</v>
      </c>
      <c r="AR161" s="341">
        <f t="shared" si="43"/>
        <v>0</v>
      </c>
      <c r="AS161" s="341">
        <f t="shared" si="44"/>
        <v>0</v>
      </c>
      <c r="AT161" s="341">
        <f t="shared" si="45"/>
        <v>0</v>
      </c>
      <c r="AU161" s="341">
        <f t="shared" si="46"/>
        <v>0</v>
      </c>
      <c r="AV161" s="351"/>
      <c r="AX161" s="349" cm="1">
        <f t="array" ref="AX161">IFERROR(_xldudf_SCOTT_SUMTRANSACTIONS(Scotts_Org1,'COA - VALUE TABLE'!$A161,'COA - VALUE TABLE'!AX$5,'COA - VALUE TABLE'!AX$6),0)</f>
        <v>0</v>
      </c>
      <c r="AY161" s="350" cm="1">
        <f t="array" ref="AY161">IFERROR(_xldudf_SCOTT_SUMTRANSACTIONS(Scotts_Org1,'COA - VALUE TABLE'!$A161,'COA - VALUE TABLE'!AY$5,'COA - VALUE TABLE'!AY$6),0)</f>
        <v>0</v>
      </c>
      <c r="AZ161" s="350" cm="1">
        <f t="array" ref="AZ161">IFERROR(_xldudf_SCOTT_SUMTRANSACTIONS(Scotts_Org1,'COA - VALUE TABLE'!$A161,'COA - VALUE TABLE'!AZ$5,'COA - VALUE TABLE'!AZ$6),0)</f>
        <v>0</v>
      </c>
      <c r="BA161" s="350" cm="1">
        <f t="array" ref="BA161">IFERROR(_xldudf_SCOTT_SUMTRANSACTIONS(Scotts_Org1,'COA - VALUE TABLE'!$A161,'COA - VALUE TABLE'!BA$5,'COA - VALUE TABLE'!BA$6),0)</f>
        <v>0</v>
      </c>
      <c r="BB161" s="350" cm="1">
        <f t="array" ref="BB161">IFERROR(_xldudf_SCOTT_SUMTRANSACTIONS(Scotts_Org1,'COA - VALUE TABLE'!$A161,'COA - VALUE TABLE'!BB$5,'COA - VALUE TABLE'!BB$6),0)</f>
        <v>0</v>
      </c>
      <c r="BC161" s="350" cm="1">
        <f t="array" ref="BC161">IFERROR(_xldudf_SCOTT_SUMTRANSACTIONS(Scotts_Org1,'COA - VALUE TABLE'!$A161,'COA - VALUE TABLE'!BC$5,'COA - VALUE TABLE'!BC$6),0)</f>
        <v>0</v>
      </c>
      <c r="BD161" s="350" cm="1">
        <f t="array" ref="BD161">IFERROR(_xldudf_SCOTT_SUMTRANSACTIONS(Scotts_Org1,'COA - VALUE TABLE'!$A161,'COA - VALUE TABLE'!BD$5,'COA - VALUE TABLE'!BD$6),0)</f>
        <v>0</v>
      </c>
      <c r="BE161" s="350" cm="1">
        <f t="array" ref="BE161">IFERROR(_xldudf_SCOTT_SUMTRANSACTIONS(Scotts_Org1,'COA - VALUE TABLE'!$A161,'COA - VALUE TABLE'!BE$5,'COA - VALUE TABLE'!BE$6),0)</f>
        <v>0</v>
      </c>
      <c r="BF161" s="350" cm="1">
        <f t="array" ref="BF161">IFERROR(_xldudf_SCOTT_SUMTRANSACTIONS(Scotts_Org1,'COA - VALUE TABLE'!$A161,'COA - VALUE TABLE'!BF$5,'COA - VALUE TABLE'!BF$6),0)</f>
        <v>0</v>
      </c>
      <c r="BG161" s="350" cm="1">
        <f t="array" ref="BG161">IFERROR(_xldudf_SCOTT_SUMTRANSACTIONS(Scotts_Org1,'COA - VALUE TABLE'!$A161,'COA - VALUE TABLE'!BG$5,'COA - VALUE TABLE'!BG$6),0)</f>
        <v>0</v>
      </c>
      <c r="BH161" s="350" cm="1">
        <f t="array" ref="BH161">IFERROR(_xldudf_SCOTT_SUMTRANSACTIONS(Scotts_Org1,'COA - VALUE TABLE'!$A161,'COA - VALUE TABLE'!BH$5,'COA - VALUE TABLE'!BH$6),0)</f>
        <v>0</v>
      </c>
      <c r="BI161" s="350" cm="1">
        <f t="array" ref="BI161">IFERROR(_xldudf_SCOTT_SUMTRANSACTIONS(Scotts_Org1,'COA - VALUE TABLE'!$A161,'COA - VALUE TABLE'!BI$5,'COA - VALUE TABLE'!BI$6),0)</f>
        <v>0</v>
      </c>
      <c r="BJ161" s="351" cm="1">
        <f t="array" ref="BJ161">IFERROR(_xldudf_SCOTT_SUMTRANSACTIONS(Scotts_Org1,'COA - VALUE TABLE'!$A161,'COA - VALUE TABLE'!BJ$5,'COA - VALUE TABLE'!BJ$6),0)</f>
        <v>0</v>
      </c>
    </row>
    <row r="162" spans="1:62" x14ac:dyDescent="0.2">
      <c r="A162" s="2"/>
      <c r="B162" s="341"/>
      <c r="C162" s="341"/>
      <c r="D162" s="341"/>
      <c r="E162" s="341"/>
      <c r="F162" s="341"/>
      <c r="G162" s="341"/>
      <c r="H162" s="341"/>
      <c r="I162" s="341"/>
      <c r="J162" s="341"/>
      <c r="K162" s="3"/>
      <c r="L162" t="str">
        <f t="shared" si="33"/>
        <v xml:space="preserve"> - </v>
      </c>
      <c r="M162" t="s">
        <v>456</v>
      </c>
      <c r="S162" s="349" cm="1">
        <f t="array" ref="S162">IFERROR(_xldudf_SCOTT_SUMTRANSACTIONS(Scotts_Org1,'COA - VALUE TABLE'!$A162,'COA - VALUE TABLE'!S$5,'COA - VALUE TABLE'!S$6),0)</f>
        <v>0</v>
      </c>
      <c r="T162" s="350" cm="1">
        <f t="array" ref="T162">IFERROR(_xldudf_SCOTT_SUMTRANSACTIONS(Scotts_Org1,'COA - VALUE TABLE'!$A162,'COA - VALUE TABLE'!T$5,'COA - VALUE TABLE'!T$6),0)</f>
        <v>0</v>
      </c>
      <c r="U162" s="350" cm="1">
        <f t="array" ref="U162">IFERROR(_xldudf_SCOTT_SUMTRANSACTIONS(Scotts_Org1,'COA - VALUE TABLE'!$A162,'COA - VALUE TABLE'!U$5,'COA - VALUE TABLE'!U$6),0)</f>
        <v>0</v>
      </c>
      <c r="V162" s="350" cm="1">
        <f t="array" ref="V162">IFERROR(_xldudf_SCOTT_SUMTRANSACTIONS(Scotts_Org1,'COA - VALUE TABLE'!$A162,'COA - VALUE TABLE'!V$5,'COA - VALUE TABLE'!V$6),0)</f>
        <v>0</v>
      </c>
      <c r="W162" s="350" cm="1">
        <f t="array" ref="W162">IFERROR(_xldudf_SCOTT_SUMTRANSACTIONS(Scotts_Org1,'COA - VALUE TABLE'!$A162,'COA - VALUE TABLE'!W$5,'COA - VALUE TABLE'!W$6),0)</f>
        <v>0</v>
      </c>
      <c r="X162" s="350" cm="1">
        <f t="array" ref="X162">IFERROR(_xldudf_SCOTT_SUMTRANSACTIONS(Scotts_Org1,'COA - VALUE TABLE'!$A162,'COA - VALUE TABLE'!X$5,'COA - VALUE TABLE'!X$6),0)</f>
        <v>0</v>
      </c>
      <c r="Y162" s="350" cm="1">
        <f t="array" ref="Y162">IFERROR(_xldudf_SCOTT_SUMTRANSACTIONS(Scotts_Org1,'COA - VALUE TABLE'!$A162,'COA - VALUE TABLE'!Y$5,'COA - VALUE TABLE'!Y$6),0)</f>
        <v>0</v>
      </c>
      <c r="Z162" s="350" cm="1">
        <f t="array" ref="Z162">IFERROR(_xldudf_SCOTT_SUMTRANSACTIONS(Scotts_Org1,'COA - VALUE TABLE'!$A162,'COA - VALUE TABLE'!Z$5,'COA - VALUE TABLE'!Z$6),0)</f>
        <v>0</v>
      </c>
      <c r="AA162" s="350" cm="1">
        <f t="array" ref="AA162">IFERROR(_xldudf_SCOTT_SUMTRANSACTIONS(Scotts_Org1,'COA - VALUE TABLE'!$A162,'COA - VALUE TABLE'!AA$5,'COA - VALUE TABLE'!AA$6),0)</f>
        <v>0</v>
      </c>
      <c r="AB162" s="350" cm="1">
        <f t="array" ref="AB162">IFERROR(_xldudf_SCOTT_SUMTRANSACTIONS(Scotts_Org1,'COA - VALUE TABLE'!$A162,'COA - VALUE TABLE'!AB$5,'COA - VALUE TABLE'!AB$6),0)</f>
        <v>0</v>
      </c>
      <c r="AC162" s="350" cm="1">
        <f t="array" ref="AC162">IFERROR(_xldudf_SCOTT_SUMTRANSACTIONS(Scotts_Org1,'COA - VALUE TABLE'!$A162,'COA - VALUE TABLE'!AC$5,'COA - VALUE TABLE'!AC$6),0)</f>
        <v>0</v>
      </c>
      <c r="AD162" s="350" cm="1">
        <f t="array" ref="AD162">IFERROR(_xldudf_SCOTT_SUMTRANSACTIONS(Scotts_Org1,'COA - VALUE TABLE'!$A162,'COA - VALUE TABLE'!AD$5,'COA - VALUE TABLE'!AD$6),0)</f>
        <v>0</v>
      </c>
      <c r="AE162" s="350">
        <f t="shared" si="34"/>
        <v>0</v>
      </c>
      <c r="AF162" s="350">
        <f>IF(Header!$C$4=S$7,S162,0)+IF(Header!$C$4=T$7,T162,0)+IF(Header!$C$4=U$7,U162,0)+IF(Header!$C$4=V$7,V162,0)+IF(Header!$C$4=W$7,W162,0)+IF(Header!$C$4=X$7,X162,0)+IF(Header!$C$4=Y$7,Y162,0)+IF(Header!$C$4=Z$7,Z162,0)+IF(Header!$C$4=AA$7,AA162,0)+IF(Header!$C$4=AB$7,AB162,0)+IF(Header!$C$4=AC$7,AC162,0)+IF(Header!$C$4=AD$7,AD162,0)</f>
        <v>0</v>
      </c>
      <c r="AG162" s="351">
        <f t="shared" si="47"/>
        <v>0</v>
      </c>
      <c r="AJ162" s="2">
        <f t="shared" si="35"/>
        <v>0</v>
      </c>
      <c r="AK162" s="341">
        <f t="shared" si="36"/>
        <v>0</v>
      </c>
      <c r="AL162" s="341">
        <f t="shared" si="37"/>
        <v>0</v>
      </c>
      <c r="AM162" s="341">
        <f t="shared" si="38"/>
        <v>0</v>
      </c>
      <c r="AN162" s="341">
        <f t="shared" si="39"/>
        <v>0</v>
      </c>
      <c r="AO162" s="341">
        <f t="shared" si="40"/>
        <v>0</v>
      </c>
      <c r="AP162" s="341">
        <f t="shared" si="41"/>
        <v>0</v>
      </c>
      <c r="AQ162" s="341">
        <f t="shared" si="42"/>
        <v>0</v>
      </c>
      <c r="AR162" s="341">
        <f t="shared" si="43"/>
        <v>0</v>
      </c>
      <c r="AS162" s="341">
        <f t="shared" si="44"/>
        <v>0</v>
      </c>
      <c r="AT162" s="341">
        <f t="shared" si="45"/>
        <v>0</v>
      </c>
      <c r="AU162" s="341">
        <f t="shared" si="46"/>
        <v>0</v>
      </c>
      <c r="AV162" s="351"/>
      <c r="AX162" s="349" cm="1">
        <f t="array" ref="AX162">IFERROR(_xldudf_SCOTT_SUMTRANSACTIONS(Scotts_Org1,'COA - VALUE TABLE'!$A162,'COA - VALUE TABLE'!AX$5,'COA - VALUE TABLE'!AX$6),0)</f>
        <v>0</v>
      </c>
      <c r="AY162" s="350" cm="1">
        <f t="array" ref="AY162">IFERROR(_xldudf_SCOTT_SUMTRANSACTIONS(Scotts_Org1,'COA - VALUE TABLE'!$A162,'COA - VALUE TABLE'!AY$5,'COA - VALUE TABLE'!AY$6),0)</f>
        <v>0</v>
      </c>
      <c r="AZ162" s="350" cm="1">
        <f t="array" ref="AZ162">IFERROR(_xldudf_SCOTT_SUMTRANSACTIONS(Scotts_Org1,'COA - VALUE TABLE'!$A162,'COA - VALUE TABLE'!AZ$5,'COA - VALUE TABLE'!AZ$6),0)</f>
        <v>0</v>
      </c>
      <c r="BA162" s="350" cm="1">
        <f t="array" ref="BA162">IFERROR(_xldudf_SCOTT_SUMTRANSACTIONS(Scotts_Org1,'COA - VALUE TABLE'!$A162,'COA - VALUE TABLE'!BA$5,'COA - VALUE TABLE'!BA$6),0)</f>
        <v>0</v>
      </c>
      <c r="BB162" s="350" cm="1">
        <f t="array" ref="BB162">IFERROR(_xldudf_SCOTT_SUMTRANSACTIONS(Scotts_Org1,'COA - VALUE TABLE'!$A162,'COA - VALUE TABLE'!BB$5,'COA - VALUE TABLE'!BB$6),0)</f>
        <v>0</v>
      </c>
      <c r="BC162" s="350" cm="1">
        <f t="array" ref="BC162">IFERROR(_xldudf_SCOTT_SUMTRANSACTIONS(Scotts_Org1,'COA - VALUE TABLE'!$A162,'COA - VALUE TABLE'!BC$5,'COA - VALUE TABLE'!BC$6),0)</f>
        <v>0</v>
      </c>
      <c r="BD162" s="350" cm="1">
        <f t="array" ref="BD162">IFERROR(_xldudf_SCOTT_SUMTRANSACTIONS(Scotts_Org1,'COA - VALUE TABLE'!$A162,'COA - VALUE TABLE'!BD$5,'COA - VALUE TABLE'!BD$6),0)</f>
        <v>0</v>
      </c>
      <c r="BE162" s="350" cm="1">
        <f t="array" ref="BE162">IFERROR(_xldudf_SCOTT_SUMTRANSACTIONS(Scotts_Org1,'COA - VALUE TABLE'!$A162,'COA - VALUE TABLE'!BE$5,'COA - VALUE TABLE'!BE$6),0)</f>
        <v>0</v>
      </c>
      <c r="BF162" s="350" cm="1">
        <f t="array" ref="BF162">IFERROR(_xldudf_SCOTT_SUMTRANSACTIONS(Scotts_Org1,'COA - VALUE TABLE'!$A162,'COA - VALUE TABLE'!BF$5,'COA - VALUE TABLE'!BF$6),0)</f>
        <v>0</v>
      </c>
      <c r="BG162" s="350" cm="1">
        <f t="array" ref="BG162">IFERROR(_xldudf_SCOTT_SUMTRANSACTIONS(Scotts_Org1,'COA - VALUE TABLE'!$A162,'COA - VALUE TABLE'!BG$5,'COA - VALUE TABLE'!BG$6),0)</f>
        <v>0</v>
      </c>
      <c r="BH162" s="350" cm="1">
        <f t="array" ref="BH162">IFERROR(_xldudf_SCOTT_SUMTRANSACTIONS(Scotts_Org1,'COA - VALUE TABLE'!$A162,'COA - VALUE TABLE'!BH$5,'COA - VALUE TABLE'!BH$6),0)</f>
        <v>0</v>
      </c>
      <c r="BI162" s="350" cm="1">
        <f t="array" ref="BI162">IFERROR(_xldudf_SCOTT_SUMTRANSACTIONS(Scotts_Org1,'COA - VALUE TABLE'!$A162,'COA - VALUE TABLE'!BI$5,'COA - VALUE TABLE'!BI$6),0)</f>
        <v>0</v>
      </c>
      <c r="BJ162" s="351" cm="1">
        <f t="array" ref="BJ162">IFERROR(_xldudf_SCOTT_SUMTRANSACTIONS(Scotts_Org1,'COA - VALUE TABLE'!$A162,'COA - VALUE TABLE'!BJ$5,'COA - VALUE TABLE'!BJ$6),0)</f>
        <v>0</v>
      </c>
    </row>
    <row r="163" spans="1:62" x14ac:dyDescent="0.2">
      <c r="A163" s="2"/>
      <c r="B163" s="341"/>
      <c r="C163" s="341"/>
      <c r="D163" s="341"/>
      <c r="E163" s="341"/>
      <c r="F163" s="341"/>
      <c r="G163" s="341"/>
      <c r="H163" s="341"/>
      <c r="I163" s="341"/>
      <c r="J163" s="341"/>
      <c r="K163" s="3"/>
      <c r="L163" t="str">
        <f t="shared" si="33"/>
        <v xml:space="preserve"> - </v>
      </c>
      <c r="M163" t="s">
        <v>456</v>
      </c>
      <c r="S163" s="349" cm="1">
        <f t="array" ref="S163">IFERROR(_xldudf_SCOTT_SUMTRANSACTIONS(Scotts_Org1,'COA - VALUE TABLE'!$A163,'COA - VALUE TABLE'!S$5,'COA - VALUE TABLE'!S$6),0)</f>
        <v>0</v>
      </c>
      <c r="T163" s="350" cm="1">
        <f t="array" ref="T163">IFERROR(_xldudf_SCOTT_SUMTRANSACTIONS(Scotts_Org1,'COA - VALUE TABLE'!$A163,'COA - VALUE TABLE'!T$5,'COA - VALUE TABLE'!T$6),0)</f>
        <v>0</v>
      </c>
      <c r="U163" s="350" cm="1">
        <f t="array" ref="U163">IFERROR(_xldudf_SCOTT_SUMTRANSACTIONS(Scotts_Org1,'COA - VALUE TABLE'!$A163,'COA - VALUE TABLE'!U$5,'COA - VALUE TABLE'!U$6),0)</f>
        <v>0</v>
      </c>
      <c r="V163" s="350" cm="1">
        <f t="array" ref="V163">IFERROR(_xldudf_SCOTT_SUMTRANSACTIONS(Scotts_Org1,'COA - VALUE TABLE'!$A163,'COA - VALUE TABLE'!V$5,'COA - VALUE TABLE'!V$6),0)</f>
        <v>0</v>
      </c>
      <c r="W163" s="350" cm="1">
        <f t="array" ref="W163">IFERROR(_xldudf_SCOTT_SUMTRANSACTIONS(Scotts_Org1,'COA - VALUE TABLE'!$A163,'COA - VALUE TABLE'!W$5,'COA - VALUE TABLE'!W$6),0)</f>
        <v>0</v>
      </c>
      <c r="X163" s="350" cm="1">
        <f t="array" ref="X163">IFERROR(_xldudf_SCOTT_SUMTRANSACTIONS(Scotts_Org1,'COA - VALUE TABLE'!$A163,'COA - VALUE TABLE'!X$5,'COA - VALUE TABLE'!X$6),0)</f>
        <v>0</v>
      </c>
      <c r="Y163" s="350" cm="1">
        <f t="array" ref="Y163">IFERROR(_xldudf_SCOTT_SUMTRANSACTIONS(Scotts_Org1,'COA - VALUE TABLE'!$A163,'COA - VALUE TABLE'!Y$5,'COA - VALUE TABLE'!Y$6),0)</f>
        <v>0</v>
      </c>
      <c r="Z163" s="350" cm="1">
        <f t="array" ref="Z163">IFERROR(_xldudf_SCOTT_SUMTRANSACTIONS(Scotts_Org1,'COA - VALUE TABLE'!$A163,'COA - VALUE TABLE'!Z$5,'COA - VALUE TABLE'!Z$6),0)</f>
        <v>0</v>
      </c>
      <c r="AA163" s="350" cm="1">
        <f t="array" ref="AA163">IFERROR(_xldudf_SCOTT_SUMTRANSACTIONS(Scotts_Org1,'COA - VALUE TABLE'!$A163,'COA - VALUE TABLE'!AA$5,'COA - VALUE TABLE'!AA$6),0)</f>
        <v>0</v>
      </c>
      <c r="AB163" s="350" cm="1">
        <f t="array" ref="AB163">IFERROR(_xldudf_SCOTT_SUMTRANSACTIONS(Scotts_Org1,'COA - VALUE TABLE'!$A163,'COA - VALUE TABLE'!AB$5,'COA - VALUE TABLE'!AB$6),0)</f>
        <v>0</v>
      </c>
      <c r="AC163" s="350" cm="1">
        <f t="array" ref="AC163">IFERROR(_xldudf_SCOTT_SUMTRANSACTIONS(Scotts_Org1,'COA - VALUE TABLE'!$A163,'COA - VALUE TABLE'!AC$5,'COA - VALUE TABLE'!AC$6),0)</f>
        <v>0</v>
      </c>
      <c r="AD163" s="350" cm="1">
        <f t="array" ref="AD163">IFERROR(_xldudf_SCOTT_SUMTRANSACTIONS(Scotts_Org1,'COA - VALUE TABLE'!$A163,'COA - VALUE TABLE'!AD$5,'COA - VALUE TABLE'!AD$6),0)</f>
        <v>0</v>
      </c>
      <c r="AE163" s="350">
        <f t="shared" si="34"/>
        <v>0</v>
      </c>
      <c r="AF163" s="350">
        <f>IF(Header!$C$4=S$7,S163,0)+IF(Header!$C$4=T$7,T163,0)+IF(Header!$C$4=U$7,U163,0)+IF(Header!$C$4=V$7,V163,0)+IF(Header!$C$4=W$7,W163,0)+IF(Header!$C$4=X$7,X163,0)+IF(Header!$C$4=Y$7,Y163,0)+IF(Header!$C$4=Z$7,Z163,0)+IF(Header!$C$4=AA$7,AA163,0)+IF(Header!$C$4=AB$7,AB163,0)+IF(Header!$C$4=AC$7,AC163,0)+IF(Header!$C$4=AD$7,AD163,0)</f>
        <v>0</v>
      </c>
      <c r="AG163" s="351">
        <f t="shared" si="47"/>
        <v>0</v>
      </c>
      <c r="AJ163" s="2">
        <f t="shared" si="35"/>
        <v>0</v>
      </c>
      <c r="AK163" s="341">
        <f t="shared" si="36"/>
        <v>0</v>
      </c>
      <c r="AL163" s="341">
        <f t="shared" si="37"/>
        <v>0</v>
      </c>
      <c r="AM163" s="341">
        <f t="shared" si="38"/>
        <v>0</v>
      </c>
      <c r="AN163" s="341">
        <f t="shared" si="39"/>
        <v>0</v>
      </c>
      <c r="AO163" s="341">
        <f t="shared" si="40"/>
        <v>0</v>
      </c>
      <c r="AP163" s="341">
        <f t="shared" si="41"/>
        <v>0</v>
      </c>
      <c r="AQ163" s="341">
        <f t="shared" si="42"/>
        <v>0</v>
      </c>
      <c r="AR163" s="341">
        <f t="shared" si="43"/>
        <v>0</v>
      </c>
      <c r="AS163" s="341">
        <f t="shared" si="44"/>
        <v>0</v>
      </c>
      <c r="AT163" s="341">
        <f t="shared" si="45"/>
        <v>0</v>
      </c>
      <c r="AU163" s="341">
        <f t="shared" si="46"/>
        <v>0</v>
      </c>
      <c r="AV163" s="351"/>
      <c r="AX163" s="349" cm="1">
        <f t="array" ref="AX163">IFERROR(_xldudf_SCOTT_SUMTRANSACTIONS(Scotts_Org1,'COA - VALUE TABLE'!$A163,'COA - VALUE TABLE'!AX$5,'COA - VALUE TABLE'!AX$6),0)</f>
        <v>0</v>
      </c>
      <c r="AY163" s="350" cm="1">
        <f t="array" ref="AY163">IFERROR(_xldudf_SCOTT_SUMTRANSACTIONS(Scotts_Org1,'COA - VALUE TABLE'!$A163,'COA - VALUE TABLE'!AY$5,'COA - VALUE TABLE'!AY$6),0)</f>
        <v>0</v>
      </c>
      <c r="AZ163" s="350" cm="1">
        <f t="array" ref="AZ163">IFERROR(_xldudf_SCOTT_SUMTRANSACTIONS(Scotts_Org1,'COA - VALUE TABLE'!$A163,'COA - VALUE TABLE'!AZ$5,'COA - VALUE TABLE'!AZ$6),0)</f>
        <v>0</v>
      </c>
      <c r="BA163" s="350" cm="1">
        <f t="array" ref="BA163">IFERROR(_xldudf_SCOTT_SUMTRANSACTIONS(Scotts_Org1,'COA - VALUE TABLE'!$A163,'COA - VALUE TABLE'!BA$5,'COA - VALUE TABLE'!BA$6),0)</f>
        <v>0</v>
      </c>
      <c r="BB163" s="350" cm="1">
        <f t="array" ref="BB163">IFERROR(_xldudf_SCOTT_SUMTRANSACTIONS(Scotts_Org1,'COA - VALUE TABLE'!$A163,'COA - VALUE TABLE'!BB$5,'COA - VALUE TABLE'!BB$6),0)</f>
        <v>0</v>
      </c>
      <c r="BC163" s="350" cm="1">
        <f t="array" ref="BC163">IFERROR(_xldudf_SCOTT_SUMTRANSACTIONS(Scotts_Org1,'COA - VALUE TABLE'!$A163,'COA - VALUE TABLE'!BC$5,'COA - VALUE TABLE'!BC$6),0)</f>
        <v>0</v>
      </c>
      <c r="BD163" s="350" cm="1">
        <f t="array" ref="BD163">IFERROR(_xldudf_SCOTT_SUMTRANSACTIONS(Scotts_Org1,'COA - VALUE TABLE'!$A163,'COA - VALUE TABLE'!BD$5,'COA - VALUE TABLE'!BD$6),0)</f>
        <v>0</v>
      </c>
      <c r="BE163" s="350" cm="1">
        <f t="array" ref="BE163">IFERROR(_xldudf_SCOTT_SUMTRANSACTIONS(Scotts_Org1,'COA - VALUE TABLE'!$A163,'COA - VALUE TABLE'!BE$5,'COA - VALUE TABLE'!BE$6),0)</f>
        <v>0</v>
      </c>
      <c r="BF163" s="350" cm="1">
        <f t="array" ref="BF163">IFERROR(_xldudf_SCOTT_SUMTRANSACTIONS(Scotts_Org1,'COA - VALUE TABLE'!$A163,'COA - VALUE TABLE'!BF$5,'COA - VALUE TABLE'!BF$6),0)</f>
        <v>0</v>
      </c>
      <c r="BG163" s="350" cm="1">
        <f t="array" ref="BG163">IFERROR(_xldudf_SCOTT_SUMTRANSACTIONS(Scotts_Org1,'COA - VALUE TABLE'!$A163,'COA - VALUE TABLE'!BG$5,'COA - VALUE TABLE'!BG$6),0)</f>
        <v>0</v>
      </c>
      <c r="BH163" s="350" cm="1">
        <f t="array" ref="BH163">IFERROR(_xldudf_SCOTT_SUMTRANSACTIONS(Scotts_Org1,'COA - VALUE TABLE'!$A163,'COA - VALUE TABLE'!BH$5,'COA - VALUE TABLE'!BH$6),0)</f>
        <v>0</v>
      </c>
      <c r="BI163" s="350" cm="1">
        <f t="array" ref="BI163">IFERROR(_xldudf_SCOTT_SUMTRANSACTIONS(Scotts_Org1,'COA - VALUE TABLE'!$A163,'COA - VALUE TABLE'!BI$5,'COA - VALUE TABLE'!BI$6),0)</f>
        <v>0</v>
      </c>
      <c r="BJ163" s="351" cm="1">
        <f t="array" ref="BJ163">IFERROR(_xldudf_SCOTT_SUMTRANSACTIONS(Scotts_Org1,'COA - VALUE TABLE'!$A163,'COA - VALUE TABLE'!BJ$5,'COA - VALUE TABLE'!BJ$6),0)</f>
        <v>0</v>
      </c>
    </row>
    <row r="164" spans="1:62" x14ac:dyDescent="0.2">
      <c r="A164" s="2"/>
      <c r="B164" s="341"/>
      <c r="C164" s="341"/>
      <c r="D164" s="341"/>
      <c r="E164" s="341"/>
      <c r="F164" s="341"/>
      <c r="G164" s="341"/>
      <c r="H164" s="341"/>
      <c r="I164" s="341"/>
      <c r="J164" s="341"/>
      <c r="K164" s="3"/>
      <c r="L164" t="str">
        <f t="shared" si="33"/>
        <v xml:space="preserve"> - </v>
      </c>
      <c r="M164" t="s">
        <v>456</v>
      </c>
      <c r="S164" s="349" cm="1">
        <f t="array" ref="S164">IFERROR(_xldudf_SCOTT_SUMTRANSACTIONS(Scotts_Org1,'COA - VALUE TABLE'!$A164,'COA - VALUE TABLE'!S$5,'COA - VALUE TABLE'!S$6),0)</f>
        <v>0</v>
      </c>
      <c r="T164" s="350" cm="1">
        <f t="array" ref="T164">IFERROR(_xldudf_SCOTT_SUMTRANSACTIONS(Scotts_Org1,'COA - VALUE TABLE'!$A164,'COA - VALUE TABLE'!T$5,'COA - VALUE TABLE'!T$6),0)</f>
        <v>0</v>
      </c>
      <c r="U164" s="350" cm="1">
        <f t="array" ref="U164">IFERROR(_xldudf_SCOTT_SUMTRANSACTIONS(Scotts_Org1,'COA - VALUE TABLE'!$A164,'COA - VALUE TABLE'!U$5,'COA - VALUE TABLE'!U$6),0)</f>
        <v>0</v>
      </c>
      <c r="V164" s="350" cm="1">
        <f t="array" ref="V164">IFERROR(_xldudf_SCOTT_SUMTRANSACTIONS(Scotts_Org1,'COA - VALUE TABLE'!$A164,'COA - VALUE TABLE'!V$5,'COA - VALUE TABLE'!V$6),0)</f>
        <v>0</v>
      </c>
      <c r="W164" s="350" cm="1">
        <f t="array" ref="W164">IFERROR(_xldudf_SCOTT_SUMTRANSACTIONS(Scotts_Org1,'COA - VALUE TABLE'!$A164,'COA - VALUE TABLE'!W$5,'COA - VALUE TABLE'!W$6),0)</f>
        <v>0</v>
      </c>
      <c r="X164" s="350" cm="1">
        <f t="array" ref="X164">IFERROR(_xldudf_SCOTT_SUMTRANSACTIONS(Scotts_Org1,'COA - VALUE TABLE'!$A164,'COA - VALUE TABLE'!X$5,'COA - VALUE TABLE'!X$6),0)</f>
        <v>0</v>
      </c>
      <c r="Y164" s="350" cm="1">
        <f t="array" ref="Y164">IFERROR(_xldudf_SCOTT_SUMTRANSACTIONS(Scotts_Org1,'COA - VALUE TABLE'!$A164,'COA - VALUE TABLE'!Y$5,'COA - VALUE TABLE'!Y$6),0)</f>
        <v>0</v>
      </c>
      <c r="Z164" s="350" cm="1">
        <f t="array" ref="Z164">IFERROR(_xldudf_SCOTT_SUMTRANSACTIONS(Scotts_Org1,'COA - VALUE TABLE'!$A164,'COA - VALUE TABLE'!Z$5,'COA - VALUE TABLE'!Z$6),0)</f>
        <v>0</v>
      </c>
      <c r="AA164" s="350" cm="1">
        <f t="array" ref="AA164">IFERROR(_xldudf_SCOTT_SUMTRANSACTIONS(Scotts_Org1,'COA - VALUE TABLE'!$A164,'COA - VALUE TABLE'!AA$5,'COA - VALUE TABLE'!AA$6),0)</f>
        <v>0</v>
      </c>
      <c r="AB164" s="350" cm="1">
        <f t="array" ref="AB164">IFERROR(_xldudf_SCOTT_SUMTRANSACTIONS(Scotts_Org1,'COA - VALUE TABLE'!$A164,'COA - VALUE TABLE'!AB$5,'COA - VALUE TABLE'!AB$6),0)</f>
        <v>0</v>
      </c>
      <c r="AC164" s="350" cm="1">
        <f t="array" ref="AC164">IFERROR(_xldudf_SCOTT_SUMTRANSACTIONS(Scotts_Org1,'COA - VALUE TABLE'!$A164,'COA - VALUE TABLE'!AC$5,'COA - VALUE TABLE'!AC$6),0)</f>
        <v>0</v>
      </c>
      <c r="AD164" s="350" cm="1">
        <f t="array" ref="AD164">IFERROR(_xldudf_SCOTT_SUMTRANSACTIONS(Scotts_Org1,'COA - VALUE TABLE'!$A164,'COA - VALUE TABLE'!AD$5,'COA - VALUE TABLE'!AD$6),0)</f>
        <v>0</v>
      </c>
      <c r="AE164" s="350">
        <f t="shared" si="34"/>
        <v>0</v>
      </c>
      <c r="AF164" s="350">
        <f>IF(Header!$C$4=S$7,S164,0)+IF(Header!$C$4=T$7,T164,0)+IF(Header!$C$4=U$7,U164,0)+IF(Header!$C$4=V$7,V164,0)+IF(Header!$C$4=W$7,W164,0)+IF(Header!$C$4=X$7,X164,0)+IF(Header!$C$4=Y$7,Y164,0)+IF(Header!$C$4=Z$7,Z164,0)+IF(Header!$C$4=AA$7,AA164,0)+IF(Header!$C$4=AB$7,AB164,0)+IF(Header!$C$4=AC$7,AC164,0)+IF(Header!$C$4=AD$7,AD164,0)</f>
        <v>0</v>
      </c>
      <c r="AG164" s="351">
        <f t="shared" si="47"/>
        <v>0</v>
      </c>
      <c r="AJ164" s="2">
        <f t="shared" si="35"/>
        <v>0</v>
      </c>
      <c r="AK164" s="341">
        <f t="shared" si="36"/>
        <v>0</v>
      </c>
      <c r="AL164" s="341">
        <f t="shared" si="37"/>
        <v>0</v>
      </c>
      <c r="AM164" s="341">
        <f t="shared" si="38"/>
        <v>0</v>
      </c>
      <c r="AN164" s="341">
        <f t="shared" si="39"/>
        <v>0</v>
      </c>
      <c r="AO164" s="341">
        <f t="shared" si="40"/>
        <v>0</v>
      </c>
      <c r="AP164" s="341">
        <f t="shared" si="41"/>
        <v>0</v>
      </c>
      <c r="AQ164" s="341">
        <f t="shared" si="42"/>
        <v>0</v>
      </c>
      <c r="AR164" s="341">
        <f t="shared" si="43"/>
        <v>0</v>
      </c>
      <c r="AS164" s="341">
        <f t="shared" si="44"/>
        <v>0</v>
      </c>
      <c r="AT164" s="341">
        <f t="shared" si="45"/>
        <v>0</v>
      </c>
      <c r="AU164" s="341">
        <f t="shared" si="46"/>
        <v>0</v>
      </c>
      <c r="AV164" s="351"/>
      <c r="AX164" s="349" cm="1">
        <f t="array" ref="AX164">IFERROR(_xldudf_SCOTT_SUMTRANSACTIONS(Scotts_Org1,'COA - VALUE TABLE'!$A164,'COA - VALUE TABLE'!AX$5,'COA - VALUE TABLE'!AX$6),0)</f>
        <v>0</v>
      </c>
      <c r="AY164" s="350" cm="1">
        <f t="array" ref="AY164">IFERROR(_xldudf_SCOTT_SUMTRANSACTIONS(Scotts_Org1,'COA - VALUE TABLE'!$A164,'COA - VALUE TABLE'!AY$5,'COA - VALUE TABLE'!AY$6),0)</f>
        <v>0</v>
      </c>
      <c r="AZ164" s="350" cm="1">
        <f t="array" ref="AZ164">IFERROR(_xldudf_SCOTT_SUMTRANSACTIONS(Scotts_Org1,'COA - VALUE TABLE'!$A164,'COA - VALUE TABLE'!AZ$5,'COA - VALUE TABLE'!AZ$6),0)</f>
        <v>0</v>
      </c>
      <c r="BA164" s="350" cm="1">
        <f t="array" ref="BA164">IFERROR(_xldudf_SCOTT_SUMTRANSACTIONS(Scotts_Org1,'COA - VALUE TABLE'!$A164,'COA - VALUE TABLE'!BA$5,'COA - VALUE TABLE'!BA$6),0)</f>
        <v>0</v>
      </c>
      <c r="BB164" s="350" cm="1">
        <f t="array" ref="BB164">IFERROR(_xldudf_SCOTT_SUMTRANSACTIONS(Scotts_Org1,'COA - VALUE TABLE'!$A164,'COA - VALUE TABLE'!BB$5,'COA - VALUE TABLE'!BB$6),0)</f>
        <v>0</v>
      </c>
      <c r="BC164" s="350" cm="1">
        <f t="array" ref="BC164">IFERROR(_xldudf_SCOTT_SUMTRANSACTIONS(Scotts_Org1,'COA - VALUE TABLE'!$A164,'COA - VALUE TABLE'!BC$5,'COA - VALUE TABLE'!BC$6),0)</f>
        <v>0</v>
      </c>
      <c r="BD164" s="350" cm="1">
        <f t="array" ref="BD164">IFERROR(_xldudf_SCOTT_SUMTRANSACTIONS(Scotts_Org1,'COA - VALUE TABLE'!$A164,'COA - VALUE TABLE'!BD$5,'COA - VALUE TABLE'!BD$6),0)</f>
        <v>0</v>
      </c>
      <c r="BE164" s="350" cm="1">
        <f t="array" ref="BE164">IFERROR(_xldudf_SCOTT_SUMTRANSACTIONS(Scotts_Org1,'COA - VALUE TABLE'!$A164,'COA - VALUE TABLE'!BE$5,'COA - VALUE TABLE'!BE$6),0)</f>
        <v>0</v>
      </c>
      <c r="BF164" s="350" cm="1">
        <f t="array" ref="BF164">IFERROR(_xldudf_SCOTT_SUMTRANSACTIONS(Scotts_Org1,'COA - VALUE TABLE'!$A164,'COA - VALUE TABLE'!BF$5,'COA - VALUE TABLE'!BF$6),0)</f>
        <v>0</v>
      </c>
      <c r="BG164" s="350" cm="1">
        <f t="array" ref="BG164">IFERROR(_xldudf_SCOTT_SUMTRANSACTIONS(Scotts_Org1,'COA - VALUE TABLE'!$A164,'COA - VALUE TABLE'!BG$5,'COA - VALUE TABLE'!BG$6),0)</f>
        <v>0</v>
      </c>
      <c r="BH164" s="350" cm="1">
        <f t="array" ref="BH164">IFERROR(_xldudf_SCOTT_SUMTRANSACTIONS(Scotts_Org1,'COA - VALUE TABLE'!$A164,'COA - VALUE TABLE'!BH$5,'COA - VALUE TABLE'!BH$6),0)</f>
        <v>0</v>
      </c>
      <c r="BI164" s="350" cm="1">
        <f t="array" ref="BI164">IFERROR(_xldudf_SCOTT_SUMTRANSACTIONS(Scotts_Org1,'COA - VALUE TABLE'!$A164,'COA - VALUE TABLE'!BI$5,'COA - VALUE TABLE'!BI$6),0)</f>
        <v>0</v>
      </c>
      <c r="BJ164" s="351" cm="1">
        <f t="array" ref="BJ164">IFERROR(_xldudf_SCOTT_SUMTRANSACTIONS(Scotts_Org1,'COA - VALUE TABLE'!$A164,'COA - VALUE TABLE'!BJ$5,'COA - VALUE TABLE'!BJ$6),0)</f>
        <v>0</v>
      </c>
    </row>
    <row r="165" spans="1:62" x14ac:dyDescent="0.2">
      <c r="A165" s="2"/>
      <c r="B165" s="341"/>
      <c r="C165" s="341"/>
      <c r="D165" s="341"/>
      <c r="E165" s="341"/>
      <c r="F165" s="341"/>
      <c r="G165" s="341"/>
      <c r="H165" s="341"/>
      <c r="I165" s="341"/>
      <c r="J165" s="341"/>
      <c r="K165" s="3"/>
      <c r="L165" t="str">
        <f t="shared" si="33"/>
        <v xml:space="preserve"> - </v>
      </c>
      <c r="M165" t="s">
        <v>456</v>
      </c>
      <c r="S165" s="349" cm="1">
        <f t="array" ref="S165">IFERROR(_xldudf_SCOTT_SUMTRANSACTIONS(Scotts_Org1,'COA - VALUE TABLE'!$A165,'COA - VALUE TABLE'!S$5,'COA - VALUE TABLE'!S$6),0)</f>
        <v>0</v>
      </c>
      <c r="T165" s="350" cm="1">
        <f t="array" ref="T165">IFERROR(_xldudf_SCOTT_SUMTRANSACTIONS(Scotts_Org1,'COA - VALUE TABLE'!$A165,'COA - VALUE TABLE'!T$5,'COA - VALUE TABLE'!T$6),0)</f>
        <v>0</v>
      </c>
      <c r="U165" s="350" cm="1">
        <f t="array" ref="U165">IFERROR(_xldudf_SCOTT_SUMTRANSACTIONS(Scotts_Org1,'COA - VALUE TABLE'!$A165,'COA - VALUE TABLE'!U$5,'COA - VALUE TABLE'!U$6),0)</f>
        <v>0</v>
      </c>
      <c r="V165" s="350" cm="1">
        <f t="array" ref="V165">IFERROR(_xldudf_SCOTT_SUMTRANSACTIONS(Scotts_Org1,'COA - VALUE TABLE'!$A165,'COA - VALUE TABLE'!V$5,'COA - VALUE TABLE'!V$6),0)</f>
        <v>0</v>
      </c>
      <c r="W165" s="350" cm="1">
        <f t="array" ref="W165">IFERROR(_xldudf_SCOTT_SUMTRANSACTIONS(Scotts_Org1,'COA - VALUE TABLE'!$A165,'COA - VALUE TABLE'!W$5,'COA - VALUE TABLE'!W$6),0)</f>
        <v>0</v>
      </c>
      <c r="X165" s="350" cm="1">
        <f t="array" ref="X165">IFERROR(_xldudf_SCOTT_SUMTRANSACTIONS(Scotts_Org1,'COA - VALUE TABLE'!$A165,'COA - VALUE TABLE'!X$5,'COA - VALUE TABLE'!X$6),0)</f>
        <v>0</v>
      </c>
      <c r="Y165" s="350" cm="1">
        <f t="array" ref="Y165">IFERROR(_xldudf_SCOTT_SUMTRANSACTIONS(Scotts_Org1,'COA - VALUE TABLE'!$A165,'COA - VALUE TABLE'!Y$5,'COA - VALUE TABLE'!Y$6),0)</f>
        <v>0</v>
      </c>
      <c r="Z165" s="350" cm="1">
        <f t="array" ref="Z165">IFERROR(_xldudf_SCOTT_SUMTRANSACTIONS(Scotts_Org1,'COA - VALUE TABLE'!$A165,'COA - VALUE TABLE'!Z$5,'COA - VALUE TABLE'!Z$6),0)</f>
        <v>0</v>
      </c>
      <c r="AA165" s="350" cm="1">
        <f t="array" ref="AA165">IFERROR(_xldudf_SCOTT_SUMTRANSACTIONS(Scotts_Org1,'COA - VALUE TABLE'!$A165,'COA - VALUE TABLE'!AA$5,'COA - VALUE TABLE'!AA$6),0)</f>
        <v>0</v>
      </c>
      <c r="AB165" s="350" cm="1">
        <f t="array" ref="AB165">IFERROR(_xldudf_SCOTT_SUMTRANSACTIONS(Scotts_Org1,'COA - VALUE TABLE'!$A165,'COA - VALUE TABLE'!AB$5,'COA - VALUE TABLE'!AB$6),0)</f>
        <v>0</v>
      </c>
      <c r="AC165" s="350" cm="1">
        <f t="array" ref="AC165">IFERROR(_xldudf_SCOTT_SUMTRANSACTIONS(Scotts_Org1,'COA - VALUE TABLE'!$A165,'COA - VALUE TABLE'!AC$5,'COA - VALUE TABLE'!AC$6),0)</f>
        <v>0</v>
      </c>
      <c r="AD165" s="350" cm="1">
        <f t="array" ref="AD165">IFERROR(_xldudf_SCOTT_SUMTRANSACTIONS(Scotts_Org1,'COA - VALUE TABLE'!$A165,'COA - VALUE TABLE'!AD$5,'COA - VALUE TABLE'!AD$6),0)</f>
        <v>0</v>
      </c>
      <c r="AE165" s="350">
        <f t="shared" si="34"/>
        <v>0</v>
      </c>
      <c r="AF165" s="350">
        <f>IF(Header!$C$4=S$7,S165,0)+IF(Header!$C$4=T$7,T165,0)+IF(Header!$C$4=U$7,U165,0)+IF(Header!$C$4=V$7,V165,0)+IF(Header!$C$4=W$7,W165,0)+IF(Header!$C$4=X$7,X165,0)+IF(Header!$C$4=Y$7,Y165,0)+IF(Header!$C$4=Z$7,Z165,0)+IF(Header!$C$4=AA$7,AA165,0)+IF(Header!$C$4=AB$7,AB165,0)+IF(Header!$C$4=AC$7,AC165,0)+IF(Header!$C$4=AD$7,AD165,0)</f>
        <v>0</v>
      </c>
      <c r="AG165" s="351">
        <f t="shared" si="47"/>
        <v>0</v>
      </c>
      <c r="AJ165" s="2">
        <f t="shared" si="35"/>
        <v>0</v>
      </c>
      <c r="AK165" s="341">
        <f t="shared" si="36"/>
        <v>0</v>
      </c>
      <c r="AL165" s="341">
        <f t="shared" si="37"/>
        <v>0</v>
      </c>
      <c r="AM165" s="341">
        <f t="shared" si="38"/>
        <v>0</v>
      </c>
      <c r="AN165" s="341">
        <f t="shared" si="39"/>
        <v>0</v>
      </c>
      <c r="AO165" s="341">
        <f t="shared" si="40"/>
        <v>0</v>
      </c>
      <c r="AP165" s="341">
        <f t="shared" si="41"/>
        <v>0</v>
      </c>
      <c r="AQ165" s="341">
        <f t="shared" si="42"/>
        <v>0</v>
      </c>
      <c r="AR165" s="341">
        <f t="shared" si="43"/>
        <v>0</v>
      </c>
      <c r="AS165" s="341">
        <f t="shared" si="44"/>
        <v>0</v>
      </c>
      <c r="AT165" s="341">
        <f t="shared" si="45"/>
        <v>0</v>
      </c>
      <c r="AU165" s="341">
        <f t="shared" si="46"/>
        <v>0</v>
      </c>
      <c r="AV165" s="351"/>
      <c r="AX165" s="349" cm="1">
        <f t="array" ref="AX165">IFERROR(_xldudf_SCOTT_SUMTRANSACTIONS(Scotts_Org1,'COA - VALUE TABLE'!$A165,'COA - VALUE TABLE'!AX$5,'COA - VALUE TABLE'!AX$6),0)</f>
        <v>0</v>
      </c>
      <c r="AY165" s="350" cm="1">
        <f t="array" ref="AY165">IFERROR(_xldudf_SCOTT_SUMTRANSACTIONS(Scotts_Org1,'COA - VALUE TABLE'!$A165,'COA - VALUE TABLE'!AY$5,'COA - VALUE TABLE'!AY$6),0)</f>
        <v>0</v>
      </c>
      <c r="AZ165" s="350" cm="1">
        <f t="array" ref="AZ165">IFERROR(_xldudf_SCOTT_SUMTRANSACTIONS(Scotts_Org1,'COA - VALUE TABLE'!$A165,'COA - VALUE TABLE'!AZ$5,'COA - VALUE TABLE'!AZ$6),0)</f>
        <v>0</v>
      </c>
      <c r="BA165" s="350" cm="1">
        <f t="array" ref="BA165">IFERROR(_xldudf_SCOTT_SUMTRANSACTIONS(Scotts_Org1,'COA - VALUE TABLE'!$A165,'COA - VALUE TABLE'!BA$5,'COA - VALUE TABLE'!BA$6),0)</f>
        <v>0</v>
      </c>
      <c r="BB165" s="350" cm="1">
        <f t="array" ref="BB165">IFERROR(_xldudf_SCOTT_SUMTRANSACTIONS(Scotts_Org1,'COA - VALUE TABLE'!$A165,'COA - VALUE TABLE'!BB$5,'COA - VALUE TABLE'!BB$6),0)</f>
        <v>0</v>
      </c>
      <c r="BC165" s="350" cm="1">
        <f t="array" ref="BC165">IFERROR(_xldudf_SCOTT_SUMTRANSACTIONS(Scotts_Org1,'COA - VALUE TABLE'!$A165,'COA - VALUE TABLE'!BC$5,'COA - VALUE TABLE'!BC$6),0)</f>
        <v>0</v>
      </c>
      <c r="BD165" s="350" cm="1">
        <f t="array" ref="BD165">IFERROR(_xldudf_SCOTT_SUMTRANSACTIONS(Scotts_Org1,'COA - VALUE TABLE'!$A165,'COA - VALUE TABLE'!BD$5,'COA - VALUE TABLE'!BD$6),0)</f>
        <v>0</v>
      </c>
      <c r="BE165" s="350" cm="1">
        <f t="array" ref="BE165">IFERROR(_xldudf_SCOTT_SUMTRANSACTIONS(Scotts_Org1,'COA - VALUE TABLE'!$A165,'COA - VALUE TABLE'!BE$5,'COA - VALUE TABLE'!BE$6),0)</f>
        <v>0</v>
      </c>
      <c r="BF165" s="350" cm="1">
        <f t="array" ref="BF165">IFERROR(_xldudf_SCOTT_SUMTRANSACTIONS(Scotts_Org1,'COA - VALUE TABLE'!$A165,'COA - VALUE TABLE'!BF$5,'COA - VALUE TABLE'!BF$6),0)</f>
        <v>0</v>
      </c>
      <c r="BG165" s="350" cm="1">
        <f t="array" ref="BG165">IFERROR(_xldudf_SCOTT_SUMTRANSACTIONS(Scotts_Org1,'COA - VALUE TABLE'!$A165,'COA - VALUE TABLE'!BG$5,'COA - VALUE TABLE'!BG$6),0)</f>
        <v>0</v>
      </c>
      <c r="BH165" s="350" cm="1">
        <f t="array" ref="BH165">IFERROR(_xldudf_SCOTT_SUMTRANSACTIONS(Scotts_Org1,'COA - VALUE TABLE'!$A165,'COA - VALUE TABLE'!BH$5,'COA - VALUE TABLE'!BH$6),0)</f>
        <v>0</v>
      </c>
      <c r="BI165" s="350" cm="1">
        <f t="array" ref="BI165">IFERROR(_xldudf_SCOTT_SUMTRANSACTIONS(Scotts_Org1,'COA - VALUE TABLE'!$A165,'COA - VALUE TABLE'!BI$5,'COA - VALUE TABLE'!BI$6),0)</f>
        <v>0</v>
      </c>
      <c r="BJ165" s="351" cm="1">
        <f t="array" ref="BJ165">IFERROR(_xldudf_SCOTT_SUMTRANSACTIONS(Scotts_Org1,'COA - VALUE TABLE'!$A165,'COA - VALUE TABLE'!BJ$5,'COA - VALUE TABLE'!BJ$6),0)</f>
        <v>0</v>
      </c>
    </row>
    <row r="166" spans="1:62" x14ac:dyDescent="0.2">
      <c r="A166" s="2"/>
      <c r="B166" s="341"/>
      <c r="C166" s="341"/>
      <c r="D166" s="341"/>
      <c r="E166" s="341"/>
      <c r="F166" s="341"/>
      <c r="G166" s="341"/>
      <c r="H166" s="341"/>
      <c r="I166" s="341"/>
      <c r="J166" s="341"/>
      <c r="K166" s="3"/>
      <c r="L166" t="str">
        <f t="shared" si="33"/>
        <v xml:space="preserve"> - </v>
      </c>
      <c r="M166" t="s">
        <v>456</v>
      </c>
      <c r="S166" s="349" cm="1">
        <f t="array" ref="S166">IFERROR(_xldudf_SCOTT_SUMTRANSACTIONS(Scotts_Org1,'COA - VALUE TABLE'!$A166,'COA - VALUE TABLE'!S$5,'COA - VALUE TABLE'!S$6),0)</f>
        <v>0</v>
      </c>
      <c r="T166" s="350" cm="1">
        <f t="array" ref="T166">IFERROR(_xldudf_SCOTT_SUMTRANSACTIONS(Scotts_Org1,'COA - VALUE TABLE'!$A166,'COA - VALUE TABLE'!T$5,'COA - VALUE TABLE'!T$6),0)</f>
        <v>0</v>
      </c>
      <c r="U166" s="350" cm="1">
        <f t="array" ref="U166">IFERROR(_xldudf_SCOTT_SUMTRANSACTIONS(Scotts_Org1,'COA - VALUE TABLE'!$A166,'COA - VALUE TABLE'!U$5,'COA - VALUE TABLE'!U$6),0)</f>
        <v>0</v>
      </c>
      <c r="V166" s="350" cm="1">
        <f t="array" ref="V166">IFERROR(_xldudf_SCOTT_SUMTRANSACTIONS(Scotts_Org1,'COA - VALUE TABLE'!$A166,'COA - VALUE TABLE'!V$5,'COA - VALUE TABLE'!V$6),0)</f>
        <v>0</v>
      </c>
      <c r="W166" s="350" cm="1">
        <f t="array" ref="W166">IFERROR(_xldudf_SCOTT_SUMTRANSACTIONS(Scotts_Org1,'COA - VALUE TABLE'!$A166,'COA - VALUE TABLE'!W$5,'COA - VALUE TABLE'!W$6),0)</f>
        <v>0</v>
      </c>
      <c r="X166" s="350" cm="1">
        <f t="array" ref="X166">IFERROR(_xldudf_SCOTT_SUMTRANSACTIONS(Scotts_Org1,'COA - VALUE TABLE'!$A166,'COA - VALUE TABLE'!X$5,'COA - VALUE TABLE'!X$6),0)</f>
        <v>0</v>
      </c>
      <c r="Y166" s="350" cm="1">
        <f t="array" ref="Y166">IFERROR(_xldudf_SCOTT_SUMTRANSACTIONS(Scotts_Org1,'COA - VALUE TABLE'!$A166,'COA - VALUE TABLE'!Y$5,'COA - VALUE TABLE'!Y$6),0)</f>
        <v>0</v>
      </c>
      <c r="Z166" s="350" cm="1">
        <f t="array" ref="Z166">IFERROR(_xldudf_SCOTT_SUMTRANSACTIONS(Scotts_Org1,'COA - VALUE TABLE'!$A166,'COA - VALUE TABLE'!Z$5,'COA - VALUE TABLE'!Z$6),0)</f>
        <v>0</v>
      </c>
      <c r="AA166" s="350" cm="1">
        <f t="array" ref="AA166">IFERROR(_xldudf_SCOTT_SUMTRANSACTIONS(Scotts_Org1,'COA - VALUE TABLE'!$A166,'COA - VALUE TABLE'!AA$5,'COA - VALUE TABLE'!AA$6),0)</f>
        <v>0</v>
      </c>
      <c r="AB166" s="350" cm="1">
        <f t="array" ref="AB166">IFERROR(_xldudf_SCOTT_SUMTRANSACTIONS(Scotts_Org1,'COA - VALUE TABLE'!$A166,'COA - VALUE TABLE'!AB$5,'COA - VALUE TABLE'!AB$6),0)</f>
        <v>0</v>
      </c>
      <c r="AC166" s="350" cm="1">
        <f t="array" ref="AC166">IFERROR(_xldudf_SCOTT_SUMTRANSACTIONS(Scotts_Org1,'COA - VALUE TABLE'!$A166,'COA - VALUE TABLE'!AC$5,'COA - VALUE TABLE'!AC$6),0)</f>
        <v>0</v>
      </c>
      <c r="AD166" s="350" cm="1">
        <f t="array" ref="AD166">IFERROR(_xldudf_SCOTT_SUMTRANSACTIONS(Scotts_Org1,'COA - VALUE TABLE'!$A166,'COA - VALUE TABLE'!AD$5,'COA - VALUE TABLE'!AD$6),0)</f>
        <v>0</v>
      </c>
      <c r="AE166" s="350">
        <f t="shared" si="34"/>
        <v>0</v>
      </c>
      <c r="AF166" s="350">
        <f>IF(Header!$C$4=S$7,S166,0)+IF(Header!$C$4=T$7,T166,0)+IF(Header!$C$4=U$7,U166,0)+IF(Header!$C$4=V$7,V166,0)+IF(Header!$C$4=W$7,W166,0)+IF(Header!$C$4=X$7,X166,0)+IF(Header!$C$4=Y$7,Y166,0)+IF(Header!$C$4=Z$7,Z166,0)+IF(Header!$C$4=AA$7,AA166,0)+IF(Header!$C$4=AB$7,AB166,0)+IF(Header!$C$4=AC$7,AC166,0)+IF(Header!$C$4=AD$7,AD166,0)</f>
        <v>0</v>
      </c>
      <c r="AG166" s="351">
        <f t="shared" si="47"/>
        <v>0</v>
      </c>
      <c r="AJ166" s="2">
        <f t="shared" si="35"/>
        <v>0</v>
      </c>
      <c r="AK166" s="341">
        <f t="shared" si="36"/>
        <v>0</v>
      </c>
      <c r="AL166" s="341">
        <f t="shared" si="37"/>
        <v>0</v>
      </c>
      <c r="AM166" s="341">
        <f t="shared" si="38"/>
        <v>0</v>
      </c>
      <c r="AN166" s="341">
        <f t="shared" si="39"/>
        <v>0</v>
      </c>
      <c r="AO166" s="341">
        <f t="shared" si="40"/>
        <v>0</v>
      </c>
      <c r="AP166" s="341">
        <f t="shared" si="41"/>
        <v>0</v>
      </c>
      <c r="AQ166" s="341">
        <f t="shared" si="42"/>
        <v>0</v>
      </c>
      <c r="AR166" s="341">
        <f t="shared" si="43"/>
        <v>0</v>
      </c>
      <c r="AS166" s="341">
        <f t="shared" si="44"/>
        <v>0</v>
      </c>
      <c r="AT166" s="341">
        <f t="shared" si="45"/>
        <v>0</v>
      </c>
      <c r="AU166" s="341">
        <f t="shared" si="46"/>
        <v>0</v>
      </c>
      <c r="AV166" s="351"/>
      <c r="AX166" s="349" cm="1">
        <f t="array" ref="AX166">IFERROR(_xldudf_SCOTT_SUMTRANSACTIONS(Scotts_Org1,'COA - VALUE TABLE'!$A166,'COA - VALUE TABLE'!AX$5,'COA - VALUE TABLE'!AX$6),0)</f>
        <v>0</v>
      </c>
      <c r="AY166" s="350" cm="1">
        <f t="array" ref="AY166">IFERROR(_xldudf_SCOTT_SUMTRANSACTIONS(Scotts_Org1,'COA - VALUE TABLE'!$A166,'COA - VALUE TABLE'!AY$5,'COA - VALUE TABLE'!AY$6),0)</f>
        <v>0</v>
      </c>
      <c r="AZ166" s="350" cm="1">
        <f t="array" ref="AZ166">IFERROR(_xldudf_SCOTT_SUMTRANSACTIONS(Scotts_Org1,'COA - VALUE TABLE'!$A166,'COA - VALUE TABLE'!AZ$5,'COA - VALUE TABLE'!AZ$6),0)</f>
        <v>0</v>
      </c>
      <c r="BA166" s="350" cm="1">
        <f t="array" ref="BA166">IFERROR(_xldudf_SCOTT_SUMTRANSACTIONS(Scotts_Org1,'COA - VALUE TABLE'!$A166,'COA - VALUE TABLE'!BA$5,'COA - VALUE TABLE'!BA$6),0)</f>
        <v>0</v>
      </c>
      <c r="BB166" s="350" cm="1">
        <f t="array" ref="BB166">IFERROR(_xldudf_SCOTT_SUMTRANSACTIONS(Scotts_Org1,'COA - VALUE TABLE'!$A166,'COA - VALUE TABLE'!BB$5,'COA - VALUE TABLE'!BB$6),0)</f>
        <v>0</v>
      </c>
      <c r="BC166" s="350" cm="1">
        <f t="array" ref="BC166">IFERROR(_xldudf_SCOTT_SUMTRANSACTIONS(Scotts_Org1,'COA - VALUE TABLE'!$A166,'COA - VALUE TABLE'!BC$5,'COA - VALUE TABLE'!BC$6),0)</f>
        <v>0</v>
      </c>
      <c r="BD166" s="350" cm="1">
        <f t="array" ref="BD166">IFERROR(_xldudf_SCOTT_SUMTRANSACTIONS(Scotts_Org1,'COA - VALUE TABLE'!$A166,'COA - VALUE TABLE'!BD$5,'COA - VALUE TABLE'!BD$6),0)</f>
        <v>0</v>
      </c>
      <c r="BE166" s="350" cm="1">
        <f t="array" ref="BE166">IFERROR(_xldudf_SCOTT_SUMTRANSACTIONS(Scotts_Org1,'COA - VALUE TABLE'!$A166,'COA - VALUE TABLE'!BE$5,'COA - VALUE TABLE'!BE$6),0)</f>
        <v>0</v>
      </c>
      <c r="BF166" s="350" cm="1">
        <f t="array" ref="BF166">IFERROR(_xldudf_SCOTT_SUMTRANSACTIONS(Scotts_Org1,'COA - VALUE TABLE'!$A166,'COA - VALUE TABLE'!BF$5,'COA - VALUE TABLE'!BF$6),0)</f>
        <v>0</v>
      </c>
      <c r="BG166" s="350" cm="1">
        <f t="array" ref="BG166">IFERROR(_xldudf_SCOTT_SUMTRANSACTIONS(Scotts_Org1,'COA - VALUE TABLE'!$A166,'COA - VALUE TABLE'!BG$5,'COA - VALUE TABLE'!BG$6),0)</f>
        <v>0</v>
      </c>
      <c r="BH166" s="350" cm="1">
        <f t="array" ref="BH166">IFERROR(_xldudf_SCOTT_SUMTRANSACTIONS(Scotts_Org1,'COA - VALUE TABLE'!$A166,'COA - VALUE TABLE'!BH$5,'COA - VALUE TABLE'!BH$6),0)</f>
        <v>0</v>
      </c>
      <c r="BI166" s="350" cm="1">
        <f t="array" ref="BI166">IFERROR(_xldudf_SCOTT_SUMTRANSACTIONS(Scotts_Org1,'COA - VALUE TABLE'!$A166,'COA - VALUE TABLE'!BI$5,'COA - VALUE TABLE'!BI$6),0)</f>
        <v>0</v>
      </c>
      <c r="BJ166" s="351" cm="1">
        <f t="array" ref="BJ166">IFERROR(_xldudf_SCOTT_SUMTRANSACTIONS(Scotts_Org1,'COA - VALUE TABLE'!$A166,'COA - VALUE TABLE'!BJ$5,'COA - VALUE TABLE'!BJ$6),0)</f>
        <v>0</v>
      </c>
    </row>
    <row r="167" spans="1:62" x14ac:dyDescent="0.2">
      <c r="A167" s="2"/>
      <c r="B167" s="341"/>
      <c r="C167" s="341"/>
      <c r="D167" s="341"/>
      <c r="E167" s="341"/>
      <c r="F167" s="341"/>
      <c r="G167" s="341"/>
      <c r="H167" s="341"/>
      <c r="I167" s="341"/>
      <c r="J167" s="341"/>
      <c r="K167" s="3"/>
      <c r="L167" t="str">
        <f t="shared" si="33"/>
        <v xml:space="preserve"> - </v>
      </c>
      <c r="M167" t="s">
        <v>456</v>
      </c>
      <c r="S167" s="349" cm="1">
        <f t="array" ref="S167">IFERROR(_xldudf_SCOTT_SUMTRANSACTIONS(Scotts_Org1,'COA - VALUE TABLE'!$A167,'COA - VALUE TABLE'!S$5,'COA - VALUE TABLE'!S$6),0)</f>
        <v>0</v>
      </c>
      <c r="T167" s="350" cm="1">
        <f t="array" ref="T167">IFERROR(_xldudf_SCOTT_SUMTRANSACTIONS(Scotts_Org1,'COA - VALUE TABLE'!$A167,'COA - VALUE TABLE'!T$5,'COA - VALUE TABLE'!T$6),0)</f>
        <v>0</v>
      </c>
      <c r="U167" s="350" cm="1">
        <f t="array" ref="U167">IFERROR(_xldudf_SCOTT_SUMTRANSACTIONS(Scotts_Org1,'COA - VALUE TABLE'!$A167,'COA - VALUE TABLE'!U$5,'COA - VALUE TABLE'!U$6),0)</f>
        <v>0</v>
      </c>
      <c r="V167" s="350" cm="1">
        <f t="array" ref="V167">IFERROR(_xldudf_SCOTT_SUMTRANSACTIONS(Scotts_Org1,'COA - VALUE TABLE'!$A167,'COA - VALUE TABLE'!V$5,'COA - VALUE TABLE'!V$6),0)</f>
        <v>0</v>
      </c>
      <c r="W167" s="350" cm="1">
        <f t="array" ref="W167">IFERROR(_xldudf_SCOTT_SUMTRANSACTIONS(Scotts_Org1,'COA - VALUE TABLE'!$A167,'COA - VALUE TABLE'!W$5,'COA - VALUE TABLE'!W$6),0)</f>
        <v>0</v>
      </c>
      <c r="X167" s="350" cm="1">
        <f t="array" ref="X167">IFERROR(_xldudf_SCOTT_SUMTRANSACTIONS(Scotts_Org1,'COA - VALUE TABLE'!$A167,'COA - VALUE TABLE'!X$5,'COA - VALUE TABLE'!X$6),0)</f>
        <v>0</v>
      </c>
      <c r="Y167" s="350" cm="1">
        <f t="array" ref="Y167">IFERROR(_xldudf_SCOTT_SUMTRANSACTIONS(Scotts_Org1,'COA - VALUE TABLE'!$A167,'COA - VALUE TABLE'!Y$5,'COA - VALUE TABLE'!Y$6),0)</f>
        <v>0</v>
      </c>
      <c r="Z167" s="350" cm="1">
        <f t="array" ref="Z167">IFERROR(_xldudf_SCOTT_SUMTRANSACTIONS(Scotts_Org1,'COA - VALUE TABLE'!$A167,'COA - VALUE TABLE'!Z$5,'COA - VALUE TABLE'!Z$6),0)</f>
        <v>0</v>
      </c>
      <c r="AA167" s="350" cm="1">
        <f t="array" ref="AA167">IFERROR(_xldudf_SCOTT_SUMTRANSACTIONS(Scotts_Org1,'COA - VALUE TABLE'!$A167,'COA - VALUE TABLE'!AA$5,'COA - VALUE TABLE'!AA$6),0)</f>
        <v>0</v>
      </c>
      <c r="AB167" s="350" cm="1">
        <f t="array" ref="AB167">IFERROR(_xldudf_SCOTT_SUMTRANSACTIONS(Scotts_Org1,'COA - VALUE TABLE'!$A167,'COA - VALUE TABLE'!AB$5,'COA - VALUE TABLE'!AB$6),0)</f>
        <v>0</v>
      </c>
      <c r="AC167" s="350" cm="1">
        <f t="array" ref="AC167">IFERROR(_xldudf_SCOTT_SUMTRANSACTIONS(Scotts_Org1,'COA - VALUE TABLE'!$A167,'COA - VALUE TABLE'!AC$5,'COA - VALUE TABLE'!AC$6),0)</f>
        <v>0</v>
      </c>
      <c r="AD167" s="350" cm="1">
        <f t="array" ref="AD167">IFERROR(_xldudf_SCOTT_SUMTRANSACTIONS(Scotts_Org1,'COA - VALUE TABLE'!$A167,'COA - VALUE TABLE'!AD$5,'COA - VALUE TABLE'!AD$6),0)</f>
        <v>0</v>
      </c>
      <c r="AE167" s="350">
        <f t="shared" si="34"/>
        <v>0</v>
      </c>
      <c r="AF167" s="350">
        <f>IF(Header!$C$4=S$7,S167,0)+IF(Header!$C$4=T$7,T167,0)+IF(Header!$C$4=U$7,U167,0)+IF(Header!$C$4=V$7,V167,0)+IF(Header!$C$4=W$7,W167,0)+IF(Header!$C$4=X$7,X167,0)+IF(Header!$C$4=Y$7,Y167,0)+IF(Header!$C$4=Z$7,Z167,0)+IF(Header!$C$4=AA$7,AA167,0)+IF(Header!$C$4=AB$7,AB167,0)+IF(Header!$C$4=AC$7,AC167,0)+IF(Header!$C$4=AD$7,AD167,0)</f>
        <v>0</v>
      </c>
      <c r="AG167" s="351">
        <f t="shared" si="47"/>
        <v>0</v>
      </c>
      <c r="AJ167" s="2">
        <f t="shared" si="35"/>
        <v>0</v>
      </c>
      <c r="AK167" s="341">
        <f t="shared" si="36"/>
        <v>0</v>
      </c>
      <c r="AL167" s="341">
        <f t="shared" si="37"/>
        <v>0</v>
      </c>
      <c r="AM167" s="341">
        <f t="shared" si="38"/>
        <v>0</v>
      </c>
      <c r="AN167" s="341">
        <f t="shared" si="39"/>
        <v>0</v>
      </c>
      <c r="AO167" s="341">
        <f t="shared" si="40"/>
        <v>0</v>
      </c>
      <c r="AP167" s="341">
        <f t="shared" si="41"/>
        <v>0</v>
      </c>
      <c r="AQ167" s="341">
        <f t="shared" si="42"/>
        <v>0</v>
      </c>
      <c r="AR167" s="341">
        <f t="shared" si="43"/>
        <v>0</v>
      </c>
      <c r="AS167" s="341">
        <f t="shared" si="44"/>
        <v>0</v>
      </c>
      <c r="AT167" s="341">
        <f t="shared" si="45"/>
        <v>0</v>
      </c>
      <c r="AU167" s="341">
        <f t="shared" si="46"/>
        <v>0</v>
      </c>
      <c r="AV167" s="351"/>
      <c r="AX167" s="349" cm="1">
        <f t="array" ref="AX167">IFERROR(_xldudf_SCOTT_SUMTRANSACTIONS(Scotts_Org1,'COA - VALUE TABLE'!$A167,'COA - VALUE TABLE'!AX$5,'COA - VALUE TABLE'!AX$6),0)</f>
        <v>0</v>
      </c>
      <c r="AY167" s="350" cm="1">
        <f t="array" ref="AY167">IFERROR(_xldudf_SCOTT_SUMTRANSACTIONS(Scotts_Org1,'COA - VALUE TABLE'!$A167,'COA - VALUE TABLE'!AY$5,'COA - VALUE TABLE'!AY$6),0)</f>
        <v>0</v>
      </c>
      <c r="AZ167" s="350" cm="1">
        <f t="array" ref="AZ167">IFERROR(_xldudf_SCOTT_SUMTRANSACTIONS(Scotts_Org1,'COA - VALUE TABLE'!$A167,'COA - VALUE TABLE'!AZ$5,'COA - VALUE TABLE'!AZ$6),0)</f>
        <v>0</v>
      </c>
      <c r="BA167" s="350" cm="1">
        <f t="array" ref="BA167">IFERROR(_xldudf_SCOTT_SUMTRANSACTIONS(Scotts_Org1,'COA - VALUE TABLE'!$A167,'COA - VALUE TABLE'!BA$5,'COA - VALUE TABLE'!BA$6),0)</f>
        <v>0</v>
      </c>
      <c r="BB167" s="350" cm="1">
        <f t="array" ref="BB167">IFERROR(_xldudf_SCOTT_SUMTRANSACTIONS(Scotts_Org1,'COA - VALUE TABLE'!$A167,'COA - VALUE TABLE'!BB$5,'COA - VALUE TABLE'!BB$6),0)</f>
        <v>0</v>
      </c>
      <c r="BC167" s="350" cm="1">
        <f t="array" ref="BC167">IFERROR(_xldudf_SCOTT_SUMTRANSACTIONS(Scotts_Org1,'COA - VALUE TABLE'!$A167,'COA - VALUE TABLE'!BC$5,'COA - VALUE TABLE'!BC$6),0)</f>
        <v>0</v>
      </c>
      <c r="BD167" s="350" cm="1">
        <f t="array" ref="BD167">IFERROR(_xldudf_SCOTT_SUMTRANSACTIONS(Scotts_Org1,'COA - VALUE TABLE'!$A167,'COA - VALUE TABLE'!BD$5,'COA - VALUE TABLE'!BD$6),0)</f>
        <v>0</v>
      </c>
      <c r="BE167" s="350" cm="1">
        <f t="array" ref="BE167">IFERROR(_xldudf_SCOTT_SUMTRANSACTIONS(Scotts_Org1,'COA - VALUE TABLE'!$A167,'COA - VALUE TABLE'!BE$5,'COA - VALUE TABLE'!BE$6),0)</f>
        <v>0</v>
      </c>
      <c r="BF167" s="350" cm="1">
        <f t="array" ref="BF167">IFERROR(_xldudf_SCOTT_SUMTRANSACTIONS(Scotts_Org1,'COA - VALUE TABLE'!$A167,'COA - VALUE TABLE'!BF$5,'COA - VALUE TABLE'!BF$6),0)</f>
        <v>0</v>
      </c>
      <c r="BG167" s="350" cm="1">
        <f t="array" ref="BG167">IFERROR(_xldudf_SCOTT_SUMTRANSACTIONS(Scotts_Org1,'COA - VALUE TABLE'!$A167,'COA - VALUE TABLE'!BG$5,'COA - VALUE TABLE'!BG$6),0)</f>
        <v>0</v>
      </c>
      <c r="BH167" s="350" cm="1">
        <f t="array" ref="BH167">IFERROR(_xldudf_SCOTT_SUMTRANSACTIONS(Scotts_Org1,'COA - VALUE TABLE'!$A167,'COA - VALUE TABLE'!BH$5,'COA - VALUE TABLE'!BH$6),0)</f>
        <v>0</v>
      </c>
      <c r="BI167" s="350" cm="1">
        <f t="array" ref="BI167">IFERROR(_xldudf_SCOTT_SUMTRANSACTIONS(Scotts_Org1,'COA - VALUE TABLE'!$A167,'COA - VALUE TABLE'!BI$5,'COA - VALUE TABLE'!BI$6),0)</f>
        <v>0</v>
      </c>
      <c r="BJ167" s="351" cm="1">
        <f t="array" ref="BJ167">IFERROR(_xldudf_SCOTT_SUMTRANSACTIONS(Scotts_Org1,'COA - VALUE TABLE'!$A167,'COA - VALUE TABLE'!BJ$5,'COA - VALUE TABLE'!BJ$6),0)</f>
        <v>0</v>
      </c>
    </row>
    <row r="168" spans="1:62" x14ac:dyDescent="0.2">
      <c r="A168" s="2"/>
      <c r="B168" s="341"/>
      <c r="C168" s="341"/>
      <c r="D168" s="341"/>
      <c r="E168" s="341"/>
      <c r="F168" s="341"/>
      <c r="G168" s="341"/>
      <c r="H168" s="341"/>
      <c r="I168" s="341"/>
      <c r="J168" s="341"/>
      <c r="K168" s="3"/>
      <c r="L168" t="str">
        <f t="shared" si="33"/>
        <v xml:space="preserve"> - </v>
      </c>
      <c r="M168" t="s">
        <v>456</v>
      </c>
      <c r="S168" s="349" cm="1">
        <f t="array" ref="S168">IFERROR(_xldudf_SCOTT_SUMTRANSACTIONS(Scotts_Org1,'COA - VALUE TABLE'!$A168,'COA - VALUE TABLE'!S$5,'COA - VALUE TABLE'!S$6),0)</f>
        <v>0</v>
      </c>
      <c r="T168" s="350" cm="1">
        <f t="array" ref="T168">IFERROR(_xldudf_SCOTT_SUMTRANSACTIONS(Scotts_Org1,'COA - VALUE TABLE'!$A168,'COA - VALUE TABLE'!T$5,'COA - VALUE TABLE'!T$6),0)</f>
        <v>0</v>
      </c>
      <c r="U168" s="350" cm="1">
        <f t="array" ref="U168">IFERROR(_xldudf_SCOTT_SUMTRANSACTIONS(Scotts_Org1,'COA - VALUE TABLE'!$A168,'COA - VALUE TABLE'!U$5,'COA - VALUE TABLE'!U$6),0)</f>
        <v>0</v>
      </c>
      <c r="V168" s="350" cm="1">
        <f t="array" ref="V168">IFERROR(_xldudf_SCOTT_SUMTRANSACTIONS(Scotts_Org1,'COA - VALUE TABLE'!$A168,'COA - VALUE TABLE'!V$5,'COA - VALUE TABLE'!V$6),0)</f>
        <v>0</v>
      </c>
      <c r="W168" s="350" cm="1">
        <f t="array" ref="W168">IFERROR(_xldudf_SCOTT_SUMTRANSACTIONS(Scotts_Org1,'COA - VALUE TABLE'!$A168,'COA - VALUE TABLE'!W$5,'COA - VALUE TABLE'!W$6),0)</f>
        <v>0</v>
      </c>
      <c r="X168" s="350" cm="1">
        <f t="array" ref="X168">IFERROR(_xldudf_SCOTT_SUMTRANSACTIONS(Scotts_Org1,'COA - VALUE TABLE'!$A168,'COA - VALUE TABLE'!X$5,'COA - VALUE TABLE'!X$6),0)</f>
        <v>0</v>
      </c>
      <c r="Y168" s="350" cm="1">
        <f t="array" ref="Y168">IFERROR(_xldudf_SCOTT_SUMTRANSACTIONS(Scotts_Org1,'COA - VALUE TABLE'!$A168,'COA - VALUE TABLE'!Y$5,'COA - VALUE TABLE'!Y$6),0)</f>
        <v>0</v>
      </c>
      <c r="Z168" s="350" cm="1">
        <f t="array" ref="Z168">IFERROR(_xldudf_SCOTT_SUMTRANSACTIONS(Scotts_Org1,'COA - VALUE TABLE'!$A168,'COA - VALUE TABLE'!Z$5,'COA - VALUE TABLE'!Z$6),0)</f>
        <v>0</v>
      </c>
      <c r="AA168" s="350" cm="1">
        <f t="array" ref="AA168">IFERROR(_xldudf_SCOTT_SUMTRANSACTIONS(Scotts_Org1,'COA - VALUE TABLE'!$A168,'COA - VALUE TABLE'!AA$5,'COA - VALUE TABLE'!AA$6),0)</f>
        <v>0</v>
      </c>
      <c r="AB168" s="350" cm="1">
        <f t="array" ref="AB168">IFERROR(_xldudf_SCOTT_SUMTRANSACTIONS(Scotts_Org1,'COA - VALUE TABLE'!$A168,'COA - VALUE TABLE'!AB$5,'COA - VALUE TABLE'!AB$6),0)</f>
        <v>0</v>
      </c>
      <c r="AC168" s="350" cm="1">
        <f t="array" ref="AC168">IFERROR(_xldudf_SCOTT_SUMTRANSACTIONS(Scotts_Org1,'COA - VALUE TABLE'!$A168,'COA - VALUE TABLE'!AC$5,'COA - VALUE TABLE'!AC$6),0)</f>
        <v>0</v>
      </c>
      <c r="AD168" s="350" cm="1">
        <f t="array" ref="AD168">IFERROR(_xldudf_SCOTT_SUMTRANSACTIONS(Scotts_Org1,'COA - VALUE TABLE'!$A168,'COA - VALUE TABLE'!AD$5,'COA - VALUE TABLE'!AD$6),0)</f>
        <v>0</v>
      </c>
      <c r="AE168" s="350">
        <f t="shared" si="34"/>
        <v>0</v>
      </c>
      <c r="AF168" s="350">
        <f>IF(Header!$C$4=S$7,S168,0)+IF(Header!$C$4=T$7,T168,0)+IF(Header!$C$4=U$7,U168,0)+IF(Header!$C$4=V$7,V168,0)+IF(Header!$C$4=W$7,W168,0)+IF(Header!$C$4=X$7,X168,0)+IF(Header!$C$4=Y$7,Y168,0)+IF(Header!$C$4=Z$7,Z168,0)+IF(Header!$C$4=AA$7,AA168,0)+IF(Header!$C$4=AB$7,AB168,0)+IF(Header!$C$4=AC$7,AC168,0)+IF(Header!$C$4=AD$7,AD168,0)</f>
        <v>0</v>
      </c>
      <c r="AG168" s="351">
        <f t="shared" si="47"/>
        <v>0</v>
      </c>
      <c r="AJ168" s="2">
        <f t="shared" si="35"/>
        <v>0</v>
      </c>
      <c r="AK168" s="341">
        <f t="shared" si="36"/>
        <v>0</v>
      </c>
      <c r="AL168" s="341">
        <f t="shared" si="37"/>
        <v>0</v>
      </c>
      <c r="AM168" s="341">
        <f t="shared" si="38"/>
        <v>0</v>
      </c>
      <c r="AN168" s="341">
        <f t="shared" si="39"/>
        <v>0</v>
      </c>
      <c r="AO168" s="341">
        <f t="shared" si="40"/>
        <v>0</v>
      </c>
      <c r="AP168" s="341">
        <f t="shared" si="41"/>
        <v>0</v>
      </c>
      <c r="AQ168" s="341">
        <f t="shared" si="42"/>
        <v>0</v>
      </c>
      <c r="AR168" s="341">
        <f t="shared" si="43"/>
        <v>0</v>
      </c>
      <c r="AS168" s="341">
        <f t="shared" si="44"/>
        <v>0</v>
      </c>
      <c r="AT168" s="341">
        <f t="shared" si="45"/>
        <v>0</v>
      </c>
      <c r="AU168" s="341">
        <f t="shared" si="46"/>
        <v>0</v>
      </c>
      <c r="AV168" s="351"/>
      <c r="AX168" s="349" cm="1">
        <f t="array" ref="AX168">IFERROR(_xldudf_SCOTT_SUMTRANSACTIONS(Scotts_Org1,'COA - VALUE TABLE'!$A168,'COA - VALUE TABLE'!AX$5,'COA - VALUE TABLE'!AX$6),0)</f>
        <v>0</v>
      </c>
      <c r="AY168" s="350" cm="1">
        <f t="array" ref="AY168">IFERROR(_xldudf_SCOTT_SUMTRANSACTIONS(Scotts_Org1,'COA - VALUE TABLE'!$A168,'COA - VALUE TABLE'!AY$5,'COA - VALUE TABLE'!AY$6),0)</f>
        <v>0</v>
      </c>
      <c r="AZ168" s="350" cm="1">
        <f t="array" ref="AZ168">IFERROR(_xldudf_SCOTT_SUMTRANSACTIONS(Scotts_Org1,'COA - VALUE TABLE'!$A168,'COA - VALUE TABLE'!AZ$5,'COA - VALUE TABLE'!AZ$6),0)</f>
        <v>0</v>
      </c>
      <c r="BA168" s="350" cm="1">
        <f t="array" ref="BA168">IFERROR(_xldudf_SCOTT_SUMTRANSACTIONS(Scotts_Org1,'COA - VALUE TABLE'!$A168,'COA - VALUE TABLE'!BA$5,'COA - VALUE TABLE'!BA$6),0)</f>
        <v>0</v>
      </c>
      <c r="BB168" s="350" cm="1">
        <f t="array" ref="BB168">IFERROR(_xldudf_SCOTT_SUMTRANSACTIONS(Scotts_Org1,'COA - VALUE TABLE'!$A168,'COA - VALUE TABLE'!BB$5,'COA - VALUE TABLE'!BB$6),0)</f>
        <v>0</v>
      </c>
      <c r="BC168" s="350" cm="1">
        <f t="array" ref="BC168">IFERROR(_xldudf_SCOTT_SUMTRANSACTIONS(Scotts_Org1,'COA - VALUE TABLE'!$A168,'COA - VALUE TABLE'!BC$5,'COA - VALUE TABLE'!BC$6),0)</f>
        <v>0</v>
      </c>
      <c r="BD168" s="350" cm="1">
        <f t="array" ref="BD168">IFERROR(_xldudf_SCOTT_SUMTRANSACTIONS(Scotts_Org1,'COA - VALUE TABLE'!$A168,'COA - VALUE TABLE'!BD$5,'COA - VALUE TABLE'!BD$6),0)</f>
        <v>0</v>
      </c>
      <c r="BE168" s="350" cm="1">
        <f t="array" ref="BE168">IFERROR(_xldudf_SCOTT_SUMTRANSACTIONS(Scotts_Org1,'COA - VALUE TABLE'!$A168,'COA - VALUE TABLE'!BE$5,'COA - VALUE TABLE'!BE$6),0)</f>
        <v>0</v>
      </c>
      <c r="BF168" s="350" cm="1">
        <f t="array" ref="BF168">IFERROR(_xldudf_SCOTT_SUMTRANSACTIONS(Scotts_Org1,'COA - VALUE TABLE'!$A168,'COA - VALUE TABLE'!BF$5,'COA - VALUE TABLE'!BF$6),0)</f>
        <v>0</v>
      </c>
      <c r="BG168" s="350" cm="1">
        <f t="array" ref="BG168">IFERROR(_xldudf_SCOTT_SUMTRANSACTIONS(Scotts_Org1,'COA - VALUE TABLE'!$A168,'COA - VALUE TABLE'!BG$5,'COA - VALUE TABLE'!BG$6),0)</f>
        <v>0</v>
      </c>
      <c r="BH168" s="350" cm="1">
        <f t="array" ref="BH168">IFERROR(_xldudf_SCOTT_SUMTRANSACTIONS(Scotts_Org1,'COA - VALUE TABLE'!$A168,'COA - VALUE TABLE'!BH$5,'COA - VALUE TABLE'!BH$6),0)</f>
        <v>0</v>
      </c>
      <c r="BI168" s="350" cm="1">
        <f t="array" ref="BI168">IFERROR(_xldudf_SCOTT_SUMTRANSACTIONS(Scotts_Org1,'COA - VALUE TABLE'!$A168,'COA - VALUE TABLE'!BI$5,'COA - VALUE TABLE'!BI$6),0)</f>
        <v>0</v>
      </c>
      <c r="BJ168" s="351" cm="1">
        <f t="array" ref="BJ168">IFERROR(_xldudf_SCOTT_SUMTRANSACTIONS(Scotts_Org1,'COA - VALUE TABLE'!$A168,'COA - VALUE TABLE'!BJ$5,'COA - VALUE TABLE'!BJ$6),0)</f>
        <v>0</v>
      </c>
    </row>
    <row r="169" spans="1:62" x14ac:dyDescent="0.2">
      <c r="A169" s="2"/>
      <c r="B169" s="341"/>
      <c r="C169" s="341"/>
      <c r="D169" s="341"/>
      <c r="E169" s="341"/>
      <c r="F169" s="341"/>
      <c r="G169" s="341"/>
      <c r="H169" s="341"/>
      <c r="I169" s="341"/>
      <c r="J169" s="341"/>
      <c r="K169" s="3"/>
      <c r="L169" t="str">
        <f t="shared" si="33"/>
        <v xml:space="preserve"> - </v>
      </c>
      <c r="M169" t="s">
        <v>456</v>
      </c>
      <c r="S169" s="349" cm="1">
        <f t="array" ref="S169">IFERROR(_xldudf_SCOTT_SUMTRANSACTIONS(Scotts_Org1,'COA - VALUE TABLE'!$A169,'COA - VALUE TABLE'!S$5,'COA - VALUE TABLE'!S$6),0)</f>
        <v>0</v>
      </c>
      <c r="T169" s="350" cm="1">
        <f t="array" ref="T169">IFERROR(_xldudf_SCOTT_SUMTRANSACTIONS(Scotts_Org1,'COA - VALUE TABLE'!$A169,'COA - VALUE TABLE'!T$5,'COA - VALUE TABLE'!T$6),0)</f>
        <v>0</v>
      </c>
      <c r="U169" s="350" cm="1">
        <f t="array" ref="U169">IFERROR(_xldudf_SCOTT_SUMTRANSACTIONS(Scotts_Org1,'COA - VALUE TABLE'!$A169,'COA - VALUE TABLE'!U$5,'COA - VALUE TABLE'!U$6),0)</f>
        <v>0</v>
      </c>
      <c r="V169" s="350" cm="1">
        <f t="array" ref="V169">IFERROR(_xldudf_SCOTT_SUMTRANSACTIONS(Scotts_Org1,'COA - VALUE TABLE'!$A169,'COA - VALUE TABLE'!V$5,'COA - VALUE TABLE'!V$6),0)</f>
        <v>0</v>
      </c>
      <c r="W169" s="350" cm="1">
        <f t="array" ref="W169">IFERROR(_xldudf_SCOTT_SUMTRANSACTIONS(Scotts_Org1,'COA - VALUE TABLE'!$A169,'COA - VALUE TABLE'!W$5,'COA - VALUE TABLE'!W$6),0)</f>
        <v>0</v>
      </c>
      <c r="X169" s="350" cm="1">
        <f t="array" ref="X169">IFERROR(_xldudf_SCOTT_SUMTRANSACTIONS(Scotts_Org1,'COA - VALUE TABLE'!$A169,'COA - VALUE TABLE'!X$5,'COA - VALUE TABLE'!X$6),0)</f>
        <v>0</v>
      </c>
      <c r="Y169" s="350" cm="1">
        <f t="array" ref="Y169">IFERROR(_xldudf_SCOTT_SUMTRANSACTIONS(Scotts_Org1,'COA - VALUE TABLE'!$A169,'COA - VALUE TABLE'!Y$5,'COA - VALUE TABLE'!Y$6),0)</f>
        <v>0</v>
      </c>
      <c r="Z169" s="350" cm="1">
        <f t="array" ref="Z169">IFERROR(_xldudf_SCOTT_SUMTRANSACTIONS(Scotts_Org1,'COA - VALUE TABLE'!$A169,'COA - VALUE TABLE'!Z$5,'COA - VALUE TABLE'!Z$6),0)</f>
        <v>0</v>
      </c>
      <c r="AA169" s="350" cm="1">
        <f t="array" ref="AA169">IFERROR(_xldudf_SCOTT_SUMTRANSACTIONS(Scotts_Org1,'COA - VALUE TABLE'!$A169,'COA - VALUE TABLE'!AA$5,'COA - VALUE TABLE'!AA$6),0)</f>
        <v>0</v>
      </c>
      <c r="AB169" s="350" cm="1">
        <f t="array" ref="AB169">IFERROR(_xldudf_SCOTT_SUMTRANSACTIONS(Scotts_Org1,'COA - VALUE TABLE'!$A169,'COA - VALUE TABLE'!AB$5,'COA - VALUE TABLE'!AB$6),0)</f>
        <v>0</v>
      </c>
      <c r="AC169" s="350" cm="1">
        <f t="array" ref="AC169">IFERROR(_xldudf_SCOTT_SUMTRANSACTIONS(Scotts_Org1,'COA - VALUE TABLE'!$A169,'COA - VALUE TABLE'!AC$5,'COA - VALUE TABLE'!AC$6),0)</f>
        <v>0</v>
      </c>
      <c r="AD169" s="350" cm="1">
        <f t="array" ref="AD169">IFERROR(_xldudf_SCOTT_SUMTRANSACTIONS(Scotts_Org1,'COA - VALUE TABLE'!$A169,'COA - VALUE TABLE'!AD$5,'COA - VALUE TABLE'!AD$6),0)</f>
        <v>0</v>
      </c>
      <c r="AE169" s="350">
        <f t="shared" si="34"/>
        <v>0</v>
      </c>
      <c r="AF169" s="350">
        <f>IF(Header!$C$4=S$7,S169,0)+IF(Header!$C$4=T$7,T169,0)+IF(Header!$C$4=U$7,U169,0)+IF(Header!$C$4=V$7,V169,0)+IF(Header!$C$4=W$7,W169,0)+IF(Header!$C$4=X$7,X169,0)+IF(Header!$C$4=Y$7,Y169,0)+IF(Header!$C$4=Z$7,Z169,0)+IF(Header!$C$4=AA$7,AA169,0)+IF(Header!$C$4=AB$7,AB169,0)+IF(Header!$C$4=AC$7,AC169,0)+IF(Header!$C$4=AD$7,AD169,0)</f>
        <v>0</v>
      </c>
      <c r="AG169" s="351">
        <f t="shared" si="47"/>
        <v>0</v>
      </c>
      <c r="AJ169" s="2">
        <f t="shared" si="35"/>
        <v>0</v>
      </c>
      <c r="AK169" s="341">
        <f t="shared" si="36"/>
        <v>0</v>
      </c>
      <c r="AL169" s="341">
        <f t="shared" si="37"/>
        <v>0</v>
      </c>
      <c r="AM169" s="341">
        <f t="shared" si="38"/>
        <v>0</v>
      </c>
      <c r="AN169" s="341">
        <f t="shared" si="39"/>
        <v>0</v>
      </c>
      <c r="AO169" s="341">
        <f t="shared" si="40"/>
        <v>0</v>
      </c>
      <c r="AP169" s="341">
        <f t="shared" si="41"/>
        <v>0</v>
      </c>
      <c r="AQ169" s="341">
        <f t="shared" si="42"/>
        <v>0</v>
      </c>
      <c r="AR169" s="341">
        <f t="shared" si="43"/>
        <v>0</v>
      </c>
      <c r="AS169" s="341">
        <f t="shared" si="44"/>
        <v>0</v>
      </c>
      <c r="AT169" s="341">
        <f t="shared" si="45"/>
        <v>0</v>
      </c>
      <c r="AU169" s="341">
        <f t="shared" si="46"/>
        <v>0</v>
      </c>
      <c r="AV169" s="351"/>
      <c r="AX169" s="349" cm="1">
        <f t="array" ref="AX169">IFERROR(_xldudf_SCOTT_SUMTRANSACTIONS(Scotts_Org1,'COA - VALUE TABLE'!$A169,'COA - VALUE TABLE'!AX$5,'COA - VALUE TABLE'!AX$6),0)</f>
        <v>0</v>
      </c>
      <c r="AY169" s="350" cm="1">
        <f t="array" ref="AY169">IFERROR(_xldudf_SCOTT_SUMTRANSACTIONS(Scotts_Org1,'COA - VALUE TABLE'!$A169,'COA - VALUE TABLE'!AY$5,'COA - VALUE TABLE'!AY$6),0)</f>
        <v>0</v>
      </c>
      <c r="AZ169" s="350" cm="1">
        <f t="array" ref="AZ169">IFERROR(_xldudf_SCOTT_SUMTRANSACTIONS(Scotts_Org1,'COA - VALUE TABLE'!$A169,'COA - VALUE TABLE'!AZ$5,'COA - VALUE TABLE'!AZ$6),0)</f>
        <v>0</v>
      </c>
      <c r="BA169" s="350" cm="1">
        <f t="array" ref="BA169">IFERROR(_xldudf_SCOTT_SUMTRANSACTIONS(Scotts_Org1,'COA - VALUE TABLE'!$A169,'COA - VALUE TABLE'!BA$5,'COA - VALUE TABLE'!BA$6),0)</f>
        <v>0</v>
      </c>
      <c r="BB169" s="350" cm="1">
        <f t="array" ref="BB169">IFERROR(_xldudf_SCOTT_SUMTRANSACTIONS(Scotts_Org1,'COA - VALUE TABLE'!$A169,'COA - VALUE TABLE'!BB$5,'COA - VALUE TABLE'!BB$6),0)</f>
        <v>0</v>
      </c>
      <c r="BC169" s="350" cm="1">
        <f t="array" ref="BC169">IFERROR(_xldudf_SCOTT_SUMTRANSACTIONS(Scotts_Org1,'COA - VALUE TABLE'!$A169,'COA - VALUE TABLE'!BC$5,'COA - VALUE TABLE'!BC$6),0)</f>
        <v>0</v>
      </c>
      <c r="BD169" s="350" cm="1">
        <f t="array" ref="BD169">IFERROR(_xldudf_SCOTT_SUMTRANSACTIONS(Scotts_Org1,'COA - VALUE TABLE'!$A169,'COA - VALUE TABLE'!BD$5,'COA - VALUE TABLE'!BD$6),0)</f>
        <v>0</v>
      </c>
      <c r="BE169" s="350" cm="1">
        <f t="array" ref="BE169">IFERROR(_xldudf_SCOTT_SUMTRANSACTIONS(Scotts_Org1,'COA - VALUE TABLE'!$A169,'COA - VALUE TABLE'!BE$5,'COA - VALUE TABLE'!BE$6),0)</f>
        <v>0</v>
      </c>
      <c r="BF169" s="350" cm="1">
        <f t="array" ref="BF169">IFERROR(_xldudf_SCOTT_SUMTRANSACTIONS(Scotts_Org1,'COA - VALUE TABLE'!$A169,'COA - VALUE TABLE'!BF$5,'COA - VALUE TABLE'!BF$6),0)</f>
        <v>0</v>
      </c>
      <c r="BG169" s="350" cm="1">
        <f t="array" ref="BG169">IFERROR(_xldudf_SCOTT_SUMTRANSACTIONS(Scotts_Org1,'COA - VALUE TABLE'!$A169,'COA - VALUE TABLE'!BG$5,'COA - VALUE TABLE'!BG$6),0)</f>
        <v>0</v>
      </c>
      <c r="BH169" s="350" cm="1">
        <f t="array" ref="BH169">IFERROR(_xldudf_SCOTT_SUMTRANSACTIONS(Scotts_Org1,'COA - VALUE TABLE'!$A169,'COA - VALUE TABLE'!BH$5,'COA - VALUE TABLE'!BH$6),0)</f>
        <v>0</v>
      </c>
      <c r="BI169" s="350" cm="1">
        <f t="array" ref="BI169">IFERROR(_xldudf_SCOTT_SUMTRANSACTIONS(Scotts_Org1,'COA - VALUE TABLE'!$A169,'COA - VALUE TABLE'!BI$5,'COA - VALUE TABLE'!BI$6),0)</f>
        <v>0</v>
      </c>
      <c r="BJ169" s="351" cm="1">
        <f t="array" ref="BJ169">IFERROR(_xldudf_SCOTT_SUMTRANSACTIONS(Scotts_Org1,'COA - VALUE TABLE'!$A169,'COA - VALUE TABLE'!BJ$5,'COA - VALUE TABLE'!BJ$6),0)</f>
        <v>0</v>
      </c>
    </row>
    <row r="170" spans="1:62" x14ac:dyDescent="0.2">
      <c r="A170" s="2"/>
      <c r="B170" s="341"/>
      <c r="C170" s="341"/>
      <c r="D170" s="341"/>
      <c r="E170" s="341"/>
      <c r="F170" s="341"/>
      <c r="G170" s="341"/>
      <c r="H170" s="341"/>
      <c r="I170" s="341"/>
      <c r="J170" s="341"/>
      <c r="K170" s="3"/>
      <c r="L170" t="str">
        <f t="shared" si="33"/>
        <v xml:space="preserve"> - </v>
      </c>
      <c r="M170" t="s">
        <v>456</v>
      </c>
      <c r="S170" s="349" cm="1">
        <f t="array" ref="S170">IFERROR(_xldudf_SCOTT_SUMTRANSACTIONS(Scotts_Org1,'COA - VALUE TABLE'!$A170,'COA - VALUE TABLE'!S$5,'COA - VALUE TABLE'!S$6),0)</f>
        <v>0</v>
      </c>
      <c r="T170" s="350" cm="1">
        <f t="array" ref="T170">IFERROR(_xldudf_SCOTT_SUMTRANSACTIONS(Scotts_Org1,'COA - VALUE TABLE'!$A170,'COA - VALUE TABLE'!T$5,'COA - VALUE TABLE'!T$6),0)</f>
        <v>0</v>
      </c>
      <c r="U170" s="350" cm="1">
        <f t="array" ref="U170">IFERROR(_xldudf_SCOTT_SUMTRANSACTIONS(Scotts_Org1,'COA - VALUE TABLE'!$A170,'COA - VALUE TABLE'!U$5,'COA - VALUE TABLE'!U$6),0)</f>
        <v>0</v>
      </c>
      <c r="V170" s="350" cm="1">
        <f t="array" ref="V170">IFERROR(_xldudf_SCOTT_SUMTRANSACTIONS(Scotts_Org1,'COA - VALUE TABLE'!$A170,'COA - VALUE TABLE'!V$5,'COA - VALUE TABLE'!V$6),0)</f>
        <v>0</v>
      </c>
      <c r="W170" s="350" cm="1">
        <f t="array" ref="W170">IFERROR(_xldudf_SCOTT_SUMTRANSACTIONS(Scotts_Org1,'COA - VALUE TABLE'!$A170,'COA - VALUE TABLE'!W$5,'COA - VALUE TABLE'!W$6),0)</f>
        <v>0</v>
      </c>
      <c r="X170" s="350" cm="1">
        <f t="array" ref="X170">IFERROR(_xldudf_SCOTT_SUMTRANSACTIONS(Scotts_Org1,'COA - VALUE TABLE'!$A170,'COA - VALUE TABLE'!X$5,'COA - VALUE TABLE'!X$6),0)</f>
        <v>0</v>
      </c>
      <c r="Y170" s="350" cm="1">
        <f t="array" ref="Y170">IFERROR(_xldudf_SCOTT_SUMTRANSACTIONS(Scotts_Org1,'COA - VALUE TABLE'!$A170,'COA - VALUE TABLE'!Y$5,'COA - VALUE TABLE'!Y$6),0)</f>
        <v>0</v>
      </c>
      <c r="Z170" s="350" cm="1">
        <f t="array" ref="Z170">IFERROR(_xldudf_SCOTT_SUMTRANSACTIONS(Scotts_Org1,'COA - VALUE TABLE'!$A170,'COA - VALUE TABLE'!Z$5,'COA - VALUE TABLE'!Z$6),0)</f>
        <v>0</v>
      </c>
      <c r="AA170" s="350" cm="1">
        <f t="array" ref="AA170">IFERROR(_xldudf_SCOTT_SUMTRANSACTIONS(Scotts_Org1,'COA - VALUE TABLE'!$A170,'COA - VALUE TABLE'!AA$5,'COA - VALUE TABLE'!AA$6),0)</f>
        <v>0</v>
      </c>
      <c r="AB170" s="350" cm="1">
        <f t="array" ref="AB170">IFERROR(_xldudf_SCOTT_SUMTRANSACTIONS(Scotts_Org1,'COA - VALUE TABLE'!$A170,'COA - VALUE TABLE'!AB$5,'COA - VALUE TABLE'!AB$6),0)</f>
        <v>0</v>
      </c>
      <c r="AC170" s="350" cm="1">
        <f t="array" ref="AC170">IFERROR(_xldudf_SCOTT_SUMTRANSACTIONS(Scotts_Org1,'COA - VALUE TABLE'!$A170,'COA - VALUE TABLE'!AC$5,'COA - VALUE TABLE'!AC$6),0)</f>
        <v>0</v>
      </c>
      <c r="AD170" s="350" cm="1">
        <f t="array" ref="AD170">IFERROR(_xldudf_SCOTT_SUMTRANSACTIONS(Scotts_Org1,'COA - VALUE TABLE'!$A170,'COA - VALUE TABLE'!AD$5,'COA - VALUE TABLE'!AD$6),0)</f>
        <v>0</v>
      </c>
      <c r="AE170" s="350">
        <f t="shared" si="34"/>
        <v>0</v>
      </c>
      <c r="AF170" s="350">
        <f>IF(Header!$C$4=S$7,S170,0)+IF(Header!$C$4=T$7,T170,0)+IF(Header!$C$4=U$7,U170,0)+IF(Header!$C$4=V$7,V170,0)+IF(Header!$C$4=W$7,W170,0)+IF(Header!$C$4=X$7,X170,0)+IF(Header!$C$4=Y$7,Y170,0)+IF(Header!$C$4=Z$7,Z170,0)+IF(Header!$C$4=AA$7,AA170,0)+IF(Header!$C$4=AB$7,AB170,0)+IF(Header!$C$4=AC$7,AC170,0)+IF(Header!$C$4=AD$7,AD170,0)</f>
        <v>0</v>
      </c>
      <c r="AG170" s="351">
        <f t="shared" si="47"/>
        <v>0</v>
      </c>
      <c r="AJ170" s="2">
        <f t="shared" si="35"/>
        <v>0</v>
      </c>
      <c r="AK170" s="341">
        <f t="shared" si="36"/>
        <v>0</v>
      </c>
      <c r="AL170" s="341">
        <f t="shared" si="37"/>
        <v>0</v>
      </c>
      <c r="AM170" s="341">
        <f t="shared" si="38"/>
        <v>0</v>
      </c>
      <c r="AN170" s="341">
        <f t="shared" si="39"/>
        <v>0</v>
      </c>
      <c r="AO170" s="341">
        <f t="shared" si="40"/>
        <v>0</v>
      </c>
      <c r="AP170" s="341">
        <f t="shared" si="41"/>
        <v>0</v>
      </c>
      <c r="AQ170" s="341">
        <f t="shared" si="42"/>
        <v>0</v>
      </c>
      <c r="AR170" s="341">
        <f t="shared" si="43"/>
        <v>0</v>
      </c>
      <c r="AS170" s="341">
        <f t="shared" si="44"/>
        <v>0</v>
      </c>
      <c r="AT170" s="341">
        <f t="shared" si="45"/>
        <v>0</v>
      </c>
      <c r="AU170" s="341">
        <f t="shared" si="46"/>
        <v>0</v>
      </c>
      <c r="AV170" s="351"/>
      <c r="AX170" s="349" cm="1">
        <f t="array" ref="AX170">IFERROR(_xldudf_SCOTT_SUMTRANSACTIONS(Scotts_Org1,'COA - VALUE TABLE'!$A170,'COA - VALUE TABLE'!AX$5,'COA - VALUE TABLE'!AX$6),0)</f>
        <v>0</v>
      </c>
      <c r="AY170" s="350" cm="1">
        <f t="array" ref="AY170">IFERROR(_xldudf_SCOTT_SUMTRANSACTIONS(Scotts_Org1,'COA - VALUE TABLE'!$A170,'COA - VALUE TABLE'!AY$5,'COA - VALUE TABLE'!AY$6),0)</f>
        <v>0</v>
      </c>
      <c r="AZ170" s="350" cm="1">
        <f t="array" ref="AZ170">IFERROR(_xldudf_SCOTT_SUMTRANSACTIONS(Scotts_Org1,'COA - VALUE TABLE'!$A170,'COA - VALUE TABLE'!AZ$5,'COA - VALUE TABLE'!AZ$6),0)</f>
        <v>0</v>
      </c>
      <c r="BA170" s="350" cm="1">
        <f t="array" ref="BA170">IFERROR(_xldudf_SCOTT_SUMTRANSACTIONS(Scotts_Org1,'COA - VALUE TABLE'!$A170,'COA - VALUE TABLE'!BA$5,'COA - VALUE TABLE'!BA$6),0)</f>
        <v>0</v>
      </c>
      <c r="BB170" s="350" cm="1">
        <f t="array" ref="BB170">IFERROR(_xldudf_SCOTT_SUMTRANSACTIONS(Scotts_Org1,'COA - VALUE TABLE'!$A170,'COA - VALUE TABLE'!BB$5,'COA - VALUE TABLE'!BB$6),0)</f>
        <v>0</v>
      </c>
      <c r="BC170" s="350" cm="1">
        <f t="array" ref="BC170">IFERROR(_xldudf_SCOTT_SUMTRANSACTIONS(Scotts_Org1,'COA - VALUE TABLE'!$A170,'COA - VALUE TABLE'!BC$5,'COA - VALUE TABLE'!BC$6),0)</f>
        <v>0</v>
      </c>
      <c r="BD170" s="350" cm="1">
        <f t="array" ref="BD170">IFERROR(_xldudf_SCOTT_SUMTRANSACTIONS(Scotts_Org1,'COA - VALUE TABLE'!$A170,'COA - VALUE TABLE'!BD$5,'COA - VALUE TABLE'!BD$6),0)</f>
        <v>0</v>
      </c>
      <c r="BE170" s="350" cm="1">
        <f t="array" ref="BE170">IFERROR(_xldudf_SCOTT_SUMTRANSACTIONS(Scotts_Org1,'COA - VALUE TABLE'!$A170,'COA - VALUE TABLE'!BE$5,'COA - VALUE TABLE'!BE$6),0)</f>
        <v>0</v>
      </c>
      <c r="BF170" s="350" cm="1">
        <f t="array" ref="BF170">IFERROR(_xldudf_SCOTT_SUMTRANSACTIONS(Scotts_Org1,'COA - VALUE TABLE'!$A170,'COA - VALUE TABLE'!BF$5,'COA - VALUE TABLE'!BF$6),0)</f>
        <v>0</v>
      </c>
      <c r="BG170" s="350" cm="1">
        <f t="array" ref="BG170">IFERROR(_xldudf_SCOTT_SUMTRANSACTIONS(Scotts_Org1,'COA - VALUE TABLE'!$A170,'COA - VALUE TABLE'!BG$5,'COA - VALUE TABLE'!BG$6),0)</f>
        <v>0</v>
      </c>
      <c r="BH170" s="350" cm="1">
        <f t="array" ref="BH170">IFERROR(_xldudf_SCOTT_SUMTRANSACTIONS(Scotts_Org1,'COA - VALUE TABLE'!$A170,'COA - VALUE TABLE'!BH$5,'COA - VALUE TABLE'!BH$6),0)</f>
        <v>0</v>
      </c>
      <c r="BI170" s="350" cm="1">
        <f t="array" ref="BI170">IFERROR(_xldudf_SCOTT_SUMTRANSACTIONS(Scotts_Org1,'COA - VALUE TABLE'!$A170,'COA - VALUE TABLE'!BI$5,'COA - VALUE TABLE'!BI$6),0)</f>
        <v>0</v>
      </c>
      <c r="BJ170" s="351" cm="1">
        <f t="array" ref="BJ170">IFERROR(_xldudf_SCOTT_SUMTRANSACTIONS(Scotts_Org1,'COA - VALUE TABLE'!$A170,'COA - VALUE TABLE'!BJ$5,'COA - VALUE TABLE'!BJ$6),0)</f>
        <v>0</v>
      </c>
    </row>
    <row r="171" spans="1:62" x14ac:dyDescent="0.2">
      <c r="A171" s="2"/>
      <c r="B171" s="341"/>
      <c r="C171" s="341"/>
      <c r="D171" s="341"/>
      <c r="E171" s="341"/>
      <c r="F171" s="341"/>
      <c r="G171" s="341"/>
      <c r="H171" s="341"/>
      <c r="I171" s="341"/>
      <c r="J171" s="341"/>
      <c r="K171" s="3"/>
      <c r="L171" t="str">
        <f t="shared" si="33"/>
        <v xml:space="preserve"> - </v>
      </c>
      <c r="M171" t="s">
        <v>456</v>
      </c>
      <c r="S171" s="349" cm="1">
        <f t="array" ref="S171">IFERROR(_xldudf_SCOTT_SUMTRANSACTIONS(Scotts_Org1,'COA - VALUE TABLE'!$A171,'COA - VALUE TABLE'!S$5,'COA - VALUE TABLE'!S$6),0)</f>
        <v>0</v>
      </c>
      <c r="T171" s="350" cm="1">
        <f t="array" ref="T171">IFERROR(_xldudf_SCOTT_SUMTRANSACTIONS(Scotts_Org1,'COA - VALUE TABLE'!$A171,'COA - VALUE TABLE'!T$5,'COA - VALUE TABLE'!T$6),0)</f>
        <v>0</v>
      </c>
      <c r="U171" s="350" cm="1">
        <f t="array" ref="U171">IFERROR(_xldudf_SCOTT_SUMTRANSACTIONS(Scotts_Org1,'COA - VALUE TABLE'!$A171,'COA - VALUE TABLE'!U$5,'COA - VALUE TABLE'!U$6),0)</f>
        <v>0</v>
      </c>
      <c r="V171" s="350" cm="1">
        <f t="array" ref="V171">IFERROR(_xldudf_SCOTT_SUMTRANSACTIONS(Scotts_Org1,'COA - VALUE TABLE'!$A171,'COA - VALUE TABLE'!V$5,'COA - VALUE TABLE'!V$6),0)</f>
        <v>0</v>
      </c>
      <c r="W171" s="350" cm="1">
        <f t="array" ref="W171">IFERROR(_xldudf_SCOTT_SUMTRANSACTIONS(Scotts_Org1,'COA - VALUE TABLE'!$A171,'COA - VALUE TABLE'!W$5,'COA - VALUE TABLE'!W$6),0)</f>
        <v>0</v>
      </c>
      <c r="X171" s="350" cm="1">
        <f t="array" ref="X171">IFERROR(_xldudf_SCOTT_SUMTRANSACTIONS(Scotts_Org1,'COA - VALUE TABLE'!$A171,'COA - VALUE TABLE'!X$5,'COA - VALUE TABLE'!X$6),0)</f>
        <v>0</v>
      </c>
      <c r="Y171" s="350" cm="1">
        <f t="array" ref="Y171">IFERROR(_xldudf_SCOTT_SUMTRANSACTIONS(Scotts_Org1,'COA - VALUE TABLE'!$A171,'COA - VALUE TABLE'!Y$5,'COA - VALUE TABLE'!Y$6),0)</f>
        <v>0</v>
      </c>
      <c r="Z171" s="350" cm="1">
        <f t="array" ref="Z171">IFERROR(_xldudf_SCOTT_SUMTRANSACTIONS(Scotts_Org1,'COA - VALUE TABLE'!$A171,'COA - VALUE TABLE'!Z$5,'COA - VALUE TABLE'!Z$6),0)</f>
        <v>0</v>
      </c>
      <c r="AA171" s="350" cm="1">
        <f t="array" ref="AA171">IFERROR(_xldudf_SCOTT_SUMTRANSACTIONS(Scotts_Org1,'COA - VALUE TABLE'!$A171,'COA - VALUE TABLE'!AA$5,'COA - VALUE TABLE'!AA$6),0)</f>
        <v>0</v>
      </c>
      <c r="AB171" s="350" cm="1">
        <f t="array" ref="AB171">IFERROR(_xldudf_SCOTT_SUMTRANSACTIONS(Scotts_Org1,'COA - VALUE TABLE'!$A171,'COA - VALUE TABLE'!AB$5,'COA - VALUE TABLE'!AB$6),0)</f>
        <v>0</v>
      </c>
      <c r="AC171" s="350" cm="1">
        <f t="array" ref="AC171">IFERROR(_xldudf_SCOTT_SUMTRANSACTIONS(Scotts_Org1,'COA - VALUE TABLE'!$A171,'COA - VALUE TABLE'!AC$5,'COA - VALUE TABLE'!AC$6),0)</f>
        <v>0</v>
      </c>
      <c r="AD171" s="350" cm="1">
        <f t="array" ref="AD171">IFERROR(_xldudf_SCOTT_SUMTRANSACTIONS(Scotts_Org1,'COA - VALUE TABLE'!$A171,'COA - VALUE TABLE'!AD$5,'COA - VALUE TABLE'!AD$6),0)</f>
        <v>0</v>
      </c>
      <c r="AE171" s="350">
        <f t="shared" si="34"/>
        <v>0</v>
      </c>
      <c r="AF171" s="350">
        <f>IF(Header!$C$4=S$7,S171,0)+IF(Header!$C$4=T$7,T171,0)+IF(Header!$C$4=U$7,U171,0)+IF(Header!$C$4=V$7,V171,0)+IF(Header!$C$4=W$7,W171,0)+IF(Header!$C$4=X$7,X171,0)+IF(Header!$C$4=Y$7,Y171,0)+IF(Header!$C$4=Z$7,Z171,0)+IF(Header!$C$4=AA$7,AA171,0)+IF(Header!$C$4=AB$7,AB171,0)+IF(Header!$C$4=AC$7,AC171,0)+IF(Header!$C$4=AD$7,AD171,0)</f>
        <v>0</v>
      </c>
      <c r="AG171" s="351">
        <f t="shared" si="47"/>
        <v>0</v>
      </c>
      <c r="AJ171" s="2">
        <f t="shared" si="35"/>
        <v>0</v>
      </c>
      <c r="AK171" s="341">
        <f t="shared" si="36"/>
        <v>0</v>
      </c>
      <c r="AL171" s="341">
        <f t="shared" si="37"/>
        <v>0</v>
      </c>
      <c r="AM171" s="341">
        <f t="shared" si="38"/>
        <v>0</v>
      </c>
      <c r="AN171" s="341">
        <f t="shared" si="39"/>
        <v>0</v>
      </c>
      <c r="AO171" s="341">
        <f t="shared" si="40"/>
        <v>0</v>
      </c>
      <c r="AP171" s="341">
        <f t="shared" si="41"/>
        <v>0</v>
      </c>
      <c r="AQ171" s="341">
        <f t="shared" si="42"/>
        <v>0</v>
      </c>
      <c r="AR171" s="341">
        <f t="shared" si="43"/>
        <v>0</v>
      </c>
      <c r="AS171" s="341">
        <f t="shared" si="44"/>
        <v>0</v>
      </c>
      <c r="AT171" s="341">
        <f t="shared" si="45"/>
        <v>0</v>
      </c>
      <c r="AU171" s="341">
        <f t="shared" si="46"/>
        <v>0</v>
      </c>
      <c r="AV171" s="351"/>
      <c r="AX171" s="349" cm="1">
        <f t="array" ref="AX171">IFERROR(_xldudf_SCOTT_SUMTRANSACTIONS(Scotts_Org1,'COA - VALUE TABLE'!$A171,'COA - VALUE TABLE'!AX$5,'COA - VALUE TABLE'!AX$6),0)</f>
        <v>0</v>
      </c>
      <c r="AY171" s="350" cm="1">
        <f t="array" ref="AY171">IFERROR(_xldudf_SCOTT_SUMTRANSACTIONS(Scotts_Org1,'COA - VALUE TABLE'!$A171,'COA - VALUE TABLE'!AY$5,'COA - VALUE TABLE'!AY$6),0)</f>
        <v>0</v>
      </c>
      <c r="AZ171" s="350" cm="1">
        <f t="array" ref="AZ171">IFERROR(_xldudf_SCOTT_SUMTRANSACTIONS(Scotts_Org1,'COA - VALUE TABLE'!$A171,'COA - VALUE TABLE'!AZ$5,'COA - VALUE TABLE'!AZ$6),0)</f>
        <v>0</v>
      </c>
      <c r="BA171" s="350" cm="1">
        <f t="array" ref="BA171">IFERROR(_xldudf_SCOTT_SUMTRANSACTIONS(Scotts_Org1,'COA - VALUE TABLE'!$A171,'COA - VALUE TABLE'!BA$5,'COA - VALUE TABLE'!BA$6),0)</f>
        <v>0</v>
      </c>
      <c r="BB171" s="350" cm="1">
        <f t="array" ref="BB171">IFERROR(_xldudf_SCOTT_SUMTRANSACTIONS(Scotts_Org1,'COA - VALUE TABLE'!$A171,'COA - VALUE TABLE'!BB$5,'COA - VALUE TABLE'!BB$6),0)</f>
        <v>0</v>
      </c>
      <c r="BC171" s="350" cm="1">
        <f t="array" ref="BC171">IFERROR(_xldudf_SCOTT_SUMTRANSACTIONS(Scotts_Org1,'COA - VALUE TABLE'!$A171,'COA - VALUE TABLE'!BC$5,'COA - VALUE TABLE'!BC$6),0)</f>
        <v>0</v>
      </c>
      <c r="BD171" s="350" cm="1">
        <f t="array" ref="BD171">IFERROR(_xldudf_SCOTT_SUMTRANSACTIONS(Scotts_Org1,'COA - VALUE TABLE'!$A171,'COA - VALUE TABLE'!BD$5,'COA - VALUE TABLE'!BD$6),0)</f>
        <v>0</v>
      </c>
      <c r="BE171" s="350" cm="1">
        <f t="array" ref="BE171">IFERROR(_xldudf_SCOTT_SUMTRANSACTIONS(Scotts_Org1,'COA - VALUE TABLE'!$A171,'COA - VALUE TABLE'!BE$5,'COA - VALUE TABLE'!BE$6),0)</f>
        <v>0</v>
      </c>
      <c r="BF171" s="350" cm="1">
        <f t="array" ref="BF171">IFERROR(_xldudf_SCOTT_SUMTRANSACTIONS(Scotts_Org1,'COA - VALUE TABLE'!$A171,'COA - VALUE TABLE'!BF$5,'COA - VALUE TABLE'!BF$6),0)</f>
        <v>0</v>
      </c>
      <c r="BG171" s="350" cm="1">
        <f t="array" ref="BG171">IFERROR(_xldudf_SCOTT_SUMTRANSACTIONS(Scotts_Org1,'COA - VALUE TABLE'!$A171,'COA - VALUE TABLE'!BG$5,'COA - VALUE TABLE'!BG$6),0)</f>
        <v>0</v>
      </c>
      <c r="BH171" s="350" cm="1">
        <f t="array" ref="BH171">IFERROR(_xldudf_SCOTT_SUMTRANSACTIONS(Scotts_Org1,'COA - VALUE TABLE'!$A171,'COA - VALUE TABLE'!BH$5,'COA - VALUE TABLE'!BH$6),0)</f>
        <v>0</v>
      </c>
      <c r="BI171" s="350" cm="1">
        <f t="array" ref="BI171">IFERROR(_xldudf_SCOTT_SUMTRANSACTIONS(Scotts_Org1,'COA - VALUE TABLE'!$A171,'COA - VALUE TABLE'!BI$5,'COA - VALUE TABLE'!BI$6),0)</f>
        <v>0</v>
      </c>
      <c r="BJ171" s="351" cm="1">
        <f t="array" ref="BJ171">IFERROR(_xldudf_SCOTT_SUMTRANSACTIONS(Scotts_Org1,'COA - VALUE TABLE'!$A171,'COA - VALUE TABLE'!BJ$5,'COA - VALUE TABLE'!BJ$6),0)</f>
        <v>0</v>
      </c>
    </row>
    <row r="172" spans="1:62" x14ac:dyDescent="0.2">
      <c r="A172" s="2"/>
      <c r="B172" s="341"/>
      <c r="C172" s="341"/>
      <c r="D172" s="341"/>
      <c r="E172" s="341"/>
      <c r="F172" s="341"/>
      <c r="G172" s="341"/>
      <c r="H172" s="341"/>
      <c r="I172" s="341"/>
      <c r="J172" s="341"/>
      <c r="K172" s="3"/>
      <c r="L172" t="str">
        <f t="shared" si="33"/>
        <v xml:space="preserve"> - </v>
      </c>
      <c r="M172" t="s">
        <v>456</v>
      </c>
      <c r="S172" s="349" cm="1">
        <f t="array" ref="S172">IFERROR(_xldudf_SCOTT_SUMTRANSACTIONS(Scotts_Org1,'COA - VALUE TABLE'!$A172,'COA - VALUE TABLE'!S$5,'COA - VALUE TABLE'!S$6),0)</f>
        <v>0</v>
      </c>
      <c r="T172" s="350" cm="1">
        <f t="array" ref="T172">IFERROR(_xldudf_SCOTT_SUMTRANSACTIONS(Scotts_Org1,'COA - VALUE TABLE'!$A172,'COA - VALUE TABLE'!T$5,'COA - VALUE TABLE'!T$6),0)</f>
        <v>0</v>
      </c>
      <c r="U172" s="350" cm="1">
        <f t="array" ref="U172">IFERROR(_xldudf_SCOTT_SUMTRANSACTIONS(Scotts_Org1,'COA - VALUE TABLE'!$A172,'COA - VALUE TABLE'!U$5,'COA - VALUE TABLE'!U$6),0)</f>
        <v>0</v>
      </c>
      <c r="V172" s="350" cm="1">
        <f t="array" ref="V172">IFERROR(_xldudf_SCOTT_SUMTRANSACTIONS(Scotts_Org1,'COA - VALUE TABLE'!$A172,'COA - VALUE TABLE'!V$5,'COA - VALUE TABLE'!V$6),0)</f>
        <v>0</v>
      </c>
      <c r="W172" s="350" cm="1">
        <f t="array" ref="W172">IFERROR(_xldudf_SCOTT_SUMTRANSACTIONS(Scotts_Org1,'COA - VALUE TABLE'!$A172,'COA - VALUE TABLE'!W$5,'COA - VALUE TABLE'!W$6),0)</f>
        <v>0</v>
      </c>
      <c r="X172" s="350" cm="1">
        <f t="array" ref="X172">IFERROR(_xldudf_SCOTT_SUMTRANSACTIONS(Scotts_Org1,'COA - VALUE TABLE'!$A172,'COA - VALUE TABLE'!X$5,'COA - VALUE TABLE'!X$6),0)</f>
        <v>0</v>
      </c>
      <c r="Y172" s="350" cm="1">
        <f t="array" ref="Y172">IFERROR(_xldudf_SCOTT_SUMTRANSACTIONS(Scotts_Org1,'COA - VALUE TABLE'!$A172,'COA - VALUE TABLE'!Y$5,'COA - VALUE TABLE'!Y$6),0)</f>
        <v>0</v>
      </c>
      <c r="Z172" s="350" cm="1">
        <f t="array" ref="Z172">IFERROR(_xldudf_SCOTT_SUMTRANSACTIONS(Scotts_Org1,'COA - VALUE TABLE'!$A172,'COA - VALUE TABLE'!Z$5,'COA - VALUE TABLE'!Z$6),0)</f>
        <v>0</v>
      </c>
      <c r="AA172" s="350" cm="1">
        <f t="array" ref="AA172">IFERROR(_xldudf_SCOTT_SUMTRANSACTIONS(Scotts_Org1,'COA - VALUE TABLE'!$A172,'COA - VALUE TABLE'!AA$5,'COA - VALUE TABLE'!AA$6),0)</f>
        <v>0</v>
      </c>
      <c r="AB172" s="350" cm="1">
        <f t="array" ref="AB172">IFERROR(_xldudf_SCOTT_SUMTRANSACTIONS(Scotts_Org1,'COA - VALUE TABLE'!$A172,'COA - VALUE TABLE'!AB$5,'COA - VALUE TABLE'!AB$6),0)</f>
        <v>0</v>
      </c>
      <c r="AC172" s="350" cm="1">
        <f t="array" ref="AC172">IFERROR(_xldudf_SCOTT_SUMTRANSACTIONS(Scotts_Org1,'COA - VALUE TABLE'!$A172,'COA - VALUE TABLE'!AC$5,'COA - VALUE TABLE'!AC$6),0)</f>
        <v>0</v>
      </c>
      <c r="AD172" s="350" cm="1">
        <f t="array" ref="AD172">IFERROR(_xldudf_SCOTT_SUMTRANSACTIONS(Scotts_Org1,'COA - VALUE TABLE'!$A172,'COA - VALUE TABLE'!AD$5,'COA - VALUE TABLE'!AD$6),0)</f>
        <v>0</v>
      </c>
      <c r="AE172" s="350">
        <f t="shared" si="34"/>
        <v>0</v>
      </c>
      <c r="AF172" s="350">
        <f>IF(Header!$C$4=S$7,S172,0)+IF(Header!$C$4=T$7,T172,0)+IF(Header!$C$4=U$7,U172,0)+IF(Header!$C$4=V$7,V172,0)+IF(Header!$C$4=W$7,W172,0)+IF(Header!$C$4=X$7,X172,0)+IF(Header!$C$4=Y$7,Y172,0)+IF(Header!$C$4=Z$7,Z172,0)+IF(Header!$C$4=AA$7,AA172,0)+IF(Header!$C$4=AB$7,AB172,0)+IF(Header!$C$4=AC$7,AC172,0)+IF(Header!$C$4=AD$7,AD172,0)</f>
        <v>0</v>
      </c>
      <c r="AG172" s="351">
        <f t="shared" si="47"/>
        <v>0</v>
      </c>
      <c r="AJ172" s="2">
        <f t="shared" si="35"/>
        <v>0</v>
      </c>
      <c r="AK172" s="341">
        <f t="shared" si="36"/>
        <v>0</v>
      </c>
      <c r="AL172" s="341">
        <f t="shared" si="37"/>
        <v>0</v>
      </c>
      <c r="AM172" s="341">
        <f t="shared" si="38"/>
        <v>0</v>
      </c>
      <c r="AN172" s="341">
        <f t="shared" si="39"/>
        <v>0</v>
      </c>
      <c r="AO172" s="341">
        <f t="shared" si="40"/>
        <v>0</v>
      </c>
      <c r="AP172" s="341">
        <f t="shared" si="41"/>
        <v>0</v>
      </c>
      <c r="AQ172" s="341">
        <f t="shared" si="42"/>
        <v>0</v>
      </c>
      <c r="AR172" s="341">
        <f t="shared" si="43"/>
        <v>0</v>
      </c>
      <c r="AS172" s="341">
        <f t="shared" si="44"/>
        <v>0</v>
      </c>
      <c r="AT172" s="341">
        <f t="shared" si="45"/>
        <v>0</v>
      </c>
      <c r="AU172" s="341">
        <f t="shared" si="46"/>
        <v>0</v>
      </c>
      <c r="AV172" s="351"/>
      <c r="AX172" s="349" cm="1">
        <f t="array" ref="AX172">IFERROR(_xldudf_SCOTT_SUMTRANSACTIONS(Scotts_Org1,'COA - VALUE TABLE'!$A172,'COA - VALUE TABLE'!AX$5,'COA - VALUE TABLE'!AX$6),0)</f>
        <v>0</v>
      </c>
      <c r="AY172" s="350" cm="1">
        <f t="array" ref="AY172">IFERROR(_xldudf_SCOTT_SUMTRANSACTIONS(Scotts_Org1,'COA - VALUE TABLE'!$A172,'COA - VALUE TABLE'!AY$5,'COA - VALUE TABLE'!AY$6),0)</f>
        <v>0</v>
      </c>
      <c r="AZ172" s="350" cm="1">
        <f t="array" ref="AZ172">IFERROR(_xldudf_SCOTT_SUMTRANSACTIONS(Scotts_Org1,'COA - VALUE TABLE'!$A172,'COA - VALUE TABLE'!AZ$5,'COA - VALUE TABLE'!AZ$6),0)</f>
        <v>0</v>
      </c>
      <c r="BA172" s="350" cm="1">
        <f t="array" ref="BA172">IFERROR(_xldudf_SCOTT_SUMTRANSACTIONS(Scotts_Org1,'COA - VALUE TABLE'!$A172,'COA - VALUE TABLE'!BA$5,'COA - VALUE TABLE'!BA$6),0)</f>
        <v>0</v>
      </c>
      <c r="BB172" s="350" cm="1">
        <f t="array" ref="BB172">IFERROR(_xldudf_SCOTT_SUMTRANSACTIONS(Scotts_Org1,'COA - VALUE TABLE'!$A172,'COA - VALUE TABLE'!BB$5,'COA - VALUE TABLE'!BB$6),0)</f>
        <v>0</v>
      </c>
      <c r="BC172" s="350" cm="1">
        <f t="array" ref="BC172">IFERROR(_xldudf_SCOTT_SUMTRANSACTIONS(Scotts_Org1,'COA - VALUE TABLE'!$A172,'COA - VALUE TABLE'!BC$5,'COA - VALUE TABLE'!BC$6),0)</f>
        <v>0</v>
      </c>
      <c r="BD172" s="350" cm="1">
        <f t="array" ref="BD172">IFERROR(_xldudf_SCOTT_SUMTRANSACTIONS(Scotts_Org1,'COA - VALUE TABLE'!$A172,'COA - VALUE TABLE'!BD$5,'COA - VALUE TABLE'!BD$6),0)</f>
        <v>0</v>
      </c>
      <c r="BE172" s="350" cm="1">
        <f t="array" ref="BE172">IFERROR(_xldudf_SCOTT_SUMTRANSACTIONS(Scotts_Org1,'COA - VALUE TABLE'!$A172,'COA - VALUE TABLE'!BE$5,'COA - VALUE TABLE'!BE$6),0)</f>
        <v>0</v>
      </c>
      <c r="BF172" s="350" cm="1">
        <f t="array" ref="BF172">IFERROR(_xldudf_SCOTT_SUMTRANSACTIONS(Scotts_Org1,'COA - VALUE TABLE'!$A172,'COA - VALUE TABLE'!BF$5,'COA - VALUE TABLE'!BF$6),0)</f>
        <v>0</v>
      </c>
      <c r="BG172" s="350" cm="1">
        <f t="array" ref="BG172">IFERROR(_xldudf_SCOTT_SUMTRANSACTIONS(Scotts_Org1,'COA - VALUE TABLE'!$A172,'COA - VALUE TABLE'!BG$5,'COA - VALUE TABLE'!BG$6),0)</f>
        <v>0</v>
      </c>
      <c r="BH172" s="350" cm="1">
        <f t="array" ref="BH172">IFERROR(_xldudf_SCOTT_SUMTRANSACTIONS(Scotts_Org1,'COA - VALUE TABLE'!$A172,'COA - VALUE TABLE'!BH$5,'COA - VALUE TABLE'!BH$6),0)</f>
        <v>0</v>
      </c>
      <c r="BI172" s="350" cm="1">
        <f t="array" ref="BI172">IFERROR(_xldudf_SCOTT_SUMTRANSACTIONS(Scotts_Org1,'COA - VALUE TABLE'!$A172,'COA - VALUE TABLE'!BI$5,'COA - VALUE TABLE'!BI$6),0)</f>
        <v>0</v>
      </c>
      <c r="BJ172" s="351" cm="1">
        <f t="array" ref="BJ172">IFERROR(_xldudf_SCOTT_SUMTRANSACTIONS(Scotts_Org1,'COA - VALUE TABLE'!$A172,'COA - VALUE TABLE'!BJ$5,'COA - VALUE TABLE'!BJ$6),0)</f>
        <v>0</v>
      </c>
    </row>
    <row r="173" spans="1:62" x14ac:dyDescent="0.2">
      <c r="A173" s="2"/>
      <c r="B173" s="341"/>
      <c r="C173" s="341"/>
      <c r="D173" s="341"/>
      <c r="E173" s="341"/>
      <c r="F173" s="341"/>
      <c r="G173" s="341"/>
      <c r="H173" s="341"/>
      <c r="I173" s="341"/>
      <c r="J173" s="341"/>
      <c r="K173" s="3"/>
      <c r="L173" t="str">
        <f t="shared" si="33"/>
        <v xml:space="preserve"> - </v>
      </c>
      <c r="M173" t="s">
        <v>456</v>
      </c>
      <c r="S173" s="349" cm="1">
        <f t="array" ref="S173">IFERROR(_xldudf_SCOTT_SUMTRANSACTIONS(Scotts_Org1,'COA - VALUE TABLE'!$A173,'COA - VALUE TABLE'!S$5,'COA - VALUE TABLE'!S$6),0)</f>
        <v>0</v>
      </c>
      <c r="T173" s="350" cm="1">
        <f t="array" ref="T173">IFERROR(_xldudf_SCOTT_SUMTRANSACTIONS(Scotts_Org1,'COA - VALUE TABLE'!$A173,'COA - VALUE TABLE'!T$5,'COA - VALUE TABLE'!T$6),0)</f>
        <v>0</v>
      </c>
      <c r="U173" s="350" cm="1">
        <f t="array" ref="U173">IFERROR(_xldudf_SCOTT_SUMTRANSACTIONS(Scotts_Org1,'COA - VALUE TABLE'!$A173,'COA - VALUE TABLE'!U$5,'COA - VALUE TABLE'!U$6),0)</f>
        <v>0</v>
      </c>
      <c r="V173" s="350" cm="1">
        <f t="array" ref="V173">IFERROR(_xldudf_SCOTT_SUMTRANSACTIONS(Scotts_Org1,'COA - VALUE TABLE'!$A173,'COA - VALUE TABLE'!V$5,'COA - VALUE TABLE'!V$6),0)</f>
        <v>0</v>
      </c>
      <c r="W173" s="350" cm="1">
        <f t="array" ref="W173">IFERROR(_xldudf_SCOTT_SUMTRANSACTIONS(Scotts_Org1,'COA - VALUE TABLE'!$A173,'COA - VALUE TABLE'!W$5,'COA - VALUE TABLE'!W$6),0)</f>
        <v>0</v>
      </c>
      <c r="X173" s="350" cm="1">
        <f t="array" ref="X173">IFERROR(_xldudf_SCOTT_SUMTRANSACTIONS(Scotts_Org1,'COA - VALUE TABLE'!$A173,'COA - VALUE TABLE'!X$5,'COA - VALUE TABLE'!X$6),0)</f>
        <v>0</v>
      </c>
      <c r="Y173" s="350" cm="1">
        <f t="array" ref="Y173">IFERROR(_xldudf_SCOTT_SUMTRANSACTIONS(Scotts_Org1,'COA - VALUE TABLE'!$A173,'COA - VALUE TABLE'!Y$5,'COA - VALUE TABLE'!Y$6),0)</f>
        <v>0</v>
      </c>
      <c r="Z173" s="350" cm="1">
        <f t="array" ref="Z173">IFERROR(_xldudf_SCOTT_SUMTRANSACTIONS(Scotts_Org1,'COA - VALUE TABLE'!$A173,'COA - VALUE TABLE'!Z$5,'COA - VALUE TABLE'!Z$6),0)</f>
        <v>0</v>
      </c>
      <c r="AA173" s="350" cm="1">
        <f t="array" ref="AA173">IFERROR(_xldudf_SCOTT_SUMTRANSACTIONS(Scotts_Org1,'COA - VALUE TABLE'!$A173,'COA - VALUE TABLE'!AA$5,'COA - VALUE TABLE'!AA$6),0)</f>
        <v>0</v>
      </c>
      <c r="AB173" s="350" cm="1">
        <f t="array" ref="AB173">IFERROR(_xldudf_SCOTT_SUMTRANSACTIONS(Scotts_Org1,'COA - VALUE TABLE'!$A173,'COA - VALUE TABLE'!AB$5,'COA - VALUE TABLE'!AB$6),0)</f>
        <v>0</v>
      </c>
      <c r="AC173" s="350" cm="1">
        <f t="array" ref="AC173">IFERROR(_xldudf_SCOTT_SUMTRANSACTIONS(Scotts_Org1,'COA - VALUE TABLE'!$A173,'COA - VALUE TABLE'!AC$5,'COA - VALUE TABLE'!AC$6),0)</f>
        <v>0</v>
      </c>
      <c r="AD173" s="350" cm="1">
        <f t="array" ref="AD173">IFERROR(_xldudf_SCOTT_SUMTRANSACTIONS(Scotts_Org1,'COA - VALUE TABLE'!$A173,'COA - VALUE TABLE'!AD$5,'COA - VALUE TABLE'!AD$6),0)</f>
        <v>0</v>
      </c>
      <c r="AE173" s="350">
        <f t="shared" si="34"/>
        <v>0</v>
      </c>
      <c r="AF173" s="350">
        <f>IF(Header!$C$4=S$7,S173,0)+IF(Header!$C$4=T$7,T173,0)+IF(Header!$C$4=U$7,U173,0)+IF(Header!$C$4=V$7,V173,0)+IF(Header!$C$4=W$7,W173,0)+IF(Header!$C$4=X$7,X173,0)+IF(Header!$C$4=Y$7,Y173,0)+IF(Header!$C$4=Z$7,Z173,0)+IF(Header!$C$4=AA$7,AA173,0)+IF(Header!$C$4=AB$7,AB173,0)+IF(Header!$C$4=AC$7,AC173,0)+IF(Header!$C$4=AD$7,AD173,0)</f>
        <v>0</v>
      </c>
      <c r="AG173" s="351">
        <f t="shared" si="47"/>
        <v>0</v>
      </c>
      <c r="AJ173" s="2">
        <f t="shared" si="35"/>
        <v>0</v>
      </c>
      <c r="AK173" s="341">
        <f t="shared" si="36"/>
        <v>0</v>
      </c>
      <c r="AL173" s="341">
        <f t="shared" si="37"/>
        <v>0</v>
      </c>
      <c r="AM173" s="341">
        <f t="shared" si="38"/>
        <v>0</v>
      </c>
      <c r="AN173" s="341">
        <f t="shared" si="39"/>
        <v>0</v>
      </c>
      <c r="AO173" s="341">
        <f t="shared" si="40"/>
        <v>0</v>
      </c>
      <c r="AP173" s="341">
        <f t="shared" si="41"/>
        <v>0</v>
      </c>
      <c r="AQ173" s="341">
        <f t="shared" si="42"/>
        <v>0</v>
      </c>
      <c r="AR173" s="341">
        <f t="shared" si="43"/>
        <v>0</v>
      </c>
      <c r="AS173" s="341">
        <f t="shared" si="44"/>
        <v>0</v>
      </c>
      <c r="AT173" s="341">
        <f t="shared" si="45"/>
        <v>0</v>
      </c>
      <c r="AU173" s="341">
        <f t="shared" si="46"/>
        <v>0</v>
      </c>
      <c r="AV173" s="351"/>
      <c r="AX173" s="349" cm="1">
        <f t="array" ref="AX173">IFERROR(_xldudf_SCOTT_SUMTRANSACTIONS(Scotts_Org1,'COA - VALUE TABLE'!$A173,'COA - VALUE TABLE'!AX$5,'COA - VALUE TABLE'!AX$6),0)</f>
        <v>0</v>
      </c>
      <c r="AY173" s="350" cm="1">
        <f t="array" ref="AY173">IFERROR(_xldudf_SCOTT_SUMTRANSACTIONS(Scotts_Org1,'COA - VALUE TABLE'!$A173,'COA - VALUE TABLE'!AY$5,'COA - VALUE TABLE'!AY$6),0)</f>
        <v>0</v>
      </c>
      <c r="AZ173" s="350" cm="1">
        <f t="array" ref="AZ173">IFERROR(_xldudf_SCOTT_SUMTRANSACTIONS(Scotts_Org1,'COA - VALUE TABLE'!$A173,'COA - VALUE TABLE'!AZ$5,'COA - VALUE TABLE'!AZ$6),0)</f>
        <v>0</v>
      </c>
      <c r="BA173" s="350" cm="1">
        <f t="array" ref="BA173">IFERROR(_xldudf_SCOTT_SUMTRANSACTIONS(Scotts_Org1,'COA - VALUE TABLE'!$A173,'COA - VALUE TABLE'!BA$5,'COA - VALUE TABLE'!BA$6),0)</f>
        <v>0</v>
      </c>
      <c r="BB173" s="350" cm="1">
        <f t="array" ref="BB173">IFERROR(_xldudf_SCOTT_SUMTRANSACTIONS(Scotts_Org1,'COA - VALUE TABLE'!$A173,'COA - VALUE TABLE'!BB$5,'COA - VALUE TABLE'!BB$6),0)</f>
        <v>0</v>
      </c>
      <c r="BC173" s="350" cm="1">
        <f t="array" ref="BC173">IFERROR(_xldudf_SCOTT_SUMTRANSACTIONS(Scotts_Org1,'COA - VALUE TABLE'!$A173,'COA - VALUE TABLE'!BC$5,'COA - VALUE TABLE'!BC$6),0)</f>
        <v>0</v>
      </c>
      <c r="BD173" s="350" cm="1">
        <f t="array" ref="BD173">IFERROR(_xldudf_SCOTT_SUMTRANSACTIONS(Scotts_Org1,'COA - VALUE TABLE'!$A173,'COA - VALUE TABLE'!BD$5,'COA - VALUE TABLE'!BD$6),0)</f>
        <v>0</v>
      </c>
      <c r="BE173" s="350" cm="1">
        <f t="array" ref="BE173">IFERROR(_xldudf_SCOTT_SUMTRANSACTIONS(Scotts_Org1,'COA - VALUE TABLE'!$A173,'COA - VALUE TABLE'!BE$5,'COA - VALUE TABLE'!BE$6),0)</f>
        <v>0</v>
      </c>
      <c r="BF173" s="350" cm="1">
        <f t="array" ref="BF173">IFERROR(_xldudf_SCOTT_SUMTRANSACTIONS(Scotts_Org1,'COA - VALUE TABLE'!$A173,'COA - VALUE TABLE'!BF$5,'COA - VALUE TABLE'!BF$6),0)</f>
        <v>0</v>
      </c>
      <c r="BG173" s="350" cm="1">
        <f t="array" ref="BG173">IFERROR(_xldudf_SCOTT_SUMTRANSACTIONS(Scotts_Org1,'COA - VALUE TABLE'!$A173,'COA - VALUE TABLE'!BG$5,'COA - VALUE TABLE'!BG$6),0)</f>
        <v>0</v>
      </c>
      <c r="BH173" s="350" cm="1">
        <f t="array" ref="BH173">IFERROR(_xldudf_SCOTT_SUMTRANSACTIONS(Scotts_Org1,'COA - VALUE TABLE'!$A173,'COA - VALUE TABLE'!BH$5,'COA - VALUE TABLE'!BH$6),0)</f>
        <v>0</v>
      </c>
      <c r="BI173" s="350" cm="1">
        <f t="array" ref="BI173">IFERROR(_xldudf_SCOTT_SUMTRANSACTIONS(Scotts_Org1,'COA - VALUE TABLE'!$A173,'COA - VALUE TABLE'!BI$5,'COA - VALUE TABLE'!BI$6),0)</f>
        <v>0</v>
      </c>
      <c r="BJ173" s="351" cm="1">
        <f t="array" ref="BJ173">IFERROR(_xldudf_SCOTT_SUMTRANSACTIONS(Scotts_Org1,'COA - VALUE TABLE'!$A173,'COA - VALUE TABLE'!BJ$5,'COA - VALUE TABLE'!BJ$6),0)</f>
        <v>0</v>
      </c>
    </row>
    <row r="174" spans="1:62" x14ac:dyDescent="0.2">
      <c r="A174" s="2"/>
      <c r="B174" s="341"/>
      <c r="C174" s="341"/>
      <c r="D174" s="341"/>
      <c r="E174" s="341"/>
      <c r="F174" s="341"/>
      <c r="G174" s="341"/>
      <c r="H174" s="341"/>
      <c r="I174" s="341"/>
      <c r="J174" s="341"/>
      <c r="K174" s="3"/>
      <c r="L174" t="str">
        <f t="shared" si="33"/>
        <v xml:space="preserve"> - </v>
      </c>
      <c r="M174" t="s">
        <v>456</v>
      </c>
      <c r="S174" s="349" cm="1">
        <f t="array" ref="S174">IFERROR(_xldudf_SCOTT_SUMTRANSACTIONS(Scotts_Org1,'COA - VALUE TABLE'!$A174,'COA - VALUE TABLE'!S$5,'COA - VALUE TABLE'!S$6),0)</f>
        <v>0</v>
      </c>
      <c r="T174" s="350" cm="1">
        <f t="array" ref="T174">IFERROR(_xldudf_SCOTT_SUMTRANSACTIONS(Scotts_Org1,'COA - VALUE TABLE'!$A174,'COA - VALUE TABLE'!T$5,'COA - VALUE TABLE'!T$6),0)</f>
        <v>0</v>
      </c>
      <c r="U174" s="350" cm="1">
        <f t="array" ref="U174">IFERROR(_xldudf_SCOTT_SUMTRANSACTIONS(Scotts_Org1,'COA - VALUE TABLE'!$A174,'COA - VALUE TABLE'!U$5,'COA - VALUE TABLE'!U$6),0)</f>
        <v>0</v>
      </c>
      <c r="V174" s="350" cm="1">
        <f t="array" ref="V174">IFERROR(_xldudf_SCOTT_SUMTRANSACTIONS(Scotts_Org1,'COA - VALUE TABLE'!$A174,'COA - VALUE TABLE'!V$5,'COA - VALUE TABLE'!V$6),0)</f>
        <v>0</v>
      </c>
      <c r="W174" s="350" cm="1">
        <f t="array" ref="W174">IFERROR(_xldudf_SCOTT_SUMTRANSACTIONS(Scotts_Org1,'COA - VALUE TABLE'!$A174,'COA - VALUE TABLE'!W$5,'COA - VALUE TABLE'!W$6),0)</f>
        <v>0</v>
      </c>
      <c r="X174" s="350" cm="1">
        <f t="array" ref="X174">IFERROR(_xldudf_SCOTT_SUMTRANSACTIONS(Scotts_Org1,'COA - VALUE TABLE'!$A174,'COA - VALUE TABLE'!X$5,'COA - VALUE TABLE'!X$6),0)</f>
        <v>0</v>
      </c>
      <c r="Y174" s="350" cm="1">
        <f t="array" ref="Y174">IFERROR(_xldudf_SCOTT_SUMTRANSACTIONS(Scotts_Org1,'COA - VALUE TABLE'!$A174,'COA - VALUE TABLE'!Y$5,'COA - VALUE TABLE'!Y$6),0)</f>
        <v>0</v>
      </c>
      <c r="Z174" s="350" cm="1">
        <f t="array" ref="Z174">IFERROR(_xldudf_SCOTT_SUMTRANSACTIONS(Scotts_Org1,'COA - VALUE TABLE'!$A174,'COA - VALUE TABLE'!Z$5,'COA - VALUE TABLE'!Z$6),0)</f>
        <v>0</v>
      </c>
      <c r="AA174" s="350" cm="1">
        <f t="array" ref="AA174">IFERROR(_xldudf_SCOTT_SUMTRANSACTIONS(Scotts_Org1,'COA - VALUE TABLE'!$A174,'COA - VALUE TABLE'!AA$5,'COA - VALUE TABLE'!AA$6),0)</f>
        <v>0</v>
      </c>
      <c r="AB174" s="350" cm="1">
        <f t="array" ref="AB174">IFERROR(_xldudf_SCOTT_SUMTRANSACTIONS(Scotts_Org1,'COA - VALUE TABLE'!$A174,'COA - VALUE TABLE'!AB$5,'COA - VALUE TABLE'!AB$6),0)</f>
        <v>0</v>
      </c>
      <c r="AC174" s="350" cm="1">
        <f t="array" ref="AC174">IFERROR(_xldudf_SCOTT_SUMTRANSACTIONS(Scotts_Org1,'COA - VALUE TABLE'!$A174,'COA - VALUE TABLE'!AC$5,'COA - VALUE TABLE'!AC$6),0)</f>
        <v>0</v>
      </c>
      <c r="AD174" s="350" cm="1">
        <f t="array" ref="AD174">IFERROR(_xldudf_SCOTT_SUMTRANSACTIONS(Scotts_Org1,'COA - VALUE TABLE'!$A174,'COA - VALUE TABLE'!AD$5,'COA - VALUE TABLE'!AD$6),0)</f>
        <v>0</v>
      </c>
      <c r="AE174" s="350">
        <f t="shared" si="34"/>
        <v>0</v>
      </c>
      <c r="AF174" s="350">
        <f>IF(Header!$C$4=S$7,S174,0)+IF(Header!$C$4=T$7,T174,0)+IF(Header!$C$4=U$7,U174,0)+IF(Header!$C$4=V$7,V174,0)+IF(Header!$C$4=W$7,W174,0)+IF(Header!$C$4=X$7,X174,0)+IF(Header!$C$4=Y$7,Y174,0)+IF(Header!$C$4=Z$7,Z174,0)+IF(Header!$C$4=AA$7,AA174,0)+IF(Header!$C$4=AB$7,AB174,0)+IF(Header!$C$4=AC$7,AC174,0)+IF(Header!$C$4=AD$7,AD174,0)</f>
        <v>0</v>
      </c>
      <c r="AG174" s="351">
        <f t="shared" si="47"/>
        <v>0</v>
      </c>
      <c r="AJ174" s="2">
        <f t="shared" si="35"/>
        <v>0</v>
      </c>
      <c r="AK174" s="341">
        <f t="shared" si="36"/>
        <v>0</v>
      </c>
      <c r="AL174" s="341">
        <f t="shared" si="37"/>
        <v>0</v>
      </c>
      <c r="AM174" s="341">
        <f t="shared" si="38"/>
        <v>0</v>
      </c>
      <c r="AN174" s="341">
        <f t="shared" si="39"/>
        <v>0</v>
      </c>
      <c r="AO174" s="341">
        <f t="shared" si="40"/>
        <v>0</v>
      </c>
      <c r="AP174" s="341">
        <f t="shared" si="41"/>
        <v>0</v>
      </c>
      <c r="AQ174" s="341">
        <f t="shared" si="42"/>
        <v>0</v>
      </c>
      <c r="AR174" s="341">
        <f t="shared" si="43"/>
        <v>0</v>
      </c>
      <c r="AS174" s="341">
        <f t="shared" si="44"/>
        <v>0</v>
      </c>
      <c r="AT174" s="341">
        <f t="shared" si="45"/>
        <v>0</v>
      </c>
      <c r="AU174" s="341">
        <f t="shared" si="46"/>
        <v>0</v>
      </c>
      <c r="AV174" s="351"/>
      <c r="AX174" s="349" cm="1">
        <f t="array" ref="AX174">IFERROR(_xldudf_SCOTT_SUMTRANSACTIONS(Scotts_Org1,'COA - VALUE TABLE'!$A174,'COA - VALUE TABLE'!AX$5,'COA - VALUE TABLE'!AX$6),0)</f>
        <v>0</v>
      </c>
      <c r="AY174" s="350" cm="1">
        <f t="array" ref="AY174">IFERROR(_xldudf_SCOTT_SUMTRANSACTIONS(Scotts_Org1,'COA - VALUE TABLE'!$A174,'COA - VALUE TABLE'!AY$5,'COA - VALUE TABLE'!AY$6),0)</f>
        <v>0</v>
      </c>
      <c r="AZ174" s="350" cm="1">
        <f t="array" ref="AZ174">IFERROR(_xldudf_SCOTT_SUMTRANSACTIONS(Scotts_Org1,'COA - VALUE TABLE'!$A174,'COA - VALUE TABLE'!AZ$5,'COA - VALUE TABLE'!AZ$6),0)</f>
        <v>0</v>
      </c>
      <c r="BA174" s="350" cm="1">
        <f t="array" ref="BA174">IFERROR(_xldudf_SCOTT_SUMTRANSACTIONS(Scotts_Org1,'COA - VALUE TABLE'!$A174,'COA - VALUE TABLE'!BA$5,'COA - VALUE TABLE'!BA$6),0)</f>
        <v>0</v>
      </c>
      <c r="BB174" s="350" cm="1">
        <f t="array" ref="BB174">IFERROR(_xldudf_SCOTT_SUMTRANSACTIONS(Scotts_Org1,'COA - VALUE TABLE'!$A174,'COA - VALUE TABLE'!BB$5,'COA - VALUE TABLE'!BB$6),0)</f>
        <v>0</v>
      </c>
      <c r="BC174" s="350" cm="1">
        <f t="array" ref="BC174">IFERROR(_xldudf_SCOTT_SUMTRANSACTIONS(Scotts_Org1,'COA - VALUE TABLE'!$A174,'COA - VALUE TABLE'!BC$5,'COA - VALUE TABLE'!BC$6),0)</f>
        <v>0</v>
      </c>
      <c r="BD174" s="350" cm="1">
        <f t="array" ref="BD174">IFERROR(_xldudf_SCOTT_SUMTRANSACTIONS(Scotts_Org1,'COA - VALUE TABLE'!$A174,'COA - VALUE TABLE'!BD$5,'COA - VALUE TABLE'!BD$6),0)</f>
        <v>0</v>
      </c>
      <c r="BE174" s="350" cm="1">
        <f t="array" ref="BE174">IFERROR(_xldudf_SCOTT_SUMTRANSACTIONS(Scotts_Org1,'COA - VALUE TABLE'!$A174,'COA - VALUE TABLE'!BE$5,'COA - VALUE TABLE'!BE$6),0)</f>
        <v>0</v>
      </c>
      <c r="BF174" s="350" cm="1">
        <f t="array" ref="BF174">IFERROR(_xldudf_SCOTT_SUMTRANSACTIONS(Scotts_Org1,'COA - VALUE TABLE'!$A174,'COA - VALUE TABLE'!BF$5,'COA - VALUE TABLE'!BF$6),0)</f>
        <v>0</v>
      </c>
      <c r="BG174" s="350" cm="1">
        <f t="array" ref="BG174">IFERROR(_xldudf_SCOTT_SUMTRANSACTIONS(Scotts_Org1,'COA - VALUE TABLE'!$A174,'COA - VALUE TABLE'!BG$5,'COA - VALUE TABLE'!BG$6),0)</f>
        <v>0</v>
      </c>
      <c r="BH174" s="350" cm="1">
        <f t="array" ref="BH174">IFERROR(_xldudf_SCOTT_SUMTRANSACTIONS(Scotts_Org1,'COA - VALUE TABLE'!$A174,'COA - VALUE TABLE'!BH$5,'COA - VALUE TABLE'!BH$6),0)</f>
        <v>0</v>
      </c>
      <c r="BI174" s="350" cm="1">
        <f t="array" ref="BI174">IFERROR(_xldudf_SCOTT_SUMTRANSACTIONS(Scotts_Org1,'COA - VALUE TABLE'!$A174,'COA - VALUE TABLE'!BI$5,'COA - VALUE TABLE'!BI$6),0)</f>
        <v>0</v>
      </c>
      <c r="BJ174" s="351" cm="1">
        <f t="array" ref="BJ174">IFERROR(_xldudf_SCOTT_SUMTRANSACTIONS(Scotts_Org1,'COA - VALUE TABLE'!$A174,'COA - VALUE TABLE'!BJ$5,'COA - VALUE TABLE'!BJ$6),0)</f>
        <v>0</v>
      </c>
    </row>
    <row r="175" spans="1:62" x14ac:dyDescent="0.2">
      <c r="A175" s="2"/>
      <c r="B175" s="341"/>
      <c r="C175" s="341"/>
      <c r="D175" s="341"/>
      <c r="E175" s="341"/>
      <c r="F175" s="341"/>
      <c r="G175" s="341"/>
      <c r="H175" s="341"/>
      <c r="I175" s="341"/>
      <c r="J175" s="341"/>
      <c r="K175" s="3"/>
      <c r="L175" t="str">
        <f t="shared" si="33"/>
        <v xml:space="preserve"> - </v>
      </c>
      <c r="M175" t="s">
        <v>456</v>
      </c>
      <c r="S175" s="349" cm="1">
        <f t="array" ref="S175">IFERROR(_xldudf_SCOTT_SUMTRANSACTIONS(Scotts_Org1,'COA - VALUE TABLE'!$A175,'COA - VALUE TABLE'!S$5,'COA - VALUE TABLE'!S$6),0)</f>
        <v>0</v>
      </c>
      <c r="T175" s="350" cm="1">
        <f t="array" ref="T175">IFERROR(_xldudf_SCOTT_SUMTRANSACTIONS(Scotts_Org1,'COA - VALUE TABLE'!$A175,'COA - VALUE TABLE'!T$5,'COA - VALUE TABLE'!T$6),0)</f>
        <v>0</v>
      </c>
      <c r="U175" s="350" cm="1">
        <f t="array" ref="U175">IFERROR(_xldudf_SCOTT_SUMTRANSACTIONS(Scotts_Org1,'COA - VALUE TABLE'!$A175,'COA - VALUE TABLE'!U$5,'COA - VALUE TABLE'!U$6),0)</f>
        <v>0</v>
      </c>
      <c r="V175" s="350" cm="1">
        <f t="array" ref="V175">IFERROR(_xldudf_SCOTT_SUMTRANSACTIONS(Scotts_Org1,'COA - VALUE TABLE'!$A175,'COA - VALUE TABLE'!V$5,'COA - VALUE TABLE'!V$6),0)</f>
        <v>0</v>
      </c>
      <c r="W175" s="350" cm="1">
        <f t="array" ref="W175">IFERROR(_xldudf_SCOTT_SUMTRANSACTIONS(Scotts_Org1,'COA - VALUE TABLE'!$A175,'COA - VALUE TABLE'!W$5,'COA - VALUE TABLE'!W$6),0)</f>
        <v>0</v>
      </c>
      <c r="X175" s="350" cm="1">
        <f t="array" ref="X175">IFERROR(_xldudf_SCOTT_SUMTRANSACTIONS(Scotts_Org1,'COA - VALUE TABLE'!$A175,'COA - VALUE TABLE'!X$5,'COA - VALUE TABLE'!X$6),0)</f>
        <v>0</v>
      </c>
      <c r="Y175" s="350" cm="1">
        <f t="array" ref="Y175">IFERROR(_xldudf_SCOTT_SUMTRANSACTIONS(Scotts_Org1,'COA - VALUE TABLE'!$A175,'COA - VALUE TABLE'!Y$5,'COA - VALUE TABLE'!Y$6),0)</f>
        <v>0</v>
      </c>
      <c r="Z175" s="350" cm="1">
        <f t="array" ref="Z175">IFERROR(_xldudf_SCOTT_SUMTRANSACTIONS(Scotts_Org1,'COA - VALUE TABLE'!$A175,'COA - VALUE TABLE'!Z$5,'COA - VALUE TABLE'!Z$6),0)</f>
        <v>0</v>
      </c>
      <c r="AA175" s="350" cm="1">
        <f t="array" ref="AA175">IFERROR(_xldudf_SCOTT_SUMTRANSACTIONS(Scotts_Org1,'COA - VALUE TABLE'!$A175,'COA - VALUE TABLE'!AA$5,'COA - VALUE TABLE'!AA$6),0)</f>
        <v>0</v>
      </c>
      <c r="AB175" s="350" cm="1">
        <f t="array" ref="AB175">IFERROR(_xldudf_SCOTT_SUMTRANSACTIONS(Scotts_Org1,'COA - VALUE TABLE'!$A175,'COA - VALUE TABLE'!AB$5,'COA - VALUE TABLE'!AB$6),0)</f>
        <v>0</v>
      </c>
      <c r="AC175" s="350" cm="1">
        <f t="array" ref="AC175">IFERROR(_xldudf_SCOTT_SUMTRANSACTIONS(Scotts_Org1,'COA - VALUE TABLE'!$A175,'COA - VALUE TABLE'!AC$5,'COA - VALUE TABLE'!AC$6),0)</f>
        <v>0</v>
      </c>
      <c r="AD175" s="350" cm="1">
        <f t="array" ref="AD175">IFERROR(_xldudf_SCOTT_SUMTRANSACTIONS(Scotts_Org1,'COA - VALUE TABLE'!$A175,'COA - VALUE TABLE'!AD$5,'COA - VALUE TABLE'!AD$6),0)</f>
        <v>0</v>
      </c>
      <c r="AE175" s="350">
        <f t="shared" si="34"/>
        <v>0</v>
      </c>
      <c r="AF175" s="350">
        <f>IF(Header!$C$4=S$7,S175,0)+IF(Header!$C$4=T$7,T175,0)+IF(Header!$C$4=U$7,U175,0)+IF(Header!$C$4=V$7,V175,0)+IF(Header!$C$4=W$7,W175,0)+IF(Header!$C$4=X$7,X175,0)+IF(Header!$C$4=Y$7,Y175,0)+IF(Header!$C$4=Z$7,Z175,0)+IF(Header!$C$4=AA$7,AA175,0)+IF(Header!$C$4=AB$7,AB175,0)+IF(Header!$C$4=AC$7,AC175,0)+IF(Header!$C$4=AD$7,AD175,0)</f>
        <v>0</v>
      </c>
      <c r="AG175" s="351">
        <f t="shared" si="47"/>
        <v>0</v>
      </c>
      <c r="AJ175" s="2">
        <f t="shared" si="35"/>
        <v>0</v>
      </c>
      <c r="AK175" s="341">
        <f t="shared" si="36"/>
        <v>0</v>
      </c>
      <c r="AL175" s="341">
        <f t="shared" si="37"/>
        <v>0</v>
      </c>
      <c r="AM175" s="341">
        <f t="shared" si="38"/>
        <v>0</v>
      </c>
      <c r="AN175" s="341">
        <f t="shared" si="39"/>
        <v>0</v>
      </c>
      <c r="AO175" s="341">
        <f t="shared" si="40"/>
        <v>0</v>
      </c>
      <c r="AP175" s="341">
        <f t="shared" si="41"/>
        <v>0</v>
      </c>
      <c r="AQ175" s="341">
        <f t="shared" si="42"/>
        <v>0</v>
      </c>
      <c r="AR175" s="341">
        <f t="shared" si="43"/>
        <v>0</v>
      </c>
      <c r="AS175" s="341">
        <f t="shared" si="44"/>
        <v>0</v>
      </c>
      <c r="AT175" s="341">
        <f t="shared" si="45"/>
        <v>0</v>
      </c>
      <c r="AU175" s="341">
        <f t="shared" si="46"/>
        <v>0</v>
      </c>
      <c r="AV175" s="351"/>
      <c r="AX175" s="349" cm="1">
        <f t="array" ref="AX175">IFERROR(_xldudf_SCOTT_SUMTRANSACTIONS(Scotts_Org1,'COA - VALUE TABLE'!$A175,'COA - VALUE TABLE'!AX$5,'COA - VALUE TABLE'!AX$6),0)</f>
        <v>0</v>
      </c>
      <c r="AY175" s="350" cm="1">
        <f t="array" ref="AY175">IFERROR(_xldudf_SCOTT_SUMTRANSACTIONS(Scotts_Org1,'COA - VALUE TABLE'!$A175,'COA - VALUE TABLE'!AY$5,'COA - VALUE TABLE'!AY$6),0)</f>
        <v>0</v>
      </c>
      <c r="AZ175" s="350" cm="1">
        <f t="array" ref="AZ175">IFERROR(_xldudf_SCOTT_SUMTRANSACTIONS(Scotts_Org1,'COA - VALUE TABLE'!$A175,'COA - VALUE TABLE'!AZ$5,'COA - VALUE TABLE'!AZ$6),0)</f>
        <v>0</v>
      </c>
      <c r="BA175" s="350" cm="1">
        <f t="array" ref="BA175">IFERROR(_xldudf_SCOTT_SUMTRANSACTIONS(Scotts_Org1,'COA - VALUE TABLE'!$A175,'COA - VALUE TABLE'!BA$5,'COA - VALUE TABLE'!BA$6),0)</f>
        <v>0</v>
      </c>
      <c r="BB175" s="350" cm="1">
        <f t="array" ref="BB175">IFERROR(_xldudf_SCOTT_SUMTRANSACTIONS(Scotts_Org1,'COA - VALUE TABLE'!$A175,'COA - VALUE TABLE'!BB$5,'COA - VALUE TABLE'!BB$6),0)</f>
        <v>0</v>
      </c>
      <c r="BC175" s="350" cm="1">
        <f t="array" ref="BC175">IFERROR(_xldudf_SCOTT_SUMTRANSACTIONS(Scotts_Org1,'COA - VALUE TABLE'!$A175,'COA - VALUE TABLE'!BC$5,'COA - VALUE TABLE'!BC$6),0)</f>
        <v>0</v>
      </c>
      <c r="BD175" s="350" cm="1">
        <f t="array" ref="BD175">IFERROR(_xldudf_SCOTT_SUMTRANSACTIONS(Scotts_Org1,'COA - VALUE TABLE'!$A175,'COA - VALUE TABLE'!BD$5,'COA - VALUE TABLE'!BD$6),0)</f>
        <v>0</v>
      </c>
      <c r="BE175" s="350" cm="1">
        <f t="array" ref="BE175">IFERROR(_xldudf_SCOTT_SUMTRANSACTIONS(Scotts_Org1,'COA - VALUE TABLE'!$A175,'COA - VALUE TABLE'!BE$5,'COA - VALUE TABLE'!BE$6),0)</f>
        <v>0</v>
      </c>
      <c r="BF175" s="350" cm="1">
        <f t="array" ref="BF175">IFERROR(_xldudf_SCOTT_SUMTRANSACTIONS(Scotts_Org1,'COA - VALUE TABLE'!$A175,'COA - VALUE TABLE'!BF$5,'COA - VALUE TABLE'!BF$6),0)</f>
        <v>0</v>
      </c>
      <c r="BG175" s="350" cm="1">
        <f t="array" ref="BG175">IFERROR(_xldudf_SCOTT_SUMTRANSACTIONS(Scotts_Org1,'COA - VALUE TABLE'!$A175,'COA - VALUE TABLE'!BG$5,'COA - VALUE TABLE'!BG$6),0)</f>
        <v>0</v>
      </c>
      <c r="BH175" s="350" cm="1">
        <f t="array" ref="BH175">IFERROR(_xldudf_SCOTT_SUMTRANSACTIONS(Scotts_Org1,'COA - VALUE TABLE'!$A175,'COA - VALUE TABLE'!BH$5,'COA - VALUE TABLE'!BH$6),0)</f>
        <v>0</v>
      </c>
      <c r="BI175" s="350" cm="1">
        <f t="array" ref="BI175">IFERROR(_xldudf_SCOTT_SUMTRANSACTIONS(Scotts_Org1,'COA - VALUE TABLE'!$A175,'COA - VALUE TABLE'!BI$5,'COA - VALUE TABLE'!BI$6),0)</f>
        <v>0</v>
      </c>
      <c r="BJ175" s="351" cm="1">
        <f t="array" ref="BJ175">IFERROR(_xldudf_SCOTT_SUMTRANSACTIONS(Scotts_Org1,'COA - VALUE TABLE'!$A175,'COA - VALUE TABLE'!BJ$5,'COA - VALUE TABLE'!BJ$6),0)</f>
        <v>0</v>
      </c>
    </row>
    <row r="176" spans="1:62" x14ac:dyDescent="0.2">
      <c r="A176" s="2"/>
      <c r="B176" s="341"/>
      <c r="C176" s="341"/>
      <c r="D176" s="341"/>
      <c r="E176" s="341"/>
      <c r="F176" s="341"/>
      <c r="G176" s="341"/>
      <c r="H176" s="341"/>
      <c r="I176" s="341"/>
      <c r="J176" s="341"/>
      <c r="K176" s="3"/>
      <c r="L176" t="str">
        <f t="shared" si="33"/>
        <v xml:space="preserve"> - </v>
      </c>
      <c r="M176" t="s">
        <v>456</v>
      </c>
      <c r="S176" s="349" cm="1">
        <f t="array" ref="S176">IFERROR(_xldudf_SCOTT_SUMTRANSACTIONS(Scotts_Org1,'COA - VALUE TABLE'!$A176,'COA - VALUE TABLE'!S$5,'COA - VALUE TABLE'!S$6),0)</f>
        <v>0</v>
      </c>
      <c r="T176" s="350" cm="1">
        <f t="array" ref="T176">IFERROR(_xldudf_SCOTT_SUMTRANSACTIONS(Scotts_Org1,'COA - VALUE TABLE'!$A176,'COA - VALUE TABLE'!T$5,'COA - VALUE TABLE'!T$6),0)</f>
        <v>0</v>
      </c>
      <c r="U176" s="350" cm="1">
        <f t="array" ref="U176">IFERROR(_xldudf_SCOTT_SUMTRANSACTIONS(Scotts_Org1,'COA - VALUE TABLE'!$A176,'COA - VALUE TABLE'!U$5,'COA - VALUE TABLE'!U$6),0)</f>
        <v>0</v>
      </c>
      <c r="V176" s="350" cm="1">
        <f t="array" ref="V176">IFERROR(_xldudf_SCOTT_SUMTRANSACTIONS(Scotts_Org1,'COA - VALUE TABLE'!$A176,'COA - VALUE TABLE'!V$5,'COA - VALUE TABLE'!V$6),0)</f>
        <v>0</v>
      </c>
      <c r="W176" s="350" cm="1">
        <f t="array" ref="W176">IFERROR(_xldudf_SCOTT_SUMTRANSACTIONS(Scotts_Org1,'COA - VALUE TABLE'!$A176,'COA - VALUE TABLE'!W$5,'COA - VALUE TABLE'!W$6),0)</f>
        <v>0</v>
      </c>
      <c r="X176" s="350" cm="1">
        <f t="array" ref="X176">IFERROR(_xldudf_SCOTT_SUMTRANSACTIONS(Scotts_Org1,'COA - VALUE TABLE'!$A176,'COA - VALUE TABLE'!X$5,'COA - VALUE TABLE'!X$6),0)</f>
        <v>0</v>
      </c>
      <c r="Y176" s="350" cm="1">
        <f t="array" ref="Y176">IFERROR(_xldudf_SCOTT_SUMTRANSACTIONS(Scotts_Org1,'COA - VALUE TABLE'!$A176,'COA - VALUE TABLE'!Y$5,'COA - VALUE TABLE'!Y$6),0)</f>
        <v>0</v>
      </c>
      <c r="Z176" s="350" cm="1">
        <f t="array" ref="Z176">IFERROR(_xldudf_SCOTT_SUMTRANSACTIONS(Scotts_Org1,'COA - VALUE TABLE'!$A176,'COA - VALUE TABLE'!Z$5,'COA - VALUE TABLE'!Z$6),0)</f>
        <v>0</v>
      </c>
      <c r="AA176" s="350" cm="1">
        <f t="array" ref="AA176">IFERROR(_xldudf_SCOTT_SUMTRANSACTIONS(Scotts_Org1,'COA - VALUE TABLE'!$A176,'COA - VALUE TABLE'!AA$5,'COA - VALUE TABLE'!AA$6),0)</f>
        <v>0</v>
      </c>
      <c r="AB176" s="350" cm="1">
        <f t="array" ref="AB176">IFERROR(_xldudf_SCOTT_SUMTRANSACTIONS(Scotts_Org1,'COA - VALUE TABLE'!$A176,'COA - VALUE TABLE'!AB$5,'COA - VALUE TABLE'!AB$6),0)</f>
        <v>0</v>
      </c>
      <c r="AC176" s="350" cm="1">
        <f t="array" ref="AC176">IFERROR(_xldudf_SCOTT_SUMTRANSACTIONS(Scotts_Org1,'COA - VALUE TABLE'!$A176,'COA - VALUE TABLE'!AC$5,'COA - VALUE TABLE'!AC$6),0)</f>
        <v>0</v>
      </c>
      <c r="AD176" s="350" cm="1">
        <f t="array" ref="AD176">IFERROR(_xldudf_SCOTT_SUMTRANSACTIONS(Scotts_Org1,'COA - VALUE TABLE'!$A176,'COA - VALUE TABLE'!AD$5,'COA - VALUE TABLE'!AD$6),0)</f>
        <v>0</v>
      </c>
      <c r="AE176" s="350">
        <f t="shared" si="34"/>
        <v>0</v>
      </c>
      <c r="AF176" s="350">
        <f>IF(Header!$C$4=S$7,S176,0)+IF(Header!$C$4=T$7,T176,0)+IF(Header!$C$4=U$7,U176,0)+IF(Header!$C$4=V$7,V176,0)+IF(Header!$C$4=W$7,W176,0)+IF(Header!$C$4=X$7,X176,0)+IF(Header!$C$4=Y$7,Y176,0)+IF(Header!$C$4=Z$7,Z176,0)+IF(Header!$C$4=AA$7,AA176,0)+IF(Header!$C$4=AB$7,AB176,0)+IF(Header!$C$4=AC$7,AC176,0)+IF(Header!$C$4=AD$7,AD176,0)</f>
        <v>0</v>
      </c>
      <c r="AG176" s="351">
        <f t="shared" si="47"/>
        <v>0</v>
      </c>
      <c r="AJ176" s="2">
        <f t="shared" si="35"/>
        <v>0</v>
      </c>
      <c r="AK176" s="341">
        <f t="shared" si="36"/>
        <v>0</v>
      </c>
      <c r="AL176" s="341">
        <f t="shared" si="37"/>
        <v>0</v>
      </c>
      <c r="AM176" s="341">
        <f t="shared" si="38"/>
        <v>0</v>
      </c>
      <c r="AN176" s="341">
        <f t="shared" si="39"/>
        <v>0</v>
      </c>
      <c r="AO176" s="341">
        <f t="shared" si="40"/>
        <v>0</v>
      </c>
      <c r="AP176" s="341">
        <f t="shared" si="41"/>
        <v>0</v>
      </c>
      <c r="AQ176" s="341">
        <f t="shared" si="42"/>
        <v>0</v>
      </c>
      <c r="AR176" s="341">
        <f t="shared" si="43"/>
        <v>0</v>
      </c>
      <c r="AS176" s="341">
        <f t="shared" si="44"/>
        <v>0</v>
      </c>
      <c r="AT176" s="341">
        <f t="shared" si="45"/>
        <v>0</v>
      </c>
      <c r="AU176" s="341">
        <f t="shared" si="46"/>
        <v>0</v>
      </c>
      <c r="AV176" s="351"/>
      <c r="AX176" s="349" cm="1">
        <f t="array" ref="AX176">IFERROR(_xldudf_SCOTT_SUMTRANSACTIONS(Scotts_Org1,'COA - VALUE TABLE'!$A176,'COA - VALUE TABLE'!AX$5,'COA - VALUE TABLE'!AX$6),0)</f>
        <v>0</v>
      </c>
      <c r="AY176" s="350" cm="1">
        <f t="array" ref="AY176">IFERROR(_xldudf_SCOTT_SUMTRANSACTIONS(Scotts_Org1,'COA - VALUE TABLE'!$A176,'COA - VALUE TABLE'!AY$5,'COA - VALUE TABLE'!AY$6),0)</f>
        <v>0</v>
      </c>
      <c r="AZ176" s="350" cm="1">
        <f t="array" ref="AZ176">IFERROR(_xldudf_SCOTT_SUMTRANSACTIONS(Scotts_Org1,'COA - VALUE TABLE'!$A176,'COA - VALUE TABLE'!AZ$5,'COA - VALUE TABLE'!AZ$6),0)</f>
        <v>0</v>
      </c>
      <c r="BA176" s="350" cm="1">
        <f t="array" ref="BA176">IFERROR(_xldudf_SCOTT_SUMTRANSACTIONS(Scotts_Org1,'COA - VALUE TABLE'!$A176,'COA - VALUE TABLE'!BA$5,'COA - VALUE TABLE'!BA$6),0)</f>
        <v>0</v>
      </c>
      <c r="BB176" s="350" cm="1">
        <f t="array" ref="BB176">IFERROR(_xldudf_SCOTT_SUMTRANSACTIONS(Scotts_Org1,'COA - VALUE TABLE'!$A176,'COA - VALUE TABLE'!BB$5,'COA - VALUE TABLE'!BB$6),0)</f>
        <v>0</v>
      </c>
      <c r="BC176" s="350" cm="1">
        <f t="array" ref="BC176">IFERROR(_xldudf_SCOTT_SUMTRANSACTIONS(Scotts_Org1,'COA - VALUE TABLE'!$A176,'COA - VALUE TABLE'!BC$5,'COA - VALUE TABLE'!BC$6),0)</f>
        <v>0</v>
      </c>
      <c r="BD176" s="350" cm="1">
        <f t="array" ref="BD176">IFERROR(_xldudf_SCOTT_SUMTRANSACTIONS(Scotts_Org1,'COA - VALUE TABLE'!$A176,'COA - VALUE TABLE'!BD$5,'COA - VALUE TABLE'!BD$6),0)</f>
        <v>0</v>
      </c>
      <c r="BE176" s="350" cm="1">
        <f t="array" ref="BE176">IFERROR(_xldudf_SCOTT_SUMTRANSACTIONS(Scotts_Org1,'COA - VALUE TABLE'!$A176,'COA - VALUE TABLE'!BE$5,'COA - VALUE TABLE'!BE$6),0)</f>
        <v>0</v>
      </c>
      <c r="BF176" s="350" cm="1">
        <f t="array" ref="BF176">IFERROR(_xldudf_SCOTT_SUMTRANSACTIONS(Scotts_Org1,'COA - VALUE TABLE'!$A176,'COA - VALUE TABLE'!BF$5,'COA - VALUE TABLE'!BF$6),0)</f>
        <v>0</v>
      </c>
      <c r="BG176" s="350" cm="1">
        <f t="array" ref="BG176">IFERROR(_xldudf_SCOTT_SUMTRANSACTIONS(Scotts_Org1,'COA - VALUE TABLE'!$A176,'COA - VALUE TABLE'!BG$5,'COA - VALUE TABLE'!BG$6),0)</f>
        <v>0</v>
      </c>
      <c r="BH176" s="350" cm="1">
        <f t="array" ref="BH176">IFERROR(_xldudf_SCOTT_SUMTRANSACTIONS(Scotts_Org1,'COA - VALUE TABLE'!$A176,'COA - VALUE TABLE'!BH$5,'COA - VALUE TABLE'!BH$6),0)</f>
        <v>0</v>
      </c>
      <c r="BI176" s="350" cm="1">
        <f t="array" ref="BI176">IFERROR(_xldudf_SCOTT_SUMTRANSACTIONS(Scotts_Org1,'COA - VALUE TABLE'!$A176,'COA - VALUE TABLE'!BI$5,'COA - VALUE TABLE'!BI$6),0)</f>
        <v>0</v>
      </c>
      <c r="BJ176" s="351" cm="1">
        <f t="array" ref="BJ176">IFERROR(_xldudf_SCOTT_SUMTRANSACTIONS(Scotts_Org1,'COA - VALUE TABLE'!$A176,'COA - VALUE TABLE'!BJ$5,'COA - VALUE TABLE'!BJ$6),0)</f>
        <v>0</v>
      </c>
    </row>
    <row r="177" spans="1:62" x14ac:dyDescent="0.2">
      <c r="A177" s="2"/>
      <c r="B177" s="341"/>
      <c r="C177" s="341"/>
      <c r="D177" s="341"/>
      <c r="E177" s="341"/>
      <c r="F177" s="341"/>
      <c r="G177" s="341"/>
      <c r="H177" s="341"/>
      <c r="I177" s="341"/>
      <c r="J177" s="341"/>
      <c r="K177" s="3"/>
      <c r="L177" t="str">
        <f t="shared" si="33"/>
        <v xml:space="preserve"> - </v>
      </c>
      <c r="M177" t="s">
        <v>456</v>
      </c>
      <c r="S177" s="349" cm="1">
        <f t="array" ref="S177">IFERROR(_xldudf_SCOTT_SUMTRANSACTIONS(Scotts_Org1,'COA - VALUE TABLE'!$A177,'COA - VALUE TABLE'!S$5,'COA - VALUE TABLE'!S$6),0)</f>
        <v>0</v>
      </c>
      <c r="T177" s="350" cm="1">
        <f t="array" ref="T177">IFERROR(_xldudf_SCOTT_SUMTRANSACTIONS(Scotts_Org1,'COA - VALUE TABLE'!$A177,'COA - VALUE TABLE'!T$5,'COA - VALUE TABLE'!T$6),0)</f>
        <v>0</v>
      </c>
      <c r="U177" s="350" cm="1">
        <f t="array" ref="U177">IFERROR(_xldudf_SCOTT_SUMTRANSACTIONS(Scotts_Org1,'COA - VALUE TABLE'!$A177,'COA - VALUE TABLE'!U$5,'COA - VALUE TABLE'!U$6),0)</f>
        <v>0</v>
      </c>
      <c r="V177" s="350" cm="1">
        <f t="array" ref="V177">IFERROR(_xldudf_SCOTT_SUMTRANSACTIONS(Scotts_Org1,'COA - VALUE TABLE'!$A177,'COA - VALUE TABLE'!V$5,'COA - VALUE TABLE'!V$6),0)</f>
        <v>0</v>
      </c>
      <c r="W177" s="350" cm="1">
        <f t="array" ref="W177">IFERROR(_xldudf_SCOTT_SUMTRANSACTIONS(Scotts_Org1,'COA - VALUE TABLE'!$A177,'COA - VALUE TABLE'!W$5,'COA - VALUE TABLE'!W$6),0)</f>
        <v>0</v>
      </c>
      <c r="X177" s="350" cm="1">
        <f t="array" ref="X177">IFERROR(_xldudf_SCOTT_SUMTRANSACTIONS(Scotts_Org1,'COA - VALUE TABLE'!$A177,'COA - VALUE TABLE'!X$5,'COA - VALUE TABLE'!X$6),0)</f>
        <v>0</v>
      </c>
      <c r="Y177" s="350" cm="1">
        <f t="array" ref="Y177">IFERROR(_xldudf_SCOTT_SUMTRANSACTIONS(Scotts_Org1,'COA - VALUE TABLE'!$A177,'COA - VALUE TABLE'!Y$5,'COA - VALUE TABLE'!Y$6),0)</f>
        <v>0</v>
      </c>
      <c r="Z177" s="350" cm="1">
        <f t="array" ref="Z177">IFERROR(_xldudf_SCOTT_SUMTRANSACTIONS(Scotts_Org1,'COA - VALUE TABLE'!$A177,'COA - VALUE TABLE'!Z$5,'COA - VALUE TABLE'!Z$6),0)</f>
        <v>0</v>
      </c>
      <c r="AA177" s="350" cm="1">
        <f t="array" ref="AA177">IFERROR(_xldudf_SCOTT_SUMTRANSACTIONS(Scotts_Org1,'COA - VALUE TABLE'!$A177,'COA - VALUE TABLE'!AA$5,'COA - VALUE TABLE'!AA$6),0)</f>
        <v>0</v>
      </c>
      <c r="AB177" s="350" cm="1">
        <f t="array" ref="AB177">IFERROR(_xldudf_SCOTT_SUMTRANSACTIONS(Scotts_Org1,'COA - VALUE TABLE'!$A177,'COA - VALUE TABLE'!AB$5,'COA - VALUE TABLE'!AB$6),0)</f>
        <v>0</v>
      </c>
      <c r="AC177" s="350" cm="1">
        <f t="array" ref="AC177">IFERROR(_xldudf_SCOTT_SUMTRANSACTIONS(Scotts_Org1,'COA - VALUE TABLE'!$A177,'COA - VALUE TABLE'!AC$5,'COA - VALUE TABLE'!AC$6),0)</f>
        <v>0</v>
      </c>
      <c r="AD177" s="350" cm="1">
        <f t="array" ref="AD177">IFERROR(_xldudf_SCOTT_SUMTRANSACTIONS(Scotts_Org1,'COA - VALUE TABLE'!$A177,'COA - VALUE TABLE'!AD$5,'COA - VALUE TABLE'!AD$6),0)</f>
        <v>0</v>
      </c>
      <c r="AE177" s="350">
        <f t="shared" si="34"/>
        <v>0</v>
      </c>
      <c r="AF177" s="350">
        <f>IF(Header!$C$4=S$7,S177,0)+IF(Header!$C$4=T$7,T177,0)+IF(Header!$C$4=U$7,U177,0)+IF(Header!$C$4=V$7,V177,0)+IF(Header!$C$4=W$7,W177,0)+IF(Header!$C$4=X$7,X177,0)+IF(Header!$C$4=Y$7,Y177,0)+IF(Header!$C$4=Z$7,Z177,0)+IF(Header!$C$4=AA$7,AA177,0)+IF(Header!$C$4=AB$7,AB177,0)+IF(Header!$C$4=AC$7,AC177,0)+IF(Header!$C$4=AD$7,AD177,0)</f>
        <v>0</v>
      </c>
      <c r="AG177" s="351">
        <f t="shared" si="47"/>
        <v>0</v>
      </c>
      <c r="AJ177" s="2">
        <f t="shared" si="35"/>
        <v>0</v>
      </c>
      <c r="AK177" s="341">
        <f t="shared" si="36"/>
        <v>0</v>
      </c>
      <c r="AL177" s="341">
        <f t="shared" si="37"/>
        <v>0</v>
      </c>
      <c r="AM177" s="341">
        <f t="shared" si="38"/>
        <v>0</v>
      </c>
      <c r="AN177" s="341">
        <f t="shared" si="39"/>
        <v>0</v>
      </c>
      <c r="AO177" s="341">
        <f t="shared" si="40"/>
        <v>0</v>
      </c>
      <c r="AP177" s="341">
        <f t="shared" si="41"/>
        <v>0</v>
      </c>
      <c r="AQ177" s="341">
        <f t="shared" si="42"/>
        <v>0</v>
      </c>
      <c r="AR177" s="341">
        <f t="shared" si="43"/>
        <v>0</v>
      </c>
      <c r="AS177" s="341">
        <f t="shared" si="44"/>
        <v>0</v>
      </c>
      <c r="AT177" s="341">
        <f t="shared" si="45"/>
        <v>0</v>
      </c>
      <c r="AU177" s="341">
        <f t="shared" si="46"/>
        <v>0</v>
      </c>
      <c r="AV177" s="351"/>
      <c r="AX177" s="349" cm="1">
        <f t="array" ref="AX177">IFERROR(_xldudf_SCOTT_SUMTRANSACTIONS(Scotts_Org1,'COA - VALUE TABLE'!$A177,'COA - VALUE TABLE'!AX$5,'COA - VALUE TABLE'!AX$6),0)</f>
        <v>0</v>
      </c>
      <c r="AY177" s="350" cm="1">
        <f t="array" ref="AY177">IFERROR(_xldudf_SCOTT_SUMTRANSACTIONS(Scotts_Org1,'COA - VALUE TABLE'!$A177,'COA - VALUE TABLE'!AY$5,'COA - VALUE TABLE'!AY$6),0)</f>
        <v>0</v>
      </c>
      <c r="AZ177" s="350" cm="1">
        <f t="array" ref="AZ177">IFERROR(_xldudf_SCOTT_SUMTRANSACTIONS(Scotts_Org1,'COA - VALUE TABLE'!$A177,'COA - VALUE TABLE'!AZ$5,'COA - VALUE TABLE'!AZ$6),0)</f>
        <v>0</v>
      </c>
      <c r="BA177" s="350" cm="1">
        <f t="array" ref="BA177">IFERROR(_xldudf_SCOTT_SUMTRANSACTIONS(Scotts_Org1,'COA - VALUE TABLE'!$A177,'COA - VALUE TABLE'!BA$5,'COA - VALUE TABLE'!BA$6),0)</f>
        <v>0</v>
      </c>
      <c r="BB177" s="350" cm="1">
        <f t="array" ref="BB177">IFERROR(_xldudf_SCOTT_SUMTRANSACTIONS(Scotts_Org1,'COA - VALUE TABLE'!$A177,'COA - VALUE TABLE'!BB$5,'COA - VALUE TABLE'!BB$6),0)</f>
        <v>0</v>
      </c>
      <c r="BC177" s="350" cm="1">
        <f t="array" ref="BC177">IFERROR(_xldudf_SCOTT_SUMTRANSACTIONS(Scotts_Org1,'COA - VALUE TABLE'!$A177,'COA - VALUE TABLE'!BC$5,'COA - VALUE TABLE'!BC$6),0)</f>
        <v>0</v>
      </c>
      <c r="BD177" s="350" cm="1">
        <f t="array" ref="BD177">IFERROR(_xldudf_SCOTT_SUMTRANSACTIONS(Scotts_Org1,'COA - VALUE TABLE'!$A177,'COA - VALUE TABLE'!BD$5,'COA - VALUE TABLE'!BD$6),0)</f>
        <v>0</v>
      </c>
      <c r="BE177" s="350" cm="1">
        <f t="array" ref="BE177">IFERROR(_xldudf_SCOTT_SUMTRANSACTIONS(Scotts_Org1,'COA - VALUE TABLE'!$A177,'COA - VALUE TABLE'!BE$5,'COA - VALUE TABLE'!BE$6),0)</f>
        <v>0</v>
      </c>
      <c r="BF177" s="350" cm="1">
        <f t="array" ref="BF177">IFERROR(_xldudf_SCOTT_SUMTRANSACTIONS(Scotts_Org1,'COA - VALUE TABLE'!$A177,'COA - VALUE TABLE'!BF$5,'COA - VALUE TABLE'!BF$6),0)</f>
        <v>0</v>
      </c>
      <c r="BG177" s="350" cm="1">
        <f t="array" ref="BG177">IFERROR(_xldudf_SCOTT_SUMTRANSACTIONS(Scotts_Org1,'COA - VALUE TABLE'!$A177,'COA - VALUE TABLE'!BG$5,'COA - VALUE TABLE'!BG$6),0)</f>
        <v>0</v>
      </c>
      <c r="BH177" s="350" cm="1">
        <f t="array" ref="BH177">IFERROR(_xldudf_SCOTT_SUMTRANSACTIONS(Scotts_Org1,'COA - VALUE TABLE'!$A177,'COA - VALUE TABLE'!BH$5,'COA - VALUE TABLE'!BH$6),0)</f>
        <v>0</v>
      </c>
      <c r="BI177" s="350" cm="1">
        <f t="array" ref="BI177">IFERROR(_xldudf_SCOTT_SUMTRANSACTIONS(Scotts_Org1,'COA - VALUE TABLE'!$A177,'COA - VALUE TABLE'!BI$5,'COA - VALUE TABLE'!BI$6),0)</f>
        <v>0</v>
      </c>
      <c r="BJ177" s="351" cm="1">
        <f t="array" ref="BJ177">IFERROR(_xldudf_SCOTT_SUMTRANSACTIONS(Scotts_Org1,'COA - VALUE TABLE'!$A177,'COA - VALUE TABLE'!BJ$5,'COA - VALUE TABLE'!BJ$6),0)</f>
        <v>0</v>
      </c>
    </row>
    <row r="178" spans="1:62" x14ac:dyDescent="0.2">
      <c r="A178" s="2"/>
      <c r="B178" s="341"/>
      <c r="C178" s="341"/>
      <c r="D178" s="341"/>
      <c r="E178" s="341"/>
      <c r="F178" s="341"/>
      <c r="G178" s="341"/>
      <c r="H178" s="341"/>
      <c r="I178" s="341"/>
      <c r="J178" s="341"/>
      <c r="K178" s="3"/>
      <c r="L178" t="str">
        <f t="shared" si="33"/>
        <v xml:space="preserve"> - </v>
      </c>
      <c r="M178" t="s">
        <v>456</v>
      </c>
      <c r="S178" s="349" cm="1">
        <f t="array" ref="S178">IFERROR(_xldudf_SCOTT_SUMTRANSACTIONS(Scotts_Org1,'COA - VALUE TABLE'!$A178,'COA - VALUE TABLE'!S$5,'COA - VALUE TABLE'!S$6),0)</f>
        <v>0</v>
      </c>
      <c r="T178" s="350" cm="1">
        <f t="array" ref="T178">IFERROR(_xldudf_SCOTT_SUMTRANSACTIONS(Scotts_Org1,'COA - VALUE TABLE'!$A178,'COA - VALUE TABLE'!T$5,'COA - VALUE TABLE'!T$6),0)</f>
        <v>0</v>
      </c>
      <c r="U178" s="350" cm="1">
        <f t="array" ref="U178">IFERROR(_xldudf_SCOTT_SUMTRANSACTIONS(Scotts_Org1,'COA - VALUE TABLE'!$A178,'COA - VALUE TABLE'!U$5,'COA - VALUE TABLE'!U$6),0)</f>
        <v>0</v>
      </c>
      <c r="V178" s="350" cm="1">
        <f t="array" ref="V178">IFERROR(_xldudf_SCOTT_SUMTRANSACTIONS(Scotts_Org1,'COA - VALUE TABLE'!$A178,'COA - VALUE TABLE'!V$5,'COA - VALUE TABLE'!V$6),0)</f>
        <v>0</v>
      </c>
      <c r="W178" s="350" cm="1">
        <f t="array" ref="W178">IFERROR(_xldudf_SCOTT_SUMTRANSACTIONS(Scotts_Org1,'COA - VALUE TABLE'!$A178,'COA - VALUE TABLE'!W$5,'COA - VALUE TABLE'!W$6),0)</f>
        <v>0</v>
      </c>
      <c r="X178" s="350" cm="1">
        <f t="array" ref="X178">IFERROR(_xldudf_SCOTT_SUMTRANSACTIONS(Scotts_Org1,'COA - VALUE TABLE'!$A178,'COA - VALUE TABLE'!X$5,'COA - VALUE TABLE'!X$6),0)</f>
        <v>0</v>
      </c>
      <c r="Y178" s="350" cm="1">
        <f t="array" ref="Y178">IFERROR(_xldudf_SCOTT_SUMTRANSACTIONS(Scotts_Org1,'COA - VALUE TABLE'!$A178,'COA - VALUE TABLE'!Y$5,'COA - VALUE TABLE'!Y$6),0)</f>
        <v>0</v>
      </c>
      <c r="Z178" s="350" cm="1">
        <f t="array" ref="Z178">IFERROR(_xldudf_SCOTT_SUMTRANSACTIONS(Scotts_Org1,'COA - VALUE TABLE'!$A178,'COA - VALUE TABLE'!Z$5,'COA - VALUE TABLE'!Z$6),0)</f>
        <v>0</v>
      </c>
      <c r="AA178" s="350" cm="1">
        <f t="array" ref="AA178">IFERROR(_xldudf_SCOTT_SUMTRANSACTIONS(Scotts_Org1,'COA - VALUE TABLE'!$A178,'COA - VALUE TABLE'!AA$5,'COA - VALUE TABLE'!AA$6),0)</f>
        <v>0</v>
      </c>
      <c r="AB178" s="350" cm="1">
        <f t="array" ref="AB178">IFERROR(_xldudf_SCOTT_SUMTRANSACTIONS(Scotts_Org1,'COA - VALUE TABLE'!$A178,'COA - VALUE TABLE'!AB$5,'COA - VALUE TABLE'!AB$6),0)</f>
        <v>0</v>
      </c>
      <c r="AC178" s="350" cm="1">
        <f t="array" ref="AC178">IFERROR(_xldudf_SCOTT_SUMTRANSACTIONS(Scotts_Org1,'COA - VALUE TABLE'!$A178,'COA - VALUE TABLE'!AC$5,'COA - VALUE TABLE'!AC$6),0)</f>
        <v>0</v>
      </c>
      <c r="AD178" s="350" cm="1">
        <f t="array" ref="AD178">IFERROR(_xldudf_SCOTT_SUMTRANSACTIONS(Scotts_Org1,'COA - VALUE TABLE'!$A178,'COA - VALUE TABLE'!AD$5,'COA - VALUE TABLE'!AD$6),0)</f>
        <v>0</v>
      </c>
      <c r="AE178" s="350">
        <f t="shared" si="34"/>
        <v>0</v>
      </c>
      <c r="AF178" s="350">
        <f>IF(Header!$C$4=S$7,S178,0)+IF(Header!$C$4=T$7,T178,0)+IF(Header!$C$4=U$7,U178,0)+IF(Header!$C$4=V$7,V178,0)+IF(Header!$C$4=W$7,W178,0)+IF(Header!$C$4=X$7,X178,0)+IF(Header!$C$4=Y$7,Y178,0)+IF(Header!$C$4=Z$7,Z178,0)+IF(Header!$C$4=AA$7,AA178,0)+IF(Header!$C$4=AB$7,AB178,0)+IF(Header!$C$4=AC$7,AC178,0)+IF(Header!$C$4=AD$7,AD178,0)</f>
        <v>0</v>
      </c>
      <c r="AG178" s="351">
        <f t="shared" si="47"/>
        <v>0</v>
      </c>
      <c r="AJ178" s="2">
        <f t="shared" si="35"/>
        <v>0</v>
      </c>
      <c r="AK178" s="341">
        <f t="shared" si="36"/>
        <v>0</v>
      </c>
      <c r="AL178" s="341">
        <f t="shared" si="37"/>
        <v>0</v>
      </c>
      <c r="AM178" s="341">
        <f t="shared" si="38"/>
        <v>0</v>
      </c>
      <c r="AN178" s="341">
        <f t="shared" si="39"/>
        <v>0</v>
      </c>
      <c r="AO178" s="341">
        <f t="shared" si="40"/>
        <v>0</v>
      </c>
      <c r="AP178" s="341">
        <f t="shared" si="41"/>
        <v>0</v>
      </c>
      <c r="AQ178" s="341">
        <f t="shared" si="42"/>
        <v>0</v>
      </c>
      <c r="AR178" s="341">
        <f t="shared" si="43"/>
        <v>0</v>
      </c>
      <c r="AS178" s="341">
        <f t="shared" si="44"/>
        <v>0</v>
      </c>
      <c r="AT178" s="341">
        <f t="shared" si="45"/>
        <v>0</v>
      </c>
      <c r="AU178" s="341">
        <f t="shared" si="46"/>
        <v>0</v>
      </c>
      <c r="AV178" s="351"/>
      <c r="AX178" s="349" cm="1">
        <f t="array" ref="AX178">IFERROR(_xldudf_SCOTT_SUMTRANSACTIONS(Scotts_Org1,'COA - VALUE TABLE'!$A178,'COA - VALUE TABLE'!AX$5,'COA - VALUE TABLE'!AX$6),0)</f>
        <v>0</v>
      </c>
      <c r="AY178" s="350" cm="1">
        <f t="array" ref="AY178">IFERROR(_xldudf_SCOTT_SUMTRANSACTIONS(Scotts_Org1,'COA - VALUE TABLE'!$A178,'COA - VALUE TABLE'!AY$5,'COA - VALUE TABLE'!AY$6),0)</f>
        <v>0</v>
      </c>
      <c r="AZ178" s="350" cm="1">
        <f t="array" ref="AZ178">IFERROR(_xldudf_SCOTT_SUMTRANSACTIONS(Scotts_Org1,'COA - VALUE TABLE'!$A178,'COA - VALUE TABLE'!AZ$5,'COA - VALUE TABLE'!AZ$6),0)</f>
        <v>0</v>
      </c>
      <c r="BA178" s="350" cm="1">
        <f t="array" ref="BA178">IFERROR(_xldudf_SCOTT_SUMTRANSACTIONS(Scotts_Org1,'COA - VALUE TABLE'!$A178,'COA - VALUE TABLE'!BA$5,'COA - VALUE TABLE'!BA$6),0)</f>
        <v>0</v>
      </c>
      <c r="BB178" s="350" cm="1">
        <f t="array" ref="BB178">IFERROR(_xldudf_SCOTT_SUMTRANSACTIONS(Scotts_Org1,'COA - VALUE TABLE'!$A178,'COA - VALUE TABLE'!BB$5,'COA - VALUE TABLE'!BB$6),0)</f>
        <v>0</v>
      </c>
      <c r="BC178" s="350" cm="1">
        <f t="array" ref="BC178">IFERROR(_xldudf_SCOTT_SUMTRANSACTIONS(Scotts_Org1,'COA - VALUE TABLE'!$A178,'COA - VALUE TABLE'!BC$5,'COA - VALUE TABLE'!BC$6),0)</f>
        <v>0</v>
      </c>
      <c r="BD178" s="350" cm="1">
        <f t="array" ref="BD178">IFERROR(_xldudf_SCOTT_SUMTRANSACTIONS(Scotts_Org1,'COA - VALUE TABLE'!$A178,'COA - VALUE TABLE'!BD$5,'COA - VALUE TABLE'!BD$6),0)</f>
        <v>0</v>
      </c>
      <c r="BE178" s="350" cm="1">
        <f t="array" ref="BE178">IFERROR(_xldudf_SCOTT_SUMTRANSACTIONS(Scotts_Org1,'COA - VALUE TABLE'!$A178,'COA - VALUE TABLE'!BE$5,'COA - VALUE TABLE'!BE$6),0)</f>
        <v>0</v>
      </c>
      <c r="BF178" s="350" cm="1">
        <f t="array" ref="BF178">IFERROR(_xldudf_SCOTT_SUMTRANSACTIONS(Scotts_Org1,'COA - VALUE TABLE'!$A178,'COA - VALUE TABLE'!BF$5,'COA - VALUE TABLE'!BF$6),0)</f>
        <v>0</v>
      </c>
      <c r="BG178" s="350" cm="1">
        <f t="array" ref="BG178">IFERROR(_xldudf_SCOTT_SUMTRANSACTIONS(Scotts_Org1,'COA - VALUE TABLE'!$A178,'COA - VALUE TABLE'!BG$5,'COA - VALUE TABLE'!BG$6),0)</f>
        <v>0</v>
      </c>
      <c r="BH178" s="350" cm="1">
        <f t="array" ref="BH178">IFERROR(_xldudf_SCOTT_SUMTRANSACTIONS(Scotts_Org1,'COA - VALUE TABLE'!$A178,'COA - VALUE TABLE'!BH$5,'COA - VALUE TABLE'!BH$6),0)</f>
        <v>0</v>
      </c>
      <c r="BI178" s="350" cm="1">
        <f t="array" ref="BI178">IFERROR(_xldudf_SCOTT_SUMTRANSACTIONS(Scotts_Org1,'COA - VALUE TABLE'!$A178,'COA - VALUE TABLE'!BI$5,'COA - VALUE TABLE'!BI$6),0)</f>
        <v>0</v>
      </c>
      <c r="BJ178" s="351" cm="1">
        <f t="array" ref="BJ178">IFERROR(_xldudf_SCOTT_SUMTRANSACTIONS(Scotts_Org1,'COA - VALUE TABLE'!$A178,'COA - VALUE TABLE'!BJ$5,'COA - VALUE TABLE'!BJ$6),0)</f>
        <v>0</v>
      </c>
    </row>
    <row r="179" spans="1:62" x14ac:dyDescent="0.2">
      <c r="A179" s="2"/>
      <c r="B179" s="341"/>
      <c r="C179" s="341"/>
      <c r="D179" s="341"/>
      <c r="E179" s="341"/>
      <c r="F179" s="341"/>
      <c r="G179" s="341"/>
      <c r="H179" s="341"/>
      <c r="I179" s="341"/>
      <c r="J179" s="341"/>
      <c r="K179" s="3"/>
      <c r="L179" t="str">
        <f t="shared" si="33"/>
        <v xml:space="preserve"> - </v>
      </c>
      <c r="M179" t="s">
        <v>456</v>
      </c>
      <c r="S179" s="349" cm="1">
        <f t="array" ref="S179">IFERROR(_xldudf_SCOTT_SUMTRANSACTIONS(Scotts_Org1,'COA - VALUE TABLE'!$A179,'COA - VALUE TABLE'!S$5,'COA - VALUE TABLE'!S$6),0)</f>
        <v>0</v>
      </c>
      <c r="T179" s="350" cm="1">
        <f t="array" ref="T179">IFERROR(_xldudf_SCOTT_SUMTRANSACTIONS(Scotts_Org1,'COA - VALUE TABLE'!$A179,'COA - VALUE TABLE'!T$5,'COA - VALUE TABLE'!T$6),0)</f>
        <v>0</v>
      </c>
      <c r="U179" s="350" cm="1">
        <f t="array" ref="U179">IFERROR(_xldudf_SCOTT_SUMTRANSACTIONS(Scotts_Org1,'COA - VALUE TABLE'!$A179,'COA - VALUE TABLE'!U$5,'COA - VALUE TABLE'!U$6),0)</f>
        <v>0</v>
      </c>
      <c r="V179" s="350" cm="1">
        <f t="array" ref="V179">IFERROR(_xldudf_SCOTT_SUMTRANSACTIONS(Scotts_Org1,'COA - VALUE TABLE'!$A179,'COA - VALUE TABLE'!V$5,'COA - VALUE TABLE'!V$6),0)</f>
        <v>0</v>
      </c>
      <c r="W179" s="350" cm="1">
        <f t="array" ref="W179">IFERROR(_xldudf_SCOTT_SUMTRANSACTIONS(Scotts_Org1,'COA - VALUE TABLE'!$A179,'COA - VALUE TABLE'!W$5,'COA - VALUE TABLE'!W$6),0)</f>
        <v>0</v>
      </c>
      <c r="X179" s="350" cm="1">
        <f t="array" ref="X179">IFERROR(_xldudf_SCOTT_SUMTRANSACTIONS(Scotts_Org1,'COA - VALUE TABLE'!$A179,'COA - VALUE TABLE'!X$5,'COA - VALUE TABLE'!X$6),0)</f>
        <v>0</v>
      </c>
      <c r="Y179" s="350" cm="1">
        <f t="array" ref="Y179">IFERROR(_xldudf_SCOTT_SUMTRANSACTIONS(Scotts_Org1,'COA - VALUE TABLE'!$A179,'COA - VALUE TABLE'!Y$5,'COA - VALUE TABLE'!Y$6),0)</f>
        <v>0</v>
      </c>
      <c r="Z179" s="350" cm="1">
        <f t="array" ref="Z179">IFERROR(_xldudf_SCOTT_SUMTRANSACTIONS(Scotts_Org1,'COA - VALUE TABLE'!$A179,'COA - VALUE TABLE'!Z$5,'COA - VALUE TABLE'!Z$6),0)</f>
        <v>0</v>
      </c>
      <c r="AA179" s="350" cm="1">
        <f t="array" ref="AA179">IFERROR(_xldudf_SCOTT_SUMTRANSACTIONS(Scotts_Org1,'COA - VALUE TABLE'!$A179,'COA - VALUE TABLE'!AA$5,'COA - VALUE TABLE'!AA$6),0)</f>
        <v>0</v>
      </c>
      <c r="AB179" s="350" cm="1">
        <f t="array" ref="AB179">IFERROR(_xldudf_SCOTT_SUMTRANSACTIONS(Scotts_Org1,'COA - VALUE TABLE'!$A179,'COA - VALUE TABLE'!AB$5,'COA - VALUE TABLE'!AB$6),0)</f>
        <v>0</v>
      </c>
      <c r="AC179" s="350" cm="1">
        <f t="array" ref="AC179">IFERROR(_xldudf_SCOTT_SUMTRANSACTIONS(Scotts_Org1,'COA - VALUE TABLE'!$A179,'COA - VALUE TABLE'!AC$5,'COA - VALUE TABLE'!AC$6),0)</f>
        <v>0</v>
      </c>
      <c r="AD179" s="350" cm="1">
        <f t="array" ref="AD179">IFERROR(_xldudf_SCOTT_SUMTRANSACTIONS(Scotts_Org1,'COA - VALUE TABLE'!$A179,'COA - VALUE TABLE'!AD$5,'COA - VALUE TABLE'!AD$6),0)</f>
        <v>0</v>
      </c>
      <c r="AE179" s="350">
        <f t="shared" si="34"/>
        <v>0</v>
      </c>
      <c r="AF179" s="350">
        <f>IF(Header!$C$4=S$7,S179,0)+IF(Header!$C$4=T$7,T179,0)+IF(Header!$C$4=U$7,U179,0)+IF(Header!$C$4=V$7,V179,0)+IF(Header!$C$4=W$7,W179,0)+IF(Header!$C$4=X$7,X179,0)+IF(Header!$C$4=Y$7,Y179,0)+IF(Header!$C$4=Z$7,Z179,0)+IF(Header!$C$4=AA$7,AA179,0)+IF(Header!$C$4=AB$7,AB179,0)+IF(Header!$C$4=AC$7,AC179,0)+IF(Header!$C$4=AD$7,AD179,0)</f>
        <v>0</v>
      </c>
      <c r="AG179" s="351">
        <f t="shared" si="47"/>
        <v>0</v>
      </c>
      <c r="AJ179" s="2">
        <f t="shared" si="35"/>
        <v>0</v>
      </c>
      <c r="AK179" s="341">
        <f t="shared" si="36"/>
        <v>0</v>
      </c>
      <c r="AL179" s="341">
        <f t="shared" si="37"/>
        <v>0</v>
      </c>
      <c r="AM179" s="341">
        <f t="shared" si="38"/>
        <v>0</v>
      </c>
      <c r="AN179" s="341">
        <f t="shared" si="39"/>
        <v>0</v>
      </c>
      <c r="AO179" s="341">
        <f t="shared" si="40"/>
        <v>0</v>
      </c>
      <c r="AP179" s="341">
        <f t="shared" si="41"/>
        <v>0</v>
      </c>
      <c r="AQ179" s="341">
        <f t="shared" si="42"/>
        <v>0</v>
      </c>
      <c r="AR179" s="341">
        <f t="shared" si="43"/>
        <v>0</v>
      </c>
      <c r="AS179" s="341">
        <f t="shared" si="44"/>
        <v>0</v>
      </c>
      <c r="AT179" s="341">
        <f t="shared" si="45"/>
        <v>0</v>
      </c>
      <c r="AU179" s="341">
        <f t="shared" si="46"/>
        <v>0</v>
      </c>
      <c r="AV179" s="351"/>
      <c r="AX179" s="349" cm="1">
        <f t="array" ref="AX179">IFERROR(_xldudf_SCOTT_SUMTRANSACTIONS(Scotts_Org1,'COA - VALUE TABLE'!$A179,'COA - VALUE TABLE'!AX$5,'COA - VALUE TABLE'!AX$6),0)</f>
        <v>0</v>
      </c>
      <c r="AY179" s="350" cm="1">
        <f t="array" ref="AY179">IFERROR(_xldudf_SCOTT_SUMTRANSACTIONS(Scotts_Org1,'COA - VALUE TABLE'!$A179,'COA - VALUE TABLE'!AY$5,'COA - VALUE TABLE'!AY$6),0)</f>
        <v>0</v>
      </c>
      <c r="AZ179" s="350" cm="1">
        <f t="array" ref="AZ179">IFERROR(_xldudf_SCOTT_SUMTRANSACTIONS(Scotts_Org1,'COA - VALUE TABLE'!$A179,'COA - VALUE TABLE'!AZ$5,'COA - VALUE TABLE'!AZ$6),0)</f>
        <v>0</v>
      </c>
      <c r="BA179" s="350" cm="1">
        <f t="array" ref="BA179">IFERROR(_xldudf_SCOTT_SUMTRANSACTIONS(Scotts_Org1,'COA - VALUE TABLE'!$A179,'COA - VALUE TABLE'!BA$5,'COA - VALUE TABLE'!BA$6),0)</f>
        <v>0</v>
      </c>
      <c r="BB179" s="350" cm="1">
        <f t="array" ref="BB179">IFERROR(_xldudf_SCOTT_SUMTRANSACTIONS(Scotts_Org1,'COA - VALUE TABLE'!$A179,'COA - VALUE TABLE'!BB$5,'COA - VALUE TABLE'!BB$6),0)</f>
        <v>0</v>
      </c>
      <c r="BC179" s="350" cm="1">
        <f t="array" ref="BC179">IFERROR(_xldudf_SCOTT_SUMTRANSACTIONS(Scotts_Org1,'COA - VALUE TABLE'!$A179,'COA - VALUE TABLE'!BC$5,'COA - VALUE TABLE'!BC$6),0)</f>
        <v>0</v>
      </c>
      <c r="BD179" s="350" cm="1">
        <f t="array" ref="BD179">IFERROR(_xldudf_SCOTT_SUMTRANSACTIONS(Scotts_Org1,'COA - VALUE TABLE'!$A179,'COA - VALUE TABLE'!BD$5,'COA - VALUE TABLE'!BD$6),0)</f>
        <v>0</v>
      </c>
      <c r="BE179" s="350" cm="1">
        <f t="array" ref="BE179">IFERROR(_xldudf_SCOTT_SUMTRANSACTIONS(Scotts_Org1,'COA - VALUE TABLE'!$A179,'COA - VALUE TABLE'!BE$5,'COA - VALUE TABLE'!BE$6),0)</f>
        <v>0</v>
      </c>
      <c r="BF179" s="350" cm="1">
        <f t="array" ref="BF179">IFERROR(_xldudf_SCOTT_SUMTRANSACTIONS(Scotts_Org1,'COA - VALUE TABLE'!$A179,'COA - VALUE TABLE'!BF$5,'COA - VALUE TABLE'!BF$6),0)</f>
        <v>0</v>
      </c>
      <c r="BG179" s="350" cm="1">
        <f t="array" ref="BG179">IFERROR(_xldudf_SCOTT_SUMTRANSACTIONS(Scotts_Org1,'COA - VALUE TABLE'!$A179,'COA - VALUE TABLE'!BG$5,'COA - VALUE TABLE'!BG$6),0)</f>
        <v>0</v>
      </c>
      <c r="BH179" s="350" cm="1">
        <f t="array" ref="BH179">IFERROR(_xldudf_SCOTT_SUMTRANSACTIONS(Scotts_Org1,'COA - VALUE TABLE'!$A179,'COA - VALUE TABLE'!BH$5,'COA - VALUE TABLE'!BH$6),0)</f>
        <v>0</v>
      </c>
      <c r="BI179" s="350" cm="1">
        <f t="array" ref="BI179">IFERROR(_xldudf_SCOTT_SUMTRANSACTIONS(Scotts_Org1,'COA - VALUE TABLE'!$A179,'COA - VALUE TABLE'!BI$5,'COA - VALUE TABLE'!BI$6),0)</f>
        <v>0</v>
      </c>
      <c r="BJ179" s="351" cm="1">
        <f t="array" ref="BJ179">IFERROR(_xldudf_SCOTT_SUMTRANSACTIONS(Scotts_Org1,'COA - VALUE TABLE'!$A179,'COA - VALUE TABLE'!BJ$5,'COA - VALUE TABLE'!BJ$6),0)</f>
        <v>0</v>
      </c>
    </row>
    <row r="180" spans="1:62" x14ac:dyDescent="0.2">
      <c r="A180" s="2"/>
      <c r="B180" s="341"/>
      <c r="C180" s="341"/>
      <c r="D180" s="341"/>
      <c r="E180" s="341"/>
      <c r="F180" s="341"/>
      <c r="G180" s="341"/>
      <c r="H180" s="341"/>
      <c r="I180" s="341"/>
      <c r="J180" s="341"/>
      <c r="K180" s="3"/>
      <c r="L180" t="str">
        <f t="shared" si="33"/>
        <v xml:space="preserve"> - </v>
      </c>
      <c r="M180" t="s">
        <v>456</v>
      </c>
      <c r="S180" s="349" cm="1">
        <f t="array" ref="S180">IFERROR(_xldudf_SCOTT_SUMTRANSACTIONS(Scotts_Org1,'COA - VALUE TABLE'!$A180,'COA - VALUE TABLE'!S$5,'COA - VALUE TABLE'!S$6),0)</f>
        <v>0</v>
      </c>
      <c r="T180" s="350" cm="1">
        <f t="array" ref="T180">IFERROR(_xldudf_SCOTT_SUMTRANSACTIONS(Scotts_Org1,'COA - VALUE TABLE'!$A180,'COA - VALUE TABLE'!T$5,'COA - VALUE TABLE'!T$6),0)</f>
        <v>0</v>
      </c>
      <c r="U180" s="350" cm="1">
        <f t="array" ref="U180">IFERROR(_xldudf_SCOTT_SUMTRANSACTIONS(Scotts_Org1,'COA - VALUE TABLE'!$A180,'COA - VALUE TABLE'!U$5,'COA - VALUE TABLE'!U$6),0)</f>
        <v>0</v>
      </c>
      <c r="V180" s="350" cm="1">
        <f t="array" ref="V180">IFERROR(_xldudf_SCOTT_SUMTRANSACTIONS(Scotts_Org1,'COA - VALUE TABLE'!$A180,'COA - VALUE TABLE'!V$5,'COA - VALUE TABLE'!V$6),0)</f>
        <v>0</v>
      </c>
      <c r="W180" s="350" cm="1">
        <f t="array" ref="W180">IFERROR(_xldudf_SCOTT_SUMTRANSACTIONS(Scotts_Org1,'COA - VALUE TABLE'!$A180,'COA - VALUE TABLE'!W$5,'COA - VALUE TABLE'!W$6),0)</f>
        <v>0</v>
      </c>
      <c r="X180" s="350" cm="1">
        <f t="array" ref="X180">IFERROR(_xldudf_SCOTT_SUMTRANSACTIONS(Scotts_Org1,'COA - VALUE TABLE'!$A180,'COA - VALUE TABLE'!X$5,'COA - VALUE TABLE'!X$6),0)</f>
        <v>0</v>
      </c>
      <c r="Y180" s="350" cm="1">
        <f t="array" ref="Y180">IFERROR(_xldudf_SCOTT_SUMTRANSACTIONS(Scotts_Org1,'COA - VALUE TABLE'!$A180,'COA - VALUE TABLE'!Y$5,'COA - VALUE TABLE'!Y$6),0)</f>
        <v>0</v>
      </c>
      <c r="Z180" s="350" cm="1">
        <f t="array" ref="Z180">IFERROR(_xldudf_SCOTT_SUMTRANSACTIONS(Scotts_Org1,'COA - VALUE TABLE'!$A180,'COA - VALUE TABLE'!Z$5,'COA - VALUE TABLE'!Z$6),0)</f>
        <v>0</v>
      </c>
      <c r="AA180" s="350" cm="1">
        <f t="array" ref="AA180">IFERROR(_xldudf_SCOTT_SUMTRANSACTIONS(Scotts_Org1,'COA - VALUE TABLE'!$A180,'COA - VALUE TABLE'!AA$5,'COA - VALUE TABLE'!AA$6),0)</f>
        <v>0</v>
      </c>
      <c r="AB180" s="350" cm="1">
        <f t="array" ref="AB180">IFERROR(_xldudf_SCOTT_SUMTRANSACTIONS(Scotts_Org1,'COA - VALUE TABLE'!$A180,'COA - VALUE TABLE'!AB$5,'COA - VALUE TABLE'!AB$6),0)</f>
        <v>0</v>
      </c>
      <c r="AC180" s="350" cm="1">
        <f t="array" ref="AC180">IFERROR(_xldudf_SCOTT_SUMTRANSACTIONS(Scotts_Org1,'COA - VALUE TABLE'!$A180,'COA - VALUE TABLE'!AC$5,'COA - VALUE TABLE'!AC$6),0)</f>
        <v>0</v>
      </c>
      <c r="AD180" s="350" cm="1">
        <f t="array" ref="AD180">IFERROR(_xldudf_SCOTT_SUMTRANSACTIONS(Scotts_Org1,'COA - VALUE TABLE'!$A180,'COA - VALUE TABLE'!AD$5,'COA - VALUE TABLE'!AD$6),0)</f>
        <v>0</v>
      </c>
      <c r="AE180" s="350">
        <f t="shared" si="34"/>
        <v>0</v>
      </c>
      <c r="AF180" s="350">
        <f>IF(Header!$C$4=S$7,S180,0)+IF(Header!$C$4=T$7,T180,0)+IF(Header!$C$4=U$7,U180,0)+IF(Header!$C$4=V$7,V180,0)+IF(Header!$C$4=W$7,W180,0)+IF(Header!$C$4=X$7,X180,0)+IF(Header!$C$4=Y$7,Y180,0)+IF(Header!$C$4=Z$7,Z180,0)+IF(Header!$C$4=AA$7,AA180,0)+IF(Header!$C$4=AB$7,AB180,0)+IF(Header!$C$4=AC$7,AC180,0)+IF(Header!$C$4=AD$7,AD180,0)</f>
        <v>0</v>
      </c>
      <c r="AG180" s="351">
        <f t="shared" si="47"/>
        <v>0</v>
      </c>
      <c r="AJ180" s="2">
        <f t="shared" si="35"/>
        <v>0</v>
      </c>
      <c r="AK180" s="341">
        <f t="shared" si="36"/>
        <v>0</v>
      </c>
      <c r="AL180" s="341">
        <f t="shared" si="37"/>
        <v>0</v>
      </c>
      <c r="AM180" s="341">
        <f t="shared" si="38"/>
        <v>0</v>
      </c>
      <c r="AN180" s="341">
        <f t="shared" si="39"/>
        <v>0</v>
      </c>
      <c r="AO180" s="341">
        <f t="shared" si="40"/>
        <v>0</v>
      </c>
      <c r="AP180" s="341">
        <f t="shared" si="41"/>
        <v>0</v>
      </c>
      <c r="AQ180" s="341">
        <f t="shared" si="42"/>
        <v>0</v>
      </c>
      <c r="AR180" s="341">
        <f t="shared" si="43"/>
        <v>0</v>
      </c>
      <c r="AS180" s="341">
        <f t="shared" si="44"/>
        <v>0</v>
      </c>
      <c r="AT180" s="341">
        <f t="shared" si="45"/>
        <v>0</v>
      </c>
      <c r="AU180" s="341">
        <f t="shared" si="46"/>
        <v>0</v>
      </c>
      <c r="AV180" s="351"/>
      <c r="AX180" s="349" cm="1">
        <f t="array" ref="AX180">IFERROR(_xldudf_SCOTT_SUMTRANSACTIONS(Scotts_Org1,'COA - VALUE TABLE'!$A180,'COA - VALUE TABLE'!AX$5,'COA - VALUE TABLE'!AX$6),0)</f>
        <v>0</v>
      </c>
      <c r="AY180" s="350" cm="1">
        <f t="array" ref="AY180">IFERROR(_xldudf_SCOTT_SUMTRANSACTIONS(Scotts_Org1,'COA - VALUE TABLE'!$A180,'COA - VALUE TABLE'!AY$5,'COA - VALUE TABLE'!AY$6),0)</f>
        <v>0</v>
      </c>
      <c r="AZ180" s="350" cm="1">
        <f t="array" ref="AZ180">IFERROR(_xldudf_SCOTT_SUMTRANSACTIONS(Scotts_Org1,'COA - VALUE TABLE'!$A180,'COA - VALUE TABLE'!AZ$5,'COA - VALUE TABLE'!AZ$6),0)</f>
        <v>0</v>
      </c>
      <c r="BA180" s="350" cm="1">
        <f t="array" ref="BA180">IFERROR(_xldudf_SCOTT_SUMTRANSACTIONS(Scotts_Org1,'COA - VALUE TABLE'!$A180,'COA - VALUE TABLE'!BA$5,'COA - VALUE TABLE'!BA$6),0)</f>
        <v>0</v>
      </c>
      <c r="BB180" s="350" cm="1">
        <f t="array" ref="BB180">IFERROR(_xldudf_SCOTT_SUMTRANSACTIONS(Scotts_Org1,'COA - VALUE TABLE'!$A180,'COA - VALUE TABLE'!BB$5,'COA - VALUE TABLE'!BB$6),0)</f>
        <v>0</v>
      </c>
      <c r="BC180" s="350" cm="1">
        <f t="array" ref="BC180">IFERROR(_xldudf_SCOTT_SUMTRANSACTIONS(Scotts_Org1,'COA - VALUE TABLE'!$A180,'COA - VALUE TABLE'!BC$5,'COA - VALUE TABLE'!BC$6),0)</f>
        <v>0</v>
      </c>
      <c r="BD180" s="350" cm="1">
        <f t="array" ref="BD180">IFERROR(_xldudf_SCOTT_SUMTRANSACTIONS(Scotts_Org1,'COA - VALUE TABLE'!$A180,'COA - VALUE TABLE'!BD$5,'COA - VALUE TABLE'!BD$6),0)</f>
        <v>0</v>
      </c>
      <c r="BE180" s="350" cm="1">
        <f t="array" ref="BE180">IFERROR(_xldudf_SCOTT_SUMTRANSACTIONS(Scotts_Org1,'COA - VALUE TABLE'!$A180,'COA - VALUE TABLE'!BE$5,'COA - VALUE TABLE'!BE$6),0)</f>
        <v>0</v>
      </c>
      <c r="BF180" s="350" cm="1">
        <f t="array" ref="BF180">IFERROR(_xldudf_SCOTT_SUMTRANSACTIONS(Scotts_Org1,'COA - VALUE TABLE'!$A180,'COA - VALUE TABLE'!BF$5,'COA - VALUE TABLE'!BF$6),0)</f>
        <v>0</v>
      </c>
      <c r="BG180" s="350" cm="1">
        <f t="array" ref="BG180">IFERROR(_xldudf_SCOTT_SUMTRANSACTIONS(Scotts_Org1,'COA - VALUE TABLE'!$A180,'COA - VALUE TABLE'!BG$5,'COA - VALUE TABLE'!BG$6),0)</f>
        <v>0</v>
      </c>
      <c r="BH180" s="350" cm="1">
        <f t="array" ref="BH180">IFERROR(_xldudf_SCOTT_SUMTRANSACTIONS(Scotts_Org1,'COA - VALUE TABLE'!$A180,'COA - VALUE TABLE'!BH$5,'COA - VALUE TABLE'!BH$6),0)</f>
        <v>0</v>
      </c>
      <c r="BI180" s="350" cm="1">
        <f t="array" ref="BI180">IFERROR(_xldudf_SCOTT_SUMTRANSACTIONS(Scotts_Org1,'COA - VALUE TABLE'!$A180,'COA - VALUE TABLE'!BI$5,'COA - VALUE TABLE'!BI$6),0)</f>
        <v>0</v>
      </c>
      <c r="BJ180" s="351" cm="1">
        <f t="array" ref="BJ180">IFERROR(_xldudf_SCOTT_SUMTRANSACTIONS(Scotts_Org1,'COA - VALUE TABLE'!$A180,'COA - VALUE TABLE'!BJ$5,'COA - VALUE TABLE'!BJ$6),0)</f>
        <v>0</v>
      </c>
    </row>
    <row r="181" spans="1:62" x14ac:dyDescent="0.2">
      <c r="A181" s="2"/>
      <c r="B181" s="341"/>
      <c r="C181" s="341"/>
      <c r="D181" s="341"/>
      <c r="E181" s="341"/>
      <c r="F181" s="341"/>
      <c r="G181" s="341"/>
      <c r="H181" s="341"/>
      <c r="I181" s="341"/>
      <c r="J181" s="341"/>
      <c r="K181" s="3"/>
      <c r="L181" t="str">
        <f t="shared" si="33"/>
        <v xml:space="preserve"> - </v>
      </c>
      <c r="M181" t="s">
        <v>456</v>
      </c>
      <c r="S181" s="349" cm="1">
        <f t="array" ref="S181">IFERROR(_xldudf_SCOTT_SUMTRANSACTIONS(Scotts_Org1,'COA - VALUE TABLE'!$A181,'COA - VALUE TABLE'!S$5,'COA - VALUE TABLE'!S$6),0)</f>
        <v>0</v>
      </c>
      <c r="T181" s="350" cm="1">
        <f t="array" ref="T181">IFERROR(_xldudf_SCOTT_SUMTRANSACTIONS(Scotts_Org1,'COA - VALUE TABLE'!$A181,'COA - VALUE TABLE'!T$5,'COA - VALUE TABLE'!T$6),0)</f>
        <v>0</v>
      </c>
      <c r="U181" s="350" cm="1">
        <f t="array" ref="U181">IFERROR(_xldudf_SCOTT_SUMTRANSACTIONS(Scotts_Org1,'COA - VALUE TABLE'!$A181,'COA - VALUE TABLE'!U$5,'COA - VALUE TABLE'!U$6),0)</f>
        <v>0</v>
      </c>
      <c r="V181" s="350" cm="1">
        <f t="array" ref="V181">IFERROR(_xldudf_SCOTT_SUMTRANSACTIONS(Scotts_Org1,'COA - VALUE TABLE'!$A181,'COA - VALUE TABLE'!V$5,'COA - VALUE TABLE'!V$6),0)</f>
        <v>0</v>
      </c>
      <c r="W181" s="350" cm="1">
        <f t="array" ref="W181">IFERROR(_xldudf_SCOTT_SUMTRANSACTIONS(Scotts_Org1,'COA - VALUE TABLE'!$A181,'COA - VALUE TABLE'!W$5,'COA - VALUE TABLE'!W$6),0)</f>
        <v>0</v>
      </c>
      <c r="X181" s="350" cm="1">
        <f t="array" ref="X181">IFERROR(_xldudf_SCOTT_SUMTRANSACTIONS(Scotts_Org1,'COA - VALUE TABLE'!$A181,'COA - VALUE TABLE'!X$5,'COA - VALUE TABLE'!X$6),0)</f>
        <v>0</v>
      </c>
      <c r="Y181" s="350" cm="1">
        <f t="array" ref="Y181">IFERROR(_xldudf_SCOTT_SUMTRANSACTIONS(Scotts_Org1,'COA - VALUE TABLE'!$A181,'COA - VALUE TABLE'!Y$5,'COA - VALUE TABLE'!Y$6),0)</f>
        <v>0</v>
      </c>
      <c r="Z181" s="350" cm="1">
        <f t="array" ref="Z181">IFERROR(_xldudf_SCOTT_SUMTRANSACTIONS(Scotts_Org1,'COA - VALUE TABLE'!$A181,'COA - VALUE TABLE'!Z$5,'COA - VALUE TABLE'!Z$6),0)</f>
        <v>0</v>
      </c>
      <c r="AA181" s="350" cm="1">
        <f t="array" ref="AA181">IFERROR(_xldudf_SCOTT_SUMTRANSACTIONS(Scotts_Org1,'COA - VALUE TABLE'!$A181,'COA - VALUE TABLE'!AA$5,'COA - VALUE TABLE'!AA$6),0)</f>
        <v>0</v>
      </c>
      <c r="AB181" s="350" cm="1">
        <f t="array" ref="AB181">IFERROR(_xldudf_SCOTT_SUMTRANSACTIONS(Scotts_Org1,'COA - VALUE TABLE'!$A181,'COA - VALUE TABLE'!AB$5,'COA - VALUE TABLE'!AB$6),0)</f>
        <v>0</v>
      </c>
      <c r="AC181" s="350" cm="1">
        <f t="array" ref="AC181">IFERROR(_xldudf_SCOTT_SUMTRANSACTIONS(Scotts_Org1,'COA - VALUE TABLE'!$A181,'COA - VALUE TABLE'!AC$5,'COA - VALUE TABLE'!AC$6),0)</f>
        <v>0</v>
      </c>
      <c r="AD181" s="350" cm="1">
        <f t="array" ref="AD181">IFERROR(_xldudf_SCOTT_SUMTRANSACTIONS(Scotts_Org1,'COA - VALUE TABLE'!$A181,'COA - VALUE TABLE'!AD$5,'COA - VALUE TABLE'!AD$6),0)</f>
        <v>0</v>
      </c>
      <c r="AE181" s="350">
        <f t="shared" si="34"/>
        <v>0</v>
      </c>
      <c r="AF181" s="350">
        <f>IF(Header!$C$4=S$7,S181,0)+IF(Header!$C$4=T$7,T181,0)+IF(Header!$C$4=U$7,U181,0)+IF(Header!$C$4=V$7,V181,0)+IF(Header!$C$4=W$7,W181,0)+IF(Header!$C$4=X$7,X181,0)+IF(Header!$C$4=Y$7,Y181,0)+IF(Header!$C$4=Z$7,Z181,0)+IF(Header!$C$4=AA$7,AA181,0)+IF(Header!$C$4=AB$7,AB181,0)+IF(Header!$C$4=AC$7,AC181,0)+IF(Header!$C$4=AD$7,AD181,0)</f>
        <v>0</v>
      </c>
      <c r="AG181" s="351">
        <f t="shared" si="47"/>
        <v>0</v>
      </c>
      <c r="AJ181" s="2">
        <f t="shared" si="35"/>
        <v>0</v>
      </c>
      <c r="AK181" s="341">
        <f t="shared" si="36"/>
        <v>0</v>
      </c>
      <c r="AL181" s="341">
        <f t="shared" si="37"/>
        <v>0</v>
      </c>
      <c r="AM181" s="341">
        <f t="shared" si="38"/>
        <v>0</v>
      </c>
      <c r="AN181" s="341">
        <f t="shared" si="39"/>
        <v>0</v>
      </c>
      <c r="AO181" s="341">
        <f t="shared" si="40"/>
        <v>0</v>
      </c>
      <c r="AP181" s="341">
        <f t="shared" si="41"/>
        <v>0</v>
      </c>
      <c r="AQ181" s="341">
        <f t="shared" si="42"/>
        <v>0</v>
      </c>
      <c r="AR181" s="341">
        <f t="shared" si="43"/>
        <v>0</v>
      </c>
      <c r="AS181" s="341">
        <f t="shared" si="44"/>
        <v>0</v>
      </c>
      <c r="AT181" s="341">
        <f t="shared" si="45"/>
        <v>0</v>
      </c>
      <c r="AU181" s="341">
        <f t="shared" si="46"/>
        <v>0</v>
      </c>
      <c r="AV181" s="351"/>
      <c r="AX181" s="349" cm="1">
        <f t="array" ref="AX181">IFERROR(_xldudf_SCOTT_SUMTRANSACTIONS(Scotts_Org1,'COA - VALUE TABLE'!$A181,'COA - VALUE TABLE'!AX$5,'COA - VALUE TABLE'!AX$6),0)</f>
        <v>0</v>
      </c>
      <c r="AY181" s="350" cm="1">
        <f t="array" ref="AY181">IFERROR(_xldudf_SCOTT_SUMTRANSACTIONS(Scotts_Org1,'COA - VALUE TABLE'!$A181,'COA - VALUE TABLE'!AY$5,'COA - VALUE TABLE'!AY$6),0)</f>
        <v>0</v>
      </c>
      <c r="AZ181" s="350" cm="1">
        <f t="array" ref="AZ181">IFERROR(_xldudf_SCOTT_SUMTRANSACTIONS(Scotts_Org1,'COA - VALUE TABLE'!$A181,'COA - VALUE TABLE'!AZ$5,'COA - VALUE TABLE'!AZ$6),0)</f>
        <v>0</v>
      </c>
      <c r="BA181" s="350" cm="1">
        <f t="array" ref="BA181">IFERROR(_xldudf_SCOTT_SUMTRANSACTIONS(Scotts_Org1,'COA - VALUE TABLE'!$A181,'COA - VALUE TABLE'!BA$5,'COA - VALUE TABLE'!BA$6),0)</f>
        <v>0</v>
      </c>
      <c r="BB181" s="350" cm="1">
        <f t="array" ref="BB181">IFERROR(_xldudf_SCOTT_SUMTRANSACTIONS(Scotts_Org1,'COA - VALUE TABLE'!$A181,'COA - VALUE TABLE'!BB$5,'COA - VALUE TABLE'!BB$6),0)</f>
        <v>0</v>
      </c>
      <c r="BC181" s="350" cm="1">
        <f t="array" ref="BC181">IFERROR(_xldudf_SCOTT_SUMTRANSACTIONS(Scotts_Org1,'COA - VALUE TABLE'!$A181,'COA - VALUE TABLE'!BC$5,'COA - VALUE TABLE'!BC$6),0)</f>
        <v>0</v>
      </c>
      <c r="BD181" s="350" cm="1">
        <f t="array" ref="BD181">IFERROR(_xldudf_SCOTT_SUMTRANSACTIONS(Scotts_Org1,'COA - VALUE TABLE'!$A181,'COA - VALUE TABLE'!BD$5,'COA - VALUE TABLE'!BD$6),0)</f>
        <v>0</v>
      </c>
      <c r="BE181" s="350" cm="1">
        <f t="array" ref="BE181">IFERROR(_xldudf_SCOTT_SUMTRANSACTIONS(Scotts_Org1,'COA - VALUE TABLE'!$A181,'COA - VALUE TABLE'!BE$5,'COA - VALUE TABLE'!BE$6),0)</f>
        <v>0</v>
      </c>
      <c r="BF181" s="350" cm="1">
        <f t="array" ref="BF181">IFERROR(_xldudf_SCOTT_SUMTRANSACTIONS(Scotts_Org1,'COA - VALUE TABLE'!$A181,'COA - VALUE TABLE'!BF$5,'COA - VALUE TABLE'!BF$6),0)</f>
        <v>0</v>
      </c>
      <c r="BG181" s="350" cm="1">
        <f t="array" ref="BG181">IFERROR(_xldudf_SCOTT_SUMTRANSACTIONS(Scotts_Org1,'COA - VALUE TABLE'!$A181,'COA - VALUE TABLE'!BG$5,'COA - VALUE TABLE'!BG$6),0)</f>
        <v>0</v>
      </c>
      <c r="BH181" s="350" cm="1">
        <f t="array" ref="BH181">IFERROR(_xldudf_SCOTT_SUMTRANSACTIONS(Scotts_Org1,'COA - VALUE TABLE'!$A181,'COA - VALUE TABLE'!BH$5,'COA - VALUE TABLE'!BH$6),0)</f>
        <v>0</v>
      </c>
      <c r="BI181" s="350" cm="1">
        <f t="array" ref="BI181">IFERROR(_xldudf_SCOTT_SUMTRANSACTIONS(Scotts_Org1,'COA - VALUE TABLE'!$A181,'COA - VALUE TABLE'!BI$5,'COA - VALUE TABLE'!BI$6),0)</f>
        <v>0</v>
      </c>
      <c r="BJ181" s="351" cm="1">
        <f t="array" ref="BJ181">IFERROR(_xldudf_SCOTT_SUMTRANSACTIONS(Scotts_Org1,'COA - VALUE TABLE'!$A181,'COA - VALUE TABLE'!BJ$5,'COA - VALUE TABLE'!BJ$6),0)</f>
        <v>0</v>
      </c>
    </row>
    <row r="182" spans="1:62" x14ac:dyDescent="0.2">
      <c r="A182" s="2"/>
      <c r="B182" s="341"/>
      <c r="C182" s="341"/>
      <c r="D182" s="341"/>
      <c r="E182" s="341"/>
      <c r="F182" s="341"/>
      <c r="G182" s="341"/>
      <c r="H182" s="341"/>
      <c r="I182" s="341"/>
      <c r="J182" s="341"/>
      <c r="K182" s="3"/>
      <c r="L182" t="str">
        <f t="shared" si="33"/>
        <v xml:space="preserve"> - </v>
      </c>
      <c r="M182" t="s">
        <v>456</v>
      </c>
      <c r="S182" s="349" cm="1">
        <f t="array" ref="S182">IFERROR(_xldudf_SCOTT_SUMTRANSACTIONS(Scotts_Org1,'COA - VALUE TABLE'!$A182,'COA - VALUE TABLE'!S$5,'COA - VALUE TABLE'!S$6),0)</f>
        <v>0</v>
      </c>
      <c r="T182" s="350" cm="1">
        <f t="array" ref="T182">IFERROR(_xldudf_SCOTT_SUMTRANSACTIONS(Scotts_Org1,'COA - VALUE TABLE'!$A182,'COA - VALUE TABLE'!T$5,'COA - VALUE TABLE'!T$6),0)</f>
        <v>0</v>
      </c>
      <c r="U182" s="350" cm="1">
        <f t="array" ref="U182">IFERROR(_xldudf_SCOTT_SUMTRANSACTIONS(Scotts_Org1,'COA - VALUE TABLE'!$A182,'COA - VALUE TABLE'!U$5,'COA - VALUE TABLE'!U$6),0)</f>
        <v>0</v>
      </c>
      <c r="V182" s="350" cm="1">
        <f t="array" ref="V182">IFERROR(_xldudf_SCOTT_SUMTRANSACTIONS(Scotts_Org1,'COA - VALUE TABLE'!$A182,'COA - VALUE TABLE'!V$5,'COA - VALUE TABLE'!V$6),0)</f>
        <v>0</v>
      </c>
      <c r="W182" s="350" cm="1">
        <f t="array" ref="W182">IFERROR(_xldudf_SCOTT_SUMTRANSACTIONS(Scotts_Org1,'COA - VALUE TABLE'!$A182,'COA - VALUE TABLE'!W$5,'COA - VALUE TABLE'!W$6),0)</f>
        <v>0</v>
      </c>
      <c r="X182" s="350" cm="1">
        <f t="array" ref="X182">IFERROR(_xldudf_SCOTT_SUMTRANSACTIONS(Scotts_Org1,'COA - VALUE TABLE'!$A182,'COA - VALUE TABLE'!X$5,'COA - VALUE TABLE'!X$6),0)</f>
        <v>0</v>
      </c>
      <c r="Y182" s="350" cm="1">
        <f t="array" ref="Y182">IFERROR(_xldudf_SCOTT_SUMTRANSACTIONS(Scotts_Org1,'COA - VALUE TABLE'!$A182,'COA - VALUE TABLE'!Y$5,'COA - VALUE TABLE'!Y$6),0)</f>
        <v>0</v>
      </c>
      <c r="Z182" s="350" cm="1">
        <f t="array" ref="Z182">IFERROR(_xldudf_SCOTT_SUMTRANSACTIONS(Scotts_Org1,'COA - VALUE TABLE'!$A182,'COA - VALUE TABLE'!Z$5,'COA - VALUE TABLE'!Z$6),0)</f>
        <v>0</v>
      </c>
      <c r="AA182" s="350" cm="1">
        <f t="array" ref="AA182">IFERROR(_xldudf_SCOTT_SUMTRANSACTIONS(Scotts_Org1,'COA - VALUE TABLE'!$A182,'COA - VALUE TABLE'!AA$5,'COA - VALUE TABLE'!AA$6),0)</f>
        <v>0</v>
      </c>
      <c r="AB182" s="350" cm="1">
        <f t="array" ref="AB182">IFERROR(_xldudf_SCOTT_SUMTRANSACTIONS(Scotts_Org1,'COA - VALUE TABLE'!$A182,'COA - VALUE TABLE'!AB$5,'COA - VALUE TABLE'!AB$6),0)</f>
        <v>0</v>
      </c>
      <c r="AC182" s="350" cm="1">
        <f t="array" ref="AC182">IFERROR(_xldudf_SCOTT_SUMTRANSACTIONS(Scotts_Org1,'COA - VALUE TABLE'!$A182,'COA - VALUE TABLE'!AC$5,'COA - VALUE TABLE'!AC$6),0)</f>
        <v>0</v>
      </c>
      <c r="AD182" s="350" cm="1">
        <f t="array" ref="AD182">IFERROR(_xldudf_SCOTT_SUMTRANSACTIONS(Scotts_Org1,'COA - VALUE TABLE'!$A182,'COA - VALUE TABLE'!AD$5,'COA - VALUE TABLE'!AD$6),0)</f>
        <v>0</v>
      </c>
      <c r="AE182" s="350">
        <f t="shared" si="34"/>
        <v>0</v>
      </c>
      <c r="AF182" s="350">
        <f>IF(Header!$C$4=S$7,S182,0)+IF(Header!$C$4=T$7,T182,0)+IF(Header!$C$4=U$7,U182,0)+IF(Header!$C$4=V$7,V182,0)+IF(Header!$C$4=W$7,W182,0)+IF(Header!$C$4=X$7,X182,0)+IF(Header!$C$4=Y$7,Y182,0)+IF(Header!$C$4=Z$7,Z182,0)+IF(Header!$C$4=AA$7,AA182,0)+IF(Header!$C$4=AB$7,AB182,0)+IF(Header!$C$4=AC$7,AC182,0)+IF(Header!$C$4=AD$7,AD182,0)</f>
        <v>0</v>
      </c>
      <c r="AG182" s="351">
        <f t="shared" si="47"/>
        <v>0</v>
      </c>
      <c r="AJ182" s="2">
        <f t="shared" si="35"/>
        <v>0</v>
      </c>
      <c r="AK182" s="341">
        <f t="shared" si="36"/>
        <v>0</v>
      </c>
      <c r="AL182" s="341">
        <f t="shared" si="37"/>
        <v>0</v>
      </c>
      <c r="AM182" s="341">
        <f t="shared" si="38"/>
        <v>0</v>
      </c>
      <c r="AN182" s="341">
        <f t="shared" si="39"/>
        <v>0</v>
      </c>
      <c r="AO182" s="341">
        <f t="shared" si="40"/>
        <v>0</v>
      </c>
      <c r="AP182" s="341">
        <f t="shared" si="41"/>
        <v>0</v>
      </c>
      <c r="AQ182" s="341">
        <f t="shared" si="42"/>
        <v>0</v>
      </c>
      <c r="AR182" s="341">
        <f t="shared" si="43"/>
        <v>0</v>
      </c>
      <c r="AS182" s="341">
        <f t="shared" si="44"/>
        <v>0</v>
      </c>
      <c r="AT182" s="341">
        <f t="shared" si="45"/>
        <v>0</v>
      </c>
      <c r="AU182" s="341">
        <f t="shared" si="46"/>
        <v>0</v>
      </c>
      <c r="AV182" s="351"/>
      <c r="AX182" s="349" cm="1">
        <f t="array" ref="AX182">IFERROR(_xldudf_SCOTT_SUMTRANSACTIONS(Scotts_Org1,'COA - VALUE TABLE'!$A182,'COA - VALUE TABLE'!AX$5,'COA - VALUE TABLE'!AX$6),0)</f>
        <v>0</v>
      </c>
      <c r="AY182" s="350" cm="1">
        <f t="array" ref="AY182">IFERROR(_xldudf_SCOTT_SUMTRANSACTIONS(Scotts_Org1,'COA - VALUE TABLE'!$A182,'COA - VALUE TABLE'!AY$5,'COA - VALUE TABLE'!AY$6),0)</f>
        <v>0</v>
      </c>
      <c r="AZ182" s="350" cm="1">
        <f t="array" ref="AZ182">IFERROR(_xldudf_SCOTT_SUMTRANSACTIONS(Scotts_Org1,'COA - VALUE TABLE'!$A182,'COA - VALUE TABLE'!AZ$5,'COA - VALUE TABLE'!AZ$6),0)</f>
        <v>0</v>
      </c>
      <c r="BA182" s="350" cm="1">
        <f t="array" ref="BA182">IFERROR(_xldudf_SCOTT_SUMTRANSACTIONS(Scotts_Org1,'COA - VALUE TABLE'!$A182,'COA - VALUE TABLE'!BA$5,'COA - VALUE TABLE'!BA$6),0)</f>
        <v>0</v>
      </c>
      <c r="BB182" s="350" cm="1">
        <f t="array" ref="BB182">IFERROR(_xldudf_SCOTT_SUMTRANSACTIONS(Scotts_Org1,'COA - VALUE TABLE'!$A182,'COA - VALUE TABLE'!BB$5,'COA - VALUE TABLE'!BB$6),0)</f>
        <v>0</v>
      </c>
      <c r="BC182" s="350" cm="1">
        <f t="array" ref="BC182">IFERROR(_xldudf_SCOTT_SUMTRANSACTIONS(Scotts_Org1,'COA - VALUE TABLE'!$A182,'COA - VALUE TABLE'!BC$5,'COA - VALUE TABLE'!BC$6),0)</f>
        <v>0</v>
      </c>
      <c r="BD182" s="350" cm="1">
        <f t="array" ref="BD182">IFERROR(_xldudf_SCOTT_SUMTRANSACTIONS(Scotts_Org1,'COA - VALUE TABLE'!$A182,'COA - VALUE TABLE'!BD$5,'COA - VALUE TABLE'!BD$6),0)</f>
        <v>0</v>
      </c>
      <c r="BE182" s="350" cm="1">
        <f t="array" ref="BE182">IFERROR(_xldudf_SCOTT_SUMTRANSACTIONS(Scotts_Org1,'COA - VALUE TABLE'!$A182,'COA - VALUE TABLE'!BE$5,'COA - VALUE TABLE'!BE$6),0)</f>
        <v>0</v>
      </c>
      <c r="BF182" s="350" cm="1">
        <f t="array" ref="BF182">IFERROR(_xldudf_SCOTT_SUMTRANSACTIONS(Scotts_Org1,'COA - VALUE TABLE'!$A182,'COA - VALUE TABLE'!BF$5,'COA - VALUE TABLE'!BF$6),0)</f>
        <v>0</v>
      </c>
      <c r="BG182" s="350" cm="1">
        <f t="array" ref="BG182">IFERROR(_xldudf_SCOTT_SUMTRANSACTIONS(Scotts_Org1,'COA - VALUE TABLE'!$A182,'COA - VALUE TABLE'!BG$5,'COA - VALUE TABLE'!BG$6),0)</f>
        <v>0</v>
      </c>
      <c r="BH182" s="350" cm="1">
        <f t="array" ref="BH182">IFERROR(_xldudf_SCOTT_SUMTRANSACTIONS(Scotts_Org1,'COA - VALUE TABLE'!$A182,'COA - VALUE TABLE'!BH$5,'COA - VALUE TABLE'!BH$6),0)</f>
        <v>0</v>
      </c>
      <c r="BI182" s="350" cm="1">
        <f t="array" ref="BI182">IFERROR(_xldudf_SCOTT_SUMTRANSACTIONS(Scotts_Org1,'COA - VALUE TABLE'!$A182,'COA - VALUE TABLE'!BI$5,'COA - VALUE TABLE'!BI$6),0)</f>
        <v>0</v>
      </c>
      <c r="BJ182" s="351" cm="1">
        <f t="array" ref="BJ182">IFERROR(_xldudf_SCOTT_SUMTRANSACTIONS(Scotts_Org1,'COA - VALUE TABLE'!$A182,'COA - VALUE TABLE'!BJ$5,'COA - VALUE TABLE'!BJ$6),0)</f>
        <v>0</v>
      </c>
    </row>
    <row r="183" spans="1:62" x14ac:dyDescent="0.2">
      <c r="A183" s="2"/>
      <c r="B183" s="341"/>
      <c r="C183" s="341"/>
      <c r="D183" s="341"/>
      <c r="E183" s="341"/>
      <c r="F183" s="341"/>
      <c r="G183" s="341"/>
      <c r="H183" s="341"/>
      <c r="I183" s="341"/>
      <c r="J183" s="341"/>
      <c r="K183" s="3"/>
      <c r="L183" t="str">
        <f t="shared" si="33"/>
        <v xml:space="preserve"> - </v>
      </c>
      <c r="M183" t="s">
        <v>456</v>
      </c>
      <c r="S183" s="349" cm="1">
        <f t="array" ref="S183">IFERROR(_xldudf_SCOTT_SUMTRANSACTIONS(Scotts_Org1,'COA - VALUE TABLE'!$A183,'COA - VALUE TABLE'!S$5,'COA - VALUE TABLE'!S$6),0)</f>
        <v>0</v>
      </c>
      <c r="T183" s="350" cm="1">
        <f t="array" ref="T183">IFERROR(_xldudf_SCOTT_SUMTRANSACTIONS(Scotts_Org1,'COA - VALUE TABLE'!$A183,'COA - VALUE TABLE'!T$5,'COA - VALUE TABLE'!T$6),0)</f>
        <v>0</v>
      </c>
      <c r="U183" s="350" cm="1">
        <f t="array" ref="U183">IFERROR(_xldudf_SCOTT_SUMTRANSACTIONS(Scotts_Org1,'COA - VALUE TABLE'!$A183,'COA - VALUE TABLE'!U$5,'COA - VALUE TABLE'!U$6),0)</f>
        <v>0</v>
      </c>
      <c r="V183" s="350" cm="1">
        <f t="array" ref="V183">IFERROR(_xldudf_SCOTT_SUMTRANSACTIONS(Scotts_Org1,'COA - VALUE TABLE'!$A183,'COA - VALUE TABLE'!V$5,'COA - VALUE TABLE'!V$6),0)</f>
        <v>0</v>
      </c>
      <c r="W183" s="350" cm="1">
        <f t="array" ref="W183">IFERROR(_xldudf_SCOTT_SUMTRANSACTIONS(Scotts_Org1,'COA - VALUE TABLE'!$A183,'COA - VALUE TABLE'!W$5,'COA - VALUE TABLE'!W$6),0)</f>
        <v>0</v>
      </c>
      <c r="X183" s="350" cm="1">
        <f t="array" ref="X183">IFERROR(_xldudf_SCOTT_SUMTRANSACTIONS(Scotts_Org1,'COA - VALUE TABLE'!$A183,'COA - VALUE TABLE'!X$5,'COA - VALUE TABLE'!X$6),0)</f>
        <v>0</v>
      </c>
      <c r="Y183" s="350" cm="1">
        <f t="array" ref="Y183">IFERROR(_xldudf_SCOTT_SUMTRANSACTIONS(Scotts_Org1,'COA - VALUE TABLE'!$A183,'COA - VALUE TABLE'!Y$5,'COA - VALUE TABLE'!Y$6),0)</f>
        <v>0</v>
      </c>
      <c r="Z183" s="350" cm="1">
        <f t="array" ref="Z183">IFERROR(_xldudf_SCOTT_SUMTRANSACTIONS(Scotts_Org1,'COA - VALUE TABLE'!$A183,'COA - VALUE TABLE'!Z$5,'COA - VALUE TABLE'!Z$6),0)</f>
        <v>0</v>
      </c>
      <c r="AA183" s="350" cm="1">
        <f t="array" ref="AA183">IFERROR(_xldudf_SCOTT_SUMTRANSACTIONS(Scotts_Org1,'COA - VALUE TABLE'!$A183,'COA - VALUE TABLE'!AA$5,'COA - VALUE TABLE'!AA$6),0)</f>
        <v>0</v>
      </c>
      <c r="AB183" s="350" cm="1">
        <f t="array" ref="AB183">IFERROR(_xldudf_SCOTT_SUMTRANSACTIONS(Scotts_Org1,'COA - VALUE TABLE'!$A183,'COA - VALUE TABLE'!AB$5,'COA - VALUE TABLE'!AB$6),0)</f>
        <v>0</v>
      </c>
      <c r="AC183" s="350" cm="1">
        <f t="array" ref="AC183">IFERROR(_xldudf_SCOTT_SUMTRANSACTIONS(Scotts_Org1,'COA - VALUE TABLE'!$A183,'COA - VALUE TABLE'!AC$5,'COA - VALUE TABLE'!AC$6),0)</f>
        <v>0</v>
      </c>
      <c r="AD183" s="350" cm="1">
        <f t="array" ref="AD183">IFERROR(_xldudf_SCOTT_SUMTRANSACTIONS(Scotts_Org1,'COA - VALUE TABLE'!$A183,'COA - VALUE TABLE'!AD$5,'COA - VALUE TABLE'!AD$6),0)</f>
        <v>0</v>
      </c>
      <c r="AE183" s="350">
        <f t="shared" si="34"/>
        <v>0</v>
      </c>
      <c r="AF183" s="350">
        <f>IF(Header!$C$4=S$7,S183,0)+IF(Header!$C$4=T$7,T183,0)+IF(Header!$C$4=U$7,U183,0)+IF(Header!$C$4=V$7,V183,0)+IF(Header!$C$4=W$7,W183,0)+IF(Header!$C$4=X$7,X183,0)+IF(Header!$C$4=Y$7,Y183,0)+IF(Header!$C$4=Z$7,Z183,0)+IF(Header!$C$4=AA$7,AA183,0)+IF(Header!$C$4=AB$7,AB183,0)+IF(Header!$C$4=AC$7,AC183,0)+IF(Header!$C$4=AD$7,AD183,0)</f>
        <v>0</v>
      </c>
      <c r="AG183" s="351">
        <f t="shared" si="47"/>
        <v>0</v>
      </c>
      <c r="AJ183" s="2">
        <f t="shared" si="35"/>
        <v>0</v>
      </c>
      <c r="AK183" s="341">
        <f t="shared" si="36"/>
        <v>0</v>
      </c>
      <c r="AL183" s="341">
        <f t="shared" si="37"/>
        <v>0</v>
      </c>
      <c r="AM183" s="341">
        <f t="shared" si="38"/>
        <v>0</v>
      </c>
      <c r="AN183" s="341">
        <f t="shared" si="39"/>
        <v>0</v>
      </c>
      <c r="AO183" s="341">
        <f t="shared" si="40"/>
        <v>0</v>
      </c>
      <c r="AP183" s="341">
        <f t="shared" si="41"/>
        <v>0</v>
      </c>
      <c r="AQ183" s="341">
        <f t="shared" si="42"/>
        <v>0</v>
      </c>
      <c r="AR183" s="341">
        <f t="shared" si="43"/>
        <v>0</v>
      </c>
      <c r="AS183" s="341">
        <f t="shared" si="44"/>
        <v>0</v>
      </c>
      <c r="AT183" s="341">
        <f t="shared" si="45"/>
        <v>0</v>
      </c>
      <c r="AU183" s="341">
        <f t="shared" si="46"/>
        <v>0</v>
      </c>
      <c r="AV183" s="351"/>
      <c r="AX183" s="349" cm="1">
        <f t="array" ref="AX183">IFERROR(_xldudf_SCOTT_SUMTRANSACTIONS(Scotts_Org1,'COA - VALUE TABLE'!$A183,'COA - VALUE TABLE'!AX$5,'COA - VALUE TABLE'!AX$6),0)</f>
        <v>0</v>
      </c>
      <c r="AY183" s="350" cm="1">
        <f t="array" ref="AY183">IFERROR(_xldudf_SCOTT_SUMTRANSACTIONS(Scotts_Org1,'COA - VALUE TABLE'!$A183,'COA - VALUE TABLE'!AY$5,'COA - VALUE TABLE'!AY$6),0)</f>
        <v>0</v>
      </c>
      <c r="AZ183" s="350" cm="1">
        <f t="array" ref="AZ183">IFERROR(_xldudf_SCOTT_SUMTRANSACTIONS(Scotts_Org1,'COA - VALUE TABLE'!$A183,'COA - VALUE TABLE'!AZ$5,'COA - VALUE TABLE'!AZ$6),0)</f>
        <v>0</v>
      </c>
      <c r="BA183" s="350" cm="1">
        <f t="array" ref="BA183">IFERROR(_xldudf_SCOTT_SUMTRANSACTIONS(Scotts_Org1,'COA - VALUE TABLE'!$A183,'COA - VALUE TABLE'!BA$5,'COA - VALUE TABLE'!BA$6),0)</f>
        <v>0</v>
      </c>
      <c r="BB183" s="350" cm="1">
        <f t="array" ref="BB183">IFERROR(_xldudf_SCOTT_SUMTRANSACTIONS(Scotts_Org1,'COA - VALUE TABLE'!$A183,'COA - VALUE TABLE'!BB$5,'COA - VALUE TABLE'!BB$6),0)</f>
        <v>0</v>
      </c>
      <c r="BC183" s="350" cm="1">
        <f t="array" ref="BC183">IFERROR(_xldudf_SCOTT_SUMTRANSACTIONS(Scotts_Org1,'COA - VALUE TABLE'!$A183,'COA - VALUE TABLE'!BC$5,'COA - VALUE TABLE'!BC$6),0)</f>
        <v>0</v>
      </c>
      <c r="BD183" s="350" cm="1">
        <f t="array" ref="BD183">IFERROR(_xldudf_SCOTT_SUMTRANSACTIONS(Scotts_Org1,'COA - VALUE TABLE'!$A183,'COA - VALUE TABLE'!BD$5,'COA - VALUE TABLE'!BD$6),0)</f>
        <v>0</v>
      </c>
      <c r="BE183" s="350" cm="1">
        <f t="array" ref="BE183">IFERROR(_xldudf_SCOTT_SUMTRANSACTIONS(Scotts_Org1,'COA - VALUE TABLE'!$A183,'COA - VALUE TABLE'!BE$5,'COA - VALUE TABLE'!BE$6),0)</f>
        <v>0</v>
      </c>
      <c r="BF183" s="350" cm="1">
        <f t="array" ref="BF183">IFERROR(_xldudf_SCOTT_SUMTRANSACTIONS(Scotts_Org1,'COA - VALUE TABLE'!$A183,'COA - VALUE TABLE'!BF$5,'COA - VALUE TABLE'!BF$6),0)</f>
        <v>0</v>
      </c>
      <c r="BG183" s="350" cm="1">
        <f t="array" ref="BG183">IFERROR(_xldudf_SCOTT_SUMTRANSACTIONS(Scotts_Org1,'COA - VALUE TABLE'!$A183,'COA - VALUE TABLE'!BG$5,'COA - VALUE TABLE'!BG$6),0)</f>
        <v>0</v>
      </c>
      <c r="BH183" s="350" cm="1">
        <f t="array" ref="BH183">IFERROR(_xldudf_SCOTT_SUMTRANSACTIONS(Scotts_Org1,'COA - VALUE TABLE'!$A183,'COA - VALUE TABLE'!BH$5,'COA - VALUE TABLE'!BH$6),0)</f>
        <v>0</v>
      </c>
      <c r="BI183" s="350" cm="1">
        <f t="array" ref="BI183">IFERROR(_xldudf_SCOTT_SUMTRANSACTIONS(Scotts_Org1,'COA - VALUE TABLE'!$A183,'COA - VALUE TABLE'!BI$5,'COA - VALUE TABLE'!BI$6),0)</f>
        <v>0</v>
      </c>
      <c r="BJ183" s="351" cm="1">
        <f t="array" ref="BJ183">IFERROR(_xldudf_SCOTT_SUMTRANSACTIONS(Scotts_Org1,'COA - VALUE TABLE'!$A183,'COA - VALUE TABLE'!BJ$5,'COA - VALUE TABLE'!BJ$6),0)</f>
        <v>0</v>
      </c>
    </row>
    <row r="184" spans="1:62" x14ac:dyDescent="0.2">
      <c r="A184" s="2"/>
      <c r="B184" s="341"/>
      <c r="C184" s="341"/>
      <c r="D184" s="341"/>
      <c r="E184" s="341"/>
      <c r="F184" s="341"/>
      <c r="G184" s="341"/>
      <c r="H184" s="341"/>
      <c r="I184" s="341"/>
      <c r="J184" s="341"/>
      <c r="K184" s="3"/>
      <c r="L184" t="str">
        <f t="shared" si="33"/>
        <v xml:space="preserve"> - </v>
      </c>
      <c r="M184" t="s">
        <v>456</v>
      </c>
      <c r="S184" s="349" cm="1">
        <f t="array" ref="S184">IFERROR(_xldudf_SCOTT_SUMTRANSACTIONS(Scotts_Org1,'COA - VALUE TABLE'!$A184,'COA - VALUE TABLE'!S$5,'COA - VALUE TABLE'!S$6),0)</f>
        <v>0</v>
      </c>
      <c r="T184" s="350" cm="1">
        <f t="array" ref="T184">IFERROR(_xldudf_SCOTT_SUMTRANSACTIONS(Scotts_Org1,'COA - VALUE TABLE'!$A184,'COA - VALUE TABLE'!T$5,'COA - VALUE TABLE'!T$6),0)</f>
        <v>0</v>
      </c>
      <c r="U184" s="350" cm="1">
        <f t="array" ref="U184">IFERROR(_xldudf_SCOTT_SUMTRANSACTIONS(Scotts_Org1,'COA - VALUE TABLE'!$A184,'COA - VALUE TABLE'!U$5,'COA - VALUE TABLE'!U$6),0)</f>
        <v>0</v>
      </c>
      <c r="V184" s="350" cm="1">
        <f t="array" ref="V184">IFERROR(_xldudf_SCOTT_SUMTRANSACTIONS(Scotts_Org1,'COA - VALUE TABLE'!$A184,'COA - VALUE TABLE'!V$5,'COA - VALUE TABLE'!V$6),0)</f>
        <v>0</v>
      </c>
      <c r="W184" s="350" cm="1">
        <f t="array" ref="W184">IFERROR(_xldudf_SCOTT_SUMTRANSACTIONS(Scotts_Org1,'COA - VALUE TABLE'!$A184,'COA - VALUE TABLE'!W$5,'COA - VALUE TABLE'!W$6),0)</f>
        <v>0</v>
      </c>
      <c r="X184" s="350" cm="1">
        <f t="array" ref="X184">IFERROR(_xldudf_SCOTT_SUMTRANSACTIONS(Scotts_Org1,'COA - VALUE TABLE'!$A184,'COA - VALUE TABLE'!X$5,'COA - VALUE TABLE'!X$6),0)</f>
        <v>0</v>
      </c>
      <c r="Y184" s="350" cm="1">
        <f t="array" ref="Y184">IFERROR(_xldudf_SCOTT_SUMTRANSACTIONS(Scotts_Org1,'COA - VALUE TABLE'!$A184,'COA - VALUE TABLE'!Y$5,'COA - VALUE TABLE'!Y$6),0)</f>
        <v>0</v>
      </c>
      <c r="Z184" s="350" cm="1">
        <f t="array" ref="Z184">IFERROR(_xldudf_SCOTT_SUMTRANSACTIONS(Scotts_Org1,'COA - VALUE TABLE'!$A184,'COA - VALUE TABLE'!Z$5,'COA - VALUE TABLE'!Z$6),0)</f>
        <v>0</v>
      </c>
      <c r="AA184" s="350" cm="1">
        <f t="array" ref="AA184">IFERROR(_xldudf_SCOTT_SUMTRANSACTIONS(Scotts_Org1,'COA - VALUE TABLE'!$A184,'COA - VALUE TABLE'!AA$5,'COA - VALUE TABLE'!AA$6),0)</f>
        <v>0</v>
      </c>
      <c r="AB184" s="350" cm="1">
        <f t="array" ref="AB184">IFERROR(_xldudf_SCOTT_SUMTRANSACTIONS(Scotts_Org1,'COA - VALUE TABLE'!$A184,'COA - VALUE TABLE'!AB$5,'COA - VALUE TABLE'!AB$6),0)</f>
        <v>0</v>
      </c>
      <c r="AC184" s="350" cm="1">
        <f t="array" ref="AC184">IFERROR(_xldudf_SCOTT_SUMTRANSACTIONS(Scotts_Org1,'COA - VALUE TABLE'!$A184,'COA - VALUE TABLE'!AC$5,'COA - VALUE TABLE'!AC$6),0)</f>
        <v>0</v>
      </c>
      <c r="AD184" s="350" cm="1">
        <f t="array" ref="AD184">IFERROR(_xldudf_SCOTT_SUMTRANSACTIONS(Scotts_Org1,'COA - VALUE TABLE'!$A184,'COA - VALUE TABLE'!AD$5,'COA - VALUE TABLE'!AD$6),0)</f>
        <v>0</v>
      </c>
      <c r="AE184" s="350">
        <f t="shared" si="34"/>
        <v>0</v>
      </c>
      <c r="AF184" s="350">
        <f>IF(Header!$C$4=S$7,S184,0)+IF(Header!$C$4=T$7,T184,0)+IF(Header!$C$4=U$7,U184,0)+IF(Header!$C$4=V$7,V184,0)+IF(Header!$C$4=W$7,W184,0)+IF(Header!$C$4=X$7,X184,0)+IF(Header!$C$4=Y$7,Y184,0)+IF(Header!$C$4=Z$7,Z184,0)+IF(Header!$C$4=AA$7,AA184,0)+IF(Header!$C$4=AB$7,AB184,0)+IF(Header!$C$4=AC$7,AC184,0)+IF(Header!$C$4=AD$7,AD184,0)</f>
        <v>0</v>
      </c>
      <c r="AG184" s="351">
        <f t="shared" si="47"/>
        <v>0</v>
      </c>
      <c r="AJ184" s="2">
        <f t="shared" si="35"/>
        <v>0</v>
      </c>
      <c r="AK184" s="341">
        <f t="shared" si="36"/>
        <v>0</v>
      </c>
      <c r="AL184" s="341">
        <f t="shared" si="37"/>
        <v>0</v>
      </c>
      <c r="AM184" s="341">
        <f t="shared" si="38"/>
        <v>0</v>
      </c>
      <c r="AN184" s="341">
        <f t="shared" si="39"/>
        <v>0</v>
      </c>
      <c r="AO184" s="341">
        <f t="shared" si="40"/>
        <v>0</v>
      </c>
      <c r="AP184" s="341">
        <f t="shared" si="41"/>
        <v>0</v>
      </c>
      <c r="AQ184" s="341">
        <f t="shared" si="42"/>
        <v>0</v>
      </c>
      <c r="AR184" s="341">
        <f t="shared" si="43"/>
        <v>0</v>
      </c>
      <c r="AS184" s="341">
        <f t="shared" si="44"/>
        <v>0</v>
      </c>
      <c r="AT184" s="341">
        <f t="shared" si="45"/>
        <v>0</v>
      </c>
      <c r="AU184" s="341">
        <f t="shared" si="46"/>
        <v>0</v>
      </c>
      <c r="AV184" s="351"/>
      <c r="AX184" s="349" cm="1">
        <f t="array" ref="AX184">IFERROR(_xldudf_SCOTT_SUMTRANSACTIONS(Scotts_Org1,'COA - VALUE TABLE'!$A184,'COA - VALUE TABLE'!AX$5,'COA - VALUE TABLE'!AX$6),0)</f>
        <v>0</v>
      </c>
      <c r="AY184" s="350" cm="1">
        <f t="array" ref="AY184">IFERROR(_xldudf_SCOTT_SUMTRANSACTIONS(Scotts_Org1,'COA - VALUE TABLE'!$A184,'COA - VALUE TABLE'!AY$5,'COA - VALUE TABLE'!AY$6),0)</f>
        <v>0</v>
      </c>
      <c r="AZ184" s="350" cm="1">
        <f t="array" ref="AZ184">IFERROR(_xldudf_SCOTT_SUMTRANSACTIONS(Scotts_Org1,'COA - VALUE TABLE'!$A184,'COA - VALUE TABLE'!AZ$5,'COA - VALUE TABLE'!AZ$6),0)</f>
        <v>0</v>
      </c>
      <c r="BA184" s="350" cm="1">
        <f t="array" ref="BA184">IFERROR(_xldudf_SCOTT_SUMTRANSACTIONS(Scotts_Org1,'COA - VALUE TABLE'!$A184,'COA - VALUE TABLE'!BA$5,'COA - VALUE TABLE'!BA$6),0)</f>
        <v>0</v>
      </c>
      <c r="BB184" s="350" cm="1">
        <f t="array" ref="BB184">IFERROR(_xldudf_SCOTT_SUMTRANSACTIONS(Scotts_Org1,'COA - VALUE TABLE'!$A184,'COA - VALUE TABLE'!BB$5,'COA - VALUE TABLE'!BB$6),0)</f>
        <v>0</v>
      </c>
      <c r="BC184" s="350" cm="1">
        <f t="array" ref="BC184">IFERROR(_xldudf_SCOTT_SUMTRANSACTIONS(Scotts_Org1,'COA - VALUE TABLE'!$A184,'COA - VALUE TABLE'!BC$5,'COA - VALUE TABLE'!BC$6),0)</f>
        <v>0</v>
      </c>
      <c r="BD184" s="350" cm="1">
        <f t="array" ref="BD184">IFERROR(_xldudf_SCOTT_SUMTRANSACTIONS(Scotts_Org1,'COA - VALUE TABLE'!$A184,'COA - VALUE TABLE'!BD$5,'COA - VALUE TABLE'!BD$6),0)</f>
        <v>0</v>
      </c>
      <c r="BE184" s="350" cm="1">
        <f t="array" ref="BE184">IFERROR(_xldudf_SCOTT_SUMTRANSACTIONS(Scotts_Org1,'COA - VALUE TABLE'!$A184,'COA - VALUE TABLE'!BE$5,'COA - VALUE TABLE'!BE$6),0)</f>
        <v>0</v>
      </c>
      <c r="BF184" s="350" cm="1">
        <f t="array" ref="BF184">IFERROR(_xldudf_SCOTT_SUMTRANSACTIONS(Scotts_Org1,'COA - VALUE TABLE'!$A184,'COA - VALUE TABLE'!BF$5,'COA - VALUE TABLE'!BF$6),0)</f>
        <v>0</v>
      </c>
      <c r="BG184" s="350" cm="1">
        <f t="array" ref="BG184">IFERROR(_xldudf_SCOTT_SUMTRANSACTIONS(Scotts_Org1,'COA - VALUE TABLE'!$A184,'COA - VALUE TABLE'!BG$5,'COA - VALUE TABLE'!BG$6),0)</f>
        <v>0</v>
      </c>
      <c r="BH184" s="350" cm="1">
        <f t="array" ref="BH184">IFERROR(_xldudf_SCOTT_SUMTRANSACTIONS(Scotts_Org1,'COA - VALUE TABLE'!$A184,'COA - VALUE TABLE'!BH$5,'COA - VALUE TABLE'!BH$6),0)</f>
        <v>0</v>
      </c>
      <c r="BI184" s="350" cm="1">
        <f t="array" ref="BI184">IFERROR(_xldudf_SCOTT_SUMTRANSACTIONS(Scotts_Org1,'COA - VALUE TABLE'!$A184,'COA - VALUE TABLE'!BI$5,'COA - VALUE TABLE'!BI$6),0)</f>
        <v>0</v>
      </c>
      <c r="BJ184" s="351" cm="1">
        <f t="array" ref="BJ184">IFERROR(_xldudf_SCOTT_SUMTRANSACTIONS(Scotts_Org1,'COA - VALUE TABLE'!$A184,'COA - VALUE TABLE'!BJ$5,'COA - VALUE TABLE'!BJ$6),0)</f>
        <v>0</v>
      </c>
    </row>
    <row r="185" spans="1:62" x14ac:dyDescent="0.2">
      <c r="A185" s="2"/>
      <c r="B185" s="341"/>
      <c r="C185" s="341"/>
      <c r="D185" s="341"/>
      <c r="E185" s="341"/>
      <c r="F185" s="341"/>
      <c r="G185" s="341"/>
      <c r="H185" s="341"/>
      <c r="I185" s="341"/>
      <c r="J185" s="341"/>
      <c r="K185" s="3"/>
      <c r="L185" t="str">
        <f t="shared" si="33"/>
        <v xml:space="preserve"> - </v>
      </c>
      <c r="M185" t="s">
        <v>456</v>
      </c>
      <c r="S185" s="349" cm="1">
        <f t="array" ref="S185">IFERROR(_xldudf_SCOTT_SUMTRANSACTIONS(Scotts_Org1,'COA - VALUE TABLE'!$A185,'COA - VALUE TABLE'!S$5,'COA - VALUE TABLE'!S$6),0)</f>
        <v>0</v>
      </c>
      <c r="T185" s="350" cm="1">
        <f t="array" ref="T185">IFERROR(_xldudf_SCOTT_SUMTRANSACTIONS(Scotts_Org1,'COA - VALUE TABLE'!$A185,'COA - VALUE TABLE'!T$5,'COA - VALUE TABLE'!T$6),0)</f>
        <v>0</v>
      </c>
      <c r="U185" s="350" cm="1">
        <f t="array" ref="U185">IFERROR(_xldudf_SCOTT_SUMTRANSACTIONS(Scotts_Org1,'COA - VALUE TABLE'!$A185,'COA - VALUE TABLE'!U$5,'COA - VALUE TABLE'!U$6),0)</f>
        <v>0</v>
      </c>
      <c r="V185" s="350" cm="1">
        <f t="array" ref="V185">IFERROR(_xldudf_SCOTT_SUMTRANSACTIONS(Scotts_Org1,'COA - VALUE TABLE'!$A185,'COA - VALUE TABLE'!V$5,'COA - VALUE TABLE'!V$6),0)</f>
        <v>0</v>
      </c>
      <c r="W185" s="350" cm="1">
        <f t="array" ref="W185">IFERROR(_xldudf_SCOTT_SUMTRANSACTIONS(Scotts_Org1,'COA - VALUE TABLE'!$A185,'COA - VALUE TABLE'!W$5,'COA - VALUE TABLE'!W$6),0)</f>
        <v>0</v>
      </c>
      <c r="X185" s="350" cm="1">
        <f t="array" ref="X185">IFERROR(_xldudf_SCOTT_SUMTRANSACTIONS(Scotts_Org1,'COA - VALUE TABLE'!$A185,'COA - VALUE TABLE'!X$5,'COA - VALUE TABLE'!X$6),0)</f>
        <v>0</v>
      </c>
      <c r="Y185" s="350" cm="1">
        <f t="array" ref="Y185">IFERROR(_xldudf_SCOTT_SUMTRANSACTIONS(Scotts_Org1,'COA - VALUE TABLE'!$A185,'COA - VALUE TABLE'!Y$5,'COA - VALUE TABLE'!Y$6),0)</f>
        <v>0</v>
      </c>
      <c r="Z185" s="350" cm="1">
        <f t="array" ref="Z185">IFERROR(_xldudf_SCOTT_SUMTRANSACTIONS(Scotts_Org1,'COA - VALUE TABLE'!$A185,'COA - VALUE TABLE'!Z$5,'COA - VALUE TABLE'!Z$6),0)</f>
        <v>0</v>
      </c>
      <c r="AA185" s="350" cm="1">
        <f t="array" ref="AA185">IFERROR(_xldudf_SCOTT_SUMTRANSACTIONS(Scotts_Org1,'COA - VALUE TABLE'!$A185,'COA - VALUE TABLE'!AA$5,'COA - VALUE TABLE'!AA$6),0)</f>
        <v>0</v>
      </c>
      <c r="AB185" s="350" cm="1">
        <f t="array" ref="AB185">IFERROR(_xldudf_SCOTT_SUMTRANSACTIONS(Scotts_Org1,'COA - VALUE TABLE'!$A185,'COA - VALUE TABLE'!AB$5,'COA - VALUE TABLE'!AB$6),0)</f>
        <v>0</v>
      </c>
      <c r="AC185" s="350" cm="1">
        <f t="array" ref="AC185">IFERROR(_xldudf_SCOTT_SUMTRANSACTIONS(Scotts_Org1,'COA - VALUE TABLE'!$A185,'COA - VALUE TABLE'!AC$5,'COA - VALUE TABLE'!AC$6),0)</f>
        <v>0</v>
      </c>
      <c r="AD185" s="350" cm="1">
        <f t="array" ref="AD185">IFERROR(_xldudf_SCOTT_SUMTRANSACTIONS(Scotts_Org1,'COA - VALUE TABLE'!$A185,'COA - VALUE TABLE'!AD$5,'COA - VALUE TABLE'!AD$6),0)</f>
        <v>0</v>
      </c>
      <c r="AE185" s="350">
        <f t="shared" si="34"/>
        <v>0</v>
      </c>
      <c r="AF185" s="350">
        <f>IF(Header!$C$4=S$7,S185,0)+IF(Header!$C$4=T$7,T185,0)+IF(Header!$C$4=U$7,U185,0)+IF(Header!$C$4=V$7,V185,0)+IF(Header!$C$4=W$7,W185,0)+IF(Header!$C$4=X$7,X185,0)+IF(Header!$C$4=Y$7,Y185,0)+IF(Header!$C$4=Z$7,Z185,0)+IF(Header!$C$4=AA$7,AA185,0)+IF(Header!$C$4=AB$7,AB185,0)+IF(Header!$C$4=AC$7,AC185,0)+IF(Header!$C$4=AD$7,AD185,0)</f>
        <v>0</v>
      </c>
      <c r="AG185" s="351">
        <f t="shared" si="47"/>
        <v>0</v>
      </c>
      <c r="AJ185" s="2">
        <f t="shared" si="35"/>
        <v>0</v>
      </c>
      <c r="AK185" s="341">
        <f t="shared" si="36"/>
        <v>0</v>
      </c>
      <c r="AL185" s="341">
        <f t="shared" si="37"/>
        <v>0</v>
      </c>
      <c r="AM185" s="341">
        <f t="shared" si="38"/>
        <v>0</v>
      </c>
      <c r="AN185" s="341">
        <f t="shared" si="39"/>
        <v>0</v>
      </c>
      <c r="AO185" s="341">
        <f t="shared" si="40"/>
        <v>0</v>
      </c>
      <c r="AP185" s="341">
        <f t="shared" si="41"/>
        <v>0</v>
      </c>
      <c r="AQ185" s="341">
        <f t="shared" si="42"/>
        <v>0</v>
      </c>
      <c r="AR185" s="341">
        <f t="shared" si="43"/>
        <v>0</v>
      </c>
      <c r="AS185" s="341">
        <f t="shared" si="44"/>
        <v>0</v>
      </c>
      <c r="AT185" s="341">
        <f t="shared" si="45"/>
        <v>0</v>
      </c>
      <c r="AU185" s="341">
        <f t="shared" si="46"/>
        <v>0</v>
      </c>
      <c r="AV185" s="351"/>
      <c r="AX185" s="349" cm="1">
        <f t="array" ref="AX185">IFERROR(_xldudf_SCOTT_SUMTRANSACTIONS(Scotts_Org1,'COA - VALUE TABLE'!$A185,'COA - VALUE TABLE'!AX$5,'COA - VALUE TABLE'!AX$6),0)</f>
        <v>0</v>
      </c>
      <c r="AY185" s="350" cm="1">
        <f t="array" ref="AY185">IFERROR(_xldudf_SCOTT_SUMTRANSACTIONS(Scotts_Org1,'COA - VALUE TABLE'!$A185,'COA - VALUE TABLE'!AY$5,'COA - VALUE TABLE'!AY$6),0)</f>
        <v>0</v>
      </c>
      <c r="AZ185" s="350" cm="1">
        <f t="array" ref="AZ185">IFERROR(_xldudf_SCOTT_SUMTRANSACTIONS(Scotts_Org1,'COA - VALUE TABLE'!$A185,'COA - VALUE TABLE'!AZ$5,'COA - VALUE TABLE'!AZ$6),0)</f>
        <v>0</v>
      </c>
      <c r="BA185" s="350" cm="1">
        <f t="array" ref="BA185">IFERROR(_xldudf_SCOTT_SUMTRANSACTIONS(Scotts_Org1,'COA - VALUE TABLE'!$A185,'COA - VALUE TABLE'!BA$5,'COA - VALUE TABLE'!BA$6),0)</f>
        <v>0</v>
      </c>
      <c r="BB185" s="350" cm="1">
        <f t="array" ref="BB185">IFERROR(_xldudf_SCOTT_SUMTRANSACTIONS(Scotts_Org1,'COA - VALUE TABLE'!$A185,'COA - VALUE TABLE'!BB$5,'COA - VALUE TABLE'!BB$6),0)</f>
        <v>0</v>
      </c>
      <c r="BC185" s="350" cm="1">
        <f t="array" ref="BC185">IFERROR(_xldudf_SCOTT_SUMTRANSACTIONS(Scotts_Org1,'COA - VALUE TABLE'!$A185,'COA - VALUE TABLE'!BC$5,'COA - VALUE TABLE'!BC$6),0)</f>
        <v>0</v>
      </c>
      <c r="BD185" s="350" cm="1">
        <f t="array" ref="BD185">IFERROR(_xldudf_SCOTT_SUMTRANSACTIONS(Scotts_Org1,'COA - VALUE TABLE'!$A185,'COA - VALUE TABLE'!BD$5,'COA - VALUE TABLE'!BD$6),0)</f>
        <v>0</v>
      </c>
      <c r="BE185" s="350" cm="1">
        <f t="array" ref="BE185">IFERROR(_xldudf_SCOTT_SUMTRANSACTIONS(Scotts_Org1,'COA - VALUE TABLE'!$A185,'COA - VALUE TABLE'!BE$5,'COA - VALUE TABLE'!BE$6),0)</f>
        <v>0</v>
      </c>
      <c r="BF185" s="350" cm="1">
        <f t="array" ref="BF185">IFERROR(_xldudf_SCOTT_SUMTRANSACTIONS(Scotts_Org1,'COA - VALUE TABLE'!$A185,'COA - VALUE TABLE'!BF$5,'COA - VALUE TABLE'!BF$6),0)</f>
        <v>0</v>
      </c>
      <c r="BG185" s="350" cm="1">
        <f t="array" ref="BG185">IFERROR(_xldudf_SCOTT_SUMTRANSACTIONS(Scotts_Org1,'COA - VALUE TABLE'!$A185,'COA - VALUE TABLE'!BG$5,'COA - VALUE TABLE'!BG$6),0)</f>
        <v>0</v>
      </c>
      <c r="BH185" s="350" cm="1">
        <f t="array" ref="BH185">IFERROR(_xldudf_SCOTT_SUMTRANSACTIONS(Scotts_Org1,'COA - VALUE TABLE'!$A185,'COA - VALUE TABLE'!BH$5,'COA - VALUE TABLE'!BH$6),0)</f>
        <v>0</v>
      </c>
      <c r="BI185" s="350" cm="1">
        <f t="array" ref="BI185">IFERROR(_xldudf_SCOTT_SUMTRANSACTIONS(Scotts_Org1,'COA - VALUE TABLE'!$A185,'COA - VALUE TABLE'!BI$5,'COA - VALUE TABLE'!BI$6),0)</f>
        <v>0</v>
      </c>
      <c r="BJ185" s="351" cm="1">
        <f t="array" ref="BJ185">IFERROR(_xldudf_SCOTT_SUMTRANSACTIONS(Scotts_Org1,'COA - VALUE TABLE'!$A185,'COA - VALUE TABLE'!BJ$5,'COA - VALUE TABLE'!BJ$6),0)</f>
        <v>0</v>
      </c>
    </row>
    <row r="186" spans="1:62" x14ac:dyDescent="0.2">
      <c r="A186" s="2"/>
      <c r="B186" s="341"/>
      <c r="C186" s="341"/>
      <c r="D186" s="341"/>
      <c r="E186" s="341"/>
      <c r="F186" s="341"/>
      <c r="G186" s="341"/>
      <c r="H186" s="341"/>
      <c r="I186" s="341"/>
      <c r="J186" s="341"/>
      <c r="K186" s="3"/>
      <c r="L186" t="str">
        <f t="shared" si="33"/>
        <v xml:space="preserve"> - </v>
      </c>
      <c r="M186" t="s">
        <v>456</v>
      </c>
      <c r="S186" s="349" cm="1">
        <f t="array" ref="S186">IFERROR(_xldudf_SCOTT_SUMTRANSACTIONS(Scotts_Org1,'COA - VALUE TABLE'!$A186,'COA - VALUE TABLE'!S$5,'COA - VALUE TABLE'!S$6),0)</f>
        <v>0</v>
      </c>
      <c r="T186" s="350" cm="1">
        <f t="array" ref="T186">IFERROR(_xldudf_SCOTT_SUMTRANSACTIONS(Scotts_Org1,'COA - VALUE TABLE'!$A186,'COA - VALUE TABLE'!T$5,'COA - VALUE TABLE'!T$6),0)</f>
        <v>0</v>
      </c>
      <c r="U186" s="350" cm="1">
        <f t="array" ref="U186">IFERROR(_xldudf_SCOTT_SUMTRANSACTIONS(Scotts_Org1,'COA - VALUE TABLE'!$A186,'COA - VALUE TABLE'!U$5,'COA - VALUE TABLE'!U$6),0)</f>
        <v>0</v>
      </c>
      <c r="V186" s="350" cm="1">
        <f t="array" ref="V186">IFERROR(_xldudf_SCOTT_SUMTRANSACTIONS(Scotts_Org1,'COA - VALUE TABLE'!$A186,'COA - VALUE TABLE'!V$5,'COA - VALUE TABLE'!V$6),0)</f>
        <v>0</v>
      </c>
      <c r="W186" s="350" cm="1">
        <f t="array" ref="W186">IFERROR(_xldudf_SCOTT_SUMTRANSACTIONS(Scotts_Org1,'COA - VALUE TABLE'!$A186,'COA - VALUE TABLE'!W$5,'COA - VALUE TABLE'!W$6),0)</f>
        <v>0</v>
      </c>
      <c r="X186" s="350" cm="1">
        <f t="array" ref="X186">IFERROR(_xldudf_SCOTT_SUMTRANSACTIONS(Scotts_Org1,'COA - VALUE TABLE'!$A186,'COA - VALUE TABLE'!X$5,'COA - VALUE TABLE'!X$6),0)</f>
        <v>0</v>
      </c>
      <c r="Y186" s="350" cm="1">
        <f t="array" ref="Y186">IFERROR(_xldudf_SCOTT_SUMTRANSACTIONS(Scotts_Org1,'COA - VALUE TABLE'!$A186,'COA - VALUE TABLE'!Y$5,'COA - VALUE TABLE'!Y$6),0)</f>
        <v>0</v>
      </c>
      <c r="Z186" s="350" cm="1">
        <f t="array" ref="Z186">IFERROR(_xldudf_SCOTT_SUMTRANSACTIONS(Scotts_Org1,'COA - VALUE TABLE'!$A186,'COA - VALUE TABLE'!Z$5,'COA - VALUE TABLE'!Z$6),0)</f>
        <v>0</v>
      </c>
      <c r="AA186" s="350" cm="1">
        <f t="array" ref="AA186">IFERROR(_xldudf_SCOTT_SUMTRANSACTIONS(Scotts_Org1,'COA - VALUE TABLE'!$A186,'COA - VALUE TABLE'!AA$5,'COA - VALUE TABLE'!AA$6),0)</f>
        <v>0</v>
      </c>
      <c r="AB186" s="350" cm="1">
        <f t="array" ref="AB186">IFERROR(_xldudf_SCOTT_SUMTRANSACTIONS(Scotts_Org1,'COA - VALUE TABLE'!$A186,'COA - VALUE TABLE'!AB$5,'COA - VALUE TABLE'!AB$6),0)</f>
        <v>0</v>
      </c>
      <c r="AC186" s="350" cm="1">
        <f t="array" ref="AC186">IFERROR(_xldudf_SCOTT_SUMTRANSACTIONS(Scotts_Org1,'COA - VALUE TABLE'!$A186,'COA - VALUE TABLE'!AC$5,'COA - VALUE TABLE'!AC$6),0)</f>
        <v>0</v>
      </c>
      <c r="AD186" s="350" cm="1">
        <f t="array" ref="AD186">IFERROR(_xldudf_SCOTT_SUMTRANSACTIONS(Scotts_Org1,'COA - VALUE TABLE'!$A186,'COA - VALUE TABLE'!AD$5,'COA - VALUE TABLE'!AD$6),0)</f>
        <v>0</v>
      </c>
      <c r="AE186" s="350">
        <f t="shared" si="34"/>
        <v>0</v>
      </c>
      <c r="AF186" s="350">
        <f>IF(Header!$C$4=S$7,S186,0)+IF(Header!$C$4=T$7,T186,0)+IF(Header!$C$4=U$7,U186,0)+IF(Header!$C$4=V$7,V186,0)+IF(Header!$C$4=W$7,W186,0)+IF(Header!$C$4=X$7,X186,0)+IF(Header!$C$4=Y$7,Y186,0)+IF(Header!$C$4=Z$7,Z186,0)+IF(Header!$C$4=AA$7,AA186,0)+IF(Header!$C$4=AB$7,AB186,0)+IF(Header!$C$4=AC$7,AC186,0)+IF(Header!$C$4=AD$7,AD186,0)</f>
        <v>0</v>
      </c>
      <c r="AG186" s="351">
        <f t="shared" si="47"/>
        <v>0</v>
      </c>
      <c r="AJ186" s="2">
        <f t="shared" si="35"/>
        <v>0</v>
      </c>
      <c r="AK186" s="341">
        <f t="shared" si="36"/>
        <v>0</v>
      </c>
      <c r="AL186" s="341">
        <f t="shared" si="37"/>
        <v>0</v>
      </c>
      <c r="AM186" s="341">
        <f t="shared" si="38"/>
        <v>0</v>
      </c>
      <c r="AN186" s="341">
        <f t="shared" si="39"/>
        <v>0</v>
      </c>
      <c r="AO186" s="341">
        <f t="shared" si="40"/>
        <v>0</v>
      </c>
      <c r="AP186" s="341">
        <f t="shared" si="41"/>
        <v>0</v>
      </c>
      <c r="AQ186" s="341">
        <f t="shared" si="42"/>
        <v>0</v>
      </c>
      <c r="AR186" s="341">
        <f t="shared" si="43"/>
        <v>0</v>
      </c>
      <c r="AS186" s="341">
        <f t="shared" si="44"/>
        <v>0</v>
      </c>
      <c r="AT186" s="341">
        <f t="shared" si="45"/>
        <v>0</v>
      </c>
      <c r="AU186" s="341">
        <f t="shared" si="46"/>
        <v>0</v>
      </c>
      <c r="AV186" s="351"/>
      <c r="AX186" s="349" cm="1">
        <f t="array" ref="AX186">IFERROR(_xldudf_SCOTT_SUMTRANSACTIONS(Scotts_Org1,'COA - VALUE TABLE'!$A186,'COA - VALUE TABLE'!AX$5,'COA - VALUE TABLE'!AX$6),0)</f>
        <v>0</v>
      </c>
      <c r="AY186" s="350" cm="1">
        <f t="array" ref="AY186">IFERROR(_xldudf_SCOTT_SUMTRANSACTIONS(Scotts_Org1,'COA - VALUE TABLE'!$A186,'COA - VALUE TABLE'!AY$5,'COA - VALUE TABLE'!AY$6),0)</f>
        <v>0</v>
      </c>
      <c r="AZ186" s="350" cm="1">
        <f t="array" ref="AZ186">IFERROR(_xldudf_SCOTT_SUMTRANSACTIONS(Scotts_Org1,'COA - VALUE TABLE'!$A186,'COA - VALUE TABLE'!AZ$5,'COA - VALUE TABLE'!AZ$6),0)</f>
        <v>0</v>
      </c>
      <c r="BA186" s="350" cm="1">
        <f t="array" ref="BA186">IFERROR(_xldudf_SCOTT_SUMTRANSACTIONS(Scotts_Org1,'COA - VALUE TABLE'!$A186,'COA - VALUE TABLE'!BA$5,'COA - VALUE TABLE'!BA$6),0)</f>
        <v>0</v>
      </c>
      <c r="BB186" s="350" cm="1">
        <f t="array" ref="BB186">IFERROR(_xldudf_SCOTT_SUMTRANSACTIONS(Scotts_Org1,'COA - VALUE TABLE'!$A186,'COA - VALUE TABLE'!BB$5,'COA - VALUE TABLE'!BB$6),0)</f>
        <v>0</v>
      </c>
      <c r="BC186" s="350" cm="1">
        <f t="array" ref="BC186">IFERROR(_xldudf_SCOTT_SUMTRANSACTIONS(Scotts_Org1,'COA - VALUE TABLE'!$A186,'COA - VALUE TABLE'!BC$5,'COA - VALUE TABLE'!BC$6),0)</f>
        <v>0</v>
      </c>
      <c r="BD186" s="350" cm="1">
        <f t="array" ref="BD186">IFERROR(_xldudf_SCOTT_SUMTRANSACTIONS(Scotts_Org1,'COA - VALUE TABLE'!$A186,'COA - VALUE TABLE'!BD$5,'COA - VALUE TABLE'!BD$6),0)</f>
        <v>0</v>
      </c>
      <c r="BE186" s="350" cm="1">
        <f t="array" ref="BE186">IFERROR(_xldudf_SCOTT_SUMTRANSACTIONS(Scotts_Org1,'COA - VALUE TABLE'!$A186,'COA - VALUE TABLE'!BE$5,'COA - VALUE TABLE'!BE$6),0)</f>
        <v>0</v>
      </c>
      <c r="BF186" s="350" cm="1">
        <f t="array" ref="BF186">IFERROR(_xldudf_SCOTT_SUMTRANSACTIONS(Scotts_Org1,'COA - VALUE TABLE'!$A186,'COA - VALUE TABLE'!BF$5,'COA - VALUE TABLE'!BF$6),0)</f>
        <v>0</v>
      </c>
      <c r="BG186" s="350" cm="1">
        <f t="array" ref="BG186">IFERROR(_xldudf_SCOTT_SUMTRANSACTIONS(Scotts_Org1,'COA - VALUE TABLE'!$A186,'COA - VALUE TABLE'!BG$5,'COA - VALUE TABLE'!BG$6),0)</f>
        <v>0</v>
      </c>
      <c r="BH186" s="350" cm="1">
        <f t="array" ref="BH186">IFERROR(_xldudf_SCOTT_SUMTRANSACTIONS(Scotts_Org1,'COA - VALUE TABLE'!$A186,'COA - VALUE TABLE'!BH$5,'COA - VALUE TABLE'!BH$6),0)</f>
        <v>0</v>
      </c>
      <c r="BI186" s="350" cm="1">
        <f t="array" ref="BI186">IFERROR(_xldudf_SCOTT_SUMTRANSACTIONS(Scotts_Org1,'COA - VALUE TABLE'!$A186,'COA - VALUE TABLE'!BI$5,'COA - VALUE TABLE'!BI$6),0)</f>
        <v>0</v>
      </c>
      <c r="BJ186" s="351" cm="1">
        <f t="array" ref="BJ186">IFERROR(_xldudf_SCOTT_SUMTRANSACTIONS(Scotts_Org1,'COA - VALUE TABLE'!$A186,'COA - VALUE TABLE'!BJ$5,'COA - VALUE TABLE'!BJ$6),0)</f>
        <v>0</v>
      </c>
    </row>
    <row r="187" spans="1:62" x14ac:dyDescent="0.2">
      <c r="A187" s="2"/>
      <c r="B187" s="341"/>
      <c r="C187" s="341"/>
      <c r="D187" s="341"/>
      <c r="E187" s="341"/>
      <c r="F187" s="341"/>
      <c r="G187" s="341"/>
      <c r="H187" s="341"/>
      <c r="I187" s="341"/>
      <c r="J187" s="341"/>
      <c r="K187" s="3"/>
      <c r="L187" t="str">
        <f t="shared" si="33"/>
        <v xml:space="preserve"> - </v>
      </c>
      <c r="M187" t="s">
        <v>456</v>
      </c>
      <c r="S187" s="349" cm="1">
        <f t="array" ref="S187">IFERROR(_xldudf_SCOTT_SUMTRANSACTIONS(Scotts_Org1,'COA - VALUE TABLE'!$A187,'COA - VALUE TABLE'!S$5,'COA - VALUE TABLE'!S$6),0)</f>
        <v>0</v>
      </c>
      <c r="T187" s="350" cm="1">
        <f t="array" ref="T187">IFERROR(_xldudf_SCOTT_SUMTRANSACTIONS(Scotts_Org1,'COA - VALUE TABLE'!$A187,'COA - VALUE TABLE'!T$5,'COA - VALUE TABLE'!T$6),0)</f>
        <v>0</v>
      </c>
      <c r="U187" s="350" cm="1">
        <f t="array" ref="U187">IFERROR(_xldudf_SCOTT_SUMTRANSACTIONS(Scotts_Org1,'COA - VALUE TABLE'!$A187,'COA - VALUE TABLE'!U$5,'COA - VALUE TABLE'!U$6),0)</f>
        <v>0</v>
      </c>
      <c r="V187" s="350" cm="1">
        <f t="array" ref="V187">IFERROR(_xldudf_SCOTT_SUMTRANSACTIONS(Scotts_Org1,'COA - VALUE TABLE'!$A187,'COA - VALUE TABLE'!V$5,'COA - VALUE TABLE'!V$6),0)</f>
        <v>0</v>
      </c>
      <c r="W187" s="350" cm="1">
        <f t="array" ref="W187">IFERROR(_xldudf_SCOTT_SUMTRANSACTIONS(Scotts_Org1,'COA - VALUE TABLE'!$A187,'COA - VALUE TABLE'!W$5,'COA - VALUE TABLE'!W$6),0)</f>
        <v>0</v>
      </c>
      <c r="X187" s="350" cm="1">
        <f t="array" ref="X187">IFERROR(_xldudf_SCOTT_SUMTRANSACTIONS(Scotts_Org1,'COA - VALUE TABLE'!$A187,'COA - VALUE TABLE'!X$5,'COA - VALUE TABLE'!X$6),0)</f>
        <v>0</v>
      </c>
      <c r="Y187" s="350" cm="1">
        <f t="array" ref="Y187">IFERROR(_xldudf_SCOTT_SUMTRANSACTIONS(Scotts_Org1,'COA - VALUE TABLE'!$A187,'COA - VALUE TABLE'!Y$5,'COA - VALUE TABLE'!Y$6),0)</f>
        <v>0</v>
      </c>
      <c r="Z187" s="350" cm="1">
        <f t="array" ref="Z187">IFERROR(_xldudf_SCOTT_SUMTRANSACTIONS(Scotts_Org1,'COA - VALUE TABLE'!$A187,'COA - VALUE TABLE'!Z$5,'COA - VALUE TABLE'!Z$6),0)</f>
        <v>0</v>
      </c>
      <c r="AA187" s="350" cm="1">
        <f t="array" ref="AA187">IFERROR(_xldudf_SCOTT_SUMTRANSACTIONS(Scotts_Org1,'COA - VALUE TABLE'!$A187,'COA - VALUE TABLE'!AA$5,'COA - VALUE TABLE'!AA$6),0)</f>
        <v>0</v>
      </c>
      <c r="AB187" s="350" cm="1">
        <f t="array" ref="AB187">IFERROR(_xldudf_SCOTT_SUMTRANSACTIONS(Scotts_Org1,'COA - VALUE TABLE'!$A187,'COA - VALUE TABLE'!AB$5,'COA - VALUE TABLE'!AB$6),0)</f>
        <v>0</v>
      </c>
      <c r="AC187" s="350" cm="1">
        <f t="array" ref="AC187">IFERROR(_xldudf_SCOTT_SUMTRANSACTIONS(Scotts_Org1,'COA - VALUE TABLE'!$A187,'COA - VALUE TABLE'!AC$5,'COA - VALUE TABLE'!AC$6),0)</f>
        <v>0</v>
      </c>
      <c r="AD187" s="350" cm="1">
        <f t="array" ref="AD187">IFERROR(_xldudf_SCOTT_SUMTRANSACTIONS(Scotts_Org1,'COA - VALUE TABLE'!$A187,'COA - VALUE TABLE'!AD$5,'COA - VALUE TABLE'!AD$6),0)</f>
        <v>0</v>
      </c>
      <c r="AE187" s="350">
        <f t="shared" si="34"/>
        <v>0</v>
      </c>
      <c r="AF187" s="350">
        <f>IF(Header!$C$4=S$7,S187,0)+IF(Header!$C$4=T$7,T187,0)+IF(Header!$C$4=U$7,U187,0)+IF(Header!$C$4=V$7,V187,0)+IF(Header!$C$4=W$7,W187,0)+IF(Header!$C$4=X$7,X187,0)+IF(Header!$C$4=Y$7,Y187,0)+IF(Header!$C$4=Z$7,Z187,0)+IF(Header!$C$4=AA$7,AA187,0)+IF(Header!$C$4=AB$7,AB187,0)+IF(Header!$C$4=AC$7,AC187,0)+IF(Header!$C$4=AD$7,AD187,0)</f>
        <v>0</v>
      </c>
      <c r="AG187" s="351">
        <f t="shared" si="47"/>
        <v>0</v>
      </c>
      <c r="AJ187" s="2">
        <f t="shared" si="35"/>
        <v>0</v>
      </c>
      <c r="AK187" s="341">
        <f t="shared" si="36"/>
        <v>0</v>
      </c>
      <c r="AL187" s="341">
        <f t="shared" si="37"/>
        <v>0</v>
      </c>
      <c r="AM187" s="341">
        <f t="shared" si="38"/>
        <v>0</v>
      </c>
      <c r="AN187" s="341">
        <f t="shared" si="39"/>
        <v>0</v>
      </c>
      <c r="AO187" s="341">
        <f t="shared" si="40"/>
        <v>0</v>
      </c>
      <c r="AP187" s="341">
        <f t="shared" si="41"/>
        <v>0</v>
      </c>
      <c r="AQ187" s="341">
        <f t="shared" si="42"/>
        <v>0</v>
      </c>
      <c r="AR187" s="341">
        <f t="shared" si="43"/>
        <v>0</v>
      </c>
      <c r="AS187" s="341">
        <f t="shared" si="44"/>
        <v>0</v>
      </c>
      <c r="AT187" s="341">
        <f t="shared" si="45"/>
        <v>0</v>
      </c>
      <c r="AU187" s="341">
        <f t="shared" si="46"/>
        <v>0</v>
      </c>
      <c r="AV187" s="351"/>
      <c r="AX187" s="349" cm="1">
        <f t="array" ref="AX187">IFERROR(_xldudf_SCOTT_SUMTRANSACTIONS(Scotts_Org1,'COA - VALUE TABLE'!$A187,'COA - VALUE TABLE'!AX$5,'COA - VALUE TABLE'!AX$6),0)</f>
        <v>0</v>
      </c>
      <c r="AY187" s="350" cm="1">
        <f t="array" ref="AY187">IFERROR(_xldudf_SCOTT_SUMTRANSACTIONS(Scotts_Org1,'COA - VALUE TABLE'!$A187,'COA - VALUE TABLE'!AY$5,'COA - VALUE TABLE'!AY$6),0)</f>
        <v>0</v>
      </c>
      <c r="AZ187" s="350" cm="1">
        <f t="array" ref="AZ187">IFERROR(_xldudf_SCOTT_SUMTRANSACTIONS(Scotts_Org1,'COA - VALUE TABLE'!$A187,'COA - VALUE TABLE'!AZ$5,'COA - VALUE TABLE'!AZ$6),0)</f>
        <v>0</v>
      </c>
      <c r="BA187" s="350" cm="1">
        <f t="array" ref="BA187">IFERROR(_xldudf_SCOTT_SUMTRANSACTIONS(Scotts_Org1,'COA - VALUE TABLE'!$A187,'COA - VALUE TABLE'!BA$5,'COA - VALUE TABLE'!BA$6),0)</f>
        <v>0</v>
      </c>
      <c r="BB187" s="350" cm="1">
        <f t="array" ref="BB187">IFERROR(_xldudf_SCOTT_SUMTRANSACTIONS(Scotts_Org1,'COA - VALUE TABLE'!$A187,'COA - VALUE TABLE'!BB$5,'COA - VALUE TABLE'!BB$6),0)</f>
        <v>0</v>
      </c>
      <c r="BC187" s="350" cm="1">
        <f t="array" ref="BC187">IFERROR(_xldudf_SCOTT_SUMTRANSACTIONS(Scotts_Org1,'COA - VALUE TABLE'!$A187,'COA - VALUE TABLE'!BC$5,'COA - VALUE TABLE'!BC$6),0)</f>
        <v>0</v>
      </c>
      <c r="BD187" s="350" cm="1">
        <f t="array" ref="BD187">IFERROR(_xldudf_SCOTT_SUMTRANSACTIONS(Scotts_Org1,'COA - VALUE TABLE'!$A187,'COA - VALUE TABLE'!BD$5,'COA - VALUE TABLE'!BD$6),0)</f>
        <v>0</v>
      </c>
      <c r="BE187" s="350" cm="1">
        <f t="array" ref="BE187">IFERROR(_xldudf_SCOTT_SUMTRANSACTIONS(Scotts_Org1,'COA - VALUE TABLE'!$A187,'COA - VALUE TABLE'!BE$5,'COA - VALUE TABLE'!BE$6),0)</f>
        <v>0</v>
      </c>
      <c r="BF187" s="350" cm="1">
        <f t="array" ref="BF187">IFERROR(_xldudf_SCOTT_SUMTRANSACTIONS(Scotts_Org1,'COA - VALUE TABLE'!$A187,'COA - VALUE TABLE'!BF$5,'COA - VALUE TABLE'!BF$6),0)</f>
        <v>0</v>
      </c>
      <c r="BG187" s="350" cm="1">
        <f t="array" ref="BG187">IFERROR(_xldudf_SCOTT_SUMTRANSACTIONS(Scotts_Org1,'COA - VALUE TABLE'!$A187,'COA - VALUE TABLE'!BG$5,'COA - VALUE TABLE'!BG$6),0)</f>
        <v>0</v>
      </c>
      <c r="BH187" s="350" cm="1">
        <f t="array" ref="BH187">IFERROR(_xldudf_SCOTT_SUMTRANSACTIONS(Scotts_Org1,'COA - VALUE TABLE'!$A187,'COA - VALUE TABLE'!BH$5,'COA - VALUE TABLE'!BH$6),0)</f>
        <v>0</v>
      </c>
      <c r="BI187" s="350" cm="1">
        <f t="array" ref="BI187">IFERROR(_xldudf_SCOTT_SUMTRANSACTIONS(Scotts_Org1,'COA - VALUE TABLE'!$A187,'COA - VALUE TABLE'!BI$5,'COA - VALUE TABLE'!BI$6),0)</f>
        <v>0</v>
      </c>
      <c r="BJ187" s="351" cm="1">
        <f t="array" ref="BJ187">IFERROR(_xldudf_SCOTT_SUMTRANSACTIONS(Scotts_Org1,'COA - VALUE TABLE'!$A187,'COA - VALUE TABLE'!BJ$5,'COA - VALUE TABLE'!BJ$6),0)</f>
        <v>0</v>
      </c>
    </row>
    <row r="188" spans="1:62" x14ac:dyDescent="0.2">
      <c r="A188" s="2"/>
      <c r="B188" s="341"/>
      <c r="C188" s="341"/>
      <c r="D188" s="341"/>
      <c r="E188" s="341"/>
      <c r="F188" s="341"/>
      <c r="G188" s="341"/>
      <c r="H188" s="341"/>
      <c r="I188" s="341"/>
      <c r="J188" s="341"/>
      <c r="K188" s="3"/>
      <c r="L188" t="str">
        <f t="shared" si="33"/>
        <v xml:space="preserve"> - </v>
      </c>
      <c r="M188" t="s">
        <v>456</v>
      </c>
      <c r="S188" s="349" cm="1">
        <f t="array" ref="S188">IFERROR(_xldudf_SCOTT_SUMTRANSACTIONS(Scotts_Org1,'COA - VALUE TABLE'!$A188,'COA - VALUE TABLE'!S$5,'COA - VALUE TABLE'!S$6),0)</f>
        <v>0</v>
      </c>
      <c r="T188" s="350" cm="1">
        <f t="array" ref="T188">IFERROR(_xldudf_SCOTT_SUMTRANSACTIONS(Scotts_Org1,'COA - VALUE TABLE'!$A188,'COA - VALUE TABLE'!T$5,'COA - VALUE TABLE'!T$6),0)</f>
        <v>0</v>
      </c>
      <c r="U188" s="350" cm="1">
        <f t="array" ref="U188">IFERROR(_xldudf_SCOTT_SUMTRANSACTIONS(Scotts_Org1,'COA - VALUE TABLE'!$A188,'COA - VALUE TABLE'!U$5,'COA - VALUE TABLE'!U$6),0)</f>
        <v>0</v>
      </c>
      <c r="V188" s="350" cm="1">
        <f t="array" ref="V188">IFERROR(_xldudf_SCOTT_SUMTRANSACTIONS(Scotts_Org1,'COA - VALUE TABLE'!$A188,'COA - VALUE TABLE'!V$5,'COA - VALUE TABLE'!V$6),0)</f>
        <v>0</v>
      </c>
      <c r="W188" s="350" cm="1">
        <f t="array" ref="W188">IFERROR(_xldudf_SCOTT_SUMTRANSACTIONS(Scotts_Org1,'COA - VALUE TABLE'!$A188,'COA - VALUE TABLE'!W$5,'COA - VALUE TABLE'!W$6),0)</f>
        <v>0</v>
      </c>
      <c r="X188" s="350" cm="1">
        <f t="array" ref="X188">IFERROR(_xldudf_SCOTT_SUMTRANSACTIONS(Scotts_Org1,'COA - VALUE TABLE'!$A188,'COA - VALUE TABLE'!X$5,'COA - VALUE TABLE'!X$6),0)</f>
        <v>0</v>
      </c>
      <c r="Y188" s="350" cm="1">
        <f t="array" ref="Y188">IFERROR(_xldudf_SCOTT_SUMTRANSACTIONS(Scotts_Org1,'COA - VALUE TABLE'!$A188,'COA - VALUE TABLE'!Y$5,'COA - VALUE TABLE'!Y$6),0)</f>
        <v>0</v>
      </c>
      <c r="Z188" s="350" cm="1">
        <f t="array" ref="Z188">IFERROR(_xldudf_SCOTT_SUMTRANSACTIONS(Scotts_Org1,'COA - VALUE TABLE'!$A188,'COA - VALUE TABLE'!Z$5,'COA - VALUE TABLE'!Z$6),0)</f>
        <v>0</v>
      </c>
      <c r="AA188" s="350" cm="1">
        <f t="array" ref="AA188">IFERROR(_xldudf_SCOTT_SUMTRANSACTIONS(Scotts_Org1,'COA - VALUE TABLE'!$A188,'COA - VALUE TABLE'!AA$5,'COA - VALUE TABLE'!AA$6),0)</f>
        <v>0</v>
      </c>
      <c r="AB188" s="350" cm="1">
        <f t="array" ref="AB188">IFERROR(_xldudf_SCOTT_SUMTRANSACTIONS(Scotts_Org1,'COA - VALUE TABLE'!$A188,'COA - VALUE TABLE'!AB$5,'COA - VALUE TABLE'!AB$6),0)</f>
        <v>0</v>
      </c>
      <c r="AC188" s="350" cm="1">
        <f t="array" ref="AC188">IFERROR(_xldudf_SCOTT_SUMTRANSACTIONS(Scotts_Org1,'COA - VALUE TABLE'!$A188,'COA - VALUE TABLE'!AC$5,'COA - VALUE TABLE'!AC$6),0)</f>
        <v>0</v>
      </c>
      <c r="AD188" s="350" cm="1">
        <f t="array" ref="AD188">IFERROR(_xldudf_SCOTT_SUMTRANSACTIONS(Scotts_Org1,'COA - VALUE TABLE'!$A188,'COA - VALUE TABLE'!AD$5,'COA - VALUE TABLE'!AD$6),0)</f>
        <v>0</v>
      </c>
      <c r="AE188" s="350">
        <f t="shared" si="34"/>
        <v>0</v>
      </c>
      <c r="AF188" s="350">
        <f>IF(Header!$C$4=S$7,S188,0)+IF(Header!$C$4=T$7,T188,0)+IF(Header!$C$4=U$7,U188,0)+IF(Header!$C$4=V$7,V188,0)+IF(Header!$C$4=W$7,W188,0)+IF(Header!$C$4=X$7,X188,0)+IF(Header!$C$4=Y$7,Y188,0)+IF(Header!$C$4=Z$7,Z188,0)+IF(Header!$C$4=AA$7,AA188,0)+IF(Header!$C$4=AB$7,AB188,0)+IF(Header!$C$4=AC$7,AC188,0)+IF(Header!$C$4=AD$7,AD188,0)</f>
        <v>0</v>
      </c>
      <c r="AG188" s="351">
        <f t="shared" si="47"/>
        <v>0</v>
      </c>
      <c r="AJ188" s="2">
        <f t="shared" si="35"/>
        <v>0</v>
      </c>
      <c r="AK188" s="341">
        <f t="shared" si="36"/>
        <v>0</v>
      </c>
      <c r="AL188" s="341">
        <f t="shared" si="37"/>
        <v>0</v>
      </c>
      <c r="AM188" s="341">
        <f t="shared" si="38"/>
        <v>0</v>
      </c>
      <c r="AN188" s="341">
        <f t="shared" si="39"/>
        <v>0</v>
      </c>
      <c r="AO188" s="341">
        <f t="shared" si="40"/>
        <v>0</v>
      </c>
      <c r="AP188" s="341">
        <f t="shared" si="41"/>
        <v>0</v>
      </c>
      <c r="AQ188" s="341">
        <f t="shared" si="42"/>
        <v>0</v>
      </c>
      <c r="AR188" s="341">
        <f t="shared" si="43"/>
        <v>0</v>
      </c>
      <c r="AS188" s="341">
        <f t="shared" si="44"/>
        <v>0</v>
      </c>
      <c r="AT188" s="341">
        <f t="shared" si="45"/>
        <v>0</v>
      </c>
      <c r="AU188" s="341">
        <f t="shared" si="46"/>
        <v>0</v>
      </c>
      <c r="AV188" s="351"/>
      <c r="AX188" s="349" cm="1">
        <f t="array" ref="AX188">IFERROR(_xldudf_SCOTT_SUMTRANSACTIONS(Scotts_Org1,'COA - VALUE TABLE'!$A188,'COA - VALUE TABLE'!AX$5,'COA - VALUE TABLE'!AX$6),0)</f>
        <v>0</v>
      </c>
      <c r="AY188" s="350" cm="1">
        <f t="array" ref="AY188">IFERROR(_xldudf_SCOTT_SUMTRANSACTIONS(Scotts_Org1,'COA - VALUE TABLE'!$A188,'COA - VALUE TABLE'!AY$5,'COA - VALUE TABLE'!AY$6),0)</f>
        <v>0</v>
      </c>
      <c r="AZ188" s="350" cm="1">
        <f t="array" ref="AZ188">IFERROR(_xldudf_SCOTT_SUMTRANSACTIONS(Scotts_Org1,'COA - VALUE TABLE'!$A188,'COA - VALUE TABLE'!AZ$5,'COA - VALUE TABLE'!AZ$6),0)</f>
        <v>0</v>
      </c>
      <c r="BA188" s="350" cm="1">
        <f t="array" ref="BA188">IFERROR(_xldudf_SCOTT_SUMTRANSACTIONS(Scotts_Org1,'COA - VALUE TABLE'!$A188,'COA - VALUE TABLE'!BA$5,'COA - VALUE TABLE'!BA$6),0)</f>
        <v>0</v>
      </c>
      <c r="BB188" s="350" cm="1">
        <f t="array" ref="BB188">IFERROR(_xldudf_SCOTT_SUMTRANSACTIONS(Scotts_Org1,'COA - VALUE TABLE'!$A188,'COA - VALUE TABLE'!BB$5,'COA - VALUE TABLE'!BB$6),0)</f>
        <v>0</v>
      </c>
      <c r="BC188" s="350" cm="1">
        <f t="array" ref="BC188">IFERROR(_xldudf_SCOTT_SUMTRANSACTIONS(Scotts_Org1,'COA - VALUE TABLE'!$A188,'COA - VALUE TABLE'!BC$5,'COA - VALUE TABLE'!BC$6),0)</f>
        <v>0</v>
      </c>
      <c r="BD188" s="350" cm="1">
        <f t="array" ref="BD188">IFERROR(_xldudf_SCOTT_SUMTRANSACTIONS(Scotts_Org1,'COA - VALUE TABLE'!$A188,'COA - VALUE TABLE'!BD$5,'COA - VALUE TABLE'!BD$6),0)</f>
        <v>0</v>
      </c>
      <c r="BE188" s="350" cm="1">
        <f t="array" ref="BE188">IFERROR(_xldudf_SCOTT_SUMTRANSACTIONS(Scotts_Org1,'COA - VALUE TABLE'!$A188,'COA - VALUE TABLE'!BE$5,'COA - VALUE TABLE'!BE$6),0)</f>
        <v>0</v>
      </c>
      <c r="BF188" s="350" cm="1">
        <f t="array" ref="BF188">IFERROR(_xldudf_SCOTT_SUMTRANSACTIONS(Scotts_Org1,'COA - VALUE TABLE'!$A188,'COA - VALUE TABLE'!BF$5,'COA - VALUE TABLE'!BF$6),0)</f>
        <v>0</v>
      </c>
      <c r="BG188" s="350" cm="1">
        <f t="array" ref="BG188">IFERROR(_xldudf_SCOTT_SUMTRANSACTIONS(Scotts_Org1,'COA - VALUE TABLE'!$A188,'COA - VALUE TABLE'!BG$5,'COA - VALUE TABLE'!BG$6),0)</f>
        <v>0</v>
      </c>
      <c r="BH188" s="350" cm="1">
        <f t="array" ref="BH188">IFERROR(_xldudf_SCOTT_SUMTRANSACTIONS(Scotts_Org1,'COA - VALUE TABLE'!$A188,'COA - VALUE TABLE'!BH$5,'COA - VALUE TABLE'!BH$6),0)</f>
        <v>0</v>
      </c>
      <c r="BI188" s="350" cm="1">
        <f t="array" ref="BI188">IFERROR(_xldudf_SCOTT_SUMTRANSACTIONS(Scotts_Org1,'COA - VALUE TABLE'!$A188,'COA - VALUE TABLE'!BI$5,'COA - VALUE TABLE'!BI$6),0)</f>
        <v>0</v>
      </c>
      <c r="BJ188" s="351" cm="1">
        <f t="array" ref="BJ188">IFERROR(_xldudf_SCOTT_SUMTRANSACTIONS(Scotts_Org1,'COA - VALUE TABLE'!$A188,'COA - VALUE TABLE'!BJ$5,'COA - VALUE TABLE'!BJ$6),0)</f>
        <v>0</v>
      </c>
    </row>
    <row r="189" spans="1:62" x14ac:dyDescent="0.2">
      <c r="A189" s="2"/>
      <c r="B189" s="341"/>
      <c r="C189" s="341"/>
      <c r="D189" s="341"/>
      <c r="E189" s="341"/>
      <c r="F189" s="341"/>
      <c r="G189" s="341"/>
      <c r="H189" s="341"/>
      <c r="I189" s="341"/>
      <c r="J189" s="341"/>
      <c r="K189" s="3"/>
      <c r="L189" t="str">
        <f t="shared" si="33"/>
        <v xml:space="preserve"> - </v>
      </c>
      <c r="M189" t="s">
        <v>456</v>
      </c>
      <c r="S189" s="349" cm="1">
        <f t="array" ref="S189">IFERROR(_xldudf_SCOTT_SUMTRANSACTIONS(Scotts_Org1,'COA - VALUE TABLE'!$A189,'COA - VALUE TABLE'!S$5,'COA - VALUE TABLE'!S$6),0)</f>
        <v>0</v>
      </c>
      <c r="T189" s="350" cm="1">
        <f t="array" ref="T189">IFERROR(_xldudf_SCOTT_SUMTRANSACTIONS(Scotts_Org1,'COA - VALUE TABLE'!$A189,'COA - VALUE TABLE'!T$5,'COA - VALUE TABLE'!T$6),0)</f>
        <v>0</v>
      </c>
      <c r="U189" s="350" cm="1">
        <f t="array" ref="U189">IFERROR(_xldudf_SCOTT_SUMTRANSACTIONS(Scotts_Org1,'COA - VALUE TABLE'!$A189,'COA - VALUE TABLE'!U$5,'COA - VALUE TABLE'!U$6),0)</f>
        <v>0</v>
      </c>
      <c r="V189" s="350" cm="1">
        <f t="array" ref="V189">IFERROR(_xldudf_SCOTT_SUMTRANSACTIONS(Scotts_Org1,'COA - VALUE TABLE'!$A189,'COA - VALUE TABLE'!V$5,'COA - VALUE TABLE'!V$6),0)</f>
        <v>0</v>
      </c>
      <c r="W189" s="350" cm="1">
        <f t="array" ref="W189">IFERROR(_xldudf_SCOTT_SUMTRANSACTIONS(Scotts_Org1,'COA - VALUE TABLE'!$A189,'COA - VALUE TABLE'!W$5,'COA - VALUE TABLE'!W$6),0)</f>
        <v>0</v>
      </c>
      <c r="X189" s="350" cm="1">
        <f t="array" ref="X189">IFERROR(_xldudf_SCOTT_SUMTRANSACTIONS(Scotts_Org1,'COA - VALUE TABLE'!$A189,'COA - VALUE TABLE'!X$5,'COA - VALUE TABLE'!X$6),0)</f>
        <v>0</v>
      </c>
      <c r="Y189" s="350" cm="1">
        <f t="array" ref="Y189">IFERROR(_xldudf_SCOTT_SUMTRANSACTIONS(Scotts_Org1,'COA - VALUE TABLE'!$A189,'COA - VALUE TABLE'!Y$5,'COA - VALUE TABLE'!Y$6),0)</f>
        <v>0</v>
      </c>
      <c r="Z189" s="350" cm="1">
        <f t="array" ref="Z189">IFERROR(_xldudf_SCOTT_SUMTRANSACTIONS(Scotts_Org1,'COA - VALUE TABLE'!$A189,'COA - VALUE TABLE'!Z$5,'COA - VALUE TABLE'!Z$6),0)</f>
        <v>0</v>
      </c>
      <c r="AA189" s="350" cm="1">
        <f t="array" ref="AA189">IFERROR(_xldudf_SCOTT_SUMTRANSACTIONS(Scotts_Org1,'COA - VALUE TABLE'!$A189,'COA - VALUE TABLE'!AA$5,'COA - VALUE TABLE'!AA$6),0)</f>
        <v>0</v>
      </c>
      <c r="AB189" s="350" cm="1">
        <f t="array" ref="AB189">IFERROR(_xldudf_SCOTT_SUMTRANSACTIONS(Scotts_Org1,'COA - VALUE TABLE'!$A189,'COA - VALUE TABLE'!AB$5,'COA - VALUE TABLE'!AB$6),0)</f>
        <v>0</v>
      </c>
      <c r="AC189" s="350" cm="1">
        <f t="array" ref="AC189">IFERROR(_xldudf_SCOTT_SUMTRANSACTIONS(Scotts_Org1,'COA - VALUE TABLE'!$A189,'COA - VALUE TABLE'!AC$5,'COA - VALUE TABLE'!AC$6),0)</f>
        <v>0</v>
      </c>
      <c r="AD189" s="350" cm="1">
        <f t="array" ref="AD189">IFERROR(_xldudf_SCOTT_SUMTRANSACTIONS(Scotts_Org1,'COA - VALUE TABLE'!$A189,'COA - VALUE TABLE'!AD$5,'COA - VALUE TABLE'!AD$6),0)</f>
        <v>0</v>
      </c>
      <c r="AE189" s="350">
        <f t="shared" si="34"/>
        <v>0</v>
      </c>
      <c r="AF189" s="350">
        <f>IF(Header!$C$4=S$7,S189,0)+IF(Header!$C$4=T$7,T189,0)+IF(Header!$C$4=U$7,U189,0)+IF(Header!$C$4=V$7,V189,0)+IF(Header!$C$4=W$7,W189,0)+IF(Header!$C$4=X$7,X189,0)+IF(Header!$C$4=Y$7,Y189,0)+IF(Header!$C$4=Z$7,Z189,0)+IF(Header!$C$4=AA$7,AA189,0)+IF(Header!$C$4=AB$7,AB189,0)+IF(Header!$C$4=AC$7,AC189,0)+IF(Header!$C$4=AD$7,AD189,0)</f>
        <v>0</v>
      </c>
      <c r="AG189" s="351">
        <f t="shared" si="47"/>
        <v>0</v>
      </c>
      <c r="AJ189" s="2">
        <f t="shared" si="35"/>
        <v>0</v>
      </c>
      <c r="AK189" s="341">
        <f t="shared" si="36"/>
        <v>0</v>
      </c>
      <c r="AL189" s="341">
        <f t="shared" si="37"/>
        <v>0</v>
      </c>
      <c r="AM189" s="341">
        <f t="shared" si="38"/>
        <v>0</v>
      </c>
      <c r="AN189" s="341">
        <f t="shared" si="39"/>
        <v>0</v>
      </c>
      <c r="AO189" s="341">
        <f t="shared" si="40"/>
        <v>0</v>
      </c>
      <c r="AP189" s="341">
        <f t="shared" si="41"/>
        <v>0</v>
      </c>
      <c r="AQ189" s="341">
        <f t="shared" si="42"/>
        <v>0</v>
      </c>
      <c r="AR189" s="341">
        <f t="shared" si="43"/>
        <v>0</v>
      </c>
      <c r="AS189" s="341">
        <f t="shared" si="44"/>
        <v>0</v>
      </c>
      <c r="AT189" s="341">
        <f t="shared" si="45"/>
        <v>0</v>
      </c>
      <c r="AU189" s="341">
        <f t="shared" si="46"/>
        <v>0</v>
      </c>
      <c r="AV189" s="351"/>
      <c r="AX189" s="349" cm="1">
        <f t="array" ref="AX189">IFERROR(_xldudf_SCOTT_SUMTRANSACTIONS(Scotts_Org1,'COA - VALUE TABLE'!$A189,'COA - VALUE TABLE'!AX$5,'COA - VALUE TABLE'!AX$6),0)</f>
        <v>0</v>
      </c>
      <c r="AY189" s="350" cm="1">
        <f t="array" ref="AY189">IFERROR(_xldudf_SCOTT_SUMTRANSACTIONS(Scotts_Org1,'COA - VALUE TABLE'!$A189,'COA - VALUE TABLE'!AY$5,'COA - VALUE TABLE'!AY$6),0)</f>
        <v>0</v>
      </c>
      <c r="AZ189" s="350" cm="1">
        <f t="array" ref="AZ189">IFERROR(_xldudf_SCOTT_SUMTRANSACTIONS(Scotts_Org1,'COA - VALUE TABLE'!$A189,'COA - VALUE TABLE'!AZ$5,'COA - VALUE TABLE'!AZ$6),0)</f>
        <v>0</v>
      </c>
      <c r="BA189" s="350" cm="1">
        <f t="array" ref="BA189">IFERROR(_xldudf_SCOTT_SUMTRANSACTIONS(Scotts_Org1,'COA - VALUE TABLE'!$A189,'COA - VALUE TABLE'!BA$5,'COA - VALUE TABLE'!BA$6),0)</f>
        <v>0</v>
      </c>
      <c r="BB189" s="350" cm="1">
        <f t="array" ref="BB189">IFERROR(_xldudf_SCOTT_SUMTRANSACTIONS(Scotts_Org1,'COA - VALUE TABLE'!$A189,'COA - VALUE TABLE'!BB$5,'COA - VALUE TABLE'!BB$6),0)</f>
        <v>0</v>
      </c>
      <c r="BC189" s="350" cm="1">
        <f t="array" ref="BC189">IFERROR(_xldudf_SCOTT_SUMTRANSACTIONS(Scotts_Org1,'COA - VALUE TABLE'!$A189,'COA - VALUE TABLE'!BC$5,'COA - VALUE TABLE'!BC$6),0)</f>
        <v>0</v>
      </c>
      <c r="BD189" s="350" cm="1">
        <f t="array" ref="BD189">IFERROR(_xldudf_SCOTT_SUMTRANSACTIONS(Scotts_Org1,'COA - VALUE TABLE'!$A189,'COA - VALUE TABLE'!BD$5,'COA - VALUE TABLE'!BD$6),0)</f>
        <v>0</v>
      </c>
      <c r="BE189" s="350" cm="1">
        <f t="array" ref="BE189">IFERROR(_xldudf_SCOTT_SUMTRANSACTIONS(Scotts_Org1,'COA - VALUE TABLE'!$A189,'COA - VALUE TABLE'!BE$5,'COA - VALUE TABLE'!BE$6),0)</f>
        <v>0</v>
      </c>
      <c r="BF189" s="350" cm="1">
        <f t="array" ref="BF189">IFERROR(_xldudf_SCOTT_SUMTRANSACTIONS(Scotts_Org1,'COA - VALUE TABLE'!$A189,'COA - VALUE TABLE'!BF$5,'COA - VALUE TABLE'!BF$6),0)</f>
        <v>0</v>
      </c>
      <c r="BG189" s="350" cm="1">
        <f t="array" ref="BG189">IFERROR(_xldudf_SCOTT_SUMTRANSACTIONS(Scotts_Org1,'COA - VALUE TABLE'!$A189,'COA - VALUE TABLE'!BG$5,'COA - VALUE TABLE'!BG$6),0)</f>
        <v>0</v>
      </c>
      <c r="BH189" s="350" cm="1">
        <f t="array" ref="BH189">IFERROR(_xldudf_SCOTT_SUMTRANSACTIONS(Scotts_Org1,'COA - VALUE TABLE'!$A189,'COA - VALUE TABLE'!BH$5,'COA - VALUE TABLE'!BH$6),0)</f>
        <v>0</v>
      </c>
      <c r="BI189" s="350" cm="1">
        <f t="array" ref="BI189">IFERROR(_xldudf_SCOTT_SUMTRANSACTIONS(Scotts_Org1,'COA - VALUE TABLE'!$A189,'COA - VALUE TABLE'!BI$5,'COA - VALUE TABLE'!BI$6),0)</f>
        <v>0</v>
      </c>
      <c r="BJ189" s="351" cm="1">
        <f t="array" ref="BJ189">IFERROR(_xldudf_SCOTT_SUMTRANSACTIONS(Scotts_Org1,'COA - VALUE TABLE'!$A189,'COA - VALUE TABLE'!BJ$5,'COA - VALUE TABLE'!BJ$6),0)</f>
        <v>0</v>
      </c>
    </row>
    <row r="190" spans="1:62" x14ac:dyDescent="0.2">
      <c r="A190" s="2"/>
      <c r="B190" s="341"/>
      <c r="C190" s="341"/>
      <c r="D190" s="341"/>
      <c r="E190" s="341"/>
      <c r="F190" s="341"/>
      <c r="G190" s="341"/>
      <c r="H190" s="341"/>
      <c r="I190" s="341"/>
      <c r="J190" s="341"/>
      <c r="K190" s="3"/>
      <c r="L190" t="str">
        <f t="shared" si="33"/>
        <v xml:space="preserve"> - </v>
      </c>
      <c r="M190" t="s">
        <v>456</v>
      </c>
      <c r="S190" s="349" cm="1">
        <f t="array" ref="S190">IFERROR(_xldudf_SCOTT_SUMTRANSACTIONS(Scotts_Org1,'COA - VALUE TABLE'!$A190,'COA - VALUE TABLE'!S$5,'COA - VALUE TABLE'!S$6),0)</f>
        <v>0</v>
      </c>
      <c r="T190" s="350" cm="1">
        <f t="array" ref="T190">IFERROR(_xldudf_SCOTT_SUMTRANSACTIONS(Scotts_Org1,'COA - VALUE TABLE'!$A190,'COA - VALUE TABLE'!T$5,'COA - VALUE TABLE'!T$6),0)</f>
        <v>0</v>
      </c>
      <c r="U190" s="350" cm="1">
        <f t="array" ref="U190">IFERROR(_xldudf_SCOTT_SUMTRANSACTIONS(Scotts_Org1,'COA - VALUE TABLE'!$A190,'COA - VALUE TABLE'!U$5,'COA - VALUE TABLE'!U$6),0)</f>
        <v>0</v>
      </c>
      <c r="V190" s="350" cm="1">
        <f t="array" ref="V190">IFERROR(_xldudf_SCOTT_SUMTRANSACTIONS(Scotts_Org1,'COA - VALUE TABLE'!$A190,'COA - VALUE TABLE'!V$5,'COA - VALUE TABLE'!V$6),0)</f>
        <v>0</v>
      </c>
      <c r="W190" s="350" cm="1">
        <f t="array" ref="W190">IFERROR(_xldudf_SCOTT_SUMTRANSACTIONS(Scotts_Org1,'COA - VALUE TABLE'!$A190,'COA - VALUE TABLE'!W$5,'COA - VALUE TABLE'!W$6),0)</f>
        <v>0</v>
      </c>
      <c r="X190" s="350" cm="1">
        <f t="array" ref="X190">IFERROR(_xldudf_SCOTT_SUMTRANSACTIONS(Scotts_Org1,'COA - VALUE TABLE'!$A190,'COA - VALUE TABLE'!X$5,'COA - VALUE TABLE'!X$6),0)</f>
        <v>0</v>
      </c>
      <c r="Y190" s="350" cm="1">
        <f t="array" ref="Y190">IFERROR(_xldudf_SCOTT_SUMTRANSACTIONS(Scotts_Org1,'COA - VALUE TABLE'!$A190,'COA - VALUE TABLE'!Y$5,'COA - VALUE TABLE'!Y$6),0)</f>
        <v>0</v>
      </c>
      <c r="Z190" s="350" cm="1">
        <f t="array" ref="Z190">IFERROR(_xldudf_SCOTT_SUMTRANSACTIONS(Scotts_Org1,'COA - VALUE TABLE'!$A190,'COA - VALUE TABLE'!Z$5,'COA - VALUE TABLE'!Z$6),0)</f>
        <v>0</v>
      </c>
      <c r="AA190" s="350" cm="1">
        <f t="array" ref="AA190">IFERROR(_xldudf_SCOTT_SUMTRANSACTIONS(Scotts_Org1,'COA - VALUE TABLE'!$A190,'COA - VALUE TABLE'!AA$5,'COA - VALUE TABLE'!AA$6),0)</f>
        <v>0</v>
      </c>
      <c r="AB190" s="350" cm="1">
        <f t="array" ref="AB190">IFERROR(_xldudf_SCOTT_SUMTRANSACTIONS(Scotts_Org1,'COA - VALUE TABLE'!$A190,'COA - VALUE TABLE'!AB$5,'COA - VALUE TABLE'!AB$6),0)</f>
        <v>0</v>
      </c>
      <c r="AC190" s="350" cm="1">
        <f t="array" ref="AC190">IFERROR(_xldudf_SCOTT_SUMTRANSACTIONS(Scotts_Org1,'COA - VALUE TABLE'!$A190,'COA - VALUE TABLE'!AC$5,'COA - VALUE TABLE'!AC$6),0)</f>
        <v>0</v>
      </c>
      <c r="AD190" s="350" cm="1">
        <f t="array" ref="AD190">IFERROR(_xldudf_SCOTT_SUMTRANSACTIONS(Scotts_Org1,'COA - VALUE TABLE'!$A190,'COA - VALUE TABLE'!AD$5,'COA - VALUE TABLE'!AD$6),0)</f>
        <v>0</v>
      </c>
      <c r="AE190" s="350">
        <f t="shared" si="34"/>
        <v>0</v>
      </c>
      <c r="AF190" s="350">
        <f>IF(Header!$C$4=S$7,S190,0)+IF(Header!$C$4=T$7,T190,0)+IF(Header!$C$4=U$7,U190,0)+IF(Header!$C$4=V$7,V190,0)+IF(Header!$C$4=W$7,W190,0)+IF(Header!$C$4=X$7,X190,0)+IF(Header!$C$4=Y$7,Y190,0)+IF(Header!$C$4=Z$7,Z190,0)+IF(Header!$C$4=AA$7,AA190,0)+IF(Header!$C$4=AB$7,AB190,0)+IF(Header!$C$4=AC$7,AC190,0)+IF(Header!$C$4=AD$7,AD190,0)</f>
        <v>0</v>
      </c>
      <c r="AG190" s="351">
        <f t="shared" si="47"/>
        <v>0</v>
      </c>
      <c r="AJ190" s="2">
        <f t="shared" si="35"/>
        <v>0</v>
      </c>
      <c r="AK190" s="341">
        <f t="shared" si="36"/>
        <v>0</v>
      </c>
      <c r="AL190" s="341">
        <f t="shared" si="37"/>
        <v>0</v>
      </c>
      <c r="AM190" s="341">
        <f t="shared" si="38"/>
        <v>0</v>
      </c>
      <c r="AN190" s="341">
        <f t="shared" si="39"/>
        <v>0</v>
      </c>
      <c r="AO190" s="341">
        <f t="shared" si="40"/>
        <v>0</v>
      </c>
      <c r="AP190" s="341">
        <f t="shared" si="41"/>
        <v>0</v>
      </c>
      <c r="AQ190" s="341">
        <f t="shared" si="42"/>
        <v>0</v>
      </c>
      <c r="AR190" s="341">
        <f t="shared" si="43"/>
        <v>0</v>
      </c>
      <c r="AS190" s="341">
        <f t="shared" si="44"/>
        <v>0</v>
      </c>
      <c r="AT190" s="341">
        <f t="shared" si="45"/>
        <v>0</v>
      </c>
      <c r="AU190" s="341">
        <f t="shared" si="46"/>
        <v>0</v>
      </c>
      <c r="AV190" s="351"/>
      <c r="AX190" s="349" cm="1">
        <f t="array" ref="AX190">IFERROR(_xldudf_SCOTT_SUMTRANSACTIONS(Scotts_Org1,'COA - VALUE TABLE'!$A190,'COA - VALUE TABLE'!AX$5,'COA - VALUE TABLE'!AX$6),0)</f>
        <v>0</v>
      </c>
      <c r="AY190" s="350" cm="1">
        <f t="array" ref="AY190">IFERROR(_xldudf_SCOTT_SUMTRANSACTIONS(Scotts_Org1,'COA - VALUE TABLE'!$A190,'COA - VALUE TABLE'!AY$5,'COA - VALUE TABLE'!AY$6),0)</f>
        <v>0</v>
      </c>
      <c r="AZ190" s="350" cm="1">
        <f t="array" ref="AZ190">IFERROR(_xldudf_SCOTT_SUMTRANSACTIONS(Scotts_Org1,'COA - VALUE TABLE'!$A190,'COA - VALUE TABLE'!AZ$5,'COA - VALUE TABLE'!AZ$6),0)</f>
        <v>0</v>
      </c>
      <c r="BA190" s="350" cm="1">
        <f t="array" ref="BA190">IFERROR(_xldudf_SCOTT_SUMTRANSACTIONS(Scotts_Org1,'COA - VALUE TABLE'!$A190,'COA - VALUE TABLE'!BA$5,'COA - VALUE TABLE'!BA$6),0)</f>
        <v>0</v>
      </c>
      <c r="BB190" s="350" cm="1">
        <f t="array" ref="BB190">IFERROR(_xldudf_SCOTT_SUMTRANSACTIONS(Scotts_Org1,'COA - VALUE TABLE'!$A190,'COA - VALUE TABLE'!BB$5,'COA - VALUE TABLE'!BB$6),0)</f>
        <v>0</v>
      </c>
      <c r="BC190" s="350" cm="1">
        <f t="array" ref="BC190">IFERROR(_xldudf_SCOTT_SUMTRANSACTIONS(Scotts_Org1,'COA - VALUE TABLE'!$A190,'COA - VALUE TABLE'!BC$5,'COA - VALUE TABLE'!BC$6),0)</f>
        <v>0</v>
      </c>
      <c r="BD190" s="350" cm="1">
        <f t="array" ref="BD190">IFERROR(_xldudf_SCOTT_SUMTRANSACTIONS(Scotts_Org1,'COA - VALUE TABLE'!$A190,'COA - VALUE TABLE'!BD$5,'COA - VALUE TABLE'!BD$6),0)</f>
        <v>0</v>
      </c>
      <c r="BE190" s="350" cm="1">
        <f t="array" ref="BE190">IFERROR(_xldudf_SCOTT_SUMTRANSACTIONS(Scotts_Org1,'COA - VALUE TABLE'!$A190,'COA - VALUE TABLE'!BE$5,'COA - VALUE TABLE'!BE$6),0)</f>
        <v>0</v>
      </c>
      <c r="BF190" s="350" cm="1">
        <f t="array" ref="BF190">IFERROR(_xldudf_SCOTT_SUMTRANSACTIONS(Scotts_Org1,'COA - VALUE TABLE'!$A190,'COA - VALUE TABLE'!BF$5,'COA - VALUE TABLE'!BF$6),0)</f>
        <v>0</v>
      </c>
      <c r="BG190" s="350" cm="1">
        <f t="array" ref="BG190">IFERROR(_xldudf_SCOTT_SUMTRANSACTIONS(Scotts_Org1,'COA - VALUE TABLE'!$A190,'COA - VALUE TABLE'!BG$5,'COA - VALUE TABLE'!BG$6),0)</f>
        <v>0</v>
      </c>
      <c r="BH190" s="350" cm="1">
        <f t="array" ref="BH190">IFERROR(_xldudf_SCOTT_SUMTRANSACTIONS(Scotts_Org1,'COA - VALUE TABLE'!$A190,'COA - VALUE TABLE'!BH$5,'COA - VALUE TABLE'!BH$6),0)</f>
        <v>0</v>
      </c>
      <c r="BI190" s="350" cm="1">
        <f t="array" ref="BI190">IFERROR(_xldudf_SCOTT_SUMTRANSACTIONS(Scotts_Org1,'COA - VALUE TABLE'!$A190,'COA - VALUE TABLE'!BI$5,'COA - VALUE TABLE'!BI$6),0)</f>
        <v>0</v>
      </c>
      <c r="BJ190" s="351" cm="1">
        <f t="array" ref="BJ190">IFERROR(_xldudf_SCOTT_SUMTRANSACTIONS(Scotts_Org1,'COA - VALUE TABLE'!$A190,'COA - VALUE TABLE'!BJ$5,'COA - VALUE TABLE'!BJ$6),0)</f>
        <v>0</v>
      </c>
    </row>
    <row r="191" spans="1:62" x14ac:dyDescent="0.2">
      <c r="A191" s="2"/>
      <c r="B191" s="341"/>
      <c r="C191" s="341"/>
      <c r="D191" s="341"/>
      <c r="E191" s="341"/>
      <c r="F191" s="341"/>
      <c r="G191" s="341"/>
      <c r="H191" s="341"/>
      <c r="I191" s="341"/>
      <c r="J191" s="341"/>
      <c r="K191" s="3"/>
      <c r="L191" t="str">
        <f t="shared" si="33"/>
        <v xml:space="preserve"> - </v>
      </c>
      <c r="M191" t="s">
        <v>456</v>
      </c>
      <c r="S191" s="349" cm="1">
        <f t="array" ref="S191">IFERROR(_xldudf_SCOTT_SUMTRANSACTIONS(Scotts_Org1,'COA - VALUE TABLE'!$A191,'COA - VALUE TABLE'!S$5,'COA - VALUE TABLE'!S$6),0)</f>
        <v>0</v>
      </c>
      <c r="T191" s="350" cm="1">
        <f t="array" ref="T191">IFERROR(_xldudf_SCOTT_SUMTRANSACTIONS(Scotts_Org1,'COA - VALUE TABLE'!$A191,'COA - VALUE TABLE'!T$5,'COA - VALUE TABLE'!T$6),0)</f>
        <v>0</v>
      </c>
      <c r="U191" s="350" cm="1">
        <f t="array" ref="U191">IFERROR(_xldudf_SCOTT_SUMTRANSACTIONS(Scotts_Org1,'COA - VALUE TABLE'!$A191,'COA - VALUE TABLE'!U$5,'COA - VALUE TABLE'!U$6),0)</f>
        <v>0</v>
      </c>
      <c r="V191" s="350" cm="1">
        <f t="array" ref="V191">IFERROR(_xldudf_SCOTT_SUMTRANSACTIONS(Scotts_Org1,'COA - VALUE TABLE'!$A191,'COA - VALUE TABLE'!V$5,'COA - VALUE TABLE'!V$6),0)</f>
        <v>0</v>
      </c>
      <c r="W191" s="350" cm="1">
        <f t="array" ref="W191">IFERROR(_xldudf_SCOTT_SUMTRANSACTIONS(Scotts_Org1,'COA - VALUE TABLE'!$A191,'COA - VALUE TABLE'!W$5,'COA - VALUE TABLE'!W$6),0)</f>
        <v>0</v>
      </c>
      <c r="X191" s="350" cm="1">
        <f t="array" ref="X191">IFERROR(_xldudf_SCOTT_SUMTRANSACTIONS(Scotts_Org1,'COA - VALUE TABLE'!$A191,'COA - VALUE TABLE'!X$5,'COA - VALUE TABLE'!X$6),0)</f>
        <v>0</v>
      </c>
      <c r="Y191" s="350" cm="1">
        <f t="array" ref="Y191">IFERROR(_xldudf_SCOTT_SUMTRANSACTIONS(Scotts_Org1,'COA - VALUE TABLE'!$A191,'COA - VALUE TABLE'!Y$5,'COA - VALUE TABLE'!Y$6),0)</f>
        <v>0</v>
      </c>
      <c r="Z191" s="350" cm="1">
        <f t="array" ref="Z191">IFERROR(_xldudf_SCOTT_SUMTRANSACTIONS(Scotts_Org1,'COA - VALUE TABLE'!$A191,'COA - VALUE TABLE'!Z$5,'COA - VALUE TABLE'!Z$6),0)</f>
        <v>0</v>
      </c>
      <c r="AA191" s="350" cm="1">
        <f t="array" ref="AA191">IFERROR(_xldudf_SCOTT_SUMTRANSACTIONS(Scotts_Org1,'COA - VALUE TABLE'!$A191,'COA - VALUE TABLE'!AA$5,'COA - VALUE TABLE'!AA$6),0)</f>
        <v>0</v>
      </c>
      <c r="AB191" s="350" cm="1">
        <f t="array" ref="AB191">IFERROR(_xldudf_SCOTT_SUMTRANSACTIONS(Scotts_Org1,'COA - VALUE TABLE'!$A191,'COA - VALUE TABLE'!AB$5,'COA - VALUE TABLE'!AB$6),0)</f>
        <v>0</v>
      </c>
      <c r="AC191" s="350" cm="1">
        <f t="array" ref="AC191">IFERROR(_xldudf_SCOTT_SUMTRANSACTIONS(Scotts_Org1,'COA - VALUE TABLE'!$A191,'COA - VALUE TABLE'!AC$5,'COA - VALUE TABLE'!AC$6),0)</f>
        <v>0</v>
      </c>
      <c r="AD191" s="350" cm="1">
        <f t="array" ref="AD191">IFERROR(_xldudf_SCOTT_SUMTRANSACTIONS(Scotts_Org1,'COA - VALUE TABLE'!$A191,'COA - VALUE TABLE'!AD$5,'COA - VALUE TABLE'!AD$6),0)</f>
        <v>0</v>
      </c>
      <c r="AE191" s="350">
        <f t="shared" si="34"/>
        <v>0</v>
      </c>
      <c r="AF191" s="350">
        <f>IF(Header!$C$4=S$7,S191,0)+IF(Header!$C$4=T$7,T191,0)+IF(Header!$C$4=U$7,U191,0)+IF(Header!$C$4=V$7,V191,0)+IF(Header!$C$4=W$7,W191,0)+IF(Header!$C$4=X$7,X191,0)+IF(Header!$C$4=Y$7,Y191,0)+IF(Header!$C$4=Z$7,Z191,0)+IF(Header!$C$4=AA$7,AA191,0)+IF(Header!$C$4=AB$7,AB191,0)+IF(Header!$C$4=AC$7,AC191,0)+IF(Header!$C$4=AD$7,AD191,0)</f>
        <v>0</v>
      </c>
      <c r="AG191" s="351">
        <f t="shared" si="47"/>
        <v>0</v>
      </c>
      <c r="AJ191" s="2">
        <f t="shared" si="35"/>
        <v>0</v>
      </c>
      <c r="AK191" s="341">
        <f t="shared" si="36"/>
        <v>0</v>
      </c>
      <c r="AL191" s="341">
        <f t="shared" si="37"/>
        <v>0</v>
      </c>
      <c r="AM191" s="341">
        <f t="shared" si="38"/>
        <v>0</v>
      </c>
      <c r="AN191" s="341">
        <f t="shared" si="39"/>
        <v>0</v>
      </c>
      <c r="AO191" s="341">
        <f t="shared" si="40"/>
        <v>0</v>
      </c>
      <c r="AP191" s="341">
        <f t="shared" si="41"/>
        <v>0</v>
      </c>
      <c r="AQ191" s="341">
        <f t="shared" si="42"/>
        <v>0</v>
      </c>
      <c r="AR191" s="341">
        <f t="shared" si="43"/>
        <v>0</v>
      </c>
      <c r="AS191" s="341">
        <f t="shared" si="44"/>
        <v>0</v>
      </c>
      <c r="AT191" s="341">
        <f t="shared" si="45"/>
        <v>0</v>
      </c>
      <c r="AU191" s="341">
        <f t="shared" si="46"/>
        <v>0</v>
      </c>
      <c r="AV191" s="351"/>
      <c r="AX191" s="349" cm="1">
        <f t="array" ref="AX191">IFERROR(_xldudf_SCOTT_SUMTRANSACTIONS(Scotts_Org1,'COA - VALUE TABLE'!$A191,'COA - VALUE TABLE'!AX$5,'COA - VALUE TABLE'!AX$6),0)</f>
        <v>0</v>
      </c>
      <c r="AY191" s="350" cm="1">
        <f t="array" ref="AY191">IFERROR(_xldudf_SCOTT_SUMTRANSACTIONS(Scotts_Org1,'COA - VALUE TABLE'!$A191,'COA - VALUE TABLE'!AY$5,'COA - VALUE TABLE'!AY$6),0)</f>
        <v>0</v>
      </c>
      <c r="AZ191" s="350" cm="1">
        <f t="array" ref="AZ191">IFERROR(_xldudf_SCOTT_SUMTRANSACTIONS(Scotts_Org1,'COA - VALUE TABLE'!$A191,'COA - VALUE TABLE'!AZ$5,'COA - VALUE TABLE'!AZ$6),0)</f>
        <v>0</v>
      </c>
      <c r="BA191" s="350" cm="1">
        <f t="array" ref="BA191">IFERROR(_xldudf_SCOTT_SUMTRANSACTIONS(Scotts_Org1,'COA - VALUE TABLE'!$A191,'COA - VALUE TABLE'!BA$5,'COA - VALUE TABLE'!BA$6),0)</f>
        <v>0</v>
      </c>
      <c r="BB191" s="350" cm="1">
        <f t="array" ref="BB191">IFERROR(_xldudf_SCOTT_SUMTRANSACTIONS(Scotts_Org1,'COA - VALUE TABLE'!$A191,'COA - VALUE TABLE'!BB$5,'COA - VALUE TABLE'!BB$6),0)</f>
        <v>0</v>
      </c>
      <c r="BC191" s="350" cm="1">
        <f t="array" ref="BC191">IFERROR(_xldudf_SCOTT_SUMTRANSACTIONS(Scotts_Org1,'COA - VALUE TABLE'!$A191,'COA - VALUE TABLE'!BC$5,'COA - VALUE TABLE'!BC$6),0)</f>
        <v>0</v>
      </c>
      <c r="BD191" s="350" cm="1">
        <f t="array" ref="BD191">IFERROR(_xldudf_SCOTT_SUMTRANSACTIONS(Scotts_Org1,'COA - VALUE TABLE'!$A191,'COA - VALUE TABLE'!BD$5,'COA - VALUE TABLE'!BD$6),0)</f>
        <v>0</v>
      </c>
      <c r="BE191" s="350" cm="1">
        <f t="array" ref="BE191">IFERROR(_xldudf_SCOTT_SUMTRANSACTIONS(Scotts_Org1,'COA - VALUE TABLE'!$A191,'COA - VALUE TABLE'!BE$5,'COA - VALUE TABLE'!BE$6),0)</f>
        <v>0</v>
      </c>
      <c r="BF191" s="350" cm="1">
        <f t="array" ref="BF191">IFERROR(_xldudf_SCOTT_SUMTRANSACTIONS(Scotts_Org1,'COA - VALUE TABLE'!$A191,'COA - VALUE TABLE'!BF$5,'COA - VALUE TABLE'!BF$6),0)</f>
        <v>0</v>
      </c>
      <c r="BG191" s="350" cm="1">
        <f t="array" ref="BG191">IFERROR(_xldudf_SCOTT_SUMTRANSACTIONS(Scotts_Org1,'COA - VALUE TABLE'!$A191,'COA - VALUE TABLE'!BG$5,'COA - VALUE TABLE'!BG$6),0)</f>
        <v>0</v>
      </c>
      <c r="BH191" s="350" cm="1">
        <f t="array" ref="BH191">IFERROR(_xldudf_SCOTT_SUMTRANSACTIONS(Scotts_Org1,'COA - VALUE TABLE'!$A191,'COA - VALUE TABLE'!BH$5,'COA - VALUE TABLE'!BH$6),0)</f>
        <v>0</v>
      </c>
      <c r="BI191" s="350" cm="1">
        <f t="array" ref="BI191">IFERROR(_xldudf_SCOTT_SUMTRANSACTIONS(Scotts_Org1,'COA - VALUE TABLE'!$A191,'COA - VALUE TABLE'!BI$5,'COA - VALUE TABLE'!BI$6),0)</f>
        <v>0</v>
      </c>
      <c r="BJ191" s="351" cm="1">
        <f t="array" ref="BJ191">IFERROR(_xldudf_SCOTT_SUMTRANSACTIONS(Scotts_Org1,'COA - VALUE TABLE'!$A191,'COA - VALUE TABLE'!BJ$5,'COA - VALUE TABLE'!BJ$6),0)</f>
        <v>0</v>
      </c>
    </row>
    <row r="192" spans="1:62" x14ac:dyDescent="0.2">
      <c r="A192" s="2"/>
      <c r="B192" s="341"/>
      <c r="C192" s="341"/>
      <c r="D192" s="341"/>
      <c r="E192" s="341"/>
      <c r="F192" s="341"/>
      <c r="G192" s="341"/>
      <c r="H192" s="341"/>
      <c r="I192" s="341"/>
      <c r="J192" s="341"/>
      <c r="K192" s="3"/>
      <c r="L192" t="str">
        <f t="shared" si="33"/>
        <v xml:space="preserve"> - </v>
      </c>
      <c r="M192" t="s">
        <v>456</v>
      </c>
      <c r="S192" s="349" cm="1">
        <f t="array" ref="S192">IFERROR(_xldudf_SCOTT_SUMTRANSACTIONS(Scotts_Org1,'COA - VALUE TABLE'!$A192,'COA - VALUE TABLE'!S$5,'COA - VALUE TABLE'!S$6),0)</f>
        <v>0</v>
      </c>
      <c r="T192" s="350" cm="1">
        <f t="array" ref="T192">IFERROR(_xldudf_SCOTT_SUMTRANSACTIONS(Scotts_Org1,'COA - VALUE TABLE'!$A192,'COA - VALUE TABLE'!T$5,'COA - VALUE TABLE'!T$6),0)</f>
        <v>0</v>
      </c>
      <c r="U192" s="350" cm="1">
        <f t="array" ref="U192">IFERROR(_xldudf_SCOTT_SUMTRANSACTIONS(Scotts_Org1,'COA - VALUE TABLE'!$A192,'COA - VALUE TABLE'!U$5,'COA - VALUE TABLE'!U$6),0)</f>
        <v>0</v>
      </c>
      <c r="V192" s="350" cm="1">
        <f t="array" ref="V192">IFERROR(_xldudf_SCOTT_SUMTRANSACTIONS(Scotts_Org1,'COA - VALUE TABLE'!$A192,'COA - VALUE TABLE'!V$5,'COA - VALUE TABLE'!V$6),0)</f>
        <v>0</v>
      </c>
      <c r="W192" s="350" cm="1">
        <f t="array" ref="W192">IFERROR(_xldudf_SCOTT_SUMTRANSACTIONS(Scotts_Org1,'COA - VALUE TABLE'!$A192,'COA - VALUE TABLE'!W$5,'COA - VALUE TABLE'!W$6),0)</f>
        <v>0</v>
      </c>
      <c r="X192" s="350" cm="1">
        <f t="array" ref="X192">IFERROR(_xldudf_SCOTT_SUMTRANSACTIONS(Scotts_Org1,'COA - VALUE TABLE'!$A192,'COA - VALUE TABLE'!X$5,'COA - VALUE TABLE'!X$6),0)</f>
        <v>0</v>
      </c>
      <c r="Y192" s="350" cm="1">
        <f t="array" ref="Y192">IFERROR(_xldudf_SCOTT_SUMTRANSACTIONS(Scotts_Org1,'COA - VALUE TABLE'!$A192,'COA - VALUE TABLE'!Y$5,'COA - VALUE TABLE'!Y$6),0)</f>
        <v>0</v>
      </c>
      <c r="Z192" s="350" cm="1">
        <f t="array" ref="Z192">IFERROR(_xldudf_SCOTT_SUMTRANSACTIONS(Scotts_Org1,'COA - VALUE TABLE'!$A192,'COA - VALUE TABLE'!Z$5,'COA - VALUE TABLE'!Z$6),0)</f>
        <v>0</v>
      </c>
      <c r="AA192" s="350" cm="1">
        <f t="array" ref="AA192">IFERROR(_xldudf_SCOTT_SUMTRANSACTIONS(Scotts_Org1,'COA - VALUE TABLE'!$A192,'COA - VALUE TABLE'!AA$5,'COA - VALUE TABLE'!AA$6),0)</f>
        <v>0</v>
      </c>
      <c r="AB192" s="350" cm="1">
        <f t="array" ref="AB192">IFERROR(_xldudf_SCOTT_SUMTRANSACTIONS(Scotts_Org1,'COA - VALUE TABLE'!$A192,'COA - VALUE TABLE'!AB$5,'COA - VALUE TABLE'!AB$6),0)</f>
        <v>0</v>
      </c>
      <c r="AC192" s="350" cm="1">
        <f t="array" ref="AC192">IFERROR(_xldudf_SCOTT_SUMTRANSACTIONS(Scotts_Org1,'COA - VALUE TABLE'!$A192,'COA - VALUE TABLE'!AC$5,'COA - VALUE TABLE'!AC$6),0)</f>
        <v>0</v>
      </c>
      <c r="AD192" s="350" cm="1">
        <f t="array" ref="AD192">IFERROR(_xldudf_SCOTT_SUMTRANSACTIONS(Scotts_Org1,'COA - VALUE TABLE'!$A192,'COA - VALUE TABLE'!AD$5,'COA - VALUE TABLE'!AD$6),0)</f>
        <v>0</v>
      </c>
      <c r="AE192" s="350">
        <f t="shared" si="34"/>
        <v>0</v>
      </c>
      <c r="AF192" s="350">
        <f>IF(Header!$C$4=S$7,S192,0)+IF(Header!$C$4=T$7,T192,0)+IF(Header!$C$4=U$7,U192,0)+IF(Header!$C$4=V$7,V192,0)+IF(Header!$C$4=W$7,W192,0)+IF(Header!$C$4=X$7,X192,0)+IF(Header!$C$4=Y$7,Y192,0)+IF(Header!$C$4=Z$7,Z192,0)+IF(Header!$C$4=AA$7,AA192,0)+IF(Header!$C$4=AB$7,AB192,0)+IF(Header!$C$4=AC$7,AC192,0)+IF(Header!$C$4=AD$7,AD192,0)</f>
        <v>0</v>
      </c>
      <c r="AG192" s="351">
        <f t="shared" si="47"/>
        <v>0</v>
      </c>
      <c r="AJ192" s="2">
        <f t="shared" si="35"/>
        <v>0</v>
      </c>
      <c r="AK192" s="341">
        <f t="shared" si="36"/>
        <v>0</v>
      </c>
      <c r="AL192" s="341">
        <f t="shared" si="37"/>
        <v>0</v>
      </c>
      <c r="AM192" s="341">
        <f t="shared" si="38"/>
        <v>0</v>
      </c>
      <c r="AN192" s="341">
        <f t="shared" si="39"/>
        <v>0</v>
      </c>
      <c r="AO192" s="341">
        <f t="shared" si="40"/>
        <v>0</v>
      </c>
      <c r="AP192" s="341">
        <f t="shared" si="41"/>
        <v>0</v>
      </c>
      <c r="AQ192" s="341">
        <f t="shared" si="42"/>
        <v>0</v>
      </c>
      <c r="AR192" s="341">
        <f t="shared" si="43"/>
        <v>0</v>
      </c>
      <c r="AS192" s="341">
        <f t="shared" si="44"/>
        <v>0</v>
      </c>
      <c r="AT192" s="341">
        <f t="shared" si="45"/>
        <v>0</v>
      </c>
      <c r="AU192" s="341">
        <f t="shared" si="46"/>
        <v>0</v>
      </c>
      <c r="AV192" s="351"/>
      <c r="AX192" s="349" cm="1">
        <f t="array" ref="AX192">IFERROR(_xldudf_SCOTT_SUMTRANSACTIONS(Scotts_Org1,'COA - VALUE TABLE'!$A192,'COA - VALUE TABLE'!AX$5,'COA - VALUE TABLE'!AX$6),0)</f>
        <v>0</v>
      </c>
      <c r="AY192" s="350" cm="1">
        <f t="array" ref="AY192">IFERROR(_xldudf_SCOTT_SUMTRANSACTIONS(Scotts_Org1,'COA - VALUE TABLE'!$A192,'COA - VALUE TABLE'!AY$5,'COA - VALUE TABLE'!AY$6),0)</f>
        <v>0</v>
      </c>
      <c r="AZ192" s="350" cm="1">
        <f t="array" ref="AZ192">IFERROR(_xldudf_SCOTT_SUMTRANSACTIONS(Scotts_Org1,'COA - VALUE TABLE'!$A192,'COA - VALUE TABLE'!AZ$5,'COA - VALUE TABLE'!AZ$6),0)</f>
        <v>0</v>
      </c>
      <c r="BA192" s="350" cm="1">
        <f t="array" ref="BA192">IFERROR(_xldudf_SCOTT_SUMTRANSACTIONS(Scotts_Org1,'COA - VALUE TABLE'!$A192,'COA - VALUE TABLE'!BA$5,'COA - VALUE TABLE'!BA$6),0)</f>
        <v>0</v>
      </c>
      <c r="BB192" s="350" cm="1">
        <f t="array" ref="BB192">IFERROR(_xldudf_SCOTT_SUMTRANSACTIONS(Scotts_Org1,'COA - VALUE TABLE'!$A192,'COA - VALUE TABLE'!BB$5,'COA - VALUE TABLE'!BB$6),0)</f>
        <v>0</v>
      </c>
      <c r="BC192" s="350" cm="1">
        <f t="array" ref="BC192">IFERROR(_xldudf_SCOTT_SUMTRANSACTIONS(Scotts_Org1,'COA - VALUE TABLE'!$A192,'COA - VALUE TABLE'!BC$5,'COA - VALUE TABLE'!BC$6),0)</f>
        <v>0</v>
      </c>
      <c r="BD192" s="350" cm="1">
        <f t="array" ref="BD192">IFERROR(_xldudf_SCOTT_SUMTRANSACTIONS(Scotts_Org1,'COA - VALUE TABLE'!$A192,'COA - VALUE TABLE'!BD$5,'COA - VALUE TABLE'!BD$6),0)</f>
        <v>0</v>
      </c>
      <c r="BE192" s="350" cm="1">
        <f t="array" ref="BE192">IFERROR(_xldudf_SCOTT_SUMTRANSACTIONS(Scotts_Org1,'COA - VALUE TABLE'!$A192,'COA - VALUE TABLE'!BE$5,'COA - VALUE TABLE'!BE$6),0)</f>
        <v>0</v>
      </c>
      <c r="BF192" s="350" cm="1">
        <f t="array" ref="BF192">IFERROR(_xldudf_SCOTT_SUMTRANSACTIONS(Scotts_Org1,'COA - VALUE TABLE'!$A192,'COA - VALUE TABLE'!BF$5,'COA - VALUE TABLE'!BF$6),0)</f>
        <v>0</v>
      </c>
      <c r="BG192" s="350" cm="1">
        <f t="array" ref="BG192">IFERROR(_xldudf_SCOTT_SUMTRANSACTIONS(Scotts_Org1,'COA - VALUE TABLE'!$A192,'COA - VALUE TABLE'!BG$5,'COA - VALUE TABLE'!BG$6),0)</f>
        <v>0</v>
      </c>
      <c r="BH192" s="350" cm="1">
        <f t="array" ref="BH192">IFERROR(_xldudf_SCOTT_SUMTRANSACTIONS(Scotts_Org1,'COA - VALUE TABLE'!$A192,'COA - VALUE TABLE'!BH$5,'COA - VALUE TABLE'!BH$6),0)</f>
        <v>0</v>
      </c>
      <c r="BI192" s="350" cm="1">
        <f t="array" ref="BI192">IFERROR(_xldudf_SCOTT_SUMTRANSACTIONS(Scotts_Org1,'COA - VALUE TABLE'!$A192,'COA - VALUE TABLE'!BI$5,'COA - VALUE TABLE'!BI$6),0)</f>
        <v>0</v>
      </c>
      <c r="BJ192" s="351" cm="1">
        <f t="array" ref="BJ192">IFERROR(_xldudf_SCOTT_SUMTRANSACTIONS(Scotts_Org1,'COA - VALUE TABLE'!$A192,'COA - VALUE TABLE'!BJ$5,'COA - VALUE TABLE'!BJ$6),0)</f>
        <v>0</v>
      </c>
    </row>
    <row r="193" spans="1:62" x14ac:dyDescent="0.2">
      <c r="A193" s="2"/>
      <c r="B193" s="341"/>
      <c r="C193" s="341"/>
      <c r="D193" s="341"/>
      <c r="E193" s="341"/>
      <c r="F193" s="341"/>
      <c r="G193" s="341"/>
      <c r="H193" s="341"/>
      <c r="I193" s="341"/>
      <c r="J193" s="341"/>
      <c r="K193" s="3"/>
      <c r="L193" t="str">
        <f t="shared" si="33"/>
        <v xml:space="preserve"> - </v>
      </c>
      <c r="M193" t="s">
        <v>456</v>
      </c>
      <c r="S193" s="349" cm="1">
        <f t="array" ref="S193">IFERROR(_xldudf_SCOTT_SUMTRANSACTIONS(Scotts_Org1,'COA - VALUE TABLE'!$A193,'COA - VALUE TABLE'!S$5,'COA - VALUE TABLE'!S$6),0)</f>
        <v>0</v>
      </c>
      <c r="T193" s="350" cm="1">
        <f t="array" ref="T193">IFERROR(_xldudf_SCOTT_SUMTRANSACTIONS(Scotts_Org1,'COA - VALUE TABLE'!$A193,'COA - VALUE TABLE'!T$5,'COA - VALUE TABLE'!T$6),0)</f>
        <v>0</v>
      </c>
      <c r="U193" s="350" cm="1">
        <f t="array" ref="U193">IFERROR(_xldudf_SCOTT_SUMTRANSACTIONS(Scotts_Org1,'COA - VALUE TABLE'!$A193,'COA - VALUE TABLE'!U$5,'COA - VALUE TABLE'!U$6),0)</f>
        <v>0</v>
      </c>
      <c r="V193" s="350" cm="1">
        <f t="array" ref="V193">IFERROR(_xldudf_SCOTT_SUMTRANSACTIONS(Scotts_Org1,'COA - VALUE TABLE'!$A193,'COA - VALUE TABLE'!V$5,'COA - VALUE TABLE'!V$6),0)</f>
        <v>0</v>
      </c>
      <c r="W193" s="350" cm="1">
        <f t="array" ref="W193">IFERROR(_xldudf_SCOTT_SUMTRANSACTIONS(Scotts_Org1,'COA - VALUE TABLE'!$A193,'COA - VALUE TABLE'!W$5,'COA - VALUE TABLE'!W$6),0)</f>
        <v>0</v>
      </c>
      <c r="X193" s="350" cm="1">
        <f t="array" ref="X193">IFERROR(_xldudf_SCOTT_SUMTRANSACTIONS(Scotts_Org1,'COA - VALUE TABLE'!$A193,'COA - VALUE TABLE'!X$5,'COA - VALUE TABLE'!X$6),0)</f>
        <v>0</v>
      </c>
      <c r="Y193" s="350" cm="1">
        <f t="array" ref="Y193">IFERROR(_xldudf_SCOTT_SUMTRANSACTIONS(Scotts_Org1,'COA - VALUE TABLE'!$A193,'COA - VALUE TABLE'!Y$5,'COA - VALUE TABLE'!Y$6),0)</f>
        <v>0</v>
      </c>
      <c r="Z193" s="350" cm="1">
        <f t="array" ref="Z193">IFERROR(_xldudf_SCOTT_SUMTRANSACTIONS(Scotts_Org1,'COA - VALUE TABLE'!$A193,'COA - VALUE TABLE'!Z$5,'COA - VALUE TABLE'!Z$6),0)</f>
        <v>0</v>
      </c>
      <c r="AA193" s="350" cm="1">
        <f t="array" ref="AA193">IFERROR(_xldudf_SCOTT_SUMTRANSACTIONS(Scotts_Org1,'COA - VALUE TABLE'!$A193,'COA - VALUE TABLE'!AA$5,'COA - VALUE TABLE'!AA$6),0)</f>
        <v>0</v>
      </c>
      <c r="AB193" s="350" cm="1">
        <f t="array" ref="AB193">IFERROR(_xldudf_SCOTT_SUMTRANSACTIONS(Scotts_Org1,'COA - VALUE TABLE'!$A193,'COA - VALUE TABLE'!AB$5,'COA - VALUE TABLE'!AB$6),0)</f>
        <v>0</v>
      </c>
      <c r="AC193" s="350" cm="1">
        <f t="array" ref="AC193">IFERROR(_xldudf_SCOTT_SUMTRANSACTIONS(Scotts_Org1,'COA - VALUE TABLE'!$A193,'COA - VALUE TABLE'!AC$5,'COA - VALUE TABLE'!AC$6),0)</f>
        <v>0</v>
      </c>
      <c r="AD193" s="350" cm="1">
        <f t="array" ref="AD193">IFERROR(_xldudf_SCOTT_SUMTRANSACTIONS(Scotts_Org1,'COA - VALUE TABLE'!$A193,'COA - VALUE TABLE'!AD$5,'COA - VALUE TABLE'!AD$6),0)</f>
        <v>0</v>
      </c>
      <c r="AE193" s="350">
        <f t="shared" si="34"/>
        <v>0</v>
      </c>
      <c r="AF193" s="350">
        <f>IF(Header!$C$4=S$7,S193,0)+IF(Header!$C$4=T$7,T193,0)+IF(Header!$C$4=U$7,U193,0)+IF(Header!$C$4=V$7,V193,0)+IF(Header!$C$4=W$7,W193,0)+IF(Header!$C$4=X$7,X193,0)+IF(Header!$C$4=Y$7,Y193,0)+IF(Header!$C$4=Z$7,Z193,0)+IF(Header!$C$4=AA$7,AA193,0)+IF(Header!$C$4=AB$7,AB193,0)+IF(Header!$C$4=AC$7,AC193,0)+IF(Header!$C$4=AD$7,AD193,0)</f>
        <v>0</v>
      </c>
      <c r="AG193" s="351">
        <f t="shared" si="47"/>
        <v>0</v>
      </c>
      <c r="AJ193" s="2">
        <f t="shared" si="35"/>
        <v>0</v>
      </c>
      <c r="AK193" s="341">
        <f t="shared" si="36"/>
        <v>0</v>
      </c>
      <c r="AL193" s="341">
        <f t="shared" si="37"/>
        <v>0</v>
      </c>
      <c r="AM193" s="341">
        <f t="shared" si="38"/>
        <v>0</v>
      </c>
      <c r="AN193" s="341">
        <f t="shared" si="39"/>
        <v>0</v>
      </c>
      <c r="AO193" s="341">
        <f t="shared" si="40"/>
        <v>0</v>
      </c>
      <c r="AP193" s="341">
        <f t="shared" si="41"/>
        <v>0</v>
      </c>
      <c r="AQ193" s="341">
        <f t="shared" si="42"/>
        <v>0</v>
      </c>
      <c r="AR193" s="341">
        <f t="shared" si="43"/>
        <v>0</v>
      </c>
      <c r="AS193" s="341">
        <f t="shared" si="44"/>
        <v>0</v>
      </c>
      <c r="AT193" s="341">
        <f t="shared" si="45"/>
        <v>0</v>
      </c>
      <c r="AU193" s="341">
        <f t="shared" si="46"/>
        <v>0</v>
      </c>
      <c r="AV193" s="351"/>
      <c r="AX193" s="349" cm="1">
        <f t="array" ref="AX193">IFERROR(_xldudf_SCOTT_SUMTRANSACTIONS(Scotts_Org1,'COA - VALUE TABLE'!$A193,'COA - VALUE TABLE'!AX$5,'COA - VALUE TABLE'!AX$6),0)</f>
        <v>0</v>
      </c>
      <c r="AY193" s="350" cm="1">
        <f t="array" ref="AY193">IFERROR(_xldudf_SCOTT_SUMTRANSACTIONS(Scotts_Org1,'COA - VALUE TABLE'!$A193,'COA - VALUE TABLE'!AY$5,'COA - VALUE TABLE'!AY$6),0)</f>
        <v>0</v>
      </c>
      <c r="AZ193" s="350" cm="1">
        <f t="array" ref="AZ193">IFERROR(_xldudf_SCOTT_SUMTRANSACTIONS(Scotts_Org1,'COA - VALUE TABLE'!$A193,'COA - VALUE TABLE'!AZ$5,'COA - VALUE TABLE'!AZ$6),0)</f>
        <v>0</v>
      </c>
      <c r="BA193" s="350" cm="1">
        <f t="array" ref="BA193">IFERROR(_xldudf_SCOTT_SUMTRANSACTIONS(Scotts_Org1,'COA - VALUE TABLE'!$A193,'COA - VALUE TABLE'!BA$5,'COA - VALUE TABLE'!BA$6),0)</f>
        <v>0</v>
      </c>
      <c r="BB193" s="350" cm="1">
        <f t="array" ref="BB193">IFERROR(_xldudf_SCOTT_SUMTRANSACTIONS(Scotts_Org1,'COA - VALUE TABLE'!$A193,'COA - VALUE TABLE'!BB$5,'COA - VALUE TABLE'!BB$6),0)</f>
        <v>0</v>
      </c>
      <c r="BC193" s="350" cm="1">
        <f t="array" ref="BC193">IFERROR(_xldudf_SCOTT_SUMTRANSACTIONS(Scotts_Org1,'COA - VALUE TABLE'!$A193,'COA - VALUE TABLE'!BC$5,'COA - VALUE TABLE'!BC$6),0)</f>
        <v>0</v>
      </c>
      <c r="BD193" s="350" cm="1">
        <f t="array" ref="BD193">IFERROR(_xldudf_SCOTT_SUMTRANSACTIONS(Scotts_Org1,'COA - VALUE TABLE'!$A193,'COA - VALUE TABLE'!BD$5,'COA - VALUE TABLE'!BD$6),0)</f>
        <v>0</v>
      </c>
      <c r="BE193" s="350" cm="1">
        <f t="array" ref="BE193">IFERROR(_xldudf_SCOTT_SUMTRANSACTIONS(Scotts_Org1,'COA - VALUE TABLE'!$A193,'COA - VALUE TABLE'!BE$5,'COA - VALUE TABLE'!BE$6),0)</f>
        <v>0</v>
      </c>
      <c r="BF193" s="350" cm="1">
        <f t="array" ref="BF193">IFERROR(_xldudf_SCOTT_SUMTRANSACTIONS(Scotts_Org1,'COA - VALUE TABLE'!$A193,'COA - VALUE TABLE'!BF$5,'COA - VALUE TABLE'!BF$6),0)</f>
        <v>0</v>
      </c>
      <c r="BG193" s="350" cm="1">
        <f t="array" ref="BG193">IFERROR(_xldudf_SCOTT_SUMTRANSACTIONS(Scotts_Org1,'COA - VALUE TABLE'!$A193,'COA - VALUE TABLE'!BG$5,'COA - VALUE TABLE'!BG$6),0)</f>
        <v>0</v>
      </c>
      <c r="BH193" s="350" cm="1">
        <f t="array" ref="BH193">IFERROR(_xldudf_SCOTT_SUMTRANSACTIONS(Scotts_Org1,'COA - VALUE TABLE'!$A193,'COA - VALUE TABLE'!BH$5,'COA - VALUE TABLE'!BH$6),0)</f>
        <v>0</v>
      </c>
      <c r="BI193" s="350" cm="1">
        <f t="array" ref="BI193">IFERROR(_xldudf_SCOTT_SUMTRANSACTIONS(Scotts_Org1,'COA - VALUE TABLE'!$A193,'COA - VALUE TABLE'!BI$5,'COA - VALUE TABLE'!BI$6),0)</f>
        <v>0</v>
      </c>
      <c r="BJ193" s="351" cm="1">
        <f t="array" ref="BJ193">IFERROR(_xldudf_SCOTT_SUMTRANSACTIONS(Scotts_Org1,'COA - VALUE TABLE'!$A193,'COA - VALUE TABLE'!BJ$5,'COA - VALUE TABLE'!BJ$6),0)</f>
        <v>0</v>
      </c>
    </row>
    <row r="194" spans="1:62" x14ac:dyDescent="0.2">
      <c r="A194" s="2"/>
      <c r="B194" s="341"/>
      <c r="C194" s="341"/>
      <c r="D194" s="341"/>
      <c r="E194" s="341"/>
      <c r="F194" s="341"/>
      <c r="G194" s="341"/>
      <c r="H194" s="341"/>
      <c r="I194" s="341"/>
      <c r="J194" s="341"/>
      <c r="K194" s="3"/>
      <c r="L194" t="str">
        <f t="shared" si="33"/>
        <v xml:space="preserve"> - </v>
      </c>
      <c r="M194" t="s">
        <v>456</v>
      </c>
      <c r="S194" s="349" cm="1">
        <f t="array" ref="S194">IFERROR(_xldudf_SCOTT_SUMTRANSACTIONS(Scotts_Org1,'COA - VALUE TABLE'!$A194,'COA - VALUE TABLE'!S$5,'COA - VALUE TABLE'!S$6),0)</f>
        <v>0</v>
      </c>
      <c r="T194" s="350" cm="1">
        <f t="array" ref="T194">IFERROR(_xldudf_SCOTT_SUMTRANSACTIONS(Scotts_Org1,'COA - VALUE TABLE'!$A194,'COA - VALUE TABLE'!T$5,'COA - VALUE TABLE'!T$6),0)</f>
        <v>0</v>
      </c>
      <c r="U194" s="350" cm="1">
        <f t="array" ref="U194">IFERROR(_xldudf_SCOTT_SUMTRANSACTIONS(Scotts_Org1,'COA - VALUE TABLE'!$A194,'COA - VALUE TABLE'!U$5,'COA - VALUE TABLE'!U$6),0)</f>
        <v>0</v>
      </c>
      <c r="V194" s="350" cm="1">
        <f t="array" ref="V194">IFERROR(_xldudf_SCOTT_SUMTRANSACTIONS(Scotts_Org1,'COA - VALUE TABLE'!$A194,'COA - VALUE TABLE'!V$5,'COA - VALUE TABLE'!V$6),0)</f>
        <v>0</v>
      </c>
      <c r="W194" s="350" cm="1">
        <f t="array" ref="W194">IFERROR(_xldudf_SCOTT_SUMTRANSACTIONS(Scotts_Org1,'COA - VALUE TABLE'!$A194,'COA - VALUE TABLE'!W$5,'COA - VALUE TABLE'!W$6),0)</f>
        <v>0</v>
      </c>
      <c r="X194" s="350" cm="1">
        <f t="array" ref="X194">IFERROR(_xldudf_SCOTT_SUMTRANSACTIONS(Scotts_Org1,'COA - VALUE TABLE'!$A194,'COA - VALUE TABLE'!X$5,'COA - VALUE TABLE'!X$6),0)</f>
        <v>0</v>
      </c>
      <c r="Y194" s="350" cm="1">
        <f t="array" ref="Y194">IFERROR(_xldudf_SCOTT_SUMTRANSACTIONS(Scotts_Org1,'COA - VALUE TABLE'!$A194,'COA - VALUE TABLE'!Y$5,'COA - VALUE TABLE'!Y$6),0)</f>
        <v>0</v>
      </c>
      <c r="Z194" s="350" cm="1">
        <f t="array" ref="Z194">IFERROR(_xldudf_SCOTT_SUMTRANSACTIONS(Scotts_Org1,'COA - VALUE TABLE'!$A194,'COA - VALUE TABLE'!Z$5,'COA - VALUE TABLE'!Z$6),0)</f>
        <v>0</v>
      </c>
      <c r="AA194" s="350" cm="1">
        <f t="array" ref="AA194">IFERROR(_xldudf_SCOTT_SUMTRANSACTIONS(Scotts_Org1,'COA - VALUE TABLE'!$A194,'COA - VALUE TABLE'!AA$5,'COA - VALUE TABLE'!AA$6),0)</f>
        <v>0</v>
      </c>
      <c r="AB194" s="350" cm="1">
        <f t="array" ref="AB194">IFERROR(_xldudf_SCOTT_SUMTRANSACTIONS(Scotts_Org1,'COA - VALUE TABLE'!$A194,'COA - VALUE TABLE'!AB$5,'COA - VALUE TABLE'!AB$6),0)</f>
        <v>0</v>
      </c>
      <c r="AC194" s="350" cm="1">
        <f t="array" ref="AC194">IFERROR(_xldudf_SCOTT_SUMTRANSACTIONS(Scotts_Org1,'COA - VALUE TABLE'!$A194,'COA - VALUE TABLE'!AC$5,'COA - VALUE TABLE'!AC$6),0)</f>
        <v>0</v>
      </c>
      <c r="AD194" s="350" cm="1">
        <f t="array" ref="AD194">IFERROR(_xldudf_SCOTT_SUMTRANSACTIONS(Scotts_Org1,'COA - VALUE TABLE'!$A194,'COA - VALUE TABLE'!AD$5,'COA - VALUE TABLE'!AD$6),0)</f>
        <v>0</v>
      </c>
      <c r="AE194" s="350">
        <f t="shared" si="34"/>
        <v>0</v>
      </c>
      <c r="AF194" s="350">
        <f>IF(Header!$C$4=S$7,S194,0)+IF(Header!$C$4=T$7,T194,0)+IF(Header!$C$4=U$7,U194,0)+IF(Header!$C$4=V$7,V194,0)+IF(Header!$C$4=W$7,W194,0)+IF(Header!$C$4=X$7,X194,0)+IF(Header!$C$4=Y$7,Y194,0)+IF(Header!$C$4=Z$7,Z194,0)+IF(Header!$C$4=AA$7,AA194,0)+IF(Header!$C$4=AB$7,AB194,0)+IF(Header!$C$4=AC$7,AC194,0)+IF(Header!$C$4=AD$7,AD194,0)</f>
        <v>0</v>
      </c>
      <c r="AG194" s="351">
        <f t="shared" si="47"/>
        <v>0</v>
      </c>
      <c r="AJ194" s="2">
        <f t="shared" si="35"/>
        <v>0</v>
      </c>
      <c r="AK194" s="341">
        <f t="shared" si="36"/>
        <v>0</v>
      </c>
      <c r="AL194" s="341">
        <f t="shared" si="37"/>
        <v>0</v>
      </c>
      <c r="AM194" s="341">
        <f t="shared" si="38"/>
        <v>0</v>
      </c>
      <c r="AN194" s="341">
        <f t="shared" si="39"/>
        <v>0</v>
      </c>
      <c r="AO194" s="341">
        <f t="shared" si="40"/>
        <v>0</v>
      </c>
      <c r="AP194" s="341">
        <f t="shared" si="41"/>
        <v>0</v>
      </c>
      <c r="AQ194" s="341">
        <f t="shared" si="42"/>
        <v>0</v>
      </c>
      <c r="AR194" s="341">
        <f t="shared" si="43"/>
        <v>0</v>
      </c>
      <c r="AS194" s="341">
        <f t="shared" si="44"/>
        <v>0</v>
      </c>
      <c r="AT194" s="341">
        <f t="shared" si="45"/>
        <v>0</v>
      </c>
      <c r="AU194" s="341">
        <f t="shared" si="46"/>
        <v>0</v>
      </c>
      <c r="AV194" s="351"/>
      <c r="AX194" s="349" cm="1">
        <f t="array" ref="AX194">IFERROR(_xldudf_SCOTT_SUMTRANSACTIONS(Scotts_Org1,'COA - VALUE TABLE'!$A194,'COA - VALUE TABLE'!AX$5,'COA - VALUE TABLE'!AX$6),0)</f>
        <v>0</v>
      </c>
      <c r="AY194" s="350" cm="1">
        <f t="array" ref="AY194">IFERROR(_xldudf_SCOTT_SUMTRANSACTIONS(Scotts_Org1,'COA - VALUE TABLE'!$A194,'COA - VALUE TABLE'!AY$5,'COA - VALUE TABLE'!AY$6),0)</f>
        <v>0</v>
      </c>
      <c r="AZ194" s="350" cm="1">
        <f t="array" ref="AZ194">IFERROR(_xldudf_SCOTT_SUMTRANSACTIONS(Scotts_Org1,'COA - VALUE TABLE'!$A194,'COA - VALUE TABLE'!AZ$5,'COA - VALUE TABLE'!AZ$6),0)</f>
        <v>0</v>
      </c>
      <c r="BA194" s="350" cm="1">
        <f t="array" ref="BA194">IFERROR(_xldudf_SCOTT_SUMTRANSACTIONS(Scotts_Org1,'COA - VALUE TABLE'!$A194,'COA - VALUE TABLE'!BA$5,'COA - VALUE TABLE'!BA$6),0)</f>
        <v>0</v>
      </c>
      <c r="BB194" s="350" cm="1">
        <f t="array" ref="BB194">IFERROR(_xldudf_SCOTT_SUMTRANSACTIONS(Scotts_Org1,'COA - VALUE TABLE'!$A194,'COA - VALUE TABLE'!BB$5,'COA - VALUE TABLE'!BB$6),0)</f>
        <v>0</v>
      </c>
      <c r="BC194" s="350" cm="1">
        <f t="array" ref="BC194">IFERROR(_xldudf_SCOTT_SUMTRANSACTIONS(Scotts_Org1,'COA - VALUE TABLE'!$A194,'COA - VALUE TABLE'!BC$5,'COA - VALUE TABLE'!BC$6),0)</f>
        <v>0</v>
      </c>
      <c r="BD194" s="350" cm="1">
        <f t="array" ref="BD194">IFERROR(_xldudf_SCOTT_SUMTRANSACTIONS(Scotts_Org1,'COA - VALUE TABLE'!$A194,'COA - VALUE TABLE'!BD$5,'COA - VALUE TABLE'!BD$6),0)</f>
        <v>0</v>
      </c>
      <c r="BE194" s="350" cm="1">
        <f t="array" ref="BE194">IFERROR(_xldudf_SCOTT_SUMTRANSACTIONS(Scotts_Org1,'COA - VALUE TABLE'!$A194,'COA - VALUE TABLE'!BE$5,'COA - VALUE TABLE'!BE$6),0)</f>
        <v>0</v>
      </c>
      <c r="BF194" s="350" cm="1">
        <f t="array" ref="BF194">IFERROR(_xldudf_SCOTT_SUMTRANSACTIONS(Scotts_Org1,'COA - VALUE TABLE'!$A194,'COA - VALUE TABLE'!BF$5,'COA - VALUE TABLE'!BF$6),0)</f>
        <v>0</v>
      </c>
      <c r="BG194" s="350" cm="1">
        <f t="array" ref="BG194">IFERROR(_xldudf_SCOTT_SUMTRANSACTIONS(Scotts_Org1,'COA - VALUE TABLE'!$A194,'COA - VALUE TABLE'!BG$5,'COA - VALUE TABLE'!BG$6),0)</f>
        <v>0</v>
      </c>
      <c r="BH194" s="350" cm="1">
        <f t="array" ref="BH194">IFERROR(_xldudf_SCOTT_SUMTRANSACTIONS(Scotts_Org1,'COA - VALUE TABLE'!$A194,'COA - VALUE TABLE'!BH$5,'COA - VALUE TABLE'!BH$6),0)</f>
        <v>0</v>
      </c>
      <c r="BI194" s="350" cm="1">
        <f t="array" ref="BI194">IFERROR(_xldudf_SCOTT_SUMTRANSACTIONS(Scotts_Org1,'COA - VALUE TABLE'!$A194,'COA - VALUE TABLE'!BI$5,'COA - VALUE TABLE'!BI$6),0)</f>
        <v>0</v>
      </c>
      <c r="BJ194" s="351" cm="1">
        <f t="array" ref="BJ194">IFERROR(_xldudf_SCOTT_SUMTRANSACTIONS(Scotts_Org1,'COA - VALUE TABLE'!$A194,'COA - VALUE TABLE'!BJ$5,'COA - VALUE TABLE'!BJ$6),0)</f>
        <v>0</v>
      </c>
    </row>
    <row r="195" spans="1:62" x14ac:dyDescent="0.2">
      <c r="A195" s="2"/>
      <c r="B195" s="341"/>
      <c r="C195" s="341"/>
      <c r="D195" s="341"/>
      <c r="E195" s="341"/>
      <c r="F195" s="341"/>
      <c r="G195" s="341"/>
      <c r="H195" s="341"/>
      <c r="I195" s="341"/>
      <c r="J195" s="341"/>
      <c r="K195" s="3"/>
      <c r="L195" t="str">
        <f t="shared" si="33"/>
        <v xml:space="preserve"> - </v>
      </c>
      <c r="M195" t="s">
        <v>456</v>
      </c>
      <c r="S195" s="349" cm="1">
        <f t="array" ref="S195">IFERROR(_xldudf_SCOTT_SUMTRANSACTIONS(Scotts_Org1,'COA - VALUE TABLE'!$A195,'COA - VALUE TABLE'!S$5,'COA - VALUE TABLE'!S$6),0)</f>
        <v>0</v>
      </c>
      <c r="T195" s="350" cm="1">
        <f t="array" ref="T195">IFERROR(_xldudf_SCOTT_SUMTRANSACTIONS(Scotts_Org1,'COA - VALUE TABLE'!$A195,'COA - VALUE TABLE'!T$5,'COA - VALUE TABLE'!T$6),0)</f>
        <v>0</v>
      </c>
      <c r="U195" s="350" cm="1">
        <f t="array" ref="U195">IFERROR(_xldudf_SCOTT_SUMTRANSACTIONS(Scotts_Org1,'COA - VALUE TABLE'!$A195,'COA - VALUE TABLE'!U$5,'COA - VALUE TABLE'!U$6),0)</f>
        <v>0</v>
      </c>
      <c r="V195" s="350" cm="1">
        <f t="array" ref="V195">IFERROR(_xldudf_SCOTT_SUMTRANSACTIONS(Scotts_Org1,'COA - VALUE TABLE'!$A195,'COA - VALUE TABLE'!V$5,'COA - VALUE TABLE'!V$6),0)</f>
        <v>0</v>
      </c>
      <c r="W195" s="350" cm="1">
        <f t="array" ref="W195">IFERROR(_xldudf_SCOTT_SUMTRANSACTIONS(Scotts_Org1,'COA - VALUE TABLE'!$A195,'COA - VALUE TABLE'!W$5,'COA - VALUE TABLE'!W$6),0)</f>
        <v>0</v>
      </c>
      <c r="X195" s="350" cm="1">
        <f t="array" ref="X195">IFERROR(_xldudf_SCOTT_SUMTRANSACTIONS(Scotts_Org1,'COA - VALUE TABLE'!$A195,'COA - VALUE TABLE'!X$5,'COA - VALUE TABLE'!X$6),0)</f>
        <v>0</v>
      </c>
      <c r="Y195" s="350" cm="1">
        <f t="array" ref="Y195">IFERROR(_xldudf_SCOTT_SUMTRANSACTIONS(Scotts_Org1,'COA - VALUE TABLE'!$A195,'COA - VALUE TABLE'!Y$5,'COA - VALUE TABLE'!Y$6),0)</f>
        <v>0</v>
      </c>
      <c r="Z195" s="350" cm="1">
        <f t="array" ref="Z195">IFERROR(_xldudf_SCOTT_SUMTRANSACTIONS(Scotts_Org1,'COA - VALUE TABLE'!$A195,'COA - VALUE TABLE'!Z$5,'COA - VALUE TABLE'!Z$6),0)</f>
        <v>0</v>
      </c>
      <c r="AA195" s="350" cm="1">
        <f t="array" ref="AA195">IFERROR(_xldudf_SCOTT_SUMTRANSACTIONS(Scotts_Org1,'COA - VALUE TABLE'!$A195,'COA - VALUE TABLE'!AA$5,'COA - VALUE TABLE'!AA$6),0)</f>
        <v>0</v>
      </c>
      <c r="AB195" s="350" cm="1">
        <f t="array" ref="AB195">IFERROR(_xldudf_SCOTT_SUMTRANSACTIONS(Scotts_Org1,'COA - VALUE TABLE'!$A195,'COA - VALUE TABLE'!AB$5,'COA - VALUE TABLE'!AB$6),0)</f>
        <v>0</v>
      </c>
      <c r="AC195" s="350" cm="1">
        <f t="array" ref="AC195">IFERROR(_xldudf_SCOTT_SUMTRANSACTIONS(Scotts_Org1,'COA - VALUE TABLE'!$A195,'COA - VALUE TABLE'!AC$5,'COA - VALUE TABLE'!AC$6),0)</f>
        <v>0</v>
      </c>
      <c r="AD195" s="350" cm="1">
        <f t="array" ref="AD195">IFERROR(_xldudf_SCOTT_SUMTRANSACTIONS(Scotts_Org1,'COA - VALUE TABLE'!$A195,'COA - VALUE TABLE'!AD$5,'COA - VALUE TABLE'!AD$6),0)</f>
        <v>0</v>
      </c>
      <c r="AE195" s="350">
        <f t="shared" si="34"/>
        <v>0</v>
      </c>
      <c r="AF195" s="350">
        <f>IF(Header!$C$4=S$7,S195,0)+IF(Header!$C$4=T$7,T195,0)+IF(Header!$C$4=U$7,U195,0)+IF(Header!$C$4=V$7,V195,0)+IF(Header!$C$4=W$7,W195,0)+IF(Header!$C$4=X$7,X195,0)+IF(Header!$C$4=Y$7,Y195,0)+IF(Header!$C$4=Z$7,Z195,0)+IF(Header!$C$4=AA$7,AA195,0)+IF(Header!$C$4=AB$7,AB195,0)+IF(Header!$C$4=AC$7,AC195,0)+IF(Header!$C$4=AD$7,AD195,0)</f>
        <v>0</v>
      </c>
      <c r="AG195" s="351">
        <f t="shared" si="47"/>
        <v>0</v>
      </c>
      <c r="AJ195" s="2">
        <f t="shared" si="35"/>
        <v>0</v>
      </c>
      <c r="AK195" s="341">
        <f t="shared" si="36"/>
        <v>0</v>
      </c>
      <c r="AL195" s="341">
        <f t="shared" si="37"/>
        <v>0</v>
      </c>
      <c r="AM195" s="341">
        <f t="shared" si="38"/>
        <v>0</v>
      </c>
      <c r="AN195" s="341">
        <f t="shared" si="39"/>
        <v>0</v>
      </c>
      <c r="AO195" s="341">
        <f t="shared" si="40"/>
        <v>0</v>
      </c>
      <c r="AP195" s="341">
        <f t="shared" si="41"/>
        <v>0</v>
      </c>
      <c r="AQ195" s="341">
        <f t="shared" si="42"/>
        <v>0</v>
      </c>
      <c r="AR195" s="341">
        <f t="shared" si="43"/>
        <v>0</v>
      </c>
      <c r="AS195" s="341">
        <f t="shared" si="44"/>
        <v>0</v>
      </c>
      <c r="AT195" s="341">
        <f t="shared" si="45"/>
        <v>0</v>
      </c>
      <c r="AU195" s="341">
        <f t="shared" si="46"/>
        <v>0</v>
      </c>
      <c r="AV195" s="351"/>
      <c r="AX195" s="349" cm="1">
        <f t="array" ref="AX195">IFERROR(_xldudf_SCOTT_SUMTRANSACTIONS(Scotts_Org1,'COA - VALUE TABLE'!$A195,'COA - VALUE TABLE'!AX$5,'COA - VALUE TABLE'!AX$6),0)</f>
        <v>0</v>
      </c>
      <c r="AY195" s="350" cm="1">
        <f t="array" ref="AY195">IFERROR(_xldudf_SCOTT_SUMTRANSACTIONS(Scotts_Org1,'COA - VALUE TABLE'!$A195,'COA - VALUE TABLE'!AY$5,'COA - VALUE TABLE'!AY$6),0)</f>
        <v>0</v>
      </c>
      <c r="AZ195" s="350" cm="1">
        <f t="array" ref="AZ195">IFERROR(_xldudf_SCOTT_SUMTRANSACTIONS(Scotts_Org1,'COA - VALUE TABLE'!$A195,'COA - VALUE TABLE'!AZ$5,'COA - VALUE TABLE'!AZ$6),0)</f>
        <v>0</v>
      </c>
      <c r="BA195" s="350" cm="1">
        <f t="array" ref="BA195">IFERROR(_xldudf_SCOTT_SUMTRANSACTIONS(Scotts_Org1,'COA - VALUE TABLE'!$A195,'COA - VALUE TABLE'!BA$5,'COA - VALUE TABLE'!BA$6),0)</f>
        <v>0</v>
      </c>
      <c r="BB195" s="350" cm="1">
        <f t="array" ref="BB195">IFERROR(_xldudf_SCOTT_SUMTRANSACTIONS(Scotts_Org1,'COA - VALUE TABLE'!$A195,'COA - VALUE TABLE'!BB$5,'COA - VALUE TABLE'!BB$6),0)</f>
        <v>0</v>
      </c>
      <c r="BC195" s="350" cm="1">
        <f t="array" ref="BC195">IFERROR(_xldudf_SCOTT_SUMTRANSACTIONS(Scotts_Org1,'COA - VALUE TABLE'!$A195,'COA - VALUE TABLE'!BC$5,'COA - VALUE TABLE'!BC$6),0)</f>
        <v>0</v>
      </c>
      <c r="BD195" s="350" cm="1">
        <f t="array" ref="BD195">IFERROR(_xldudf_SCOTT_SUMTRANSACTIONS(Scotts_Org1,'COA - VALUE TABLE'!$A195,'COA - VALUE TABLE'!BD$5,'COA - VALUE TABLE'!BD$6),0)</f>
        <v>0</v>
      </c>
      <c r="BE195" s="350" cm="1">
        <f t="array" ref="BE195">IFERROR(_xldudf_SCOTT_SUMTRANSACTIONS(Scotts_Org1,'COA - VALUE TABLE'!$A195,'COA - VALUE TABLE'!BE$5,'COA - VALUE TABLE'!BE$6),0)</f>
        <v>0</v>
      </c>
      <c r="BF195" s="350" cm="1">
        <f t="array" ref="BF195">IFERROR(_xldudf_SCOTT_SUMTRANSACTIONS(Scotts_Org1,'COA - VALUE TABLE'!$A195,'COA - VALUE TABLE'!BF$5,'COA - VALUE TABLE'!BF$6),0)</f>
        <v>0</v>
      </c>
      <c r="BG195" s="350" cm="1">
        <f t="array" ref="BG195">IFERROR(_xldudf_SCOTT_SUMTRANSACTIONS(Scotts_Org1,'COA - VALUE TABLE'!$A195,'COA - VALUE TABLE'!BG$5,'COA - VALUE TABLE'!BG$6),0)</f>
        <v>0</v>
      </c>
      <c r="BH195" s="350" cm="1">
        <f t="array" ref="BH195">IFERROR(_xldudf_SCOTT_SUMTRANSACTIONS(Scotts_Org1,'COA - VALUE TABLE'!$A195,'COA - VALUE TABLE'!BH$5,'COA - VALUE TABLE'!BH$6),0)</f>
        <v>0</v>
      </c>
      <c r="BI195" s="350" cm="1">
        <f t="array" ref="BI195">IFERROR(_xldudf_SCOTT_SUMTRANSACTIONS(Scotts_Org1,'COA - VALUE TABLE'!$A195,'COA - VALUE TABLE'!BI$5,'COA - VALUE TABLE'!BI$6),0)</f>
        <v>0</v>
      </c>
      <c r="BJ195" s="351" cm="1">
        <f t="array" ref="BJ195">IFERROR(_xldudf_SCOTT_SUMTRANSACTIONS(Scotts_Org1,'COA - VALUE TABLE'!$A195,'COA - VALUE TABLE'!BJ$5,'COA - VALUE TABLE'!BJ$6),0)</f>
        <v>0</v>
      </c>
    </row>
    <row r="196" spans="1:62" x14ac:dyDescent="0.2">
      <c r="A196" s="2"/>
      <c r="B196" s="341"/>
      <c r="C196" s="341"/>
      <c r="D196" s="341"/>
      <c r="E196" s="341"/>
      <c r="F196" s="341"/>
      <c r="G196" s="341"/>
      <c r="H196" s="341"/>
      <c r="I196" s="341"/>
      <c r="J196" s="341"/>
      <c r="K196" s="3"/>
      <c r="L196" t="str">
        <f t="shared" si="33"/>
        <v xml:space="preserve"> - </v>
      </c>
      <c r="M196" t="s">
        <v>456</v>
      </c>
      <c r="S196" s="349" cm="1">
        <f t="array" ref="S196">IFERROR(_xldudf_SCOTT_SUMTRANSACTIONS(Scotts_Org1,'COA - VALUE TABLE'!$A196,'COA - VALUE TABLE'!S$5,'COA - VALUE TABLE'!S$6),0)</f>
        <v>0</v>
      </c>
      <c r="T196" s="350" cm="1">
        <f t="array" ref="T196">IFERROR(_xldudf_SCOTT_SUMTRANSACTIONS(Scotts_Org1,'COA - VALUE TABLE'!$A196,'COA - VALUE TABLE'!T$5,'COA - VALUE TABLE'!T$6),0)</f>
        <v>0</v>
      </c>
      <c r="U196" s="350" cm="1">
        <f t="array" ref="U196">IFERROR(_xldudf_SCOTT_SUMTRANSACTIONS(Scotts_Org1,'COA - VALUE TABLE'!$A196,'COA - VALUE TABLE'!U$5,'COA - VALUE TABLE'!U$6),0)</f>
        <v>0</v>
      </c>
      <c r="V196" s="350" cm="1">
        <f t="array" ref="V196">IFERROR(_xldudf_SCOTT_SUMTRANSACTIONS(Scotts_Org1,'COA - VALUE TABLE'!$A196,'COA - VALUE TABLE'!V$5,'COA - VALUE TABLE'!V$6),0)</f>
        <v>0</v>
      </c>
      <c r="W196" s="350" cm="1">
        <f t="array" ref="W196">IFERROR(_xldudf_SCOTT_SUMTRANSACTIONS(Scotts_Org1,'COA - VALUE TABLE'!$A196,'COA - VALUE TABLE'!W$5,'COA - VALUE TABLE'!W$6),0)</f>
        <v>0</v>
      </c>
      <c r="X196" s="350" cm="1">
        <f t="array" ref="X196">IFERROR(_xldudf_SCOTT_SUMTRANSACTIONS(Scotts_Org1,'COA - VALUE TABLE'!$A196,'COA - VALUE TABLE'!X$5,'COA - VALUE TABLE'!X$6),0)</f>
        <v>0</v>
      </c>
      <c r="Y196" s="350" cm="1">
        <f t="array" ref="Y196">IFERROR(_xldudf_SCOTT_SUMTRANSACTIONS(Scotts_Org1,'COA - VALUE TABLE'!$A196,'COA - VALUE TABLE'!Y$5,'COA - VALUE TABLE'!Y$6),0)</f>
        <v>0</v>
      </c>
      <c r="Z196" s="350" cm="1">
        <f t="array" ref="Z196">IFERROR(_xldudf_SCOTT_SUMTRANSACTIONS(Scotts_Org1,'COA - VALUE TABLE'!$A196,'COA - VALUE TABLE'!Z$5,'COA - VALUE TABLE'!Z$6),0)</f>
        <v>0</v>
      </c>
      <c r="AA196" s="350" cm="1">
        <f t="array" ref="AA196">IFERROR(_xldudf_SCOTT_SUMTRANSACTIONS(Scotts_Org1,'COA - VALUE TABLE'!$A196,'COA - VALUE TABLE'!AA$5,'COA - VALUE TABLE'!AA$6),0)</f>
        <v>0</v>
      </c>
      <c r="AB196" s="350" cm="1">
        <f t="array" ref="AB196">IFERROR(_xldudf_SCOTT_SUMTRANSACTIONS(Scotts_Org1,'COA - VALUE TABLE'!$A196,'COA - VALUE TABLE'!AB$5,'COA - VALUE TABLE'!AB$6),0)</f>
        <v>0</v>
      </c>
      <c r="AC196" s="350" cm="1">
        <f t="array" ref="AC196">IFERROR(_xldudf_SCOTT_SUMTRANSACTIONS(Scotts_Org1,'COA - VALUE TABLE'!$A196,'COA - VALUE TABLE'!AC$5,'COA - VALUE TABLE'!AC$6),0)</f>
        <v>0</v>
      </c>
      <c r="AD196" s="350" cm="1">
        <f t="array" ref="AD196">IFERROR(_xldudf_SCOTT_SUMTRANSACTIONS(Scotts_Org1,'COA - VALUE TABLE'!$A196,'COA - VALUE TABLE'!AD$5,'COA - VALUE TABLE'!AD$6),0)</f>
        <v>0</v>
      </c>
      <c r="AE196" s="350">
        <f t="shared" si="34"/>
        <v>0</v>
      </c>
      <c r="AF196" s="350">
        <f>IF(Header!$C$4=S$7,S196,0)+IF(Header!$C$4=T$7,T196,0)+IF(Header!$C$4=U$7,U196,0)+IF(Header!$C$4=V$7,V196,0)+IF(Header!$C$4=W$7,W196,0)+IF(Header!$C$4=X$7,X196,0)+IF(Header!$C$4=Y$7,Y196,0)+IF(Header!$C$4=Z$7,Z196,0)+IF(Header!$C$4=AA$7,AA196,0)+IF(Header!$C$4=AB$7,AB196,0)+IF(Header!$C$4=AC$7,AC196,0)+IF(Header!$C$4=AD$7,AD196,0)</f>
        <v>0</v>
      </c>
      <c r="AG196" s="351">
        <f t="shared" si="47"/>
        <v>0</v>
      </c>
      <c r="AJ196" s="2">
        <f t="shared" si="35"/>
        <v>0</v>
      </c>
      <c r="AK196" s="341">
        <f t="shared" si="36"/>
        <v>0</v>
      </c>
      <c r="AL196" s="341">
        <f t="shared" si="37"/>
        <v>0</v>
      </c>
      <c r="AM196" s="341">
        <f t="shared" si="38"/>
        <v>0</v>
      </c>
      <c r="AN196" s="341">
        <f t="shared" si="39"/>
        <v>0</v>
      </c>
      <c r="AO196" s="341">
        <f t="shared" si="40"/>
        <v>0</v>
      </c>
      <c r="AP196" s="341">
        <f t="shared" si="41"/>
        <v>0</v>
      </c>
      <c r="AQ196" s="341">
        <f t="shared" si="42"/>
        <v>0</v>
      </c>
      <c r="AR196" s="341">
        <f t="shared" si="43"/>
        <v>0</v>
      </c>
      <c r="AS196" s="341">
        <f t="shared" si="44"/>
        <v>0</v>
      </c>
      <c r="AT196" s="341">
        <f t="shared" si="45"/>
        <v>0</v>
      </c>
      <c r="AU196" s="341">
        <f t="shared" si="46"/>
        <v>0</v>
      </c>
      <c r="AV196" s="351"/>
      <c r="AX196" s="349" cm="1">
        <f t="array" ref="AX196">IFERROR(_xldudf_SCOTT_SUMTRANSACTIONS(Scotts_Org1,'COA - VALUE TABLE'!$A196,'COA - VALUE TABLE'!AX$5,'COA - VALUE TABLE'!AX$6),0)</f>
        <v>0</v>
      </c>
      <c r="AY196" s="350" cm="1">
        <f t="array" ref="AY196">IFERROR(_xldudf_SCOTT_SUMTRANSACTIONS(Scotts_Org1,'COA - VALUE TABLE'!$A196,'COA - VALUE TABLE'!AY$5,'COA - VALUE TABLE'!AY$6),0)</f>
        <v>0</v>
      </c>
      <c r="AZ196" s="350" cm="1">
        <f t="array" ref="AZ196">IFERROR(_xldudf_SCOTT_SUMTRANSACTIONS(Scotts_Org1,'COA - VALUE TABLE'!$A196,'COA - VALUE TABLE'!AZ$5,'COA - VALUE TABLE'!AZ$6),0)</f>
        <v>0</v>
      </c>
      <c r="BA196" s="350" cm="1">
        <f t="array" ref="BA196">IFERROR(_xldudf_SCOTT_SUMTRANSACTIONS(Scotts_Org1,'COA - VALUE TABLE'!$A196,'COA - VALUE TABLE'!BA$5,'COA - VALUE TABLE'!BA$6),0)</f>
        <v>0</v>
      </c>
      <c r="BB196" s="350" cm="1">
        <f t="array" ref="BB196">IFERROR(_xldudf_SCOTT_SUMTRANSACTIONS(Scotts_Org1,'COA - VALUE TABLE'!$A196,'COA - VALUE TABLE'!BB$5,'COA - VALUE TABLE'!BB$6),0)</f>
        <v>0</v>
      </c>
      <c r="BC196" s="350" cm="1">
        <f t="array" ref="BC196">IFERROR(_xldudf_SCOTT_SUMTRANSACTIONS(Scotts_Org1,'COA - VALUE TABLE'!$A196,'COA - VALUE TABLE'!BC$5,'COA - VALUE TABLE'!BC$6),0)</f>
        <v>0</v>
      </c>
      <c r="BD196" s="350" cm="1">
        <f t="array" ref="BD196">IFERROR(_xldudf_SCOTT_SUMTRANSACTIONS(Scotts_Org1,'COA - VALUE TABLE'!$A196,'COA - VALUE TABLE'!BD$5,'COA - VALUE TABLE'!BD$6),0)</f>
        <v>0</v>
      </c>
      <c r="BE196" s="350" cm="1">
        <f t="array" ref="BE196">IFERROR(_xldudf_SCOTT_SUMTRANSACTIONS(Scotts_Org1,'COA - VALUE TABLE'!$A196,'COA - VALUE TABLE'!BE$5,'COA - VALUE TABLE'!BE$6),0)</f>
        <v>0</v>
      </c>
      <c r="BF196" s="350" cm="1">
        <f t="array" ref="BF196">IFERROR(_xldudf_SCOTT_SUMTRANSACTIONS(Scotts_Org1,'COA - VALUE TABLE'!$A196,'COA - VALUE TABLE'!BF$5,'COA - VALUE TABLE'!BF$6),0)</f>
        <v>0</v>
      </c>
      <c r="BG196" s="350" cm="1">
        <f t="array" ref="BG196">IFERROR(_xldudf_SCOTT_SUMTRANSACTIONS(Scotts_Org1,'COA - VALUE TABLE'!$A196,'COA - VALUE TABLE'!BG$5,'COA - VALUE TABLE'!BG$6),0)</f>
        <v>0</v>
      </c>
      <c r="BH196" s="350" cm="1">
        <f t="array" ref="BH196">IFERROR(_xldudf_SCOTT_SUMTRANSACTIONS(Scotts_Org1,'COA - VALUE TABLE'!$A196,'COA - VALUE TABLE'!BH$5,'COA - VALUE TABLE'!BH$6),0)</f>
        <v>0</v>
      </c>
      <c r="BI196" s="350" cm="1">
        <f t="array" ref="BI196">IFERROR(_xldudf_SCOTT_SUMTRANSACTIONS(Scotts_Org1,'COA - VALUE TABLE'!$A196,'COA - VALUE TABLE'!BI$5,'COA - VALUE TABLE'!BI$6),0)</f>
        <v>0</v>
      </c>
      <c r="BJ196" s="351" cm="1">
        <f t="array" ref="BJ196">IFERROR(_xldudf_SCOTT_SUMTRANSACTIONS(Scotts_Org1,'COA - VALUE TABLE'!$A196,'COA - VALUE TABLE'!BJ$5,'COA - VALUE TABLE'!BJ$6),0)</f>
        <v>0</v>
      </c>
    </row>
    <row r="197" spans="1:62" x14ac:dyDescent="0.2">
      <c r="A197" s="2"/>
      <c r="B197" s="341"/>
      <c r="C197" s="341"/>
      <c r="D197" s="341"/>
      <c r="E197" s="341"/>
      <c r="F197" s="341"/>
      <c r="G197" s="341"/>
      <c r="H197" s="341"/>
      <c r="I197" s="341"/>
      <c r="J197" s="341"/>
      <c r="K197" s="3"/>
      <c r="L197" t="str">
        <f t="shared" si="33"/>
        <v xml:space="preserve"> - </v>
      </c>
      <c r="M197" t="s">
        <v>456</v>
      </c>
      <c r="S197" s="349" cm="1">
        <f t="array" ref="S197">IFERROR(_xldudf_SCOTT_SUMTRANSACTIONS(Scotts_Org1,'COA - VALUE TABLE'!$A197,'COA - VALUE TABLE'!S$5,'COA - VALUE TABLE'!S$6),0)</f>
        <v>0</v>
      </c>
      <c r="T197" s="350" cm="1">
        <f t="array" ref="T197">IFERROR(_xldudf_SCOTT_SUMTRANSACTIONS(Scotts_Org1,'COA - VALUE TABLE'!$A197,'COA - VALUE TABLE'!T$5,'COA - VALUE TABLE'!T$6),0)</f>
        <v>0</v>
      </c>
      <c r="U197" s="350" cm="1">
        <f t="array" ref="U197">IFERROR(_xldudf_SCOTT_SUMTRANSACTIONS(Scotts_Org1,'COA - VALUE TABLE'!$A197,'COA - VALUE TABLE'!U$5,'COA - VALUE TABLE'!U$6),0)</f>
        <v>0</v>
      </c>
      <c r="V197" s="350" cm="1">
        <f t="array" ref="V197">IFERROR(_xldudf_SCOTT_SUMTRANSACTIONS(Scotts_Org1,'COA - VALUE TABLE'!$A197,'COA - VALUE TABLE'!V$5,'COA - VALUE TABLE'!V$6),0)</f>
        <v>0</v>
      </c>
      <c r="W197" s="350" cm="1">
        <f t="array" ref="W197">IFERROR(_xldudf_SCOTT_SUMTRANSACTIONS(Scotts_Org1,'COA - VALUE TABLE'!$A197,'COA - VALUE TABLE'!W$5,'COA - VALUE TABLE'!W$6),0)</f>
        <v>0</v>
      </c>
      <c r="X197" s="350" cm="1">
        <f t="array" ref="X197">IFERROR(_xldudf_SCOTT_SUMTRANSACTIONS(Scotts_Org1,'COA - VALUE TABLE'!$A197,'COA - VALUE TABLE'!X$5,'COA - VALUE TABLE'!X$6),0)</f>
        <v>0</v>
      </c>
      <c r="Y197" s="350" cm="1">
        <f t="array" ref="Y197">IFERROR(_xldudf_SCOTT_SUMTRANSACTIONS(Scotts_Org1,'COA - VALUE TABLE'!$A197,'COA - VALUE TABLE'!Y$5,'COA - VALUE TABLE'!Y$6),0)</f>
        <v>0</v>
      </c>
      <c r="Z197" s="350" cm="1">
        <f t="array" ref="Z197">IFERROR(_xldudf_SCOTT_SUMTRANSACTIONS(Scotts_Org1,'COA - VALUE TABLE'!$A197,'COA - VALUE TABLE'!Z$5,'COA - VALUE TABLE'!Z$6),0)</f>
        <v>0</v>
      </c>
      <c r="AA197" s="350" cm="1">
        <f t="array" ref="AA197">IFERROR(_xldudf_SCOTT_SUMTRANSACTIONS(Scotts_Org1,'COA - VALUE TABLE'!$A197,'COA - VALUE TABLE'!AA$5,'COA - VALUE TABLE'!AA$6),0)</f>
        <v>0</v>
      </c>
      <c r="AB197" s="350" cm="1">
        <f t="array" ref="AB197">IFERROR(_xldudf_SCOTT_SUMTRANSACTIONS(Scotts_Org1,'COA - VALUE TABLE'!$A197,'COA - VALUE TABLE'!AB$5,'COA - VALUE TABLE'!AB$6),0)</f>
        <v>0</v>
      </c>
      <c r="AC197" s="350" cm="1">
        <f t="array" ref="AC197">IFERROR(_xldudf_SCOTT_SUMTRANSACTIONS(Scotts_Org1,'COA - VALUE TABLE'!$A197,'COA - VALUE TABLE'!AC$5,'COA - VALUE TABLE'!AC$6),0)</f>
        <v>0</v>
      </c>
      <c r="AD197" s="350" cm="1">
        <f t="array" ref="AD197">IFERROR(_xldudf_SCOTT_SUMTRANSACTIONS(Scotts_Org1,'COA - VALUE TABLE'!$A197,'COA - VALUE TABLE'!AD$5,'COA - VALUE TABLE'!AD$6),0)</f>
        <v>0</v>
      </c>
      <c r="AE197" s="350">
        <f t="shared" si="34"/>
        <v>0</v>
      </c>
      <c r="AF197" s="350">
        <f>IF(Header!$C$4=S$7,S197,0)+IF(Header!$C$4=T$7,T197,0)+IF(Header!$C$4=U$7,U197,0)+IF(Header!$C$4=V$7,V197,0)+IF(Header!$C$4=W$7,W197,0)+IF(Header!$C$4=X$7,X197,0)+IF(Header!$C$4=Y$7,Y197,0)+IF(Header!$C$4=Z$7,Z197,0)+IF(Header!$C$4=AA$7,AA197,0)+IF(Header!$C$4=AB$7,AB197,0)+IF(Header!$C$4=AC$7,AC197,0)+IF(Header!$C$4=AD$7,AD197,0)</f>
        <v>0</v>
      </c>
      <c r="AG197" s="351">
        <f t="shared" si="47"/>
        <v>0</v>
      </c>
      <c r="AJ197" s="2">
        <f t="shared" si="35"/>
        <v>0</v>
      </c>
      <c r="AK197" s="341">
        <f t="shared" si="36"/>
        <v>0</v>
      </c>
      <c r="AL197" s="341">
        <f t="shared" si="37"/>
        <v>0</v>
      </c>
      <c r="AM197" s="341">
        <f t="shared" si="38"/>
        <v>0</v>
      </c>
      <c r="AN197" s="341">
        <f t="shared" si="39"/>
        <v>0</v>
      </c>
      <c r="AO197" s="341">
        <f t="shared" si="40"/>
        <v>0</v>
      </c>
      <c r="AP197" s="341">
        <f t="shared" si="41"/>
        <v>0</v>
      </c>
      <c r="AQ197" s="341">
        <f t="shared" si="42"/>
        <v>0</v>
      </c>
      <c r="AR197" s="341">
        <f t="shared" si="43"/>
        <v>0</v>
      </c>
      <c r="AS197" s="341">
        <f t="shared" si="44"/>
        <v>0</v>
      </c>
      <c r="AT197" s="341">
        <f t="shared" si="45"/>
        <v>0</v>
      </c>
      <c r="AU197" s="341">
        <f t="shared" si="46"/>
        <v>0</v>
      </c>
      <c r="AV197" s="351"/>
      <c r="AX197" s="349" cm="1">
        <f t="array" ref="AX197">IFERROR(_xldudf_SCOTT_SUMTRANSACTIONS(Scotts_Org1,'COA - VALUE TABLE'!$A197,'COA - VALUE TABLE'!AX$5,'COA - VALUE TABLE'!AX$6),0)</f>
        <v>0</v>
      </c>
      <c r="AY197" s="350" cm="1">
        <f t="array" ref="AY197">IFERROR(_xldudf_SCOTT_SUMTRANSACTIONS(Scotts_Org1,'COA - VALUE TABLE'!$A197,'COA - VALUE TABLE'!AY$5,'COA - VALUE TABLE'!AY$6),0)</f>
        <v>0</v>
      </c>
      <c r="AZ197" s="350" cm="1">
        <f t="array" ref="AZ197">IFERROR(_xldudf_SCOTT_SUMTRANSACTIONS(Scotts_Org1,'COA - VALUE TABLE'!$A197,'COA - VALUE TABLE'!AZ$5,'COA - VALUE TABLE'!AZ$6),0)</f>
        <v>0</v>
      </c>
      <c r="BA197" s="350" cm="1">
        <f t="array" ref="BA197">IFERROR(_xldudf_SCOTT_SUMTRANSACTIONS(Scotts_Org1,'COA - VALUE TABLE'!$A197,'COA - VALUE TABLE'!BA$5,'COA - VALUE TABLE'!BA$6),0)</f>
        <v>0</v>
      </c>
      <c r="BB197" s="350" cm="1">
        <f t="array" ref="BB197">IFERROR(_xldudf_SCOTT_SUMTRANSACTIONS(Scotts_Org1,'COA - VALUE TABLE'!$A197,'COA - VALUE TABLE'!BB$5,'COA - VALUE TABLE'!BB$6),0)</f>
        <v>0</v>
      </c>
      <c r="BC197" s="350" cm="1">
        <f t="array" ref="BC197">IFERROR(_xldudf_SCOTT_SUMTRANSACTIONS(Scotts_Org1,'COA - VALUE TABLE'!$A197,'COA - VALUE TABLE'!BC$5,'COA - VALUE TABLE'!BC$6),0)</f>
        <v>0</v>
      </c>
      <c r="BD197" s="350" cm="1">
        <f t="array" ref="BD197">IFERROR(_xldudf_SCOTT_SUMTRANSACTIONS(Scotts_Org1,'COA - VALUE TABLE'!$A197,'COA - VALUE TABLE'!BD$5,'COA - VALUE TABLE'!BD$6),0)</f>
        <v>0</v>
      </c>
      <c r="BE197" s="350" cm="1">
        <f t="array" ref="BE197">IFERROR(_xldudf_SCOTT_SUMTRANSACTIONS(Scotts_Org1,'COA - VALUE TABLE'!$A197,'COA - VALUE TABLE'!BE$5,'COA - VALUE TABLE'!BE$6),0)</f>
        <v>0</v>
      </c>
      <c r="BF197" s="350" cm="1">
        <f t="array" ref="BF197">IFERROR(_xldudf_SCOTT_SUMTRANSACTIONS(Scotts_Org1,'COA - VALUE TABLE'!$A197,'COA - VALUE TABLE'!BF$5,'COA - VALUE TABLE'!BF$6),0)</f>
        <v>0</v>
      </c>
      <c r="BG197" s="350" cm="1">
        <f t="array" ref="BG197">IFERROR(_xldudf_SCOTT_SUMTRANSACTIONS(Scotts_Org1,'COA - VALUE TABLE'!$A197,'COA - VALUE TABLE'!BG$5,'COA - VALUE TABLE'!BG$6),0)</f>
        <v>0</v>
      </c>
      <c r="BH197" s="350" cm="1">
        <f t="array" ref="BH197">IFERROR(_xldudf_SCOTT_SUMTRANSACTIONS(Scotts_Org1,'COA - VALUE TABLE'!$A197,'COA - VALUE TABLE'!BH$5,'COA - VALUE TABLE'!BH$6),0)</f>
        <v>0</v>
      </c>
      <c r="BI197" s="350" cm="1">
        <f t="array" ref="BI197">IFERROR(_xldudf_SCOTT_SUMTRANSACTIONS(Scotts_Org1,'COA - VALUE TABLE'!$A197,'COA - VALUE TABLE'!BI$5,'COA - VALUE TABLE'!BI$6),0)</f>
        <v>0</v>
      </c>
      <c r="BJ197" s="351" cm="1">
        <f t="array" ref="BJ197">IFERROR(_xldudf_SCOTT_SUMTRANSACTIONS(Scotts_Org1,'COA - VALUE TABLE'!$A197,'COA - VALUE TABLE'!BJ$5,'COA - VALUE TABLE'!BJ$6),0)</f>
        <v>0</v>
      </c>
    </row>
    <row r="198" spans="1:62" x14ac:dyDescent="0.2">
      <c r="A198" s="2"/>
      <c r="B198" s="341"/>
      <c r="C198" s="341"/>
      <c r="D198" s="341"/>
      <c r="E198" s="341"/>
      <c r="F198" s="341"/>
      <c r="G198" s="341"/>
      <c r="H198" s="341"/>
      <c r="I198" s="341"/>
      <c r="J198" s="341"/>
      <c r="K198" s="3"/>
      <c r="L198" t="str">
        <f t="shared" si="33"/>
        <v xml:space="preserve"> - </v>
      </c>
      <c r="M198" t="s">
        <v>456</v>
      </c>
      <c r="S198" s="349" cm="1">
        <f t="array" ref="S198">IFERROR(_xldudf_SCOTT_SUMTRANSACTIONS(Scotts_Org1,'COA - VALUE TABLE'!$A198,'COA - VALUE TABLE'!S$5,'COA - VALUE TABLE'!S$6),0)</f>
        <v>0</v>
      </c>
      <c r="T198" s="350" cm="1">
        <f t="array" ref="T198">IFERROR(_xldudf_SCOTT_SUMTRANSACTIONS(Scotts_Org1,'COA - VALUE TABLE'!$A198,'COA - VALUE TABLE'!T$5,'COA - VALUE TABLE'!T$6),0)</f>
        <v>0</v>
      </c>
      <c r="U198" s="350" cm="1">
        <f t="array" ref="U198">IFERROR(_xldudf_SCOTT_SUMTRANSACTIONS(Scotts_Org1,'COA - VALUE TABLE'!$A198,'COA - VALUE TABLE'!U$5,'COA - VALUE TABLE'!U$6),0)</f>
        <v>0</v>
      </c>
      <c r="V198" s="350" cm="1">
        <f t="array" ref="V198">IFERROR(_xldudf_SCOTT_SUMTRANSACTIONS(Scotts_Org1,'COA - VALUE TABLE'!$A198,'COA - VALUE TABLE'!V$5,'COA - VALUE TABLE'!V$6),0)</f>
        <v>0</v>
      </c>
      <c r="W198" s="350" cm="1">
        <f t="array" ref="W198">IFERROR(_xldudf_SCOTT_SUMTRANSACTIONS(Scotts_Org1,'COA - VALUE TABLE'!$A198,'COA - VALUE TABLE'!W$5,'COA - VALUE TABLE'!W$6),0)</f>
        <v>0</v>
      </c>
      <c r="X198" s="350" cm="1">
        <f t="array" ref="X198">IFERROR(_xldudf_SCOTT_SUMTRANSACTIONS(Scotts_Org1,'COA - VALUE TABLE'!$A198,'COA - VALUE TABLE'!X$5,'COA - VALUE TABLE'!X$6),0)</f>
        <v>0</v>
      </c>
      <c r="Y198" s="350" cm="1">
        <f t="array" ref="Y198">IFERROR(_xldudf_SCOTT_SUMTRANSACTIONS(Scotts_Org1,'COA - VALUE TABLE'!$A198,'COA - VALUE TABLE'!Y$5,'COA - VALUE TABLE'!Y$6),0)</f>
        <v>0</v>
      </c>
      <c r="Z198" s="350" cm="1">
        <f t="array" ref="Z198">IFERROR(_xldudf_SCOTT_SUMTRANSACTIONS(Scotts_Org1,'COA - VALUE TABLE'!$A198,'COA - VALUE TABLE'!Z$5,'COA - VALUE TABLE'!Z$6),0)</f>
        <v>0</v>
      </c>
      <c r="AA198" s="350" cm="1">
        <f t="array" ref="AA198">IFERROR(_xldudf_SCOTT_SUMTRANSACTIONS(Scotts_Org1,'COA - VALUE TABLE'!$A198,'COA - VALUE TABLE'!AA$5,'COA - VALUE TABLE'!AA$6),0)</f>
        <v>0</v>
      </c>
      <c r="AB198" s="350" cm="1">
        <f t="array" ref="AB198">IFERROR(_xldudf_SCOTT_SUMTRANSACTIONS(Scotts_Org1,'COA - VALUE TABLE'!$A198,'COA - VALUE TABLE'!AB$5,'COA - VALUE TABLE'!AB$6),0)</f>
        <v>0</v>
      </c>
      <c r="AC198" s="350" cm="1">
        <f t="array" ref="AC198">IFERROR(_xldudf_SCOTT_SUMTRANSACTIONS(Scotts_Org1,'COA - VALUE TABLE'!$A198,'COA - VALUE TABLE'!AC$5,'COA - VALUE TABLE'!AC$6),0)</f>
        <v>0</v>
      </c>
      <c r="AD198" s="350" cm="1">
        <f t="array" ref="AD198">IFERROR(_xldudf_SCOTT_SUMTRANSACTIONS(Scotts_Org1,'COA - VALUE TABLE'!$A198,'COA - VALUE TABLE'!AD$5,'COA - VALUE TABLE'!AD$6),0)</f>
        <v>0</v>
      </c>
      <c r="AE198" s="350">
        <f t="shared" si="34"/>
        <v>0</v>
      </c>
      <c r="AF198" s="350">
        <f>IF(Header!$C$4=S$7,S198,0)+IF(Header!$C$4=T$7,T198,0)+IF(Header!$C$4=U$7,U198,0)+IF(Header!$C$4=V$7,V198,0)+IF(Header!$C$4=W$7,W198,0)+IF(Header!$C$4=X$7,X198,0)+IF(Header!$C$4=Y$7,Y198,0)+IF(Header!$C$4=Z$7,Z198,0)+IF(Header!$C$4=AA$7,AA198,0)+IF(Header!$C$4=AB$7,AB198,0)+IF(Header!$C$4=AC$7,AC198,0)+IF(Header!$C$4=AD$7,AD198,0)</f>
        <v>0</v>
      </c>
      <c r="AG198" s="351">
        <f t="shared" si="47"/>
        <v>0</v>
      </c>
      <c r="AJ198" s="2">
        <f t="shared" si="35"/>
        <v>0</v>
      </c>
      <c r="AK198" s="341">
        <f t="shared" si="36"/>
        <v>0</v>
      </c>
      <c r="AL198" s="341">
        <f t="shared" si="37"/>
        <v>0</v>
      </c>
      <c r="AM198" s="341">
        <f t="shared" si="38"/>
        <v>0</v>
      </c>
      <c r="AN198" s="341">
        <f t="shared" si="39"/>
        <v>0</v>
      </c>
      <c r="AO198" s="341">
        <f t="shared" si="40"/>
        <v>0</v>
      </c>
      <c r="AP198" s="341">
        <f t="shared" si="41"/>
        <v>0</v>
      </c>
      <c r="AQ198" s="341">
        <f t="shared" si="42"/>
        <v>0</v>
      </c>
      <c r="AR198" s="341">
        <f t="shared" si="43"/>
        <v>0</v>
      </c>
      <c r="AS198" s="341">
        <f t="shared" si="44"/>
        <v>0</v>
      </c>
      <c r="AT198" s="341">
        <f t="shared" si="45"/>
        <v>0</v>
      </c>
      <c r="AU198" s="341">
        <f t="shared" si="46"/>
        <v>0</v>
      </c>
      <c r="AV198" s="351"/>
      <c r="AX198" s="349" cm="1">
        <f t="array" ref="AX198">IFERROR(_xldudf_SCOTT_SUMTRANSACTIONS(Scotts_Org1,'COA - VALUE TABLE'!$A198,'COA - VALUE TABLE'!AX$5,'COA - VALUE TABLE'!AX$6),0)</f>
        <v>0</v>
      </c>
      <c r="AY198" s="350" cm="1">
        <f t="array" ref="AY198">IFERROR(_xldudf_SCOTT_SUMTRANSACTIONS(Scotts_Org1,'COA - VALUE TABLE'!$A198,'COA - VALUE TABLE'!AY$5,'COA - VALUE TABLE'!AY$6),0)</f>
        <v>0</v>
      </c>
      <c r="AZ198" s="350" cm="1">
        <f t="array" ref="AZ198">IFERROR(_xldudf_SCOTT_SUMTRANSACTIONS(Scotts_Org1,'COA - VALUE TABLE'!$A198,'COA - VALUE TABLE'!AZ$5,'COA - VALUE TABLE'!AZ$6),0)</f>
        <v>0</v>
      </c>
      <c r="BA198" s="350" cm="1">
        <f t="array" ref="BA198">IFERROR(_xldudf_SCOTT_SUMTRANSACTIONS(Scotts_Org1,'COA - VALUE TABLE'!$A198,'COA - VALUE TABLE'!BA$5,'COA - VALUE TABLE'!BA$6),0)</f>
        <v>0</v>
      </c>
      <c r="BB198" s="350" cm="1">
        <f t="array" ref="BB198">IFERROR(_xldudf_SCOTT_SUMTRANSACTIONS(Scotts_Org1,'COA - VALUE TABLE'!$A198,'COA - VALUE TABLE'!BB$5,'COA - VALUE TABLE'!BB$6),0)</f>
        <v>0</v>
      </c>
      <c r="BC198" s="350" cm="1">
        <f t="array" ref="BC198">IFERROR(_xldudf_SCOTT_SUMTRANSACTIONS(Scotts_Org1,'COA - VALUE TABLE'!$A198,'COA - VALUE TABLE'!BC$5,'COA - VALUE TABLE'!BC$6),0)</f>
        <v>0</v>
      </c>
      <c r="BD198" s="350" cm="1">
        <f t="array" ref="BD198">IFERROR(_xldudf_SCOTT_SUMTRANSACTIONS(Scotts_Org1,'COA - VALUE TABLE'!$A198,'COA - VALUE TABLE'!BD$5,'COA - VALUE TABLE'!BD$6),0)</f>
        <v>0</v>
      </c>
      <c r="BE198" s="350" cm="1">
        <f t="array" ref="BE198">IFERROR(_xldudf_SCOTT_SUMTRANSACTIONS(Scotts_Org1,'COA - VALUE TABLE'!$A198,'COA - VALUE TABLE'!BE$5,'COA - VALUE TABLE'!BE$6),0)</f>
        <v>0</v>
      </c>
      <c r="BF198" s="350" cm="1">
        <f t="array" ref="BF198">IFERROR(_xldudf_SCOTT_SUMTRANSACTIONS(Scotts_Org1,'COA - VALUE TABLE'!$A198,'COA - VALUE TABLE'!BF$5,'COA - VALUE TABLE'!BF$6),0)</f>
        <v>0</v>
      </c>
      <c r="BG198" s="350" cm="1">
        <f t="array" ref="BG198">IFERROR(_xldudf_SCOTT_SUMTRANSACTIONS(Scotts_Org1,'COA - VALUE TABLE'!$A198,'COA - VALUE TABLE'!BG$5,'COA - VALUE TABLE'!BG$6),0)</f>
        <v>0</v>
      </c>
      <c r="BH198" s="350" cm="1">
        <f t="array" ref="BH198">IFERROR(_xldudf_SCOTT_SUMTRANSACTIONS(Scotts_Org1,'COA - VALUE TABLE'!$A198,'COA - VALUE TABLE'!BH$5,'COA - VALUE TABLE'!BH$6),0)</f>
        <v>0</v>
      </c>
      <c r="BI198" s="350" cm="1">
        <f t="array" ref="BI198">IFERROR(_xldudf_SCOTT_SUMTRANSACTIONS(Scotts_Org1,'COA - VALUE TABLE'!$A198,'COA - VALUE TABLE'!BI$5,'COA - VALUE TABLE'!BI$6),0)</f>
        <v>0</v>
      </c>
      <c r="BJ198" s="351" cm="1">
        <f t="array" ref="BJ198">IFERROR(_xldudf_SCOTT_SUMTRANSACTIONS(Scotts_Org1,'COA - VALUE TABLE'!$A198,'COA - VALUE TABLE'!BJ$5,'COA - VALUE TABLE'!BJ$6),0)</f>
        <v>0</v>
      </c>
    </row>
    <row r="199" spans="1:62" x14ac:dyDescent="0.2">
      <c r="A199" s="2"/>
      <c r="B199" s="341"/>
      <c r="C199" s="341"/>
      <c r="D199" s="341"/>
      <c r="E199" s="341"/>
      <c r="F199" s="341"/>
      <c r="G199" s="341"/>
      <c r="H199" s="341"/>
      <c r="I199" s="341"/>
      <c r="J199" s="341"/>
      <c r="K199" s="3"/>
      <c r="L199" t="str">
        <f t="shared" si="33"/>
        <v xml:space="preserve"> - </v>
      </c>
      <c r="M199" t="s">
        <v>456</v>
      </c>
      <c r="S199" s="349" cm="1">
        <f t="array" ref="S199">IFERROR(_xldudf_SCOTT_SUMTRANSACTIONS(Scotts_Org1,'COA - VALUE TABLE'!$A199,'COA - VALUE TABLE'!S$5,'COA - VALUE TABLE'!S$6),0)</f>
        <v>0</v>
      </c>
      <c r="T199" s="350" cm="1">
        <f t="array" ref="T199">IFERROR(_xldudf_SCOTT_SUMTRANSACTIONS(Scotts_Org1,'COA - VALUE TABLE'!$A199,'COA - VALUE TABLE'!T$5,'COA - VALUE TABLE'!T$6),0)</f>
        <v>0</v>
      </c>
      <c r="U199" s="350" cm="1">
        <f t="array" ref="U199">IFERROR(_xldudf_SCOTT_SUMTRANSACTIONS(Scotts_Org1,'COA - VALUE TABLE'!$A199,'COA - VALUE TABLE'!U$5,'COA - VALUE TABLE'!U$6),0)</f>
        <v>0</v>
      </c>
      <c r="V199" s="350" cm="1">
        <f t="array" ref="V199">IFERROR(_xldudf_SCOTT_SUMTRANSACTIONS(Scotts_Org1,'COA - VALUE TABLE'!$A199,'COA - VALUE TABLE'!V$5,'COA - VALUE TABLE'!V$6),0)</f>
        <v>0</v>
      </c>
      <c r="W199" s="350" cm="1">
        <f t="array" ref="W199">IFERROR(_xldudf_SCOTT_SUMTRANSACTIONS(Scotts_Org1,'COA - VALUE TABLE'!$A199,'COA - VALUE TABLE'!W$5,'COA - VALUE TABLE'!W$6),0)</f>
        <v>0</v>
      </c>
      <c r="X199" s="350" cm="1">
        <f t="array" ref="X199">IFERROR(_xldudf_SCOTT_SUMTRANSACTIONS(Scotts_Org1,'COA - VALUE TABLE'!$A199,'COA - VALUE TABLE'!X$5,'COA - VALUE TABLE'!X$6),0)</f>
        <v>0</v>
      </c>
      <c r="Y199" s="350" cm="1">
        <f t="array" ref="Y199">IFERROR(_xldudf_SCOTT_SUMTRANSACTIONS(Scotts_Org1,'COA - VALUE TABLE'!$A199,'COA - VALUE TABLE'!Y$5,'COA - VALUE TABLE'!Y$6),0)</f>
        <v>0</v>
      </c>
      <c r="Z199" s="350" cm="1">
        <f t="array" ref="Z199">IFERROR(_xldudf_SCOTT_SUMTRANSACTIONS(Scotts_Org1,'COA - VALUE TABLE'!$A199,'COA - VALUE TABLE'!Z$5,'COA - VALUE TABLE'!Z$6),0)</f>
        <v>0</v>
      </c>
      <c r="AA199" s="350" cm="1">
        <f t="array" ref="AA199">IFERROR(_xldudf_SCOTT_SUMTRANSACTIONS(Scotts_Org1,'COA - VALUE TABLE'!$A199,'COA - VALUE TABLE'!AA$5,'COA - VALUE TABLE'!AA$6),0)</f>
        <v>0</v>
      </c>
      <c r="AB199" s="350" cm="1">
        <f t="array" ref="AB199">IFERROR(_xldudf_SCOTT_SUMTRANSACTIONS(Scotts_Org1,'COA - VALUE TABLE'!$A199,'COA - VALUE TABLE'!AB$5,'COA - VALUE TABLE'!AB$6),0)</f>
        <v>0</v>
      </c>
      <c r="AC199" s="350" cm="1">
        <f t="array" ref="AC199">IFERROR(_xldudf_SCOTT_SUMTRANSACTIONS(Scotts_Org1,'COA - VALUE TABLE'!$A199,'COA - VALUE TABLE'!AC$5,'COA - VALUE TABLE'!AC$6),0)</f>
        <v>0</v>
      </c>
      <c r="AD199" s="350" cm="1">
        <f t="array" ref="AD199">IFERROR(_xldudf_SCOTT_SUMTRANSACTIONS(Scotts_Org1,'COA - VALUE TABLE'!$A199,'COA - VALUE TABLE'!AD$5,'COA - VALUE TABLE'!AD$6),0)</f>
        <v>0</v>
      </c>
      <c r="AE199" s="350">
        <f t="shared" si="34"/>
        <v>0</v>
      </c>
      <c r="AF199" s="350">
        <f>IF(Header!$C$4=S$7,S199,0)+IF(Header!$C$4=T$7,T199,0)+IF(Header!$C$4=U$7,U199,0)+IF(Header!$C$4=V$7,V199,0)+IF(Header!$C$4=W$7,W199,0)+IF(Header!$C$4=X$7,X199,0)+IF(Header!$C$4=Y$7,Y199,0)+IF(Header!$C$4=Z$7,Z199,0)+IF(Header!$C$4=AA$7,AA199,0)+IF(Header!$C$4=AB$7,AB199,0)+IF(Header!$C$4=AC$7,AC199,0)+IF(Header!$C$4=AD$7,AD199,0)</f>
        <v>0</v>
      </c>
      <c r="AG199" s="351">
        <f t="shared" si="47"/>
        <v>0</v>
      </c>
      <c r="AJ199" s="2">
        <f t="shared" si="35"/>
        <v>0</v>
      </c>
      <c r="AK199" s="341">
        <f t="shared" si="36"/>
        <v>0</v>
      </c>
      <c r="AL199" s="341">
        <f t="shared" si="37"/>
        <v>0</v>
      </c>
      <c r="AM199" s="341">
        <f t="shared" si="38"/>
        <v>0</v>
      </c>
      <c r="AN199" s="341">
        <f t="shared" si="39"/>
        <v>0</v>
      </c>
      <c r="AO199" s="341">
        <f t="shared" si="40"/>
        <v>0</v>
      </c>
      <c r="AP199" s="341">
        <f t="shared" si="41"/>
        <v>0</v>
      </c>
      <c r="AQ199" s="341">
        <f t="shared" si="42"/>
        <v>0</v>
      </c>
      <c r="AR199" s="341">
        <f t="shared" si="43"/>
        <v>0</v>
      </c>
      <c r="AS199" s="341">
        <f t="shared" si="44"/>
        <v>0</v>
      </c>
      <c r="AT199" s="341">
        <f t="shared" si="45"/>
        <v>0</v>
      </c>
      <c r="AU199" s="341">
        <f t="shared" si="46"/>
        <v>0</v>
      </c>
      <c r="AV199" s="351"/>
      <c r="AX199" s="349" cm="1">
        <f t="array" ref="AX199">IFERROR(_xldudf_SCOTT_SUMTRANSACTIONS(Scotts_Org1,'COA - VALUE TABLE'!$A199,'COA - VALUE TABLE'!AX$5,'COA - VALUE TABLE'!AX$6),0)</f>
        <v>0</v>
      </c>
      <c r="AY199" s="350" cm="1">
        <f t="array" ref="AY199">IFERROR(_xldudf_SCOTT_SUMTRANSACTIONS(Scotts_Org1,'COA - VALUE TABLE'!$A199,'COA - VALUE TABLE'!AY$5,'COA - VALUE TABLE'!AY$6),0)</f>
        <v>0</v>
      </c>
      <c r="AZ199" s="350" cm="1">
        <f t="array" ref="AZ199">IFERROR(_xldudf_SCOTT_SUMTRANSACTIONS(Scotts_Org1,'COA - VALUE TABLE'!$A199,'COA - VALUE TABLE'!AZ$5,'COA - VALUE TABLE'!AZ$6),0)</f>
        <v>0</v>
      </c>
      <c r="BA199" s="350" cm="1">
        <f t="array" ref="BA199">IFERROR(_xldudf_SCOTT_SUMTRANSACTIONS(Scotts_Org1,'COA - VALUE TABLE'!$A199,'COA - VALUE TABLE'!BA$5,'COA - VALUE TABLE'!BA$6),0)</f>
        <v>0</v>
      </c>
      <c r="BB199" s="350" cm="1">
        <f t="array" ref="BB199">IFERROR(_xldudf_SCOTT_SUMTRANSACTIONS(Scotts_Org1,'COA - VALUE TABLE'!$A199,'COA - VALUE TABLE'!BB$5,'COA - VALUE TABLE'!BB$6),0)</f>
        <v>0</v>
      </c>
      <c r="BC199" s="350" cm="1">
        <f t="array" ref="BC199">IFERROR(_xldudf_SCOTT_SUMTRANSACTIONS(Scotts_Org1,'COA - VALUE TABLE'!$A199,'COA - VALUE TABLE'!BC$5,'COA - VALUE TABLE'!BC$6),0)</f>
        <v>0</v>
      </c>
      <c r="BD199" s="350" cm="1">
        <f t="array" ref="BD199">IFERROR(_xldudf_SCOTT_SUMTRANSACTIONS(Scotts_Org1,'COA - VALUE TABLE'!$A199,'COA - VALUE TABLE'!BD$5,'COA - VALUE TABLE'!BD$6),0)</f>
        <v>0</v>
      </c>
      <c r="BE199" s="350" cm="1">
        <f t="array" ref="BE199">IFERROR(_xldudf_SCOTT_SUMTRANSACTIONS(Scotts_Org1,'COA - VALUE TABLE'!$A199,'COA - VALUE TABLE'!BE$5,'COA - VALUE TABLE'!BE$6),0)</f>
        <v>0</v>
      </c>
      <c r="BF199" s="350" cm="1">
        <f t="array" ref="BF199">IFERROR(_xldudf_SCOTT_SUMTRANSACTIONS(Scotts_Org1,'COA - VALUE TABLE'!$A199,'COA - VALUE TABLE'!BF$5,'COA - VALUE TABLE'!BF$6),0)</f>
        <v>0</v>
      </c>
      <c r="BG199" s="350" cm="1">
        <f t="array" ref="BG199">IFERROR(_xldudf_SCOTT_SUMTRANSACTIONS(Scotts_Org1,'COA - VALUE TABLE'!$A199,'COA - VALUE TABLE'!BG$5,'COA - VALUE TABLE'!BG$6),0)</f>
        <v>0</v>
      </c>
      <c r="BH199" s="350" cm="1">
        <f t="array" ref="BH199">IFERROR(_xldudf_SCOTT_SUMTRANSACTIONS(Scotts_Org1,'COA - VALUE TABLE'!$A199,'COA - VALUE TABLE'!BH$5,'COA - VALUE TABLE'!BH$6),0)</f>
        <v>0</v>
      </c>
      <c r="BI199" s="350" cm="1">
        <f t="array" ref="BI199">IFERROR(_xldudf_SCOTT_SUMTRANSACTIONS(Scotts_Org1,'COA - VALUE TABLE'!$A199,'COA - VALUE TABLE'!BI$5,'COA - VALUE TABLE'!BI$6),0)</f>
        <v>0</v>
      </c>
      <c r="BJ199" s="351" cm="1">
        <f t="array" ref="BJ199">IFERROR(_xldudf_SCOTT_SUMTRANSACTIONS(Scotts_Org1,'COA - VALUE TABLE'!$A199,'COA - VALUE TABLE'!BJ$5,'COA - VALUE TABLE'!BJ$6),0)</f>
        <v>0</v>
      </c>
    </row>
    <row r="200" spans="1:62" x14ac:dyDescent="0.2">
      <c r="A200" s="2"/>
      <c r="B200" s="341"/>
      <c r="C200" s="341"/>
      <c r="D200" s="341"/>
      <c r="E200" s="341"/>
      <c r="F200" s="341"/>
      <c r="G200" s="341"/>
      <c r="H200" s="341"/>
      <c r="I200" s="341"/>
      <c r="J200" s="341"/>
      <c r="K200" s="3"/>
      <c r="L200" t="str">
        <f t="shared" si="33"/>
        <v xml:space="preserve"> - </v>
      </c>
      <c r="M200" t="s">
        <v>456</v>
      </c>
      <c r="S200" s="349" cm="1">
        <f t="array" ref="S200">IFERROR(_xldudf_SCOTT_SUMTRANSACTIONS(Scotts_Org1,'COA - VALUE TABLE'!$A200,'COA - VALUE TABLE'!S$5,'COA - VALUE TABLE'!S$6),0)</f>
        <v>0</v>
      </c>
      <c r="T200" s="350" cm="1">
        <f t="array" ref="T200">IFERROR(_xldudf_SCOTT_SUMTRANSACTIONS(Scotts_Org1,'COA - VALUE TABLE'!$A200,'COA - VALUE TABLE'!T$5,'COA - VALUE TABLE'!T$6),0)</f>
        <v>0</v>
      </c>
      <c r="U200" s="350" cm="1">
        <f t="array" ref="U200">IFERROR(_xldudf_SCOTT_SUMTRANSACTIONS(Scotts_Org1,'COA - VALUE TABLE'!$A200,'COA - VALUE TABLE'!U$5,'COA - VALUE TABLE'!U$6),0)</f>
        <v>0</v>
      </c>
      <c r="V200" s="350" cm="1">
        <f t="array" ref="V200">IFERROR(_xldudf_SCOTT_SUMTRANSACTIONS(Scotts_Org1,'COA - VALUE TABLE'!$A200,'COA - VALUE TABLE'!V$5,'COA - VALUE TABLE'!V$6),0)</f>
        <v>0</v>
      </c>
      <c r="W200" s="350" cm="1">
        <f t="array" ref="W200">IFERROR(_xldudf_SCOTT_SUMTRANSACTIONS(Scotts_Org1,'COA - VALUE TABLE'!$A200,'COA - VALUE TABLE'!W$5,'COA - VALUE TABLE'!W$6),0)</f>
        <v>0</v>
      </c>
      <c r="X200" s="350" cm="1">
        <f t="array" ref="X200">IFERROR(_xldudf_SCOTT_SUMTRANSACTIONS(Scotts_Org1,'COA - VALUE TABLE'!$A200,'COA - VALUE TABLE'!X$5,'COA - VALUE TABLE'!X$6),0)</f>
        <v>0</v>
      </c>
      <c r="Y200" s="350" cm="1">
        <f t="array" ref="Y200">IFERROR(_xldudf_SCOTT_SUMTRANSACTIONS(Scotts_Org1,'COA - VALUE TABLE'!$A200,'COA - VALUE TABLE'!Y$5,'COA - VALUE TABLE'!Y$6),0)</f>
        <v>0</v>
      </c>
      <c r="Z200" s="350" cm="1">
        <f t="array" ref="Z200">IFERROR(_xldudf_SCOTT_SUMTRANSACTIONS(Scotts_Org1,'COA - VALUE TABLE'!$A200,'COA - VALUE TABLE'!Z$5,'COA - VALUE TABLE'!Z$6),0)</f>
        <v>0</v>
      </c>
      <c r="AA200" s="350" cm="1">
        <f t="array" ref="AA200">IFERROR(_xldudf_SCOTT_SUMTRANSACTIONS(Scotts_Org1,'COA - VALUE TABLE'!$A200,'COA - VALUE TABLE'!AA$5,'COA - VALUE TABLE'!AA$6),0)</f>
        <v>0</v>
      </c>
      <c r="AB200" s="350" cm="1">
        <f t="array" ref="AB200">IFERROR(_xldudf_SCOTT_SUMTRANSACTIONS(Scotts_Org1,'COA - VALUE TABLE'!$A200,'COA - VALUE TABLE'!AB$5,'COA - VALUE TABLE'!AB$6),0)</f>
        <v>0</v>
      </c>
      <c r="AC200" s="350" cm="1">
        <f t="array" ref="AC200">IFERROR(_xldudf_SCOTT_SUMTRANSACTIONS(Scotts_Org1,'COA - VALUE TABLE'!$A200,'COA - VALUE TABLE'!AC$5,'COA - VALUE TABLE'!AC$6),0)</f>
        <v>0</v>
      </c>
      <c r="AD200" s="350" cm="1">
        <f t="array" ref="AD200">IFERROR(_xldudf_SCOTT_SUMTRANSACTIONS(Scotts_Org1,'COA - VALUE TABLE'!$A200,'COA - VALUE TABLE'!AD$5,'COA - VALUE TABLE'!AD$6),0)</f>
        <v>0</v>
      </c>
      <c r="AE200" s="350">
        <f t="shared" si="34"/>
        <v>0</v>
      </c>
      <c r="AF200" s="350">
        <f>IF(Header!$C$4=S$7,S200,0)+IF(Header!$C$4=T$7,T200,0)+IF(Header!$C$4=U$7,U200,0)+IF(Header!$C$4=V$7,V200,0)+IF(Header!$C$4=W$7,W200,0)+IF(Header!$C$4=X$7,X200,0)+IF(Header!$C$4=Y$7,Y200,0)+IF(Header!$C$4=Z$7,Z200,0)+IF(Header!$C$4=AA$7,AA200,0)+IF(Header!$C$4=AB$7,AB200,0)+IF(Header!$C$4=AC$7,AC200,0)+IF(Header!$C$4=AD$7,AD200,0)</f>
        <v>0</v>
      </c>
      <c r="AG200" s="351">
        <f t="shared" si="47"/>
        <v>0</v>
      </c>
      <c r="AJ200" s="2">
        <f t="shared" si="35"/>
        <v>0</v>
      </c>
      <c r="AK200" s="341">
        <f t="shared" si="36"/>
        <v>0</v>
      </c>
      <c r="AL200" s="341">
        <f t="shared" si="37"/>
        <v>0</v>
      </c>
      <c r="AM200" s="341">
        <f t="shared" si="38"/>
        <v>0</v>
      </c>
      <c r="AN200" s="341">
        <f t="shared" si="39"/>
        <v>0</v>
      </c>
      <c r="AO200" s="341">
        <f t="shared" si="40"/>
        <v>0</v>
      </c>
      <c r="AP200" s="341">
        <f t="shared" si="41"/>
        <v>0</v>
      </c>
      <c r="AQ200" s="341">
        <f t="shared" si="42"/>
        <v>0</v>
      </c>
      <c r="AR200" s="341">
        <f t="shared" si="43"/>
        <v>0</v>
      </c>
      <c r="AS200" s="341">
        <f t="shared" si="44"/>
        <v>0</v>
      </c>
      <c r="AT200" s="341">
        <f t="shared" si="45"/>
        <v>0</v>
      </c>
      <c r="AU200" s="341">
        <f t="shared" si="46"/>
        <v>0</v>
      </c>
      <c r="AV200" s="351"/>
      <c r="AX200" s="349" cm="1">
        <f t="array" ref="AX200">IFERROR(_xldudf_SCOTT_SUMTRANSACTIONS(Scotts_Org1,'COA - VALUE TABLE'!$A200,'COA - VALUE TABLE'!AX$5,'COA - VALUE TABLE'!AX$6),0)</f>
        <v>0</v>
      </c>
      <c r="AY200" s="350" cm="1">
        <f t="array" ref="AY200">IFERROR(_xldudf_SCOTT_SUMTRANSACTIONS(Scotts_Org1,'COA - VALUE TABLE'!$A200,'COA - VALUE TABLE'!AY$5,'COA - VALUE TABLE'!AY$6),0)</f>
        <v>0</v>
      </c>
      <c r="AZ200" s="350" cm="1">
        <f t="array" ref="AZ200">IFERROR(_xldudf_SCOTT_SUMTRANSACTIONS(Scotts_Org1,'COA - VALUE TABLE'!$A200,'COA - VALUE TABLE'!AZ$5,'COA - VALUE TABLE'!AZ$6),0)</f>
        <v>0</v>
      </c>
      <c r="BA200" s="350" cm="1">
        <f t="array" ref="BA200">IFERROR(_xldudf_SCOTT_SUMTRANSACTIONS(Scotts_Org1,'COA - VALUE TABLE'!$A200,'COA - VALUE TABLE'!BA$5,'COA - VALUE TABLE'!BA$6),0)</f>
        <v>0</v>
      </c>
      <c r="BB200" s="350" cm="1">
        <f t="array" ref="BB200">IFERROR(_xldudf_SCOTT_SUMTRANSACTIONS(Scotts_Org1,'COA - VALUE TABLE'!$A200,'COA - VALUE TABLE'!BB$5,'COA - VALUE TABLE'!BB$6),0)</f>
        <v>0</v>
      </c>
      <c r="BC200" s="350" cm="1">
        <f t="array" ref="BC200">IFERROR(_xldudf_SCOTT_SUMTRANSACTIONS(Scotts_Org1,'COA - VALUE TABLE'!$A200,'COA - VALUE TABLE'!BC$5,'COA - VALUE TABLE'!BC$6),0)</f>
        <v>0</v>
      </c>
      <c r="BD200" s="350" cm="1">
        <f t="array" ref="BD200">IFERROR(_xldudf_SCOTT_SUMTRANSACTIONS(Scotts_Org1,'COA - VALUE TABLE'!$A200,'COA - VALUE TABLE'!BD$5,'COA - VALUE TABLE'!BD$6),0)</f>
        <v>0</v>
      </c>
      <c r="BE200" s="350" cm="1">
        <f t="array" ref="BE200">IFERROR(_xldudf_SCOTT_SUMTRANSACTIONS(Scotts_Org1,'COA - VALUE TABLE'!$A200,'COA - VALUE TABLE'!BE$5,'COA - VALUE TABLE'!BE$6),0)</f>
        <v>0</v>
      </c>
      <c r="BF200" s="350" cm="1">
        <f t="array" ref="BF200">IFERROR(_xldudf_SCOTT_SUMTRANSACTIONS(Scotts_Org1,'COA - VALUE TABLE'!$A200,'COA - VALUE TABLE'!BF$5,'COA - VALUE TABLE'!BF$6),0)</f>
        <v>0</v>
      </c>
      <c r="BG200" s="350" cm="1">
        <f t="array" ref="BG200">IFERROR(_xldudf_SCOTT_SUMTRANSACTIONS(Scotts_Org1,'COA - VALUE TABLE'!$A200,'COA - VALUE TABLE'!BG$5,'COA - VALUE TABLE'!BG$6),0)</f>
        <v>0</v>
      </c>
      <c r="BH200" s="350" cm="1">
        <f t="array" ref="BH200">IFERROR(_xldudf_SCOTT_SUMTRANSACTIONS(Scotts_Org1,'COA - VALUE TABLE'!$A200,'COA - VALUE TABLE'!BH$5,'COA - VALUE TABLE'!BH$6),0)</f>
        <v>0</v>
      </c>
      <c r="BI200" s="350" cm="1">
        <f t="array" ref="BI200">IFERROR(_xldudf_SCOTT_SUMTRANSACTIONS(Scotts_Org1,'COA - VALUE TABLE'!$A200,'COA - VALUE TABLE'!BI$5,'COA - VALUE TABLE'!BI$6),0)</f>
        <v>0</v>
      </c>
      <c r="BJ200" s="351" cm="1">
        <f t="array" ref="BJ200">IFERROR(_xldudf_SCOTT_SUMTRANSACTIONS(Scotts_Org1,'COA - VALUE TABLE'!$A200,'COA - VALUE TABLE'!BJ$5,'COA - VALUE TABLE'!BJ$6),0)</f>
        <v>0</v>
      </c>
    </row>
    <row r="201" spans="1:62" x14ac:dyDescent="0.2">
      <c r="A201" s="2"/>
      <c r="B201" s="341"/>
      <c r="C201" s="341"/>
      <c r="D201" s="341"/>
      <c r="E201" s="341"/>
      <c r="F201" s="341"/>
      <c r="G201" s="341"/>
      <c r="H201" s="341"/>
      <c r="I201" s="341"/>
      <c r="J201" s="341"/>
      <c r="K201" s="3"/>
      <c r="L201" t="str">
        <f t="shared" ref="L201:L256" si="48">CONCATENATE(A201," - ",C201)</f>
        <v xml:space="preserve"> - </v>
      </c>
      <c r="M201" t="s">
        <v>456</v>
      </c>
      <c r="S201" s="349" cm="1">
        <f t="array" ref="S201">IFERROR(_xldudf_SCOTT_SUMTRANSACTIONS(Scotts_Org1,'COA - VALUE TABLE'!$A201,'COA - VALUE TABLE'!S$5,'COA - VALUE TABLE'!S$6),0)</f>
        <v>0</v>
      </c>
      <c r="T201" s="350" cm="1">
        <f t="array" ref="T201">IFERROR(_xldudf_SCOTT_SUMTRANSACTIONS(Scotts_Org1,'COA - VALUE TABLE'!$A201,'COA - VALUE TABLE'!T$5,'COA - VALUE TABLE'!T$6),0)</f>
        <v>0</v>
      </c>
      <c r="U201" s="350" cm="1">
        <f t="array" ref="U201">IFERROR(_xldudf_SCOTT_SUMTRANSACTIONS(Scotts_Org1,'COA - VALUE TABLE'!$A201,'COA - VALUE TABLE'!U$5,'COA - VALUE TABLE'!U$6),0)</f>
        <v>0</v>
      </c>
      <c r="V201" s="350" cm="1">
        <f t="array" ref="V201">IFERROR(_xldudf_SCOTT_SUMTRANSACTIONS(Scotts_Org1,'COA - VALUE TABLE'!$A201,'COA - VALUE TABLE'!V$5,'COA - VALUE TABLE'!V$6),0)</f>
        <v>0</v>
      </c>
      <c r="W201" s="350" cm="1">
        <f t="array" ref="W201">IFERROR(_xldudf_SCOTT_SUMTRANSACTIONS(Scotts_Org1,'COA - VALUE TABLE'!$A201,'COA - VALUE TABLE'!W$5,'COA - VALUE TABLE'!W$6),0)</f>
        <v>0</v>
      </c>
      <c r="X201" s="350" cm="1">
        <f t="array" ref="X201">IFERROR(_xldudf_SCOTT_SUMTRANSACTIONS(Scotts_Org1,'COA - VALUE TABLE'!$A201,'COA - VALUE TABLE'!X$5,'COA - VALUE TABLE'!X$6),0)</f>
        <v>0</v>
      </c>
      <c r="Y201" s="350" cm="1">
        <f t="array" ref="Y201">IFERROR(_xldudf_SCOTT_SUMTRANSACTIONS(Scotts_Org1,'COA - VALUE TABLE'!$A201,'COA - VALUE TABLE'!Y$5,'COA - VALUE TABLE'!Y$6),0)</f>
        <v>0</v>
      </c>
      <c r="Z201" s="350" cm="1">
        <f t="array" ref="Z201">IFERROR(_xldudf_SCOTT_SUMTRANSACTIONS(Scotts_Org1,'COA - VALUE TABLE'!$A201,'COA - VALUE TABLE'!Z$5,'COA - VALUE TABLE'!Z$6),0)</f>
        <v>0</v>
      </c>
      <c r="AA201" s="350" cm="1">
        <f t="array" ref="AA201">IFERROR(_xldudf_SCOTT_SUMTRANSACTIONS(Scotts_Org1,'COA - VALUE TABLE'!$A201,'COA - VALUE TABLE'!AA$5,'COA - VALUE TABLE'!AA$6),0)</f>
        <v>0</v>
      </c>
      <c r="AB201" s="350" cm="1">
        <f t="array" ref="AB201">IFERROR(_xldudf_SCOTT_SUMTRANSACTIONS(Scotts_Org1,'COA - VALUE TABLE'!$A201,'COA - VALUE TABLE'!AB$5,'COA - VALUE TABLE'!AB$6),0)</f>
        <v>0</v>
      </c>
      <c r="AC201" s="350" cm="1">
        <f t="array" ref="AC201">IFERROR(_xldudf_SCOTT_SUMTRANSACTIONS(Scotts_Org1,'COA - VALUE TABLE'!$A201,'COA - VALUE TABLE'!AC$5,'COA - VALUE TABLE'!AC$6),0)</f>
        <v>0</v>
      </c>
      <c r="AD201" s="350" cm="1">
        <f t="array" ref="AD201">IFERROR(_xldudf_SCOTT_SUMTRANSACTIONS(Scotts_Org1,'COA - VALUE TABLE'!$A201,'COA - VALUE TABLE'!AD$5,'COA - VALUE TABLE'!AD$6),0)</f>
        <v>0</v>
      </c>
      <c r="AE201" s="350">
        <f t="shared" ref="AE201:AE264" si="49">SUM(S201:AD201)</f>
        <v>0</v>
      </c>
      <c r="AF201" s="350">
        <f>IF(Header!$C$4=S$7,S201,0)+IF(Header!$C$4=T$7,T201,0)+IF(Header!$C$4=U$7,U201,0)+IF(Header!$C$4=V$7,V201,0)+IF(Header!$C$4=W$7,W201,0)+IF(Header!$C$4=X$7,X201,0)+IF(Header!$C$4=Y$7,Y201,0)+IF(Header!$C$4=Z$7,Z201,0)+IF(Header!$C$4=AA$7,AA201,0)+IF(Header!$C$4=AB$7,AB201,0)+IF(Header!$C$4=AC$7,AC201,0)+IF(Header!$C$4=AD$7,AD201,0)</f>
        <v>0</v>
      </c>
      <c r="AG201" s="351">
        <f t="shared" si="47"/>
        <v>0</v>
      </c>
      <c r="AJ201" s="2">
        <f t="shared" ref="AJ201:AJ264" si="50">SUMIFS(Sales_1,Sales_Lookup,$L201)+SUMIFS(OH_1,OH_Lookup,$L201)+SUMIFS(Gross_Salary_1,Gross_Salary_Lookup,$L201)+SUMIFS(ER_NI_1,ER_NI_Lookup,$L201)+SUMIFS(ER_Pension_1,ER_Pension_Lookup,$L201)</f>
        <v>0</v>
      </c>
      <c r="AK201" s="341">
        <f t="shared" ref="AK201:AK264" si="51">SUMIFS(Sales_2,Sales_Lookup,$L201)+SUMIFS(OH_2,OH_Lookup,$L201)+SUMIFS(Gross_Salary_2,Gross_Salary_Lookup,$L201)+SUMIFS(ER_NI_2,ER_NI_Lookup,$L201)+SUMIFS(ER_Pension_2,ER_Pension_Lookup,$L201)</f>
        <v>0</v>
      </c>
      <c r="AL201" s="341">
        <f t="shared" ref="AL201:AL264" si="52">SUMIFS(Sales_3,Sales_Lookup,$L201)+SUMIFS(OH_3,OH_Lookup,$L201)+SUMIFS(Gross_Salary_3,Gross_Salary_Lookup,$L201)+SUMIFS(ER_NI_3,ER_NI_Lookup,$L201)+SUMIFS(ER_Pension_3,ER_Pension_Lookup,$L201)</f>
        <v>0</v>
      </c>
      <c r="AM201" s="341">
        <f t="shared" ref="AM201:AM264" si="53">SUMIFS(Sales_4,Sales_Lookup,$L201)+SUMIFS(OH_4,OH_Lookup,$L201)+SUMIFS(Gross_Salary_4,Gross_Salary_Lookup,$L201)+SUMIFS(ER_NI_4,ER_NI_Lookup,$L201)+SUMIFS(ER_Pension_4,ER_Pension_Lookup,$L201)</f>
        <v>0</v>
      </c>
      <c r="AN201" s="341">
        <f t="shared" ref="AN201:AN264" si="54">SUMIFS(Sales_5,Sales_Lookup,$L201)+SUMIFS(OH_5,OH_Lookup,$L201)+SUMIFS(Gross_Salary_5,Gross_Salary_Lookup,$L201)+SUMIFS(ER_NI_5,ER_NI_Lookup,$L201)+SUMIFS(ER_Pension_5,ER_Pension_Lookup,$L201)</f>
        <v>0</v>
      </c>
      <c r="AO201" s="341">
        <f t="shared" ref="AO201:AO264" si="55">SUMIFS(Sales_6,Sales_Lookup,$L201)+SUMIFS(OH_6,OH_Lookup,$L201)+SUMIFS(Gross_Salary_6,Gross_Salary_Lookup,$L201)+SUMIFS(ER_NI_6,ER_NI_Lookup,$L201)+SUMIFS(ER_Pension_6,ER_Pension_Lookup,$L201)</f>
        <v>0</v>
      </c>
      <c r="AP201" s="341">
        <f t="shared" ref="AP201:AP264" si="56">SUMIFS(Sales_7,Sales_Lookup,$L201)+SUMIFS(OH_7,OH_Lookup,$L201)+SUMIFS(Gross_Salary_7,Gross_Salary_Lookup,$L201)+SUMIFS(ER_NI_7,ER_NI_Lookup,$L201)+SUMIFS(ER_Pension_7,ER_Pension_Lookup,$L201)</f>
        <v>0</v>
      </c>
      <c r="AQ201" s="341">
        <f t="shared" ref="AQ201:AQ264" si="57">SUMIFS(Sales_8,Sales_Lookup,$L201)+SUMIFS(OH_8,OH_Lookup,$L201)+SUMIFS(Gross_Salary_8,Gross_Salary_Lookup,$L201)+SUMIFS(ER_NI_8,ER_NI_Lookup,$L201)+SUMIFS(ER_Pension_8,ER_Pension_Lookup,$L201)</f>
        <v>0</v>
      </c>
      <c r="AR201" s="341">
        <f t="shared" ref="AR201:AR264" si="58">SUMIFS(Sales_9,Sales_Lookup,$L201)+SUMIFS(OH_9,OH_Lookup,$L201)+SUMIFS(Gross_Salary_9,Gross_Salary_Lookup,$L201)+SUMIFS(ER_NI_9,ER_NI_Lookup,$L201)+SUMIFS(ER_Pension_9,ER_Pension_Lookup,$L201)</f>
        <v>0</v>
      </c>
      <c r="AS201" s="341">
        <f t="shared" ref="AS201:AS264" si="59">SUMIFS(Sales_10,Sales_Lookup,$L201)+SUMIFS(OH_10,OH_Lookup,$L201)+SUMIFS(Gross_Salary_10,Gross_Salary_Lookup,$L201)+SUMIFS(ER_NI_10,ER_NI_Lookup,$L201)+SUMIFS(ER_Pension_10,ER_Pension_Lookup,$L201)</f>
        <v>0</v>
      </c>
      <c r="AT201" s="341">
        <f t="shared" ref="AT201:AT264" si="60">SUMIFS(Sales_11,Sales_Lookup,$L201)+SUMIFS(OH_11,OH_Lookup,$L201)+SUMIFS(Gross_Salary_11,Gross_Salary_Lookup,$L201)+SUMIFS(ER_NI_11,ER_NI_Lookup,$L201)+SUMIFS(ER_Pension_11,ER_Pension_Lookup,$L201)</f>
        <v>0</v>
      </c>
      <c r="AU201" s="341">
        <f t="shared" ref="AU201:AU264" si="61">SUMIFS(Sales_12,Sales_Lookup,$L201)+SUMIFS(OH_12,OH_Lookup,$L201)+SUMIFS(Gross_Salary_12,Gross_Salary_Lookup,$L201)+SUMIFS(ER_NI_12,ER_NI_Lookup,$L201)+SUMIFS(ER_Pension_12,ER_Pension_Lookup,$L201)</f>
        <v>0</v>
      </c>
      <c r="AV201" s="351"/>
      <c r="AX201" s="349" cm="1">
        <f t="array" ref="AX201">IFERROR(_xldudf_SCOTT_SUMTRANSACTIONS(Scotts_Org1,'COA - VALUE TABLE'!$A201,'COA - VALUE TABLE'!AX$5,'COA - VALUE TABLE'!AX$6),0)</f>
        <v>0</v>
      </c>
      <c r="AY201" s="350" cm="1">
        <f t="array" ref="AY201">IFERROR(_xldudf_SCOTT_SUMTRANSACTIONS(Scotts_Org1,'COA - VALUE TABLE'!$A201,'COA - VALUE TABLE'!AY$5,'COA - VALUE TABLE'!AY$6),0)</f>
        <v>0</v>
      </c>
      <c r="AZ201" s="350" cm="1">
        <f t="array" ref="AZ201">IFERROR(_xldudf_SCOTT_SUMTRANSACTIONS(Scotts_Org1,'COA - VALUE TABLE'!$A201,'COA - VALUE TABLE'!AZ$5,'COA - VALUE TABLE'!AZ$6),0)</f>
        <v>0</v>
      </c>
      <c r="BA201" s="350" cm="1">
        <f t="array" ref="BA201">IFERROR(_xldudf_SCOTT_SUMTRANSACTIONS(Scotts_Org1,'COA - VALUE TABLE'!$A201,'COA - VALUE TABLE'!BA$5,'COA - VALUE TABLE'!BA$6),0)</f>
        <v>0</v>
      </c>
      <c r="BB201" s="350" cm="1">
        <f t="array" ref="BB201">IFERROR(_xldudf_SCOTT_SUMTRANSACTIONS(Scotts_Org1,'COA - VALUE TABLE'!$A201,'COA - VALUE TABLE'!BB$5,'COA - VALUE TABLE'!BB$6),0)</f>
        <v>0</v>
      </c>
      <c r="BC201" s="350" cm="1">
        <f t="array" ref="BC201">IFERROR(_xldudf_SCOTT_SUMTRANSACTIONS(Scotts_Org1,'COA - VALUE TABLE'!$A201,'COA - VALUE TABLE'!BC$5,'COA - VALUE TABLE'!BC$6),0)</f>
        <v>0</v>
      </c>
      <c r="BD201" s="350" cm="1">
        <f t="array" ref="BD201">IFERROR(_xldudf_SCOTT_SUMTRANSACTIONS(Scotts_Org1,'COA - VALUE TABLE'!$A201,'COA - VALUE TABLE'!BD$5,'COA - VALUE TABLE'!BD$6),0)</f>
        <v>0</v>
      </c>
      <c r="BE201" s="350" cm="1">
        <f t="array" ref="BE201">IFERROR(_xldudf_SCOTT_SUMTRANSACTIONS(Scotts_Org1,'COA - VALUE TABLE'!$A201,'COA - VALUE TABLE'!BE$5,'COA - VALUE TABLE'!BE$6),0)</f>
        <v>0</v>
      </c>
      <c r="BF201" s="350" cm="1">
        <f t="array" ref="BF201">IFERROR(_xldudf_SCOTT_SUMTRANSACTIONS(Scotts_Org1,'COA - VALUE TABLE'!$A201,'COA - VALUE TABLE'!BF$5,'COA - VALUE TABLE'!BF$6),0)</f>
        <v>0</v>
      </c>
      <c r="BG201" s="350" cm="1">
        <f t="array" ref="BG201">IFERROR(_xldudf_SCOTT_SUMTRANSACTIONS(Scotts_Org1,'COA - VALUE TABLE'!$A201,'COA - VALUE TABLE'!BG$5,'COA - VALUE TABLE'!BG$6),0)</f>
        <v>0</v>
      </c>
      <c r="BH201" s="350" cm="1">
        <f t="array" ref="BH201">IFERROR(_xldudf_SCOTT_SUMTRANSACTIONS(Scotts_Org1,'COA - VALUE TABLE'!$A201,'COA - VALUE TABLE'!BH$5,'COA - VALUE TABLE'!BH$6),0)</f>
        <v>0</v>
      </c>
      <c r="BI201" s="350" cm="1">
        <f t="array" ref="BI201">IFERROR(_xldudf_SCOTT_SUMTRANSACTIONS(Scotts_Org1,'COA - VALUE TABLE'!$A201,'COA - VALUE TABLE'!BI$5,'COA - VALUE TABLE'!BI$6),0)</f>
        <v>0</v>
      </c>
      <c r="BJ201" s="351" cm="1">
        <f t="array" ref="BJ201">IFERROR(_xldudf_SCOTT_SUMTRANSACTIONS(Scotts_Org1,'COA - VALUE TABLE'!$A201,'COA - VALUE TABLE'!BJ$5,'COA - VALUE TABLE'!BJ$6),0)</f>
        <v>0</v>
      </c>
    </row>
    <row r="202" spans="1:62" x14ac:dyDescent="0.2">
      <c r="A202" s="2"/>
      <c r="B202" s="341"/>
      <c r="C202" s="341"/>
      <c r="D202" s="341"/>
      <c r="E202" s="341"/>
      <c r="F202" s="341"/>
      <c r="G202" s="341"/>
      <c r="H202" s="341"/>
      <c r="I202" s="341"/>
      <c r="J202" s="341"/>
      <c r="K202" s="3"/>
      <c r="L202" t="str">
        <f t="shared" si="48"/>
        <v xml:space="preserve"> - </v>
      </c>
      <c r="M202" t="s">
        <v>456</v>
      </c>
      <c r="S202" s="349" cm="1">
        <f t="array" ref="S202">IFERROR(_xldudf_SCOTT_SUMTRANSACTIONS(Scotts_Org1,'COA - VALUE TABLE'!$A202,'COA - VALUE TABLE'!S$5,'COA - VALUE TABLE'!S$6),0)</f>
        <v>0</v>
      </c>
      <c r="T202" s="350" cm="1">
        <f t="array" ref="T202">IFERROR(_xldudf_SCOTT_SUMTRANSACTIONS(Scotts_Org1,'COA - VALUE TABLE'!$A202,'COA - VALUE TABLE'!T$5,'COA - VALUE TABLE'!T$6),0)</f>
        <v>0</v>
      </c>
      <c r="U202" s="350" cm="1">
        <f t="array" ref="U202">IFERROR(_xldudf_SCOTT_SUMTRANSACTIONS(Scotts_Org1,'COA - VALUE TABLE'!$A202,'COA - VALUE TABLE'!U$5,'COA - VALUE TABLE'!U$6),0)</f>
        <v>0</v>
      </c>
      <c r="V202" s="350" cm="1">
        <f t="array" ref="V202">IFERROR(_xldudf_SCOTT_SUMTRANSACTIONS(Scotts_Org1,'COA - VALUE TABLE'!$A202,'COA - VALUE TABLE'!V$5,'COA - VALUE TABLE'!V$6),0)</f>
        <v>0</v>
      </c>
      <c r="W202" s="350" cm="1">
        <f t="array" ref="W202">IFERROR(_xldudf_SCOTT_SUMTRANSACTIONS(Scotts_Org1,'COA - VALUE TABLE'!$A202,'COA - VALUE TABLE'!W$5,'COA - VALUE TABLE'!W$6),0)</f>
        <v>0</v>
      </c>
      <c r="X202" s="350" cm="1">
        <f t="array" ref="X202">IFERROR(_xldudf_SCOTT_SUMTRANSACTIONS(Scotts_Org1,'COA - VALUE TABLE'!$A202,'COA - VALUE TABLE'!X$5,'COA - VALUE TABLE'!X$6),0)</f>
        <v>0</v>
      </c>
      <c r="Y202" s="350" cm="1">
        <f t="array" ref="Y202">IFERROR(_xldudf_SCOTT_SUMTRANSACTIONS(Scotts_Org1,'COA - VALUE TABLE'!$A202,'COA - VALUE TABLE'!Y$5,'COA - VALUE TABLE'!Y$6),0)</f>
        <v>0</v>
      </c>
      <c r="Z202" s="350" cm="1">
        <f t="array" ref="Z202">IFERROR(_xldudf_SCOTT_SUMTRANSACTIONS(Scotts_Org1,'COA - VALUE TABLE'!$A202,'COA - VALUE TABLE'!Z$5,'COA - VALUE TABLE'!Z$6),0)</f>
        <v>0</v>
      </c>
      <c r="AA202" s="350" cm="1">
        <f t="array" ref="AA202">IFERROR(_xldudf_SCOTT_SUMTRANSACTIONS(Scotts_Org1,'COA - VALUE TABLE'!$A202,'COA - VALUE TABLE'!AA$5,'COA - VALUE TABLE'!AA$6),0)</f>
        <v>0</v>
      </c>
      <c r="AB202" s="350" cm="1">
        <f t="array" ref="AB202">IFERROR(_xldudf_SCOTT_SUMTRANSACTIONS(Scotts_Org1,'COA - VALUE TABLE'!$A202,'COA - VALUE TABLE'!AB$5,'COA - VALUE TABLE'!AB$6),0)</f>
        <v>0</v>
      </c>
      <c r="AC202" s="350" cm="1">
        <f t="array" ref="AC202">IFERROR(_xldudf_SCOTT_SUMTRANSACTIONS(Scotts_Org1,'COA - VALUE TABLE'!$A202,'COA - VALUE TABLE'!AC$5,'COA - VALUE TABLE'!AC$6),0)</f>
        <v>0</v>
      </c>
      <c r="AD202" s="350" cm="1">
        <f t="array" ref="AD202">IFERROR(_xldudf_SCOTT_SUMTRANSACTIONS(Scotts_Org1,'COA - VALUE TABLE'!$A202,'COA - VALUE TABLE'!AD$5,'COA - VALUE TABLE'!AD$6),0)</f>
        <v>0</v>
      </c>
      <c r="AE202" s="350">
        <f t="shared" si="49"/>
        <v>0</v>
      </c>
      <c r="AF202" s="350">
        <f>IF(Header!$C$4=S$7,S202,0)+IF(Header!$C$4=T$7,T202,0)+IF(Header!$C$4=U$7,U202,0)+IF(Header!$C$4=V$7,V202,0)+IF(Header!$C$4=W$7,W202,0)+IF(Header!$C$4=X$7,X202,0)+IF(Header!$C$4=Y$7,Y202,0)+IF(Header!$C$4=Z$7,Z202,0)+IF(Header!$C$4=AA$7,AA202,0)+IF(Header!$C$4=AB$7,AB202,0)+IF(Header!$C$4=AC$7,AC202,0)+IF(Header!$C$4=AD$7,AD202,0)</f>
        <v>0</v>
      </c>
      <c r="AG202" s="351">
        <f t="shared" ref="AG202:AG265" si="62">IF(S$3="Actual",S202,0)+IF(T$3="Actual",T202,0)+IF(U$3="Actual",U202,0)+IF(V$3="Actual",V202,0)+IF(W$3="Actual",W202,0)+IF(X$3="Actual",X202,0)+IF(Y$3="Actual",Y202,0)+IF(Z$3="Actual",Z202,0)+IF(AA$3="Actual",AA202,0)+IF(AB$3="Actual",AB202,0)+IF(AC$3="Actual",AC202,0)+IF(AD$3="Actual",AD202,0)</f>
        <v>0</v>
      </c>
      <c r="AJ202" s="2">
        <f t="shared" si="50"/>
        <v>0</v>
      </c>
      <c r="AK202" s="341">
        <f t="shared" si="51"/>
        <v>0</v>
      </c>
      <c r="AL202" s="341">
        <f t="shared" si="52"/>
        <v>0</v>
      </c>
      <c r="AM202" s="341">
        <f t="shared" si="53"/>
        <v>0</v>
      </c>
      <c r="AN202" s="341">
        <f t="shared" si="54"/>
        <v>0</v>
      </c>
      <c r="AO202" s="341">
        <f t="shared" si="55"/>
        <v>0</v>
      </c>
      <c r="AP202" s="341">
        <f t="shared" si="56"/>
        <v>0</v>
      </c>
      <c r="AQ202" s="341">
        <f t="shared" si="57"/>
        <v>0</v>
      </c>
      <c r="AR202" s="341">
        <f t="shared" si="58"/>
        <v>0</v>
      </c>
      <c r="AS202" s="341">
        <f t="shared" si="59"/>
        <v>0</v>
      </c>
      <c r="AT202" s="341">
        <f t="shared" si="60"/>
        <v>0</v>
      </c>
      <c r="AU202" s="341">
        <f t="shared" si="61"/>
        <v>0</v>
      </c>
      <c r="AV202" s="351"/>
      <c r="AX202" s="349" cm="1">
        <f t="array" ref="AX202">IFERROR(_xldudf_SCOTT_SUMTRANSACTIONS(Scotts_Org1,'COA - VALUE TABLE'!$A202,'COA - VALUE TABLE'!AX$5,'COA - VALUE TABLE'!AX$6),0)</f>
        <v>0</v>
      </c>
      <c r="AY202" s="350" cm="1">
        <f t="array" ref="AY202">IFERROR(_xldudf_SCOTT_SUMTRANSACTIONS(Scotts_Org1,'COA - VALUE TABLE'!$A202,'COA - VALUE TABLE'!AY$5,'COA - VALUE TABLE'!AY$6),0)</f>
        <v>0</v>
      </c>
      <c r="AZ202" s="350" cm="1">
        <f t="array" ref="AZ202">IFERROR(_xldudf_SCOTT_SUMTRANSACTIONS(Scotts_Org1,'COA - VALUE TABLE'!$A202,'COA - VALUE TABLE'!AZ$5,'COA - VALUE TABLE'!AZ$6),0)</f>
        <v>0</v>
      </c>
      <c r="BA202" s="350" cm="1">
        <f t="array" ref="BA202">IFERROR(_xldudf_SCOTT_SUMTRANSACTIONS(Scotts_Org1,'COA - VALUE TABLE'!$A202,'COA - VALUE TABLE'!BA$5,'COA - VALUE TABLE'!BA$6),0)</f>
        <v>0</v>
      </c>
      <c r="BB202" s="350" cm="1">
        <f t="array" ref="BB202">IFERROR(_xldudf_SCOTT_SUMTRANSACTIONS(Scotts_Org1,'COA - VALUE TABLE'!$A202,'COA - VALUE TABLE'!BB$5,'COA - VALUE TABLE'!BB$6),0)</f>
        <v>0</v>
      </c>
      <c r="BC202" s="350" cm="1">
        <f t="array" ref="BC202">IFERROR(_xldudf_SCOTT_SUMTRANSACTIONS(Scotts_Org1,'COA - VALUE TABLE'!$A202,'COA - VALUE TABLE'!BC$5,'COA - VALUE TABLE'!BC$6),0)</f>
        <v>0</v>
      </c>
      <c r="BD202" s="350" cm="1">
        <f t="array" ref="BD202">IFERROR(_xldudf_SCOTT_SUMTRANSACTIONS(Scotts_Org1,'COA - VALUE TABLE'!$A202,'COA - VALUE TABLE'!BD$5,'COA - VALUE TABLE'!BD$6),0)</f>
        <v>0</v>
      </c>
      <c r="BE202" s="350" cm="1">
        <f t="array" ref="BE202">IFERROR(_xldudf_SCOTT_SUMTRANSACTIONS(Scotts_Org1,'COA - VALUE TABLE'!$A202,'COA - VALUE TABLE'!BE$5,'COA - VALUE TABLE'!BE$6),0)</f>
        <v>0</v>
      </c>
      <c r="BF202" s="350" cm="1">
        <f t="array" ref="BF202">IFERROR(_xldudf_SCOTT_SUMTRANSACTIONS(Scotts_Org1,'COA - VALUE TABLE'!$A202,'COA - VALUE TABLE'!BF$5,'COA - VALUE TABLE'!BF$6),0)</f>
        <v>0</v>
      </c>
      <c r="BG202" s="350" cm="1">
        <f t="array" ref="BG202">IFERROR(_xldudf_SCOTT_SUMTRANSACTIONS(Scotts_Org1,'COA - VALUE TABLE'!$A202,'COA - VALUE TABLE'!BG$5,'COA - VALUE TABLE'!BG$6),0)</f>
        <v>0</v>
      </c>
      <c r="BH202" s="350" cm="1">
        <f t="array" ref="BH202">IFERROR(_xldudf_SCOTT_SUMTRANSACTIONS(Scotts_Org1,'COA - VALUE TABLE'!$A202,'COA - VALUE TABLE'!BH$5,'COA - VALUE TABLE'!BH$6),0)</f>
        <v>0</v>
      </c>
      <c r="BI202" s="350" cm="1">
        <f t="array" ref="BI202">IFERROR(_xldudf_SCOTT_SUMTRANSACTIONS(Scotts_Org1,'COA - VALUE TABLE'!$A202,'COA - VALUE TABLE'!BI$5,'COA - VALUE TABLE'!BI$6),0)</f>
        <v>0</v>
      </c>
      <c r="BJ202" s="351" cm="1">
        <f t="array" ref="BJ202">IFERROR(_xldudf_SCOTT_SUMTRANSACTIONS(Scotts_Org1,'COA - VALUE TABLE'!$A202,'COA - VALUE TABLE'!BJ$5,'COA - VALUE TABLE'!BJ$6),0)</f>
        <v>0</v>
      </c>
    </row>
    <row r="203" spans="1:62" x14ac:dyDescent="0.2">
      <c r="A203" s="2"/>
      <c r="B203" s="341"/>
      <c r="C203" s="341"/>
      <c r="D203" s="341"/>
      <c r="E203" s="341"/>
      <c r="F203" s="341"/>
      <c r="G203" s="341"/>
      <c r="H203" s="341"/>
      <c r="I203" s="341"/>
      <c r="J203" s="341"/>
      <c r="K203" s="3"/>
      <c r="L203" t="str">
        <f t="shared" si="48"/>
        <v xml:space="preserve"> - </v>
      </c>
      <c r="M203" t="s">
        <v>456</v>
      </c>
      <c r="S203" s="349" cm="1">
        <f t="array" ref="S203">IFERROR(_xldudf_SCOTT_SUMTRANSACTIONS(Scotts_Org1,'COA - VALUE TABLE'!$A203,'COA - VALUE TABLE'!S$5,'COA - VALUE TABLE'!S$6),0)</f>
        <v>0</v>
      </c>
      <c r="T203" s="350" cm="1">
        <f t="array" ref="T203">IFERROR(_xldudf_SCOTT_SUMTRANSACTIONS(Scotts_Org1,'COA - VALUE TABLE'!$A203,'COA - VALUE TABLE'!T$5,'COA - VALUE TABLE'!T$6),0)</f>
        <v>0</v>
      </c>
      <c r="U203" s="350" cm="1">
        <f t="array" ref="U203">IFERROR(_xldudf_SCOTT_SUMTRANSACTIONS(Scotts_Org1,'COA - VALUE TABLE'!$A203,'COA - VALUE TABLE'!U$5,'COA - VALUE TABLE'!U$6),0)</f>
        <v>0</v>
      </c>
      <c r="V203" s="350" cm="1">
        <f t="array" ref="V203">IFERROR(_xldudf_SCOTT_SUMTRANSACTIONS(Scotts_Org1,'COA - VALUE TABLE'!$A203,'COA - VALUE TABLE'!V$5,'COA - VALUE TABLE'!V$6),0)</f>
        <v>0</v>
      </c>
      <c r="W203" s="350" cm="1">
        <f t="array" ref="W203">IFERROR(_xldudf_SCOTT_SUMTRANSACTIONS(Scotts_Org1,'COA - VALUE TABLE'!$A203,'COA - VALUE TABLE'!W$5,'COA - VALUE TABLE'!W$6),0)</f>
        <v>0</v>
      </c>
      <c r="X203" s="350" cm="1">
        <f t="array" ref="X203">IFERROR(_xldudf_SCOTT_SUMTRANSACTIONS(Scotts_Org1,'COA - VALUE TABLE'!$A203,'COA - VALUE TABLE'!X$5,'COA - VALUE TABLE'!X$6),0)</f>
        <v>0</v>
      </c>
      <c r="Y203" s="350" cm="1">
        <f t="array" ref="Y203">IFERROR(_xldudf_SCOTT_SUMTRANSACTIONS(Scotts_Org1,'COA - VALUE TABLE'!$A203,'COA - VALUE TABLE'!Y$5,'COA - VALUE TABLE'!Y$6),0)</f>
        <v>0</v>
      </c>
      <c r="Z203" s="350" cm="1">
        <f t="array" ref="Z203">IFERROR(_xldudf_SCOTT_SUMTRANSACTIONS(Scotts_Org1,'COA - VALUE TABLE'!$A203,'COA - VALUE TABLE'!Z$5,'COA - VALUE TABLE'!Z$6),0)</f>
        <v>0</v>
      </c>
      <c r="AA203" s="350" cm="1">
        <f t="array" ref="AA203">IFERROR(_xldudf_SCOTT_SUMTRANSACTIONS(Scotts_Org1,'COA - VALUE TABLE'!$A203,'COA - VALUE TABLE'!AA$5,'COA - VALUE TABLE'!AA$6),0)</f>
        <v>0</v>
      </c>
      <c r="AB203" s="350" cm="1">
        <f t="array" ref="AB203">IFERROR(_xldudf_SCOTT_SUMTRANSACTIONS(Scotts_Org1,'COA - VALUE TABLE'!$A203,'COA - VALUE TABLE'!AB$5,'COA - VALUE TABLE'!AB$6),0)</f>
        <v>0</v>
      </c>
      <c r="AC203" s="350" cm="1">
        <f t="array" ref="AC203">IFERROR(_xldudf_SCOTT_SUMTRANSACTIONS(Scotts_Org1,'COA - VALUE TABLE'!$A203,'COA - VALUE TABLE'!AC$5,'COA - VALUE TABLE'!AC$6),0)</f>
        <v>0</v>
      </c>
      <c r="AD203" s="350" cm="1">
        <f t="array" ref="AD203">IFERROR(_xldudf_SCOTT_SUMTRANSACTIONS(Scotts_Org1,'COA - VALUE TABLE'!$A203,'COA - VALUE TABLE'!AD$5,'COA - VALUE TABLE'!AD$6),0)</f>
        <v>0</v>
      </c>
      <c r="AE203" s="350">
        <f t="shared" si="49"/>
        <v>0</v>
      </c>
      <c r="AF203" s="350">
        <f>IF(Header!$C$4=S$7,S203,0)+IF(Header!$C$4=T$7,T203,0)+IF(Header!$C$4=U$7,U203,0)+IF(Header!$C$4=V$7,V203,0)+IF(Header!$C$4=W$7,W203,0)+IF(Header!$C$4=X$7,X203,0)+IF(Header!$C$4=Y$7,Y203,0)+IF(Header!$C$4=Z$7,Z203,0)+IF(Header!$C$4=AA$7,AA203,0)+IF(Header!$C$4=AB$7,AB203,0)+IF(Header!$C$4=AC$7,AC203,0)+IF(Header!$C$4=AD$7,AD203,0)</f>
        <v>0</v>
      </c>
      <c r="AG203" s="351">
        <f t="shared" si="62"/>
        <v>0</v>
      </c>
      <c r="AJ203" s="2">
        <f t="shared" si="50"/>
        <v>0</v>
      </c>
      <c r="AK203" s="341">
        <f t="shared" si="51"/>
        <v>0</v>
      </c>
      <c r="AL203" s="341">
        <f t="shared" si="52"/>
        <v>0</v>
      </c>
      <c r="AM203" s="341">
        <f t="shared" si="53"/>
        <v>0</v>
      </c>
      <c r="AN203" s="341">
        <f t="shared" si="54"/>
        <v>0</v>
      </c>
      <c r="AO203" s="341">
        <f t="shared" si="55"/>
        <v>0</v>
      </c>
      <c r="AP203" s="341">
        <f t="shared" si="56"/>
        <v>0</v>
      </c>
      <c r="AQ203" s="341">
        <f t="shared" si="57"/>
        <v>0</v>
      </c>
      <c r="AR203" s="341">
        <f t="shared" si="58"/>
        <v>0</v>
      </c>
      <c r="AS203" s="341">
        <f t="shared" si="59"/>
        <v>0</v>
      </c>
      <c r="AT203" s="341">
        <f t="shared" si="60"/>
        <v>0</v>
      </c>
      <c r="AU203" s="341">
        <f t="shared" si="61"/>
        <v>0</v>
      </c>
      <c r="AV203" s="351"/>
      <c r="AX203" s="349" cm="1">
        <f t="array" ref="AX203">IFERROR(_xldudf_SCOTT_SUMTRANSACTIONS(Scotts_Org1,'COA - VALUE TABLE'!$A203,'COA - VALUE TABLE'!AX$5,'COA - VALUE TABLE'!AX$6),0)</f>
        <v>0</v>
      </c>
      <c r="AY203" s="350" cm="1">
        <f t="array" ref="AY203">IFERROR(_xldudf_SCOTT_SUMTRANSACTIONS(Scotts_Org1,'COA - VALUE TABLE'!$A203,'COA - VALUE TABLE'!AY$5,'COA - VALUE TABLE'!AY$6),0)</f>
        <v>0</v>
      </c>
      <c r="AZ203" s="350" cm="1">
        <f t="array" ref="AZ203">IFERROR(_xldudf_SCOTT_SUMTRANSACTIONS(Scotts_Org1,'COA - VALUE TABLE'!$A203,'COA - VALUE TABLE'!AZ$5,'COA - VALUE TABLE'!AZ$6),0)</f>
        <v>0</v>
      </c>
      <c r="BA203" s="350" cm="1">
        <f t="array" ref="BA203">IFERROR(_xldudf_SCOTT_SUMTRANSACTIONS(Scotts_Org1,'COA - VALUE TABLE'!$A203,'COA - VALUE TABLE'!BA$5,'COA - VALUE TABLE'!BA$6),0)</f>
        <v>0</v>
      </c>
      <c r="BB203" s="350" cm="1">
        <f t="array" ref="BB203">IFERROR(_xldudf_SCOTT_SUMTRANSACTIONS(Scotts_Org1,'COA - VALUE TABLE'!$A203,'COA - VALUE TABLE'!BB$5,'COA - VALUE TABLE'!BB$6),0)</f>
        <v>0</v>
      </c>
      <c r="BC203" s="350" cm="1">
        <f t="array" ref="BC203">IFERROR(_xldudf_SCOTT_SUMTRANSACTIONS(Scotts_Org1,'COA - VALUE TABLE'!$A203,'COA - VALUE TABLE'!BC$5,'COA - VALUE TABLE'!BC$6),0)</f>
        <v>0</v>
      </c>
      <c r="BD203" s="350" cm="1">
        <f t="array" ref="BD203">IFERROR(_xldudf_SCOTT_SUMTRANSACTIONS(Scotts_Org1,'COA - VALUE TABLE'!$A203,'COA - VALUE TABLE'!BD$5,'COA - VALUE TABLE'!BD$6),0)</f>
        <v>0</v>
      </c>
      <c r="BE203" s="350" cm="1">
        <f t="array" ref="BE203">IFERROR(_xldudf_SCOTT_SUMTRANSACTIONS(Scotts_Org1,'COA - VALUE TABLE'!$A203,'COA - VALUE TABLE'!BE$5,'COA - VALUE TABLE'!BE$6),0)</f>
        <v>0</v>
      </c>
      <c r="BF203" s="350" cm="1">
        <f t="array" ref="BF203">IFERROR(_xldudf_SCOTT_SUMTRANSACTIONS(Scotts_Org1,'COA - VALUE TABLE'!$A203,'COA - VALUE TABLE'!BF$5,'COA - VALUE TABLE'!BF$6),0)</f>
        <v>0</v>
      </c>
      <c r="BG203" s="350" cm="1">
        <f t="array" ref="BG203">IFERROR(_xldudf_SCOTT_SUMTRANSACTIONS(Scotts_Org1,'COA - VALUE TABLE'!$A203,'COA - VALUE TABLE'!BG$5,'COA - VALUE TABLE'!BG$6),0)</f>
        <v>0</v>
      </c>
      <c r="BH203" s="350" cm="1">
        <f t="array" ref="BH203">IFERROR(_xldudf_SCOTT_SUMTRANSACTIONS(Scotts_Org1,'COA - VALUE TABLE'!$A203,'COA - VALUE TABLE'!BH$5,'COA - VALUE TABLE'!BH$6),0)</f>
        <v>0</v>
      </c>
      <c r="BI203" s="350" cm="1">
        <f t="array" ref="BI203">IFERROR(_xldudf_SCOTT_SUMTRANSACTIONS(Scotts_Org1,'COA - VALUE TABLE'!$A203,'COA - VALUE TABLE'!BI$5,'COA - VALUE TABLE'!BI$6),0)</f>
        <v>0</v>
      </c>
      <c r="BJ203" s="351" cm="1">
        <f t="array" ref="BJ203">IFERROR(_xldudf_SCOTT_SUMTRANSACTIONS(Scotts_Org1,'COA - VALUE TABLE'!$A203,'COA - VALUE TABLE'!BJ$5,'COA - VALUE TABLE'!BJ$6),0)</f>
        <v>0</v>
      </c>
    </row>
    <row r="204" spans="1:62" x14ac:dyDescent="0.2">
      <c r="A204" s="2"/>
      <c r="B204" s="341"/>
      <c r="C204" s="341"/>
      <c r="D204" s="341"/>
      <c r="E204" s="341"/>
      <c r="F204" s="341"/>
      <c r="G204" s="341"/>
      <c r="H204" s="341"/>
      <c r="I204" s="341"/>
      <c r="J204" s="341"/>
      <c r="K204" s="3"/>
      <c r="L204" t="str">
        <f t="shared" si="48"/>
        <v xml:space="preserve"> - </v>
      </c>
      <c r="M204" t="s">
        <v>456</v>
      </c>
      <c r="S204" s="349" cm="1">
        <f t="array" ref="S204">IFERROR(_xldudf_SCOTT_SUMTRANSACTIONS(Scotts_Org1,'COA - VALUE TABLE'!$A204,'COA - VALUE TABLE'!S$5,'COA - VALUE TABLE'!S$6),0)</f>
        <v>0</v>
      </c>
      <c r="T204" s="350" cm="1">
        <f t="array" ref="T204">IFERROR(_xldudf_SCOTT_SUMTRANSACTIONS(Scotts_Org1,'COA - VALUE TABLE'!$A204,'COA - VALUE TABLE'!T$5,'COA - VALUE TABLE'!T$6),0)</f>
        <v>0</v>
      </c>
      <c r="U204" s="350" cm="1">
        <f t="array" ref="U204">IFERROR(_xldudf_SCOTT_SUMTRANSACTIONS(Scotts_Org1,'COA - VALUE TABLE'!$A204,'COA - VALUE TABLE'!U$5,'COA - VALUE TABLE'!U$6),0)</f>
        <v>0</v>
      </c>
      <c r="V204" s="350" cm="1">
        <f t="array" ref="V204">IFERROR(_xldudf_SCOTT_SUMTRANSACTIONS(Scotts_Org1,'COA - VALUE TABLE'!$A204,'COA - VALUE TABLE'!V$5,'COA - VALUE TABLE'!V$6),0)</f>
        <v>0</v>
      </c>
      <c r="W204" s="350" cm="1">
        <f t="array" ref="W204">IFERROR(_xldudf_SCOTT_SUMTRANSACTIONS(Scotts_Org1,'COA - VALUE TABLE'!$A204,'COA - VALUE TABLE'!W$5,'COA - VALUE TABLE'!W$6),0)</f>
        <v>0</v>
      </c>
      <c r="X204" s="350" cm="1">
        <f t="array" ref="X204">IFERROR(_xldudf_SCOTT_SUMTRANSACTIONS(Scotts_Org1,'COA - VALUE TABLE'!$A204,'COA - VALUE TABLE'!X$5,'COA - VALUE TABLE'!X$6),0)</f>
        <v>0</v>
      </c>
      <c r="Y204" s="350" cm="1">
        <f t="array" ref="Y204">IFERROR(_xldudf_SCOTT_SUMTRANSACTIONS(Scotts_Org1,'COA - VALUE TABLE'!$A204,'COA - VALUE TABLE'!Y$5,'COA - VALUE TABLE'!Y$6),0)</f>
        <v>0</v>
      </c>
      <c r="Z204" s="350" cm="1">
        <f t="array" ref="Z204">IFERROR(_xldudf_SCOTT_SUMTRANSACTIONS(Scotts_Org1,'COA - VALUE TABLE'!$A204,'COA - VALUE TABLE'!Z$5,'COA - VALUE TABLE'!Z$6),0)</f>
        <v>0</v>
      </c>
      <c r="AA204" s="350" cm="1">
        <f t="array" ref="AA204">IFERROR(_xldudf_SCOTT_SUMTRANSACTIONS(Scotts_Org1,'COA - VALUE TABLE'!$A204,'COA - VALUE TABLE'!AA$5,'COA - VALUE TABLE'!AA$6),0)</f>
        <v>0</v>
      </c>
      <c r="AB204" s="350" cm="1">
        <f t="array" ref="AB204">IFERROR(_xldudf_SCOTT_SUMTRANSACTIONS(Scotts_Org1,'COA - VALUE TABLE'!$A204,'COA - VALUE TABLE'!AB$5,'COA - VALUE TABLE'!AB$6),0)</f>
        <v>0</v>
      </c>
      <c r="AC204" s="350" cm="1">
        <f t="array" ref="AC204">IFERROR(_xldudf_SCOTT_SUMTRANSACTIONS(Scotts_Org1,'COA - VALUE TABLE'!$A204,'COA - VALUE TABLE'!AC$5,'COA - VALUE TABLE'!AC$6),0)</f>
        <v>0</v>
      </c>
      <c r="AD204" s="350" cm="1">
        <f t="array" ref="AD204">IFERROR(_xldudf_SCOTT_SUMTRANSACTIONS(Scotts_Org1,'COA - VALUE TABLE'!$A204,'COA - VALUE TABLE'!AD$5,'COA - VALUE TABLE'!AD$6),0)</f>
        <v>0</v>
      </c>
      <c r="AE204" s="350">
        <f t="shared" si="49"/>
        <v>0</v>
      </c>
      <c r="AF204" s="350">
        <f>IF(Header!$C$4=S$7,S204,0)+IF(Header!$C$4=T$7,T204,0)+IF(Header!$C$4=U$7,U204,0)+IF(Header!$C$4=V$7,V204,0)+IF(Header!$C$4=W$7,W204,0)+IF(Header!$C$4=X$7,X204,0)+IF(Header!$C$4=Y$7,Y204,0)+IF(Header!$C$4=Z$7,Z204,0)+IF(Header!$C$4=AA$7,AA204,0)+IF(Header!$C$4=AB$7,AB204,0)+IF(Header!$C$4=AC$7,AC204,0)+IF(Header!$C$4=AD$7,AD204,0)</f>
        <v>0</v>
      </c>
      <c r="AG204" s="351">
        <f t="shared" si="62"/>
        <v>0</v>
      </c>
      <c r="AJ204" s="2">
        <f t="shared" si="50"/>
        <v>0</v>
      </c>
      <c r="AK204" s="341">
        <f t="shared" si="51"/>
        <v>0</v>
      </c>
      <c r="AL204" s="341">
        <f t="shared" si="52"/>
        <v>0</v>
      </c>
      <c r="AM204" s="341">
        <f t="shared" si="53"/>
        <v>0</v>
      </c>
      <c r="AN204" s="341">
        <f t="shared" si="54"/>
        <v>0</v>
      </c>
      <c r="AO204" s="341">
        <f t="shared" si="55"/>
        <v>0</v>
      </c>
      <c r="AP204" s="341">
        <f t="shared" si="56"/>
        <v>0</v>
      </c>
      <c r="AQ204" s="341">
        <f t="shared" si="57"/>
        <v>0</v>
      </c>
      <c r="AR204" s="341">
        <f t="shared" si="58"/>
        <v>0</v>
      </c>
      <c r="AS204" s="341">
        <f t="shared" si="59"/>
        <v>0</v>
      </c>
      <c r="AT204" s="341">
        <f t="shared" si="60"/>
        <v>0</v>
      </c>
      <c r="AU204" s="341">
        <f t="shared" si="61"/>
        <v>0</v>
      </c>
      <c r="AV204" s="351"/>
      <c r="AX204" s="349" cm="1">
        <f t="array" ref="AX204">IFERROR(_xldudf_SCOTT_SUMTRANSACTIONS(Scotts_Org1,'COA - VALUE TABLE'!$A204,'COA - VALUE TABLE'!AX$5,'COA - VALUE TABLE'!AX$6),0)</f>
        <v>0</v>
      </c>
      <c r="AY204" s="350" cm="1">
        <f t="array" ref="AY204">IFERROR(_xldudf_SCOTT_SUMTRANSACTIONS(Scotts_Org1,'COA - VALUE TABLE'!$A204,'COA - VALUE TABLE'!AY$5,'COA - VALUE TABLE'!AY$6),0)</f>
        <v>0</v>
      </c>
      <c r="AZ204" s="350" cm="1">
        <f t="array" ref="AZ204">IFERROR(_xldudf_SCOTT_SUMTRANSACTIONS(Scotts_Org1,'COA - VALUE TABLE'!$A204,'COA - VALUE TABLE'!AZ$5,'COA - VALUE TABLE'!AZ$6),0)</f>
        <v>0</v>
      </c>
      <c r="BA204" s="350" cm="1">
        <f t="array" ref="BA204">IFERROR(_xldudf_SCOTT_SUMTRANSACTIONS(Scotts_Org1,'COA - VALUE TABLE'!$A204,'COA - VALUE TABLE'!BA$5,'COA - VALUE TABLE'!BA$6),0)</f>
        <v>0</v>
      </c>
      <c r="BB204" s="350" cm="1">
        <f t="array" ref="BB204">IFERROR(_xldudf_SCOTT_SUMTRANSACTIONS(Scotts_Org1,'COA - VALUE TABLE'!$A204,'COA - VALUE TABLE'!BB$5,'COA - VALUE TABLE'!BB$6),0)</f>
        <v>0</v>
      </c>
      <c r="BC204" s="350" cm="1">
        <f t="array" ref="BC204">IFERROR(_xldudf_SCOTT_SUMTRANSACTIONS(Scotts_Org1,'COA - VALUE TABLE'!$A204,'COA - VALUE TABLE'!BC$5,'COA - VALUE TABLE'!BC$6),0)</f>
        <v>0</v>
      </c>
      <c r="BD204" s="350" cm="1">
        <f t="array" ref="BD204">IFERROR(_xldudf_SCOTT_SUMTRANSACTIONS(Scotts_Org1,'COA - VALUE TABLE'!$A204,'COA - VALUE TABLE'!BD$5,'COA - VALUE TABLE'!BD$6),0)</f>
        <v>0</v>
      </c>
      <c r="BE204" s="350" cm="1">
        <f t="array" ref="BE204">IFERROR(_xldudf_SCOTT_SUMTRANSACTIONS(Scotts_Org1,'COA - VALUE TABLE'!$A204,'COA - VALUE TABLE'!BE$5,'COA - VALUE TABLE'!BE$6),0)</f>
        <v>0</v>
      </c>
      <c r="BF204" s="350" cm="1">
        <f t="array" ref="BF204">IFERROR(_xldudf_SCOTT_SUMTRANSACTIONS(Scotts_Org1,'COA - VALUE TABLE'!$A204,'COA - VALUE TABLE'!BF$5,'COA - VALUE TABLE'!BF$6),0)</f>
        <v>0</v>
      </c>
      <c r="BG204" s="350" cm="1">
        <f t="array" ref="BG204">IFERROR(_xldudf_SCOTT_SUMTRANSACTIONS(Scotts_Org1,'COA - VALUE TABLE'!$A204,'COA - VALUE TABLE'!BG$5,'COA - VALUE TABLE'!BG$6),0)</f>
        <v>0</v>
      </c>
      <c r="BH204" s="350" cm="1">
        <f t="array" ref="BH204">IFERROR(_xldudf_SCOTT_SUMTRANSACTIONS(Scotts_Org1,'COA - VALUE TABLE'!$A204,'COA - VALUE TABLE'!BH$5,'COA - VALUE TABLE'!BH$6),0)</f>
        <v>0</v>
      </c>
      <c r="BI204" s="350" cm="1">
        <f t="array" ref="BI204">IFERROR(_xldudf_SCOTT_SUMTRANSACTIONS(Scotts_Org1,'COA - VALUE TABLE'!$A204,'COA - VALUE TABLE'!BI$5,'COA - VALUE TABLE'!BI$6),0)</f>
        <v>0</v>
      </c>
      <c r="BJ204" s="351" cm="1">
        <f t="array" ref="BJ204">IFERROR(_xldudf_SCOTT_SUMTRANSACTIONS(Scotts_Org1,'COA - VALUE TABLE'!$A204,'COA - VALUE TABLE'!BJ$5,'COA - VALUE TABLE'!BJ$6),0)</f>
        <v>0</v>
      </c>
    </row>
    <row r="205" spans="1:62" x14ac:dyDescent="0.2">
      <c r="A205" s="2"/>
      <c r="B205" s="341"/>
      <c r="C205" s="341"/>
      <c r="D205" s="341"/>
      <c r="E205" s="341"/>
      <c r="F205" s="341"/>
      <c r="G205" s="341"/>
      <c r="H205" s="341"/>
      <c r="I205" s="341"/>
      <c r="J205" s="341"/>
      <c r="K205" s="3"/>
      <c r="L205" t="str">
        <f t="shared" si="48"/>
        <v xml:space="preserve"> - </v>
      </c>
      <c r="M205" t="s">
        <v>456</v>
      </c>
      <c r="S205" s="349" cm="1">
        <f t="array" ref="S205">IFERROR(_xldudf_SCOTT_SUMTRANSACTIONS(Scotts_Org1,'COA - VALUE TABLE'!$A205,'COA - VALUE TABLE'!S$5,'COA - VALUE TABLE'!S$6),0)</f>
        <v>0</v>
      </c>
      <c r="T205" s="350" cm="1">
        <f t="array" ref="T205">IFERROR(_xldudf_SCOTT_SUMTRANSACTIONS(Scotts_Org1,'COA - VALUE TABLE'!$A205,'COA - VALUE TABLE'!T$5,'COA - VALUE TABLE'!T$6),0)</f>
        <v>0</v>
      </c>
      <c r="U205" s="350" cm="1">
        <f t="array" ref="U205">IFERROR(_xldudf_SCOTT_SUMTRANSACTIONS(Scotts_Org1,'COA - VALUE TABLE'!$A205,'COA - VALUE TABLE'!U$5,'COA - VALUE TABLE'!U$6),0)</f>
        <v>0</v>
      </c>
      <c r="V205" s="350" cm="1">
        <f t="array" ref="V205">IFERROR(_xldudf_SCOTT_SUMTRANSACTIONS(Scotts_Org1,'COA - VALUE TABLE'!$A205,'COA - VALUE TABLE'!V$5,'COA - VALUE TABLE'!V$6),0)</f>
        <v>0</v>
      </c>
      <c r="W205" s="350" cm="1">
        <f t="array" ref="W205">IFERROR(_xldudf_SCOTT_SUMTRANSACTIONS(Scotts_Org1,'COA - VALUE TABLE'!$A205,'COA - VALUE TABLE'!W$5,'COA - VALUE TABLE'!W$6),0)</f>
        <v>0</v>
      </c>
      <c r="X205" s="350" cm="1">
        <f t="array" ref="X205">IFERROR(_xldudf_SCOTT_SUMTRANSACTIONS(Scotts_Org1,'COA - VALUE TABLE'!$A205,'COA - VALUE TABLE'!X$5,'COA - VALUE TABLE'!X$6),0)</f>
        <v>0</v>
      </c>
      <c r="Y205" s="350" cm="1">
        <f t="array" ref="Y205">IFERROR(_xldudf_SCOTT_SUMTRANSACTIONS(Scotts_Org1,'COA - VALUE TABLE'!$A205,'COA - VALUE TABLE'!Y$5,'COA - VALUE TABLE'!Y$6),0)</f>
        <v>0</v>
      </c>
      <c r="Z205" s="350" cm="1">
        <f t="array" ref="Z205">IFERROR(_xldudf_SCOTT_SUMTRANSACTIONS(Scotts_Org1,'COA - VALUE TABLE'!$A205,'COA - VALUE TABLE'!Z$5,'COA - VALUE TABLE'!Z$6),0)</f>
        <v>0</v>
      </c>
      <c r="AA205" s="350" cm="1">
        <f t="array" ref="AA205">IFERROR(_xldudf_SCOTT_SUMTRANSACTIONS(Scotts_Org1,'COA - VALUE TABLE'!$A205,'COA - VALUE TABLE'!AA$5,'COA - VALUE TABLE'!AA$6),0)</f>
        <v>0</v>
      </c>
      <c r="AB205" s="350" cm="1">
        <f t="array" ref="AB205">IFERROR(_xldudf_SCOTT_SUMTRANSACTIONS(Scotts_Org1,'COA - VALUE TABLE'!$A205,'COA - VALUE TABLE'!AB$5,'COA - VALUE TABLE'!AB$6),0)</f>
        <v>0</v>
      </c>
      <c r="AC205" s="350" cm="1">
        <f t="array" ref="AC205">IFERROR(_xldudf_SCOTT_SUMTRANSACTIONS(Scotts_Org1,'COA - VALUE TABLE'!$A205,'COA - VALUE TABLE'!AC$5,'COA - VALUE TABLE'!AC$6),0)</f>
        <v>0</v>
      </c>
      <c r="AD205" s="350" cm="1">
        <f t="array" ref="AD205">IFERROR(_xldudf_SCOTT_SUMTRANSACTIONS(Scotts_Org1,'COA - VALUE TABLE'!$A205,'COA - VALUE TABLE'!AD$5,'COA - VALUE TABLE'!AD$6),0)</f>
        <v>0</v>
      </c>
      <c r="AE205" s="350">
        <f t="shared" si="49"/>
        <v>0</v>
      </c>
      <c r="AF205" s="350">
        <f>IF(Header!$C$4=S$7,S205,0)+IF(Header!$C$4=T$7,T205,0)+IF(Header!$C$4=U$7,U205,0)+IF(Header!$C$4=V$7,V205,0)+IF(Header!$C$4=W$7,W205,0)+IF(Header!$C$4=X$7,X205,0)+IF(Header!$C$4=Y$7,Y205,0)+IF(Header!$C$4=Z$7,Z205,0)+IF(Header!$C$4=AA$7,AA205,0)+IF(Header!$C$4=AB$7,AB205,0)+IF(Header!$C$4=AC$7,AC205,0)+IF(Header!$C$4=AD$7,AD205,0)</f>
        <v>0</v>
      </c>
      <c r="AG205" s="351">
        <f t="shared" si="62"/>
        <v>0</v>
      </c>
      <c r="AJ205" s="2">
        <f t="shared" si="50"/>
        <v>0</v>
      </c>
      <c r="AK205" s="341">
        <f t="shared" si="51"/>
        <v>0</v>
      </c>
      <c r="AL205" s="341">
        <f t="shared" si="52"/>
        <v>0</v>
      </c>
      <c r="AM205" s="341">
        <f t="shared" si="53"/>
        <v>0</v>
      </c>
      <c r="AN205" s="341">
        <f t="shared" si="54"/>
        <v>0</v>
      </c>
      <c r="AO205" s="341">
        <f t="shared" si="55"/>
        <v>0</v>
      </c>
      <c r="AP205" s="341">
        <f t="shared" si="56"/>
        <v>0</v>
      </c>
      <c r="AQ205" s="341">
        <f t="shared" si="57"/>
        <v>0</v>
      </c>
      <c r="AR205" s="341">
        <f t="shared" si="58"/>
        <v>0</v>
      </c>
      <c r="AS205" s="341">
        <f t="shared" si="59"/>
        <v>0</v>
      </c>
      <c r="AT205" s="341">
        <f t="shared" si="60"/>
        <v>0</v>
      </c>
      <c r="AU205" s="341">
        <f t="shared" si="61"/>
        <v>0</v>
      </c>
      <c r="AV205" s="351"/>
      <c r="AX205" s="349" cm="1">
        <f t="array" ref="AX205">IFERROR(_xldudf_SCOTT_SUMTRANSACTIONS(Scotts_Org1,'COA - VALUE TABLE'!$A205,'COA - VALUE TABLE'!AX$5,'COA - VALUE TABLE'!AX$6),0)</f>
        <v>0</v>
      </c>
      <c r="AY205" s="350" cm="1">
        <f t="array" ref="AY205">IFERROR(_xldudf_SCOTT_SUMTRANSACTIONS(Scotts_Org1,'COA - VALUE TABLE'!$A205,'COA - VALUE TABLE'!AY$5,'COA - VALUE TABLE'!AY$6),0)</f>
        <v>0</v>
      </c>
      <c r="AZ205" s="350" cm="1">
        <f t="array" ref="AZ205">IFERROR(_xldudf_SCOTT_SUMTRANSACTIONS(Scotts_Org1,'COA - VALUE TABLE'!$A205,'COA - VALUE TABLE'!AZ$5,'COA - VALUE TABLE'!AZ$6),0)</f>
        <v>0</v>
      </c>
      <c r="BA205" s="350" cm="1">
        <f t="array" ref="BA205">IFERROR(_xldudf_SCOTT_SUMTRANSACTIONS(Scotts_Org1,'COA - VALUE TABLE'!$A205,'COA - VALUE TABLE'!BA$5,'COA - VALUE TABLE'!BA$6),0)</f>
        <v>0</v>
      </c>
      <c r="BB205" s="350" cm="1">
        <f t="array" ref="BB205">IFERROR(_xldudf_SCOTT_SUMTRANSACTIONS(Scotts_Org1,'COA - VALUE TABLE'!$A205,'COA - VALUE TABLE'!BB$5,'COA - VALUE TABLE'!BB$6),0)</f>
        <v>0</v>
      </c>
      <c r="BC205" s="350" cm="1">
        <f t="array" ref="BC205">IFERROR(_xldudf_SCOTT_SUMTRANSACTIONS(Scotts_Org1,'COA - VALUE TABLE'!$A205,'COA - VALUE TABLE'!BC$5,'COA - VALUE TABLE'!BC$6),0)</f>
        <v>0</v>
      </c>
      <c r="BD205" s="350" cm="1">
        <f t="array" ref="BD205">IFERROR(_xldudf_SCOTT_SUMTRANSACTIONS(Scotts_Org1,'COA - VALUE TABLE'!$A205,'COA - VALUE TABLE'!BD$5,'COA - VALUE TABLE'!BD$6),0)</f>
        <v>0</v>
      </c>
      <c r="BE205" s="350" cm="1">
        <f t="array" ref="BE205">IFERROR(_xldudf_SCOTT_SUMTRANSACTIONS(Scotts_Org1,'COA - VALUE TABLE'!$A205,'COA - VALUE TABLE'!BE$5,'COA - VALUE TABLE'!BE$6),0)</f>
        <v>0</v>
      </c>
      <c r="BF205" s="350" cm="1">
        <f t="array" ref="BF205">IFERROR(_xldudf_SCOTT_SUMTRANSACTIONS(Scotts_Org1,'COA - VALUE TABLE'!$A205,'COA - VALUE TABLE'!BF$5,'COA - VALUE TABLE'!BF$6),0)</f>
        <v>0</v>
      </c>
      <c r="BG205" s="350" cm="1">
        <f t="array" ref="BG205">IFERROR(_xldudf_SCOTT_SUMTRANSACTIONS(Scotts_Org1,'COA - VALUE TABLE'!$A205,'COA - VALUE TABLE'!BG$5,'COA - VALUE TABLE'!BG$6),0)</f>
        <v>0</v>
      </c>
      <c r="BH205" s="350" cm="1">
        <f t="array" ref="BH205">IFERROR(_xldudf_SCOTT_SUMTRANSACTIONS(Scotts_Org1,'COA - VALUE TABLE'!$A205,'COA - VALUE TABLE'!BH$5,'COA - VALUE TABLE'!BH$6),0)</f>
        <v>0</v>
      </c>
      <c r="BI205" s="350" cm="1">
        <f t="array" ref="BI205">IFERROR(_xldudf_SCOTT_SUMTRANSACTIONS(Scotts_Org1,'COA - VALUE TABLE'!$A205,'COA - VALUE TABLE'!BI$5,'COA - VALUE TABLE'!BI$6),0)</f>
        <v>0</v>
      </c>
      <c r="BJ205" s="351" cm="1">
        <f t="array" ref="BJ205">IFERROR(_xldudf_SCOTT_SUMTRANSACTIONS(Scotts_Org1,'COA - VALUE TABLE'!$A205,'COA - VALUE TABLE'!BJ$5,'COA - VALUE TABLE'!BJ$6),0)</f>
        <v>0</v>
      </c>
    </row>
    <row r="206" spans="1:62" x14ac:dyDescent="0.2">
      <c r="A206" s="2"/>
      <c r="B206" s="341"/>
      <c r="C206" s="341"/>
      <c r="D206" s="341"/>
      <c r="E206" s="341"/>
      <c r="F206" s="341"/>
      <c r="G206" s="341"/>
      <c r="H206" s="341"/>
      <c r="I206" s="341"/>
      <c r="J206" s="341"/>
      <c r="K206" s="3"/>
      <c r="L206" t="str">
        <f t="shared" si="48"/>
        <v xml:space="preserve"> - </v>
      </c>
      <c r="M206" t="s">
        <v>456</v>
      </c>
      <c r="S206" s="349" cm="1">
        <f t="array" ref="S206">IFERROR(_xldudf_SCOTT_SUMTRANSACTIONS(Scotts_Org1,'COA - VALUE TABLE'!$A206,'COA - VALUE TABLE'!S$5,'COA - VALUE TABLE'!S$6),0)</f>
        <v>0</v>
      </c>
      <c r="T206" s="350" cm="1">
        <f t="array" ref="T206">IFERROR(_xldudf_SCOTT_SUMTRANSACTIONS(Scotts_Org1,'COA - VALUE TABLE'!$A206,'COA - VALUE TABLE'!T$5,'COA - VALUE TABLE'!T$6),0)</f>
        <v>0</v>
      </c>
      <c r="U206" s="350" cm="1">
        <f t="array" ref="U206">IFERROR(_xldudf_SCOTT_SUMTRANSACTIONS(Scotts_Org1,'COA - VALUE TABLE'!$A206,'COA - VALUE TABLE'!U$5,'COA - VALUE TABLE'!U$6),0)</f>
        <v>0</v>
      </c>
      <c r="V206" s="350" cm="1">
        <f t="array" ref="V206">IFERROR(_xldudf_SCOTT_SUMTRANSACTIONS(Scotts_Org1,'COA - VALUE TABLE'!$A206,'COA - VALUE TABLE'!V$5,'COA - VALUE TABLE'!V$6),0)</f>
        <v>0</v>
      </c>
      <c r="W206" s="350" cm="1">
        <f t="array" ref="W206">IFERROR(_xldudf_SCOTT_SUMTRANSACTIONS(Scotts_Org1,'COA - VALUE TABLE'!$A206,'COA - VALUE TABLE'!W$5,'COA - VALUE TABLE'!W$6),0)</f>
        <v>0</v>
      </c>
      <c r="X206" s="350" cm="1">
        <f t="array" ref="X206">IFERROR(_xldudf_SCOTT_SUMTRANSACTIONS(Scotts_Org1,'COA - VALUE TABLE'!$A206,'COA - VALUE TABLE'!X$5,'COA - VALUE TABLE'!X$6),0)</f>
        <v>0</v>
      </c>
      <c r="Y206" s="350" cm="1">
        <f t="array" ref="Y206">IFERROR(_xldudf_SCOTT_SUMTRANSACTIONS(Scotts_Org1,'COA - VALUE TABLE'!$A206,'COA - VALUE TABLE'!Y$5,'COA - VALUE TABLE'!Y$6),0)</f>
        <v>0</v>
      </c>
      <c r="Z206" s="350" cm="1">
        <f t="array" ref="Z206">IFERROR(_xldudf_SCOTT_SUMTRANSACTIONS(Scotts_Org1,'COA - VALUE TABLE'!$A206,'COA - VALUE TABLE'!Z$5,'COA - VALUE TABLE'!Z$6),0)</f>
        <v>0</v>
      </c>
      <c r="AA206" s="350" cm="1">
        <f t="array" ref="AA206">IFERROR(_xldudf_SCOTT_SUMTRANSACTIONS(Scotts_Org1,'COA - VALUE TABLE'!$A206,'COA - VALUE TABLE'!AA$5,'COA - VALUE TABLE'!AA$6),0)</f>
        <v>0</v>
      </c>
      <c r="AB206" s="350" cm="1">
        <f t="array" ref="AB206">IFERROR(_xldudf_SCOTT_SUMTRANSACTIONS(Scotts_Org1,'COA - VALUE TABLE'!$A206,'COA - VALUE TABLE'!AB$5,'COA - VALUE TABLE'!AB$6),0)</f>
        <v>0</v>
      </c>
      <c r="AC206" s="350" cm="1">
        <f t="array" ref="AC206">IFERROR(_xldudf_SCOTT_SUMTRANSACTIONS(Scotts_Org1,'COA - VALUE TABLE'!$A206,'COA - VALUE TABLE'!AC$5,'COA - VALUE TABLE'!AC$6),0)</f>
        <v>0</v>
      </c>
      <c r="AD206" s="350" cm="1">
        <f t="array" ref="AD206">IFERROR(_xldudf_SCOTT_SUMTRANSACTIONS(Scotts_Org1,'COA - VALUE TABLE'!$A206,'COA - VALUE TABLE'!AD$5,'COA - VALUE TABLE'!AD$6),0)</f>
        <v>0</v>
      </c>
      <c r="AE206" s="350">
        <f t="shared" si="49"/>
        <v>0</v>
      </c>
      <c r="AF206" s="350">
        <f>IF(Header!$C$4=S$7,S206,0)+IF(Header!$C$4=T$7,T206,0)+IF(Header!$C$4=U$7,U206,0)+IF(Header!$C$4=V$7,V206,0)+IF(Header!$C$4=W$7,W206,0)+IF(Header!$C$4=X$7,X206,0)+IF(Header!$C$4=Y$7,Y206,0)+IF(Header!$C$4=Z$7,Z206,0)+IF(Header!$C$4=AA$7,AA206,0)+IF(Header!$C$4=AB$7,AB206,0)+IF(Header!$C$4=AC$7,AC206,0)+IF(Header!$C$4=AD$7,AD206,0)</f>
        <v>0</v>
      </c>
      <c r="AG206" s="351">
        <f t="shared" si="62"/>
        <v>0</v>
      </c>
      <c r="AJ206" s="2">
        <f t="shared" si="50"/>
        <v>0</v>
      </c>
      <c r="AK206" s="341">
        <f t="shared" si="51"/>
        <v>0</v>
      </c>
      <c r="AL206" s="341">
        <f t="shared" si="52"/>
        <v>0</v>
      </c>
      <c r="AM206" s="341">
        <f t="shared" si="53"/>
        <v>0</v>
      </c>
      <c r="AN206" s="341">
        <f t="shared" si="54"/>
        <v>0</v>
      </c>
      <c r="AO206" s="341">
        <f t="shared" si="55"/>
        <v>0</v>
      </c>
      <c r="AP206" s="341">
        <f t="shared" si="56"/>
        <v>0</v>
      </c>
      <c r="AQ206" s="341">
        <f t="shared" si="57"/>
        <v>0</v>
      </c>
      <c r="AR206" s="341">
        <f t="shared" si="58"/>
        <v>0</v>
      </c>
      <c r="AS206" s="341">
        <f t="shared" si="59"/>
        <v>0</v>
      </c>
      <c r="AT206" s="341">
        <f t="shared" si="60"/>
        <v>0</v>
      </c>
      <c r="AU206" s="341">
        <f t="shared" si="61"/>
        <v>0</v>
      </c>
      <c r="AV206" s="351"/>
      <c r="AX206" s="349" cm="1">
        <f t="array" ref="AX206">IFERROR(_xldudf_SCOTT_SUMTRANSACTIONS(Scotts_Org1,'COA - VALUE TABLE'!$A206,'COA - VALUE TABLE'!AX$5,'COA - VALUE TABLE'!AX$6),0)</f>
        <v>0</v>
      </c>
      <c r="AY206" s="350" cm="1">
        <f t="array" ref="AY206">IFERROR(_xldudf_SCOTT_SUMTRANSACTIONS(Scotts_Org1,'COA - VALUE TABLE'!$A206,'COA - VALUE TABLE'!AY$5,'COA - VALUE TABLE'!AY$6),0)</f>
        <v>0</v>
      </c>
      <c r="AZ206" s="350" cm="1">
        <f t="array" ref="AZ206">IFERROR(_xldudf_SCOTT_SUMTRANSACTIONS(Scotts_Org1,'COA - VALUE TABLE'!$A206,'COA - VALUE TABLE'!AZ$5,'COA - VALUE TABLE'!AZ$6),0)</f>
        <v>0</v>
      </c>
      <c r="BA206" s="350" cm="1">
        <f t="array" ref="BA206">IFERROR(_xldudf_SCOTT_SUMTRANSACTIONS(Scotts_Org1,'COA - VALUE TABLE'!$A206,'COA - VALUE TABLE'!BA$5,'COA - VALUE TABLE'!BA$6),0)</f>
        <v>0</v>
      </c>
      <c r="BB206" s="350" cm="1">
        <f t="array" ref="BB206">IFERROR(_xldudf_SCOTT_SUMTRANSACTIONS(Scotts_Org1,'COA - VALUE TABLE'!$A206,'COA - VALUE TABLE'!BB$5,'COA - VALUE TABLE'!BB$6),0)</f>
        <v>0</v>
      </c>
      <c r="BC206" s="350" cm="1">
        <f t="array" ref="BC206">IFERROR(_xldudf_SCOTT_SUMTRANSACTIONS(Scotts_Org1,'COA - VALUE TABLE'!$A206,'COA - VALUE TABLE'!BC$5,'COA - VALUE TABLE'!BC$6),0)</f>
        <v>0</v>
      </c>
      <c r="BD206" s="350" cm="1">
        <f t="array" ref="BD206">IFERROR(_xldudf_SCOTT_SUMTRANSACTIONS(Scotts_Org1,'COA - VALUE TABLE'!$A206,'COA - VALUE TABLE'!BD$5,'COA - VALUE TABLE'!BD$6),0)</f>
        <v>0</v>
      </c>
      <c r="BE206" s="350" cm="1">
        <f t="array" ref="BE206">IFERROR(_xldudf_SCOTT_SUMTRANSACTIONS(Scotts_Org1,'COA - VALUE TABLE'!$A206,'COA - VALUE TABLE'!BE$5,'COA - VALUE TABLE'!BE$6),0)</f>
        <v>0</v>
      </c>
      <c r="BF206" s="350" cm="1">
        <f t="array" ref="BF206">IFERROR(_xldudf_SCOTT_SUMTRANSACTIONS(Scotts_Org1,'COA - VALUE TABLE'!$A206,'COA - VALUE TABLE'!BF$5,'COA - VALUE TABLE'!BF$6),0)</f>
        <v>0</v>
      </c>
      <c r="BG206" s="350" cm="1">
        <f t="array" ref="BG206">IFERROR(_xldudf_SCOTT_SUMTRANSACTIONS(Scotts_Org1,'COA - VALUE TABLE'!$A206,'COA - VALUE TABLE'!BG$5,'COA - VALUE TABLE'!BG$6),0)</f>
        <v>0</v>
      </c>
      <c r="BH206" s="350" cm="1">
        <f t="array" ref="BH206">IFERROR(_xldudf_SCOTT_SUMTRANSACTIONS(Scotts_Org1,'COA - VALUE TABLE'!$A206,'COA - VALUE TABLE'!BH$5,'COA - VALUE TABLE'!BH$6),0)</f>
        <v>0</v>
      </c>
      <c r="BI206" s="350" cm="1">
        <f t="array" ref="BI206">IFERROR(_xldudf_SCOTT_SUMTRANSACTIONS(Scotts_Org1,'COA - VALUE TABLE'!$A206,'COA - VALUE TABLE'!BI$5,'COA - VALUE TABLE'!BI$6),0)</f>
        <v>0</v>
      </c>
      <c r="BJ206" s="351" cm="1">
        <f t="array" ref="BJ206">IFERROR(_xldudf_SCOTT_SUMTRANSACTIONS(Scotts_Org1,'COA - VALUE TABLE'!$A206,'COA - VALUE TABLE'!BJ$5,'COA - VALUE TABLE'!BJ$6),0)</f>
        <v>0</v>
      </c>
    </row>
    <row r="207" spans="1:62" x14ac:dyDescent="0.2">
      <c r="A207" s="2"/>
      <c r="B207" s="341"/>
      <c r="C207" s="341"/>
      <c r="D207" s="341"/>
      <c r="E207" s="341"/>
      <c r="F207" s="341"/>
      <c r="G207" s="341"/>
      <c r="H207" s="341"/>
      <c r="I207" s="341"/>
      <c r="J207" s="341"/>
      <c r="K207" s="3"/>
      <c r="L207" t="str">
        <f t="shared" si="48"/>
        <v xml:space="preserve"> - </v>
      </c>
      <c r="M207" t="s">
        <v>456</v>
      </c>
      <c r="S207" s="349" cm="1">
        <f t="array" ref="S207">IFERROR(_xldudf_SCOTT_SUMTRANSACTIONS(Scotts_Org1,'COA - VALUE TABLE'!$A207,'COA - VALUE TABLE'!S$5,'COA - VALUE TABLE'!S$6),0)</f>
        <v>0</v>
      </c>
      <c r="T207" s="350" cm="1">
        <f t="array" ref="T207">IFERROR(_xldudf_SCOTT_SUMTRANSACTIONS(Scotts_Org1,'COA - VALUE TABLE'!$A207,'COA - VALUE TABLE'!T$5,'COA - VALUE TABLE'!T$6),0)</f>
        <v>0</v>
      </c>
      <c r="U207" s="350" cm="1">
        <f t="array" ref="U207">IFERROR(_xldudf_SCOTT_SUMTRANSACTIONS(Scotts_Org1,'COA - VALUE TABLE'!$A207,'COA - VALUE TABLE'!U$5,'COA - VALUE TABLE'!U$6),0)</f>
        <v>0</v>
      </c>
      <c r="V207" s="350" cm="1">
        <f t="array" ref="V207">IFERROR(_xldudf_SCOTT_SUMTRANSACTIONS(Scotts_Org1,'COA - VALUE TABLE'!$A207,'COA - VALUE TABLE'!V$5,'COA - VALUE TABLE'!V$6),0)</f>
        <v>0</v>
      </c>
      <c r="W207" s="350" cm="1">
        <f t="array" ref="W207">IFERROR(_xldudf_SCOTT_SUMTRANSACTIONS(Scotts_Org1,'COA - VALUE TABLE'!$A207,'COA - VALUE TABLE'!W$5,'COA - VALUE TABLE'!W$6),0)</f>
        <v>0</v>
      </c>
      <c r="X207" s="350" cm="1">
        <f t="array" ref="X207">IFERROR(_xldudf_SCOTT_SUMTRANSACTIONS(Scotts_Org1,'COA - VALUE TABLE'!$A207,'COA - VALUE TABLE'!X$5,'COA - VALUE TABLE'!X$6),0)</f>
        <v>0</v>
      </c>
      <c r="Y207" s="350" cm="1">
        <f t="array" ref="Y207">IFERROR(_xldudf_SCOTT_SUMTRANSACTIONS(Scotts_Org1,'COA - VALUE TABLE'!$A207,'COA - VALUE TABLE'!Y$5,'COA - VALUE TABLE'!Y$6),0)</f>
        <v>0</v>
      </c>
      <c r="Z207" s="350" cm="1">
        <f t="array" ref="Z207">IFERROR(_xldudf_SCOTT_SUMTRANSACTIONS(Scotts_Org1,'COA - VALUE TABLE'!$A207,'COA - VALUE TABLE'!Z$5,'COA - VALUE TABLE'!Z$6),0)</f>
        <v>0</v>
      </c>
      <c r="AA207" s="350" cm="1">
        <f t="array" ref="AA207">IFERROR(_xldudf_SCOTT_SUMTRANSACTIONS(Scotts_Org1,'COA - VALUE TABLE'!$A207,'COA - VALUE TABLE'!AA$5,'COA - VALUE TABLE'!AA$6),0)</f>
        <v>0</v>
      </c>
      <c r="AB207" s="350" cm="1">
        <f t="array" ref="AB207">IFERROR(_xldudf_SCOTT_SUMTRANSACTIONS(Scotts_Org1,'COA - VALUE TABLE'!$A207,'COA - VALUE TABLE'!AB$5,'COA - VALUE TABLE'!AB$6),0)</f>
        <v>0</v>
      </c>
      <c r="AC207" s="350" cm="1">
        <f t="array" ref="AC207">IFERROR(_xldudf_SCOTT_SUMTRANSACTIONS(Scotts_Org1,'COA - VALUE TABLE'!$A207,'COA - VALUE TABLE'!AC$5,'COA - VALUE TABLE'!AC$6),0)</f>
        <v>0</v>
      </c>
      <c r="AD207" s="350" cm="1">
        <f t="array" ref="AD207">IFERROR(_xldudf_SCOTT_SUMTRANSACTIONS(Scotts_Org1,'COA - VALUE TABLE'!$A207,'COA - VALUE TABLE'!AD$5,'COA - VALUE TABLE'!AD$6),0)</f>
        <v>0</v>
      </c>
      <c r="AE207" s="350">
        <f t="shared" si="49"/>
        <v>0</v>
      </c>
      <c r="AF207" s="350">
        <f>IF(Header!$C$4=S$7,S207,0)+IF(Header!$C$4=T$7,T207,0)+IF(Header!$C$4=U$7,U207,0)+IF(Header!$C$4=V$7,V207,0)+IF(Header!$C$4=W$7,W207,0)+IF(Header!$C$4=X$7,X207,0)+IF(Header!$C$4=Y$7,Y207,0)+IF(Header!$C$4=Z$7,Z207,0)+IF(Header!$C$4=AA$7,AA207,0)+IF(Header!$C$4=AB$7,AB207,0)+IF(Header!$C$4=AC$7,AC207,0)+IF(Header!$C$4=AD$7,AD207,0)</f>
        <v>0</v>
      </c>
      <c r="AG207" s="351">
        <f t="shared" si="62"/>
        <v>0</v>
      </c>
      <c r="AJ207" s="2">
        <f t="shared" si="50"/>
        <v>0</v>
      </c>
      <c r="AK207" s="341">
        <f t="shared" si="51"/>
        <v>0</v>
      </c>
      <c r="AL207" s="341">
        <f t="shared" si="52"/>
        <v>0</v>
      </c>
      <c r="AM207" s="341">
        <f t="shared" si="53"/>
        <v>0</v>
      </c>
      <c r="AN207" s="341">
        <f t="shared" si="54"/>
        <v>0</v>
      </c>
      <c r="AO207" s="341">
        <f t="shared" si="55"/>
        <v>0</v>
      </c>
      <c r="AP207" s="341">
        <f t="shared" si="56"/>
        <v>0</v>
      </c>
      <c r="AQ207" s="341">
        <f t="shared" si="57"/>
        <v>0</v>
      </c>
      <c r="AR207" s="341">
        <f t="shared" si="58"/>
        <v>0</v>
      </c>
      <c r="AS207" s="341">
        <f t="shared" si="59"/>
        <v>0</v>
      </c>
      <c r="AT207" s="341">
        <f t="shared" si="60"/>
        <v>0</v>
      </c>
      <c r="AU207" s="341">
        <f t="shared" si="61"/>
        <v>0</v>
      </c>
      <c r="AV207" s="351"/>
      <c r="AX207" s="349" cm="1">
        <f t="array" ref="AX207">IFERROR(_xldudf_SCOTT_SUMTRANSACTIONS(Scotts_Org1,'COA - VALUE TABLE'!$A207,'COA - VALUE TABLE'!AX$5,'COA - VALUE TABLE'!AX$6),0)</f>
        <v>0</v>
      </c>
      <c r="AY207" s="350" cm="1">
        <f t="array" ref="AY207">IFERROR(_xldudf_SCOTT_SUMTRANSACTIONS(Scotts_Org1,'COA - VALUE TABLE'!$A207,'COA - VALUE TABLE'!AY$5,'COA - VALUE TABLE'!AY$6),0)</f>
        <v>0</v>
      </c>
      <c r="AZ207" s="350" cm="1">
        <f t="array" ref="AZ207">IFERROR(_xldudf_SCOTT_SUMTRANSACTIONS(Scotts_Org1,'COA - VALUE TABLE'!$A207,'COA - VALUE TABLE'!AZ$5,'COA - VALUE TABLE'!AZ$6),0)</f>
        <v>0</v>
      </c>
      <c r="BA207" s="350" cm="1">
        <f t="array" ref="BA207">IFERROR(_xldudf_SCOTT_SUMTRANSACTIONS(Scotts_Org1,'COA - VALUE TABLE'!$A207,'COA - VALUE TABLE'!BA$5,'COA - VALUE TABLE'!BA$6),0)</f>
        <v>0</v>
      </c>
      <c r="BB207" s="350" cm="1">
        <f t="array" ref="BB207">IFERROR(_xldudf_SCOTT_SUMTRANSACTIONS(Scotts_Org1,'COA - VALUE TABLE'!$A207,'COA - VALUE TABLE'!BB$5,'COA - VALUE TABLE'!BB$6),0)</f>
        <v>0</v>
      </c>
      <c r="BC207" s="350" cm="1">
        <f t="array" ref="BC207">IFERROR(_xldudf_SCOTT_SUMTRANSACTIONS(Scotts_Org1,'COA - VALUE TABLE'!$A207,'COA - VALUE TABLE'!BC$5,'COA - VALUE TABLE'!BC$6),0)</f>
        <v>0</v>
      </c>
      <c r="BD207" s="350" cm="1">
        <f t="array" ref="BD207">IFERROR(_xldudf_SCOTT_SUMTRANSACTIONS(Scotts_Org1,'COA - VALUE TABLE'!$A207,'COA - VALUE TABLE'!BD$5,'COA - VALUE TABLE'!BD$6),0)</f>
        <v>0</v>
      </c>
      <c r="BE207" s="350" cm="1">
        <f t="array" ref="BE207">IFERROR(_xldudf_SCOTT_SUMTRANSACTIONS(Scotts_Org1,'COA - VALUE TABLE'!$A207,'COA - VALUE TABLE'!BE$5,'COA - VALUE TABLE'!BE$6),0)</f>
        <v>0</v>
      </c>
      <c r="BF207" s="350" cm="1">
        <f t="array" ref="BF207">IFERROR(_xldudf_SCOTT_SUMTRANSACTIONS(Scotts_Org1,'COA - VALUE TABLE'!$A207,'COA - VALUE TABLE'!BF$5,'COA - VALUE TABLE'!BF$6),0)</f>
        <v>0</v>
      </c>
      <c r="BG207" s="350" cm="1">
        <f t="array" ref="BG207">IFERROR(_xldudf_SCOTT_SUMTRANSACTIONS(Scotts_Org1,'COA - VALUE TABLE'!$A207,'COA - VALUE TABLE'!BG$5,'COA - VALUE TABLE'!BG$6),0)</f>
        <v>0</v>
      </c>
      <c r="BH207" s="350" cm="1">
        <f t="array" ref="BH207">IFERROR(_xldudf_SCOTT_SUMTRANSACTIONS(Scotts_Org1,'COA - VALUE TABLE'!$A207,'COA - VALUE TABLE'!BH$5,'COA - VALUE TABLE'!BH$6),0)</f>
        <v>0</v>
      </c>
      <c r="BI207" s="350" cm="1">
        <f t="array" ref="BI207">IFERROR(_xldudf_SCOTT_SUMTRANSACTIONS(Scotts_Org1,'COA - VALUE TABLE'!$A207,'COA - VALUE TABLE'!BI$5,'COA - VALUE TABLE'!BI$6),0)</f>
        <v>0</v>
      </c>
      <c r="BJ207" s="351" cm="1">
        <f t="array" ref="BJ207">IFERROR(_xldudf_SCOTT_SUMTRANSACTIONS(Scotts_Org1,'COA - VALUE TABLE'!$A207,'COA - VALUE TABLE'!BJ$5,'COA - VALUE TABLE'!BJ$6),0)</f>
        <v>0</v>
      </c>
    </row>
    <row r="208" spans="1:62" x14ac:dyDescent="0.2">
      <c r="A208" s="2"/>
      <c r="B208" s="341"/>
      <c r="C208" s="341"/>
      <c r="D208" s="341"/>
      <c r="E208" s="341"/>
      <c r="F208" s="341"/>
      <c r="G208" s="341"/>
      <c r="H208" s="341"/>
      <c r="I208" s="341"/>
      <c r="J208" s="341"/>
      <c r="K208" s="3"/>
      <c r="L208" t="str">
        <f t="shared" si="48"/>
        <v xml:space="preserve"> - </v>
      </c>
      <c r="M208" t="s">
        <v>456</v>
      </c>
      <c r="S208" s="349" cm="1">
        <f t="array" ref="S208">IFERROR(_xldudf_SCOTT_SUMTRANSACTIONS(Scotts_Org1,'COA - VALUE TABLE'!$A208,'COA - VALUE TABLE'!S$5,'COA - VALUE TABLE'!S$6),0)</f>
        <v>0</v>
      </c>
      <c r="T208" s="350" cm="1">
        <f t="array" ref="T208">IFERROR(_xldudf_SCOTT_SUMTRANSACTIONS(Scotts_Org1,'COA - VALUE TABLE'!$A208,'COA - VALUE TABLE'!T$5,'COA - VALUE TABLE'!T$6),0)</f>
        <v>0</v>
      </c>
      <c r="U208" s="350" cm="1">
        <f t="array" ref="U208">IFERROR(_xldudf_SCOTT_SUMTRANSACTIONS(Scotts_Org1,'COA - VALUE TABLE'!$A208,'COA - VALUE TABLE'!U$5,'COA - VALUE TABLE'!U$6),0)</f>
        <v>0</v>
      </c>
      <c r="V208" s="350" cm="1">
        <f t="array" ref="V208">IFERROR(_xldudf_SCOTT_SUMTRANSACTIONS(Scotts_Org1,'COA - VALUE TABLE'!$A208,'COA - VALUE TABLE'!V$5,'COA - VALUE TABLE'!V$6),0)</f>
        <v>0</v>
      </c>
      <c r="W208" s="350" cm="1">
        <f t="array" ref="W208">IFERROR(_xldudf_SCOTT_SUMTRANSACTIONS(Scotts_Org1,'COA - VALUE TABLE'!$A208,'COA - VALUE TABLE'!W$5,'COA - VALUE TABLE'!W$6),0)</f>
        <v>0</v>
      </c>
      <c r="X208" s="350" cm="1">
        <f t="array" ref="X208">IFERROR(_xldudf_SCOTT_SUMTRANSACTIONS(Scotts_Org1,'COA - VALUE TABLE'!$A208,'COA - VALUE TABLE'!X$5,'COA - VALUE TABLE'!X$6),0)</f>
        <v>0</v>
      </c>
      <c r="Y208" s="350" cm="1">
        <f t="array" ref="Y208">IFERROR(_xldudf_SCOTT_SUMTRANSACTIONS(Scotts_Org1,'COA - VALUE TABLE'!$A208,'COA - VALUE TABLE'!Y$5,'COA - VALUE TABLE'!Y$6),0)</f>
        <v>0</v>
      </c>
      <c r="Z208" s="350" cm="1">
        <f t="array" ref="Z208">IFERROR(_xldudf_SCOTT_SUMTRANSACTIONS(Scotts_Org1,'COA - VALUE TABLE'!$A208,'COA - VALUE TABLE'!Z$5,'COA - VALUE TABLE'!Z$6),0)</f>
        <v>0</v>
      </c>
      <c r="AA208" s="350" cm="1">
        <f t="array" ref="AA208">IFERROR(_xldudf_SCOTT_SUMTRANSACTIONS(Scotts_Org1,'COA - VALUE TABLE'!$A208,'COA - VALUE TABLE'!AA$5,'COA - VALUE TABLE'!AA$6),0)</f>
        <v>0</v>
      </c>
      <c r="AB208" s="350" cm="1">
        <f t="array" ref="AB208">IFERROR(_xldudf_SCOTT_SUMTRANSACTIONS(Scotts_Org1,'COA - VALUE TABLE'!$A208,'COA - VALUE TABLE'!AB$5,'COA - VALUE TABLE'!AB$6),0)</f>
        <v>0</v>
      </c>
      <c r="AC208" s="350" cm="1">
        <f t="array" ref="AC208">IFERROR(_xldudf_SCOTT_SUMTRANSACTIONS(Scotts_Org1,'COA - VALUE TABLE'!$A208,'COA - VALUE TABLE'!AC$5,'COA - VALUE TABLE'!AC$6),0)</f>
        <v>0</v>
      </c>
      <c r="AD208" s="350" cm="1">
        <f t="array" ref="AD208">IFERROR(_xldudf_SCOTT_SUMTRANSACTIONS(Scotts_Org1,'COA - VALUE TABLE'!$A208,'COA - VALUE TABLE'!AD$5,'COA - VALUE TABLE'!AD$6),0)</f>
        <v>0</v>
      </c>
      <c r="AE208" s="350">
        <f t="shared" si="49"/>
        <v>0</v>
      </c>
      <c r="AF208" s="350">
        <f>IF(Header!$C$4=S$7,S208,0)+IF(Header!$C$4=T$7,T208,0)+IF(Header!$C$4=U$7,U208,0)+IF(Header!$C$4=V$7,V208,0)+IF(Header!$C$4=W$7,W208,0)+IF(Header!$C$4=X$7,X208,0)+IF(Header!$C$4=Y$7,Y208,0)+IF(Header!$C$4=Z$7,Z208,0)+IF(Header!$C$4=AA$7,AA208,0)+IF(Header!$C$4=AB$7,AB208,0)+IF(Header!$C$4=AC$7,AC208,0)+IF(Header!$C$4=AD$7,AD208,0)</f>
        <v>0</v>
      </c>
      <c r="AG208" s="351">
        <f t="shared" si="62"/>
        <v>0</v>
      </c>
      <c r="AJ208" s="2">
        <f t="shared" si="50"/>
        <v>0</v>
      </c>
      <c r="AK208" s="341">
        <f t="shared" si="51"/>
        <v>0</v>
      </c>
      <c r="AL208" s="341">
        <f t="shared" si="52"/>
        <v>0</v>
      </c>
      <c r="AM208" s="341">
        <f t="shared" si="53"/>
        <v>0</v>
      </c>
      <c r="AN208" s="341">
        <f t="shared" si="54"/>
        <v>0</v>
      </c>
      <c r="AO208" s="341">
        <f t="shared" si="55"/>
        <v>0</v>
      </c>
      <c r="AP208" s="341">
        <f t="shared" si="56"/>
        <v>0</v>
      </c>
      <c r="AQ208" s="341">
        <f t="shared" si="57"/>
        <v>0</v>
      </c>
      <c r="AR208" s="341">
        <f t="shared" si="58"/>
        <v>0</v>
      </c>
      <c r="AS208" s="341">
        <f t="shared" si="59"/>
        <v>0</v>
      </c>
      <c r="AT208" s="341">
        <f t="shared" si="60"/>
        <v>0</v>
      </c>
      <c r="AU208" s="341">
        <f t="shared" si="61"/>
        <v>0</v>
      </c>
      <c r="AV208" s="351"/>
      <c r="AX208" s="349" cm="1">
        <f t="array" ref="AX208">IFERROR(_xldudf_SCOTT_SUMTRANSACTIONS(Scotts_Org1,'COA - VALUE TABLE'!$A208,'COA - VALUE TABLE'!AX$5,'COA - VALUE TABLE'!AX$6),0)</f>
        <v>0</v>
      </c>
      <c r="AY208" s="350" cm="1">
        <f t="array" ref="AY208">IFERROR(_xldudf_SCOTT_SUMTRANSACTIONS(Scotts_Org1,'COA - VALUE TABLE'!$A208,'COA - VALUE TABLE'!AY$5,'COA - VALUE TABLE'!AY$6),0)</f>
        <v>0</v>
      </c>
      <c r="AZ208" s="350" cm="1">
        <f t="array" ref="AZ208">IFERROR(_xldudf_SCOTT_SUMTRANSACTIONS(Scotts_Org1,'COA - VALUE TABLE'!$A208,'COA - VALUE TABLE'!AZ$5,'COA - VALUE TABLE'!AZ$6),0)</f>
        <v>0</v>
      </c>
      <c r="BA208" s="350" cm="1">
        <f t="array" ref="BA208">IFERROR(_xldudf_SCOTT_SUMTRANSACTIONS(Scotts_Org1,'COA - VALUE TABLE'!$A208,'COA - VALUE TABLE'!BA$5,'COA - VALUE TABLE'!BA$6),0)</f>
        <v>0</v>
      </c>
      <c r="BB208" s="350" cm="1">
        <f t="array" ref="BB208">IFERROR(_xldudf_SCOTT_SUMTRANSACTIONS(Scotts_Org1,'COA - VALUE TABLE'!$A208,'COA - VALUE TABLE'!BB$5,'COA - VALUE TABLE'!BB$6),0)</f>
        <v>0</v>
      </c>
      <c r="BC208" s="350" cm="1">
        <f t="array" ref="BC208">IFERROR(_xldudf_SCOTT_SUMTRANSACTIONS(Scotts_Org1,'COA - VALUE TABLE'!$A208,'COA - VALUE TABLE'!BC$5,'COA - VALUE TABLE'!BC$6),0)</f>
        <v>0</v>
      </c>
      <c r="BD208" s="350" cm="1">
        <f t="array" ref="BD208">IFERROR(_xldudf_SCOTT_SUMTRANSACTIONS(Scotts_Org1,'COA - VALUE TABLE'!$A208,'COA - VALUE TABLE'!BD$5,'COA - VALUE TABLE'!BD$6),0)</f>
        <v>0</v>
      </c>
      <c r="BE208" s="350" cm="1">
        <f t="array" ref="BE208">IFERROR(_xldudf_SCOTT_SUMTRANSACTIONS(Scotts_Org1,'COA - VALUE TABLE'!$A208,'COA - VALUE TABLE'!BE$5,'COA - VALUE TABLE'!BE$6),0)</f>
        <v>0</v>
      </c>
      <c r="BF208" s="350" cm="1">
        <f t="array" ref="BF208">IFERROR(_xldudf_SCOTT_SUMTRANSACTIONS(Scotts_Org1,'COA - VALUE TABLE'!$A208,'COA - VALUE TABLE'!BF$5,'COA - VALUE TABLE'!BF$6),0)</f>
        <v>0</v>
      </c>
      <c r="BG208" s="350" cm="1">
        <f t="array" ref="BG208">IFERROR(_xldudf_SCOTT_SUMTRANSACTIONS(Scotts_Org1,'COA - VALUE TABLE'!$A208,'COA - VALUE TABLE'!BG$5,'COA - VALUE TABLE'!BG$6),0)</f>
        <v>0</v>
      </c>
      <c r="BH208" s="350" cm="1">
        <f t="array" ref="BH208">IFERROR(_xldudf_SCOTT_SUMTRANSACTIONS(Scotts_Org1,'COA - VALUE TABLE'!$A208,'COA - VALUE TABLE'!BH$5,'COA - VALUE TABLE'!BH$6),0)</f>
        <v>0</v>
      </c>
      <c r="BI208" s="350" cm="1">
        <f t="array" ref="BI208">IFERROR(_xldudf_SCOTT_SUMTRANSACTIONS(Scotts_Org1,'COA - VALUE TABLE'!$A208,'COA - VALUE TABLE'!BI$5,'COA - VALUE TABLE'!BI$6),0)</f>
        <v>0</v>
      </c>
      <c r="BJ208" s="351" cm="1">
        <f t="array" ref="BJ208">IFERROR(_xldudf_SCOTT_SUMTRANSACTIONS(Scotts_Org1,'COA - VALUE TABLE'!$A208,'COA - VALUE TABLE'!BJ$5,'COA - VALUE TABLE'!BJ$6),0)</f>
        <v>0</v>
      </c>
    </row>
    <row r="209" spans="1:62" x14ac:dyDescent="0.2">
      <c r="A209" s="2"/>
      <c r="B209" s="341"/>
      <c r="C209" s="341"/>
      <c r="D209" s="341"/>
      <c r="E209" s="341"/>
      <c r="F209" s="341"/>
      <c r="G209" s="341"/>
      <c r="H209" s="341"/>
      <c r="I209" s="341"/>
      <c r="J209" s="341"/>
      <c r="K209" s="3"/>
      <c r="L209" t="str">
        <f t="shared" si="48"/>
        <v xml:space="preserve"> - </v>
      </c>
      <c r="M209" t="s">
        <v>456</v>
      </c>
      <c r="S209" s="349" cm="1">
        <f t="array" ref="S209">IFERROR(_xldudf_SCOTT_SUMTRANSACTIONS(Scotts_Org1,'COA - VALUE TABLE'!$A209,'COA - VALUE TABLE'!S$5,'COA - VALUE TABLE'!S$6),0)</f>
        <v>0</v>
      </c>
      <c r="T209" s="350" cm="1">
        <f t="array" ref="T209">IFERROR(_xldudf_SCOTT_SUMTRANSACTIONS(Scotts_Org1,'COA - VALUE TABLE'!$A209,'COA - VALUE TABLE'!T$5,'COA - VALUE TABLE'!T$6),0)</f>
        <v>0</v>
      </c>
      <c r="U209" s="350" cm="1">
        <f t="array" ref="U209">IFERROR(_xldudf_SCOTT_SUMTRANSACTIONS(Scotts_Org1,'COA - VALUE TABLE'!$A209,'COA - VALUE TABLE'!U$5,'COA - VALUE TABLE'!U$6),0)</f>
        <v>0</v>
      </c>
      <c r="V209" s="350" cm="1">
        <f t="array" ref="V209">IFERROR(_xldudf_SCOTT_SUMTRANSACTIONS(Scotts_Org1,'COA - VALUE TABLE'!$A209,'COA - VALUE TABLE'!V$5,'COA - VALUE TABLE'!V$6),0)</f>
        <v>0</v>
      </c>
      <c r="W209" s="350" cm="1">
        <f t="array" ref="W209">IFERROR(_xldudf_SCOTT_SUMTRANSACTIONS(Scotts_Org1,'COA - VALUE TABLE'!$A209,'COA - VALUE TABLE'!W$5,'COA - VALUE TABLE'!W$6),0)</f>
        <v>0</v>
      </c>
      <c r="X209" s="350" cm="1">
        <f t="array" ref="X209">IFERROR(_xldudf_SCOTT_SUMTRANSACTIONS(Scotts_Org1,'COA - VALUE TABLE'!$A209,'COA - VALUE TABLE'!X$5,'COA - VALUE TABLE'!X$6),0)</f>
        <v>0</v>
      </c>
      <c r="Y209" s="350" cm="1">
        <f t="array" ref="Y209">IFERROR(_xldudf_SCOTT_SUMTRANSACTIONS(Scotts_Org1,'COA - VALUE TABLE'!$A209,'COA - VALUE TABLE'!Y$5,'COA - VALUE TABLE'!Y$6),0)</f>
        <v>0</v>
      </c>
      <c r="Z209" s="350" cm="1">
        <f t="array" ref="Z209">IFERROR(_xldudf_SCOTT_SUMTRANSACTIONS(Scotts_Org1,'COA - VALUE TABLE'!$A209,'COA - VALUE TABLE'!Z$5,'COA - VALUE TABLE'!Z$6),0)</f>
        <v>0</v>
      </c>
      <c r="AA209" s="350" cm="1">
        <f t="array" ref="AA209">IFERROR(_xldudf_SCOTT_SUMTRANSACTIONS(Scotts_Org1,'COA - VALUE TABLE'!$A209,'COA - VALUE TABLE'!AA$5,'COA - VALUE TABLE'!AA$6),0)</f>
        <v>0</v>
      </c>
      <c r="AB209" s="350" cm="1">
        <f t="array" ref="AB209">IFERROR(_xldudf_SCOTT_SUMTRANSACTIONS(Scotts_Org1,'COA - VALUE TABLE'!$A209,'COA - VALUE TABLE'!AB$5,'COA - VALUE TABLE'!AB$6),0)</f>
        <v>0</v>
      </c>
      <c r="AC209" s="350" cm="1">
        <f t="array" ref="AC209">IFERROR(_xldudf_SCOTT_SUMTRANSACTIONS(Scotts_Org1,'COA - VALUE TABLE'!$A209,'COA - VALUE TABLE'!AC$5,'COA - VALUE TABLE'!AC$6),0)</f>
        <v>0</v>
      </c>
      <c r="AD209" s="350" cm="1">
        <f t="array" ref="AD209">IFERROR(_xldudf_SCOTT_SUMTRANSACTIONS(Scotts_Org1,'COA - VALUE TABLE'!$A209,'COA - VALUE TABLE'!AD$5,'COA - VALUE TABLE'!AD$6),0)</f>
        <v>0</v>
      </c>
      <c r="AE209" s="350">
        <f t="shared" si="49"/>
        <v>0</v>
      </c>
      <c r="AF209" s="350">
        <f>IF(Header!$C$4=S$7,S209,0)+IF(Header!$C$4=T$7,T209,0)+IF(Header!$C$4=U$7,U209,0)+IF(Header!$C$4=V$7,V209,0)+IF(Header!$C$4=W$7,W209,0)+IF(Header!$C$4=X$7,X209,0)+IF(Header!$C$4=Y$7,Y209,0)+IF(Header!$C$4=Z$7,Z209,0)+IF(Header!$C$4=AA$7,AA209,0)+IF(Header!$C$4=AB$7,AB209,0)+IF(Header!$C$4=AC$7,AC209,0)+IF(Header!$C$4=AD$7,AD209,0)</f>
        <v>0</v>
      </c>
      <c r="AG209" s="351">
        <f t="shared" si="62"/>
        <v>0</v>
      </c>
      <c r="AJ209" s="2">
        <f t="shared" si="50"/>
        <v>0</v>
      </c>
      <c r="AK209" s="341">
        <f t="shared" si="51"/>
        <v>0</v>
      </c>
      <c r="AL209" s="341">
        <f t="shared" si="52"/>
        <v>0</v>
      </c>
      <c r="AM209" s="341">
        <f t="shared" si="53"/>
        <v>0</v>
      </c>
      <c r="AN209" s="341">
        <f t="shared" si="54"/>
        <v>0</v>
      </c>
      <c r="AO209" s="341">
        <f t="shared" si="55"/>
        <v>0</v>
      </c>
      <c r="AP209" s="341">
        <f t="shared" si="56"/>
        <v>0</v>
      </c>
      <c r="AQ209" s="341">
        <f t="shared" si="57"/>
        <v>0</v>
      </c>
      <c r="AR209" s="341">
        <f t="shared" si="58"/>
        <v>0</v>
      </c>
      <c r="AS209" s="341">
        <f t="shared" si="59"/>
        <v>0</v>
      </c>
      <c r="AT209" s="341">
        <f t="shared" si="60"/>
        <v>0</v>
      </c>
      <c r="AU209" s="341">
        <f t="shared" si="61"/>
        <v>0</v>
      </c>
      <c r="AV209" s="351"/>
      <c r="AX209" s="349" cm="1">
        <f t="array" ref="AX209">IFERROR(_xldudf_SCOTT_SUMTRANSACTIONS(Scotts_Org1,'COA - VALUE TABLE'!$A209,'COA - VALUE TABLE'!AX$5,'COA - VALUE TABLE'!AX$6),0)</f>
        <v>0</v>
      </c>
      <c r="AY209" s="350" cm="1">
        <f t="array" ref="AY209">IFERROR(_xldudf_SCOTT_SUMTRANSACTIONS(Scotts_Org1,'COA - VALUE TABLE'!$A209,'COA - VALUE TABLE'!AY$5,'COA - VALUE TABLE'!AY$6),0)</f>
        <v>0</v>
      </c>
      <c r="AZ209" s="350" cm="1">
        <f t="array" ref="AZ209">IFERROR(_xldudf_SCOTT_SUMTRANSACTIONS(Scotts_Org1,'COA - VALUE TABLE'!$A209,'COA - VALUE TABLE'!AZ$5,'COA - VALUE TABLE'!AZ$6),0)</f>
        <v>0</v>
      </c>
      <c r="BA209" s="350" cm="1">
        <f t="array" ref="BA209">IFERROR(_xldudf_SCOTT_SUMTRANSACTIONS(Scotts_Org1,'COA - VALUE TABLE'!$A209,'COA - VALUE TABLE'!BA$5,'COA - VALUE TABLE'!BA$6),0)</f>
        <v>0</v>
      </c>
      <c r="BB209" s="350" cm="1">
        <f t="array" ref="BB209">IFERROR(_xldudf_SCOTT_SUMTRANSACTIONS(Scotts_Org1,'COA - VALUE TABLE'!$A209,'COA - VALUE TABLE'!BB$5,'COA - VALUE TABLE'!BB$6),0)</f>
        <v>0</v>
      </c>
      <c r="BC209" s="350" cm="1">
        <f t="array" ref="BC209">IFERROR(_xldudf_SCOTT_SUMTRANSACTIONS(Scotts_Org1,'COA - VALUE TABLE'!$A209,'COA - VALUE TABLE'!BC$5,'COA - VALUE TABLE'!BC$6),0)</f>
        <v>0</v>
      </c>
      <c r="BD209" s="350" cm="1">
        <f t="array" ref="BD209">IFERROR(_xldudf_SCOTT_SUMTRANSACTIONS(Scotts_Org1,'COA - VALUE TABLE'!$A209,'COA - VALUE TABLE'!BD$5,'COA - VALUE TABLE'!BD$6),0)</f>
        <v>0</v>
      </c>
      <c r="BE209" s="350" cm="1">
        <f t="array" ref="BE209">IFERROR(_xldudf_SCOTT_SUMTRANSACTIONS(Scotts_Org1,'COA - VALUE TABLE'!$A209,'COA - VALUE TABLE'!BE$5,'COA - VALUE TABLE'!BE$6),0)</f>
        <v>0</v>
      </c>
      <c r="BF209" s="350" cm="1">
        <f t="array" ref="BF209">IFERROR(_xldudf_SCOTT_SUMTRANSACTIONS(Scotts_Org1,'COA - VALUE TABLE'!$A209,'COA - VALUE TABLE'!BF$5,'COA - VALUE TABLE'!BF$6),0)</f>
        <v>0</v>
      </c>
      <c r="BG209" s="350" cm="1">
        <f t="array" ref="BG209">IFERROR(_xldudf_SCOTT_SUMTRANSACTIONS(Scotts_Org1,'COA - VALUE TABLE'!$A209,'COA - VALUE TABLE'!BG$5,'COA - VALUE TABLE'!BG$6),0)</f>
        <v>0</v>
      </c>
      <c r="BH209" s="350" cm="1">
        <f t="array" ref="BH209">IFERROR(_xldudf_SCOTT_SUMTRANSACTIONS(Scotts_Org1,'COA - VALUE TABLE'!$A209,'COA - VALUE TABLE'!BH$5,'COA - VALUE TABLE'!BH$6),0)</f>
        <v>0</v>
      </c>
      <c r="BI209" s="350" cm="1">
        <f t="array" ref="BI209">IFERROR(_xldudf_SCOTT_SUMTRANSACTIONS(Scotts_Org1,'COA - VALUE TABLE'!$A209,'COA - VALUE TABLE'!BI$5,'COA - VALUE TABLE'!BI$6),0)</f>
        <v>0</v>
      </c>
      <c r="BJ209" s="351" cm="1">
        <f t="array" ref="BJ209">IFERROR(_xldudf_SCOTT_SUMTRANSACTIONS(Scotts_Org1,'COA - VALUE TABLE'!$A209,'COA - VALUE TABLE'!BJ$5,'COA - VALUE TABLE'!BJ$6),0)</f>
        <v>0</v>
      </c>
    </row>
    <row r="210" spans="1:62" x14ac:dyDescent="0.2">
      <c r="A210" s="2"/>
      <c r="B210" s="341"/>
      <c r="C210" s="341"/>
      <c r="D210" s="341"/>
      <c r="E210" s="341"/>
      <c r="F210" s="341"/>
      <c r="G210" s="341"/>
      <c r="H210" s="341"/>
      <c r="I210" s="341"/>
      <c r="J210" s="341"/>
      <c r="K210" s="3"/>
      <c r="L210" t="str">
        <f t="shared" si="48"/>
        <v xml:space="preserve"> - </v>
      </c>
      <c r="M210" t="s">
        <v>456</v>
      </c>
      <c r="S210" s="349" cm="1">
        <f t="array" ref="S210">IFERROR(_xldudf_SCOTT_SUMTRANSACTIONS(Scotts_Org1,'COA - VALUE TABLE'!$A210,'COA - VALUE TABLE'!S$5,'COA - VALUE TABLE'!S$6),0)</f>
        <v>0</v>
      </c>
      <c r="T210" s="350" cm="1">
        <f t="array" ref="T210">IFERROR(_xldudf_SCOTT_SUMTRANSACTIONS(Scotts_Org1,'COA - VALUE TABLE'!$A210,'COA - VALUE TABLE'!T$5,'COA - VALUE TABLE'!T$6),0)</f>
        <v>0</v>
      </c>
      <c r="U210" s="350" cm="1">
        <f t="array" ref="U210">IFERROR(_xldudf_SCOTT_SUMTRANSACTIONS(Scotts_Org1,'COA - VALUE TABLE'!$A210,'COA - VALUE TABLE'!U$5,'COA - VALUE TABLE'!U$6),0)</f>
        <v>0</v>
      </c>
      <c r="V210" s="350" cm="1">
        <f t="array" ref="V210">IFERROR(_xldudf_SCOTT_SUMTRANSACTIONS(Scotts_Org1,'COA - VALUE TABLE'!$A210,'COA - VALUE TABLE'!V$5,'COA - VALUE TABLE'!V$6),0)</f>
        <v>0</v>
      </c>
      <c r="W210" s="350" cm="1">
        <f t="array" ref="W210">IFERROR(_xldudf_SCOTT_SUMTRANSACTIONS(Scotts_Org1,'COA - VALUE TABLE'!$A210,'COA - VALUE TABLE'!W$5,'COA - VALUE TABLE'!W$6),0)</f>
        <v>0</v>
      </c>
      <c r="X210" s="350" cm="1">
        <f t="array" ref="X210">IFERROR(_xldudf_SCOTT_SUMTRANSACTIONS(Scotts_Org1,'COA - VALUE TABLE'!$A210,'COA - VALUE TABLE'!X$5,'COA - VALUE TABLE'!X$6),0)</f>
        <v>0</v>
      </c>
      <c r="Y210" s="350" cm="1">
        <f t="array" ref="Y210">IFERROR(_xldudf_SCOTT_SUMTRANSACTIONS(Scotts_Org1,'COA - VALUE TABLE'!$A210,'COA - VALUE TABLE'!Y$5,'COA - VALUE TABLE'!Y$6),0)</f>
        <v>0</v>
      </c>
      <c r="Z210" s="350" cm="1">
        <f t="array" ref="Z210">IFERROR(_xldudf_SCOTT_SUMTRANSACTIONS(Scotts_Org1,'COA - VALUE TABLE'!$A210,'COA - VALUE TABLE'!Z$5,'COA - VALUE TABLE'!Z$6),0)</f>
        <v>0</v>
      </c>
      <c r="AA210" s="350" cm="1">
        <f t="array" ref="AA210">IFERROR(_xldudf_SCOTT_SUMTRANSACTIONS(Scotts_Org1,'COA - VALUE TABLE'!$A210,'COA - VALUE TABLE'!AA$5,'COA - VALUE TABLE'!AA$6),0)</f>
        <v>0</v>
      </c>
      <c r="AB210" s="350" cm="1">
        <f t="array" ref="AB210">IFERROR(_xldudf_SCOTT_SUMTRANSACTIONS(Scotts_Org1,'COA - VALUE TABLE'!$A210,'COA - VALUE TABLE'!AB$5,'COA - VALUE TABLE'!AB$6),0)</f>
        <v>0</v>
      </c>
      <c r="AC210" s="350" cm="1">
        <f t="array" ref="AC210">IFERROR(_xldudf_SCOTT_SUMTRANSACTIONS(Scotts_Org1,'COA - VALUE TABLE'!$A210,'COA - VALUE TABLE'!AC$5,'COA - VALUE TABLE'!AC$6),0)</f>
        <v>0</v>
      </c>
      <c r="AD210" s="350" cm="1">
        <f t="array" ref="AD210">IFERROR(_xldudf_SCOTT_SUMTRANSACTIONS(Scotts_Org1,'COA - VALUE TABLE'!$A210,'COA - VALUE TABLE'!AD$5,'COA - VALUE TABLE'!AD$6),0)</f>
        <v>0</v>
      </c>
      <c r="AE210" s="350">
        <f t="shared" si="49"/>
        <v>0</v>
      </c>
      <c r="AF210" s="350">
        <f>IF(Header!$C$4=S$7,S210,0)+IF(Header!$C$4=T$7,T210,0)+IF(Header!$C$4=U$7,U210,0)+IF(Header!$C$4=V$7,V210,0)+IF(Header!$C$4=W$7,W210,0)+IF(Header!$C$4=X$7,X210,0)+IF(Header!$C$4=Y$7,Y210,0)+IF(Header!$C$4=Z$7,Z210,0)+IF(Header!$C$4=AA$7,AA210,0)+IF(Header!$C$4=AB$7,AB210,0)+IF(Header!$C$4=AC$7,AC210,0)+IF(Header!$C$4=AD$7,AD210,0)</f>
        <v>0</v>
      </c>
      <c r="AG210" s="351">
        <f t="shared" si="62"/>
        <v>0</v>
      </c>
      <c r="AJ210" s="2">
        <f t="shared" si="50"/>
        <v>0</v>
      </c>
      <c r="AK210" s="341">
        <f t="shared" si="51"/>
        <v>0</v>
      </c>
      <c r="AL210" s="341">
        <f t="shared" si="52"/>
        <v>0</v>
      </c>
      <c r="AM210" s="341">
        <f t="shared" si="53"/>
        <v>0</v>
      </c>
      <c r="AN210" s="341">
        <f t="shared" si="54"/>
        <v>0</v>
      </c>
      <c r="AO210" s="341">
        <f t="shared" si="55"/>
        <v>0</v>
      </c>
      <c r="AP210" s="341">
        <f t="shared" si="56"/>
        <v>0</v>
      </c>
      <c r="AQ210" s="341">
        <f t="shared" si="57"/>
        <v>0</v>
      </c>
      <c r="AR210" s="341">
        <f t="shared" si="58"/>
        <v>0</v>
      </c>
      <c r="AS210" s="341">
        <f t="shared" si="59"/>
        <v>0</v>
      </c>
      <c r="AT210" s="341">
        <f t="shared" si="60"/>
        <v>0</v>
      </c>
      <c r="AU210" s="341">
        <f t="shared" si="61"/>
        <v>0</v>
      </c>
      <c r="AV210" s="351"/>
      <c r="AX210" s="349" cm="1">
        <f t="array" ref="AX210">IFERROR(_xldudf_SCOTT_SUMTRANSACTIONS(Scotts_Org1,'COA - VALUE TABLE'!$A210,'COA - VALUE TABLE'!AX$5,'COA - VALUE TABLE'!AX$6),0)</f>
        <v>0</v>
      </c>
      <c r="AY210" s="350" cm="1">
        <f t="array" ref="AY210">IFERROR(_xldudf_SCOTT_SUMTRANSACTIONS(Scotts_Org1,'COA - VALUE TABLE'!$A210,'COA - VALUE TABLE'!AY$5,'COA - VALUE TABLE'!AY$6),0)</f>
        <v>0</v>
      </c>
      <c r="AZ210" s="350" cm="1">
        <f t="array" ref="AZ210">IFERROR(_xldudf_SCOTT_SUMTRANSACTIONS(Scotts_Org1,'COA - VALUE TABLE'!$A210,'COA - VALUE TABLE'!AZ$5,'COA - VALUE TABLE'!AZ$6),0)</f>
        <v>0</v>
      </c>
      <c r="BA210" s="350" cm="1">
        <f t="array" ref="BA210">IFERROR(_xldudf_SCOTT_SUMTRANSACTIONS(Scotts_Org1,'COA - VALUE TABLE'!$A210,'COA - VALUE TABLE'!BA$5,'COA - VALUE TABLE'!BA$6),0)</f>
        <v>0</v>
      </c>
      <c r="BB210" s="350" cm="1">
        <f t="array" ref="BB210">IFERROR(_xldudf_SCOTT_SUMTRANSACTIONS(Scotts_Org1,'COA - VALUE TABLE'!$A210,'COA - VALUE TABLE'!BB$5,'COA - VALUE TABLE'!BB$6),0)</f>
        <v>0</v>
      </c>
      <c r="BC210" s="350" cm="1">
        <f t="array" ref="BC210">IFERROR(_xldudf_SCOTT_SUMTRANSACTIONS(Scotts_Org1,'COA - VALUE TABLE'!$A210,'COA - VALUE TABLE'!BC$5,'COA - VALUE TABLE'!BC$6),0)</f>
        <v>0</v>
      </c>
      <c r="BD210" s="350" cm="1">
        <f t="array" ref="BD210">IFERROR(_xldudf_SCOTT_SUMTRANSACTIONS(Scotts_Org1,'COA - VALUE TABLE'!$A210,'COA - VALUE TABLE'!BD$5,'COA - VALUE TABLE'!BD$6),0)</f>
        <v>0</v>
      </c>
      <c r="BE210" s="350" cm="1">
        <f t="array" ref="BE210">IFERROR(_xldudf_SCOTT_SUMTRANSACTIONS(Scotts_Org1,'COA - VALUE TABLE'!$A210,'COA - VALUE TABLE'!BE$5,'COA - VALUE TABLE'!BE$6),0)</f>
        <v>0</v>
      </c>
      <c r="BF210" s="350" cm="1">
        <f t="array" ref="BF210">IFERROR(_xldudf_SCOTT_SUMTRANSACTIONS(Scotts_Org1,'COA - VALUE TABLE'!$A210,'COA - VALUE TABLE'!BF$5,'COA - VALUE TABLE'!BF$6),0)</f>
        <v>0</v>
      </c>
      <c r="BG210" s="350" cm="1">
        <f t="array" ref="BG210">IFERROR(_xldudf_SCOTT_SUMTRANSACTIONS(Scotts_Org1,'COA - VALUE TABLE'!$A210,'COA - VALUE TABLE'!BG$5,'COA - VALUE TABLE'!BG$6),0)</f>
        <v>0</v>
      </c>
      <c r="BH210" s="350" cm="1">
        <f t="array" ref="BH210">IFERROR(_xldudf_SCOTT_SUMTRANSACTIONS(Scotts_Org1,'COA - VALUE TABLE'!$A210,'COA - VALUE TABLE'!BH$5,'COA - VALUE TABLE'!BH$6),0)</f>
        <v>0</v>
      </c>
      <c r="BI210" s="350" cm="1">
        <f t="array" ref="BI210">IFERROR(_xldudf_SCOTT_SUMTRANSACTIONS(Scotts_Org1,'COA - VALUE TABLE'!$A210,'COA - VALUE TABLE'!BI$5,'COA - VALUE TABLE'!BI$6),0)</f>
        <v>0</v>
      </c>
      <c r="BJ210" s="351" cm="1">
        <f t="array" ref="BJ210">IFERROR(_xldudf_SCOTT_SUMTRANSACTIONS(Scotts_Org1,'COA - VALUE TABLE'!$A210,'COA - VALUE TABLE'!BJ$5,'COA - VALUE TABLE'!BJ$6),0)</f>
        <v>0</v>
      </c>
    </row>
    <row r="211" spans="1:62" x14ac:dyDescent="0.2">
      <c r="A211" s="2"/>
      <c r="B211" s="341"/>
      <c r="C211" s="341"/>
      <c r="D211" s="341"/>
      <c r="E211" s="341"/>
      <c r="F211" s="341"/>
      <c r="G211" s="341"/>
      <c r="H211" s="341"/>
      <c r="I211" s="341"/>
      <c r="J211" s="341"/>
      <c r="K211" s="3"/>
      <c r="L211" t="str">
        <f t="shared" si="48"/>
        <v xml:space="preserve"> - </v>
      </c>
      <c r="M211" t="s">
        <v>456</v>
      </c>
      <c r="S211" s="349" cm="1">
        <f t="array" ref="S211">IFERROR(_xldudf_SCOTT_SUMTRANSACTIONS(Scotts_Org1,'COA - VALUE TABLE'!$A211,'COA - VALUE TABLE'!S$5,'COA - VALUE TABLE'!S$6),0)</f>
        <v>0</v>
      </c>
      <c r="T211" s="350" cm="1">
        <f t="array" ref="T211">IFERROR(_xldudf_SCOTT_SUMTRANSACTIONS(Scotts_Org1,'COA - VALUE TABLE'!$A211,'COA - VALUE TABLE'!T$5,'COA - VALUE TABLE'!T$6),0)</f>
        <v>0</v>
      </c>
      <c r="U211" s="350" cm="1">
        <f t="array" ref="U211">IFERROR(_xldudf_SCOTT_SUMTRANSACTIONS(Scotts_Org1,'COA - VALUE TABLE'!$A211,'COA - VALUE TABLE'!U$5,'COA - VALUE TABLE'!U$6),0)</f>
        <v>0</v>
      </c>
      <c r="V211" s="350" cm="1">
        <f t="array" ref="V211">IFERROR(_xldudf_SCOTT_SUMTRANSACTIONS(Scotts_Org1,'COA - VALUE TABLE'!$A211,'COA - VALUE TABLE'!V$5,'COA - VALUE TABLE'!V$6),0)</f>
        <v>0</v>
      </c>
      <c r="W211" s="350" cm="1">
        <f t="array" ref="W211">IFERROR(_xldudf_SCOTT_SUMTRANSACTIONS(Scotts_Org1,'COA - VALUE TABLE'!$A211,'COA - VALUE TABLE'!W$5,'COA - VALUE TABLE'!W$6),0)</f>
        <v>0</v>
      </c>
      <c r="X211" s="350" cm="1">
        <f t="array" ref="X211">IFERROR(_xldudf_SCOTT_SUMTRANSACTIONS(Scotts_Org1,'COA - VALUE TABLE'!$A211,'COA - VALUE TABLE'!X$5,'COA - VALUE TABLE'!X$6),0)</f>
        <v>0</v>
      </c>
      <c r="Y211" s="350" cm="1">
        <f t="array" ref="Y211">IFERROR(_xldudf_SCOTT_SUMTRANSACTIONS(Scotts_Org1,'COA - VALUE TABLE'!$A211,'COA - VALUE TABLE'!Y$5,'COA - VALUE TABLE'!Y$6),0)</f>
        <v>0</v>
      </c>
      <c r="Z211" s="350" cm="1">
        <f t="array" ref="Z211">IFERROR(_xldudf_SCOTT_SUMTRANSACTIONS(Scotts_Org1,'COA - VALUE TABLE'!$A211,'COA - VALUE TABLE'!Z$5,'COA - VALUE TABLE'!Z$6),0)</f>
        <v>0</v>
      </c>
      <c r="AA211" s="350" cm="1">
        <f t="array" ref="AA211">IFERROR(_xldudf_SCOTT_SUMTRANSACTIONS(Scotts_Org1,'COA - VALUE TABLE'!$A211,'COA - VALUE TABLE'!AA$5,'COA - VALUE TABLE'!AA$6),0)</f>
        <v>0</v>
      </c>
      <c r="AB211" s="350" cm="1">
        <f t="array" ref="AB211">IFERROR(_xldudf_SCOTT_SUMTRANSACTIONS(Scotts_Org1,'COA - VALUE TABLE'!$A211,'COA - VALUE TABLE'!AB$5,'COA - VALUE TABLE'!AB$6),0)</f>
        <v>0</v>
      </c>
      <c r="AC211" s="350" cm="1">
        <f t="array" ref="AC211">IFERROR(_xldudf_SCOTT_SUMTRANSACTIONS(Scotts_Org1,'COA - VALUE TABLE'!$A211,'COA - VALUE TABLE'!AC$5,'COA - VALUE TABLE'!AC$6),0)</f>
        <v>0</v>
      </c>
      <c r="AD211" s="350" cm="1">
        <f t="array" ref="AD211">IFERROR(_xldudf_SCOTT_SUMTRANSACTIONS(Scotts_Org1,'COA - VALUE TABLE'!$A211,'COA - VALUE TABLE'!AD$5,'COA - VALUE TABLE'!AD$6),0)</f>
        <v>0</v>
      </c>
      <c r="AE211" s="350">
        <f t="shared" si="49"/>
        <v>0</v>
      </c>
      <c r="AF211" s="350">
        <f>IF(Header!$C$4=S$7,S211,0)+IF(Header!$C$4=T$7,T211,0)+IF(Header!$C$4=U$7,U211,0)+IF(Header!$C$4=V$7,V211,0)+IF(Header!$C$4=W$7,W211,0)+IF(Header!$C$4=X$7,X211,0)+IF(Header!$C$4=Y$7,Y211,0)+IF(Header!$C$4=Z$7,Z211,0)+IF(Header!$C$4=AA$7,AA211,0)+IF(Header!$C$4=AB$7,AB211,0)+IF(Header!$C$4=AC$7,AC211,0)+IF(Header!$C$4=AD$7,AD211,0)</f>
        <v>0</v>
      </c>
      <c r="AG211" s="351">
        <f t="shared" si="62"/>
        <v>0</v>
      </c>
      <c r="AJ211" s="2">
        <f t="shared" si="50"/>
        <v>0</v>
      </c>
      <c r="AK211" s="341">
        <f t="shared" si="51"/>
        <v>0</v>
      </c>
      <c r="AL211" s="341">
        <f t="shared" si="52"/>
        <v>0</v>
      </c>
      <c r="AM211" s="341">
        <f t="shared" si="53"/>
        <v>0</v>
      </c>
      <c r="AN211" s="341">
        <f t="shared" si="54"/>
        <v>0</v>
      </c>
      <c r="AO211" s="341">
        <f t="shared" si="55"/>
        <v>0</v>
      </c>
      <c r="AP211" s="341">
        <f t="shared" si="56"/>
        <v>0</v>
      </c>
      <c r="AQ211" s="341">
        <f t="shared" si="57"/>
        <v>0</v>
      </c>
      <c r="AR211" s="341">
        <f t="shared" si="58"/>
        <v>0</v>
      </c>
      <c r="AS211" s="341">
        <f t="shared" si="59"/>
        <v>0</v>
      </c>
      <c r="AT211" s="341">
        <f t="shared" si="60"/>
        <v>0</v>
      </c>
      <c r="AU211" s="341">
        <f t="shared" si="61"/>
        <v>0</v>
      </c>
      <c r="AV211" s="351"/>
      <c r="AX211" s="349" cm="1">
        <f t="array" ref="AX211">IFERROR(_xldudf_SCOTT_SUMTRANSACTIONS(Scotts_Org1,'COA - VALUE TABLE'!$A211,'COA - VALUE TABLE'!AX$5,'COA - VALUE TABLE'!AX$6),0)</f>
        <v>0</v>
      </c>
      <c r="AY211" s="350" cm="1">
        <f t="array" ref="AY211">IFERROR(_xldudf_SCOTT_SUMTRANSACTIONS(Scotts_Org1,'COA - VALUE TABLE'!$A211,'COA - VALUE TABLE'!AY$5,'COA - VALUE TABLE'!AY$6),0)</f>
        <v>0</v>
      </c>
      <c r="AZ211" s="350" cm="1">
        <f t="array" ref="AZ211">IFERROR(_xldudf_SCOTT_SUMTRANSACTIONS(Scotts_Org1,'COA - VALUE TABLE'!$A211,'COA - VALUE TABLE'!AZ$5,'COA - VALUE TABLE'!AZ$6),0)</f>
        <v>0</v>
      </c>
      <c r="BA211" s="350" cm="1">
        <f t="array" ref="BA211">IFERROR(_xldudf_SCOTT_SUMTRANSACTIONS(Scotts_Org1,'COA - VALUE TABLE'!$A211,'COA - VALUE TABLE'!BA$5,'COA - VALUE TABLE'!BA$6),0)</f>
        <v>0</v>
      </c>
      <c r="BB211" s="350" cm="1">
        <f t="array" ref="BB211">IFERROR(_xldudf_SCOTT_SUMTRANSACTIONS(Scotts_Org1,'COA - VALUE TABLE'!$A211,'COA - VALUE TABLE'!BB$5,'COA - VALUE TABLE'!BB$6),0)</f>
        <v>0</v>
      </c>
      <c r="BC211" s="350" cm="1">
        <f t="array" ref="BC211">IFERROR(_xldudf_SCOTT_SUMTRANSACTIONS(Scotts_Org1,'COA - VALUE TABLE'!$A211,'COA - VALUE TABLE'!BC$5,'COA - VALUE TABLE'!BC$6),0)</f>
        <v>0</v>
      </c>
      <c r="BD211" s="350" cm="1">
        <f t="array" ref="BD211">IFERROR(_xldudf_SCOTT_SUMTRANSACTIONS(Scotts_Org1,'COA - VALUE TABLE'!$A211,'COA - VALUE TABLE'!BD$5,'COA - VALUE TABLE'!BD$6),0)</f>
        <v>0</v>
      </c>
      <c r="BE211" s="350" cm="1">
        <f t="array" ref="BE211">IFERROR(_xldudf_SCOTT_SUMTRANSACTIONS(Scotts_Org1,'COA - VALUE TABLE'!$A211,'COA - VALUE TABLE'!BE$5,'COA - VALUE TABLE'!BE$6),0)</f>
        <v>0</v>
      </c>
      <c r="BF211" s="350" cm="1">
        <f t="array" ref="BF211">IFERROR(_xldudf_SCOTT_SUMTRANSACTIONS(Scotts_Org1,'COA - VALUE TABLE'!$A211,'COA - VALUE TABLE'!BF$5,'COA - VALUE TABLE'!BF$6),0)</f>
        <v>0</v>
      </c>
      <c r="BG211" s="350" cm="1">
        <f t="array" ref="BG211">IFERROR(_xldudf_SCOTT_SUMTRANSACTIONS(Scotts_Org1,'COA - VALUE TABLE'!$A211,'COA - VALUE TABLE'!BG$5,'COA - VALUE TABLE'!BG$6),0)</f>
        <v>0</v>
      </c>
      <c r="BH211" s="350" cm="1">
        <f t="array" ref="BH211">IFERROR(_xldudf_SCOTT_SUMTRANSACTIONS(Scotts_Org1,'COA - VALUE TABLE'!$A211,'COA - VALUE TABLE'!BH$5,'COA - VALUE TABLE'!BH$6),0)</f>
        <v>0</v>
      </c>
      <c r="BI211" s="350" cm="1">
        <f t="array" ref="BI211">IFERROR(_xldudf_SCOTT_SUMTRANSACTIONS(Scotts_Org1,'COA - VALUE TABLE'!$A211,'COA - VALUE TABLE'!BI$5,'COA - VALUE TABLE'!BI$6),0)</f>
        <v>0</v>
      </c>
      <c r="BJ211" s="351" cm="1">
        <f t="array" ref="BJ211">IFERROR(_xldudf_SCOTT_SUMTRANSACTIONS(Scotts_Org1,'COA - VALUE TABLE'!$A211,'COA - VALUE TABLE'!BJ$5,'COA - VALUE TABLE'!BJ$6),0)</f>
        <v>0</v>
      </c>
    </row>
    <row r="212" spans="1:62" x14ac:dyDescent="0.2">
      <c r="A212" s="2"/>
      <c r="B212" s="341"/>
      <c r="C212" s="341"/>
      <c r="D212" s="341"/>
      <c r="E212" s="341"/>
      <c r="F212" s="341"/>
      <c r="G212" s="341"/>
      <c r="H212" s="341"/>
      <c r="I212" s="341"/>
      <c r="J212" s="341"/>
      <c r="K212" s="3"/>
      <c r="L212" t="str">
        <f t="shared" si="48"/>
        <v xml:space="preserve"> - </v>
      </c>
      <c r="M212" t="s">
        <v>456</v>
      </c>
      <c r="S212" s="349" cm="1">
        <f t="array" ref="S212">IFERROR(_xldudf_SCOTT_SUMTRANSACTIONS(Scotts_Org1,'COA - VALUE TABLE'!$A212,'COA - VALUE TABLE'!S$5,'COA - VALUE TABLE'!S$6),0)</f>
        <v>0</v>
      </c>
      <c r="T212" s="350" cm="1">
        <f t="array" ref="T212">IFERROR(_xldudf_SCOTT_SUMTRANSACTIONS(Scotts_Org1,'COA - VALUE TABLE'!$A212,'COA - VALUE TABLE'!T$5,'COA - VALUE TABLE'!T$6),0)</f>
        <v>0</v>
      </c>
      <c r="U212" s="350" cm="1">
        <f t="array" ref="U212">IFERROR(_xldudf_SCOTT_SUMTRANSACTIONS(Scotts_Org1,'COA - VALUE TABLE'!$A212,'COA - VALUE TABLE'!U$5,'COA - VALUE TABLE'!U$6),0)</f>
        <v>0</v>
      </c>
      <c r="V212" s="350" cm="1">
        <f t="array" ref="V212">IFERROR(_xldudf_SCOTT_SUMTRANSACTIONS(Scotts_Org1,'COA - VALUE TABLE'!$A212,'COA - VALUE TABLE'!V$5,'COA - VALUE TABLE'!V$6),0)</f>
        <v>0</v>
      </c>
      <c r="W212" s="350" cm="1">
        <f t="array" ref="W212">IFERROR(_xldudf_SCOTT_SUMTRANSACTIONS(Scotts_Org1,'COA - VALUE TABLE'!$A212,'COA - VALUE TABLE'!W$5,'COA - VALUE TABLE'!W$6),0)</f>
        <v>0</v>
      </c>
      <c r="X212" s="350" cm="1">
        <f t="array" ref="X212">IFERROR(_xldudf_SCOTT_SUMTRANSACTIONS(Scotts_Org1,'COA - VALUE TABLE'!$A212,'COA - VALUE TABLE'!X$5,'COA - VALUE TABLE'!X$6),0)</f>
        <v>0</v>
      </c>
      <c r="Y212" s="350" cm="1">
        <f t="array" ref="Y212">IFERROR(_xldudf_SCOTT_SUMTRANSACTIONS(Scotts_Org1,'COA - VALUE TABLE'!$A212,'COA - VALUE TABLE'!Y$5,'COA - VALUE TABLE'!Y$6),0)</f>
        <v>0</v>
      </c>
      <c r="Z212" s="350" cm="1">
        <f t="array" ref="Z212">IFERROR(_xldudf_SCOTT_SUMTRANSACTIONS(Scotts_Org1,'COA - VALUE TABLE'!$A212,'COA - VALUE TABLE'!Z$5,'COA - VALUE TABLE'!Z$6),0)</f>
        <v>0</v>
      </c>
      <c r="AA212" s="350" cm="1">
        <f t="array" ref="AA212">IFERROR(_xldudf_SCOTT_SUMTRANSACTIONS(Scotts_Org1,'COA - VALUE TABLE'!$A212,'COA - VALUE TABLE'!AA$5,'COA - VALUE TABLE'!AA$6),0)</f>
        <v>0</v>
      </c>
      <c r="AB212" s="350" cm="1">
        <f t="array" ref="AB212">IFERROR(_xldudf_SCOTT_SUMTRANSACTIONS(Scotts_Org1,'COA - VALUE TABLE'!$A212,'COA - VALUE TABLE'!AB$5,'COA - VALUE TABLE'!AB$6),0)</f>
        <v>0</v>
      </c>
      <c r="AC212" s="350" cm="1">
        <f t="array" ref="AC212">IFERROR(_xldudf_SCOTT_SUMTRANSACTIONS(Scotts_Org1,'COA - VALUE TABLE'!$A212,'COA - VALUE TABLE'!AC$5,'COA - VALUE TABLE'!AC$6),0)</f>
        <v>0</v>
      </c>
      <c r="AD212" s="350" cm="1">
        <f t="array" ref="AD212">IFERROR(_xldudf_SCOTT_SUMTRANSACTIONS(Scotts_Org1,'COA - VALUE TABLE'!$A212,'COA - VALUE TABLE'!AD$5,'COA - VALUE TABLE'!AD$6),0)</f>
        <v>0</v>
      </c>
      <c r="AE212" s="350">
        <f t="shared" si="49"/>
        <v>0</v>
      </c>
      <c r="AF212" s="350">
        <f>IF(Header!$C$4=S$7,S212,0)+IF(Header!$C$4=T$7,T212,0)+IF(Header!$C$4=U$7,U212,0)+IF(Header!$C$4=V$7,V212,0)+IF(Header!$C$4=W$7,W212,0)+IF(Header!$C$4=X$7,X212,0)+IF(Header!$C$4=Y$7,Y212,0)+IF(Header!$C$4=Z$7,Z212,0)+IF(Header!$C$4=AA$7,AA212,0)+IF(Header!$C$4=AB$7,AB212,0)+IF(Header!$C$4=AC$7,AC212,0)+IF(Header!$C$4=AD$7,AD212,0)</f>
        <v>0</v>
      </c>
      <c r="AG212" s="351">
        <f t="shared" si="62"/>
        <v>0</v>
      </c>
      <c r="AJ212" s="2">
        <f t="shared" si="50"/>
        <v>0</v>
      </c>
      <c r="AK212" s="341">
        <f t="shared" si="51"/>
        <v>0</v>
      </c>
      <c r="AL212" s="341">
        <f t="shared" si="52"/>
        <v>0</v>
      </c>
      <c r="AM212" s="341">
        <f t="shared" si="53"/>
        <v>0</v>
      </c>
      <c r="AN212" s="341">
        <f t="shared" si="54"/>
        <v>0</v>
      </c>
      <c r="AO212" s="341">
        <f t="shared" si="55"/>
        <v>0</v>
      </c>
      <c r="AP212" s="341">
        <f t="shared" si="56"/>
        <v>0</v>
      </c>
      <c r="AQ212" s="341">
        <f t="shared" si="57"/>
        <v>0</v>
      </c>
      <c r="AR212" s="341">
        <f t="shared" si="58"/>
        <v>0</v>
      </c>
      <c r="AS212" s="341">
        <f t="shared" si="59"/>
        <v>0</v>
      </c>
      <c r="AT212" s="341">
        <f t="shared" si="60"/>
        <v>0</v>
      </c>
      <c r="AU212" s="341">
        <f t="shared" si="61"/>
        <v>0</v>
      </c>
      <c r="AV212" s="351"/>
      <c r="AX212" s="349" cm="1">
        <f t="array" ref="AX212">IFERROR(_xldudf_SCOTT_SUMTRANSACTIONS(Scotts_Org1,'COA - VALUE TABLE'!$A212,'COA - VALUE TABLE'!AX$5,'COA - VALUE TABLE'!AX$6),0)</f>
        <v>0</v>
      </c>
      <c r="AY212" s="350" cm="1">
        <f t="array" ref="AY212">IFERROR(_xldudf_SCOTT_SUMTRANSACTIONS(Scotts_Org1,'COA - VALUE TABLE'!$A212,'COA - VALUE TABLE'!AY$5,'COA - VALUE TABLE'!AY$6),0)</f>
        <v>0</v>
      </c>
      <c r="AZ212" s="350" cm="1">
        <f t="array" ref="AZ212">IFERROR(_xldudf_SCOTT_SUMTRANSACTIONS(Scotts_Org1,'COA - VALUE TABLE'!$A212,'COA - VALUE TABLE'!AZ$5,'COA - VALUE TABLE'!AZ$6),0)</f>
        <v>0</v>
      </c>
      <c r="BA212" s="350" cm="1">
        <f t="array" ref="BA212">IFERROR(_xldudf_SCOTT_SUMTRANSACTIONS(Scotts_Org1,'COA - VALUE TABLE'!$A212,'COA - VALUE TABLE'!BA$5,'COA - VALUE TABLE'!BA$6),0)</f>
        <v>0</v>
      </c>
      <c r="BB212" s="350" cm="1">
        <f t="array" ref="BB212">IFERROR(_xldudf_SCOTT_SUMTRANSACTIONS(Scotts_Org1,'COA - VALUE TABLE'!$A212,'COA - VALUE TABLE'!BB$5,'COA - VALUE TABLE'!BB$6),0)</f>
        <v>0</v>
      </c>
      <c r="BC212" s="350" cm="1">
        <f t="array" ref="BC212">IFERROR(_xldudf_SCOTT_SUMTRANSACTIONS(Scotts_Org1,'COA - VALUE TABLE'!$A212,'COA - VALUE TABLE'!BC$5,'COA - VALUE TABLE'!BC$6),0)</f>
        <v>0</v>
      </c>
      <c r="BD212" s="350" cm="1">
        <f t="array" ref="BD212">IFERROR(_xldudf_SCOTT_SUMTRANSACTIONS(Scotts_Org1,'COA - VALUE TABLE'!$A212,'COA - VALUE TABLE'!BD$5,'COA - VALUE TABLE'!BD$6),0)</f>
        <v>0</v>
      </c>
      <c r="BE212" s="350" cm="1">
        <f t="array" ref="BE212">IFERROR(_xldudf_SCOTT_SUMTRANSACTIONS(Scotts_Org1,'COA - VALUE TABLE'!$A212,'COA - VALUE TABLE'!BE$5,'COA - VALUE TABLE'!BE$6),0)</f>
        <v>0</v>
      </c>
      <c r="BF212" s="350" cm="1">
        <f t="array" ref="BF212">IFERROR(_xldudf_SCOTT_SUMTRANSACTIONS(Scotts_Org1,'COA - VALUE TABLE'!$A212,'COA - VALUE TABLE'!BF$5,'COA - VALUE TABLE'!BF$6),0)</f>
        <v>0</v>
      </c>
      <c r="BG212" s="350" cm="1">
        <f t="array" ref="BG212">IFERROR(_xldudf_SCOTT_SUMTRANSACTIONS(Scotts_Org1,'COA - VALUE TABLE'!$A212,'COA - VALUE TABLE'!BG$5,'COA - VALUE TABLE'!BG$6),0)</f>
        <v>0</v>
      </c>
      <c r="BH212" s="350" cm="1">
        <f t="array" ref="BH212">IFERROR(_xldudf_SCOTT_SUMTRANSACTIONS(Scotts_Org1,'COA - VALUE TABLE'!$A212,'COA - VALUE TABLE'!BH$5,'COA - VALUE TABLE'!BH$6),0)</f>
        <v>0</v>
      </c>
      <c r="BI212" s="350" cm="1">
        <f t="array" ref="BI212">IFERROR(_xldudf_SCOTT_SUMTRANSACTIONS(Scotts_Org1,'COA - VALUE TABLE'!$A212,'COA - VALUE TABLE'!BI$5,'COA - VALUE TABLE'!BI$6),0)</f>
        <v>0</v>
      </c>
      <c r="BJ212" s="351" cm="1">
        <f t="array" ref="BJ212">IFERROR(_xldudf_SCOTT_SUMTRANSACTIONS(Scotts_Org1,'COA - VALUE TABLE'!$A212,'COA - VALUE TABLE'!BJ$5,'COA - VALUE TABLE'!BJ$6),0)</f>
        <v>0</v>
      </c>
    </row>
    <row r="213" spans="1:62" x14ac:dyDescent="0.2">
      <c r="A213" s="2"/>
      <c r="B213" s="341"/>
      <c r="C213" s="341"/>
      <c r="D213" s="341"/>
      <c r="E213" s="341"/>
      <c r="F213" s="341"/>
      <c r="G213" s="341"/>
      <c r="H213" s="341"/>
      <c r="I213" s="341"/>
      <c r="J213" s="341"/>
      <c r="K213" s="3"/>
      <c r="L213" t="str">
        <f t="shared" si="48"/>
        <v xml:space="preserve"> - </v>
      </c>
      <c r="M213" t="s">
        <v>456</v>
      </c>
      <c r="S213" s="349" cm="1">
        <f t="array" ref="S213">IFERROR(_xldudf_SCOTT_SUMTRANSACTIONS(Scotts_Org1,'COA - VALUE TABLE'!$A213,'COA - VALUE TABLE'!S$5,'COA - VALUE TABLE'!S$6),0)</f>
        <v>0</v>
      </c>
      <c r="T213" s="350" cm="1">
        <f t="array" ref="T213">IFERROR(_xldudf_SCOTT_SUMTRANSACTIONS(Scotts_Org1,'COA - VALUE TABLE'!$A213,'COA - VALUE TABLE'!T$5,'COA - VALUE TABLE'!T$6),0)</f>
        <v>0</v>
      </c>
      <c r="U213" s="350" cm="1">
        <f t="array" ref="U213">IFERROR(_xldudf_SCOTT_SUMTRANSACTIONS(Scotts_Org1,'COA - VALUE TABLE'!$A213,'COA - VALUE TABLE'!U$5,'COA - VALUE TABLE'!U$6),0)</f>
        <v>0</v>
      </c>
      <c r="V213" s="350" cm="1">
        <f t="array" ref="V213">IFERROR(_xldudf_SCOTT_SUMTRANSACTIONS(Scotts_Org1,'COA - VALUE TABLE'!$A213,'COA - VALUE TABLE'!V$5,'COA - VALUE TABLE'!V$6),0)</f>
        <v>0</v>
      </c>
      <c r="W213" s="350" cm="1">
        <f t="array" ref="W213">IFERROR(_xldudf_SCOTT_SUMTRANSACTIONS(Scotts_Org1,'COA - VALUE TABLE'!$A213,'COA - VALUE TABLE'!W$5,'COA - VALUE TABLE'!W$6),0)</f>
        <v>0</v>
      </c>
      <c r="X213" s="350" cm="1">
        <f t="array" ref="X213">IFERROR(_xldudf_SCOTT_SUMTRANSACTIONS(Scotts_Org1,'COA - VALUE TABLE'!$A213,'COA - VALUE TABLE'!X$5,'COA - VALUE TABLE'!X$6),0)</f>
        <v>0</v>
      </c>
      <c r="Y213" s="350" cm="1">
        <f t="array" ref="Y213">IFERROR(_xldudf_SCOTT_SUMTRANSACTIONS(Scotts_Org1,'COA - VALUE TABLE'!$A213,'COA - VALUE TABLE'!Y$5,'COA - VALUE TABLE'!Y$6),0)</f>
        <v>0</v>
      </c>
      <c r="Z213" s="350" cm="1">
        <f t="array" ref="Z213">IFERROR(_xldudf_SCOTT_SUMTRANSACTIONS(Scotts_Org1,'COA - VALUE TABLE'!$A213,'COA - VALUE TABLE'!Z$5,'COA - VALUE TABLE'!Z$6),0)</f>
        <v>0</v>
      </c>
      <c r="AA213" s="350" cm="1">
        <f t="array" ref="AA213">IFERROR(_xldudf_SCOTT_SUMTRANSACTIONS(Scotts_Org1,'COA - VALUE TABLE'!$A213,'COA - VALUE TABLE'!AA$5,'COA - VALUE TABLE'!AA$6),0)</f>
        <v>0</v>
      </c>
      <c r="AB213" s="350" cm="1">
        <f t="array" ref="AB213">IFERROR(_xldudf_SCOTT_SUMTRANSACTIONS(Scotts_Org1,'COA - VALUE TABLE'!$A213,'COA - VALUE TABLE'!AB$5,'COA - VALUE TABLE'!AB$6),0)</f>
        <v>0</v>
      </c>
      <c r="AC213" s="350" cm="1">
        <f t="array" ref="AC213">IFERROR(_xldudf_SCOTT_SUMTRANSACTIONS(Scotts_Org1,'COA - VALUE TABLE'!$A213,'COA - VALUE TABLE'!AC$5,'COA - VALUE TABLE'!AC$6),0)</f>
        <v>0</v>
      </c>
      <c r="AD213" s="350" cm="1">
        <f t="array" ref="AD213">IFERROR(_xldudf_SCOTT_SUMTRANSACTIONS(Scotts_Org1,'COA - VALUE TABLE'!$A213,'COA - VALUE TABLE'!AD$5,'COA - VALUE TABLE'!AD$6),0)</f>
        <v>0</v>
      </c>
      <c r="AE213" s="350">
        <f t="shared" si="49"/>
        <v>0</v>
      </c>
      <c r="AF213" s="350">
        <f>IF(Header!$C$4=S$7,S213,0)+IF(Header!$C$4=T$7,T213,0)+IF(Header!$C$4=U$7,U213,0)+IF(Header!$C$4=V$7,V213,0)+IF(Header!$C$4=W$7,W213,0)+IF(Header!$C$4=X$7,X213,0)+IF(Header!$C$4=Y$7,Y213,0)+IF(Header!$C$4=Z$7,Z213,0)+IF(Header!$C$4=AA$7,AA213,0)+IF(Header!$C$4=AB$7,AB213,0)+IF(Header!$C$4=AC$7,AC213,0)+IF(Header!$C$4=AD$7,AD213,0)</f>
        <v>0</v>
      </c>
      <c r="AG213" s="351">
        <f t="shared" si="62"/>
        <v>0</v>
      </c>
      <c r="AJ213" s="2">
        <f t="shared" si="50"/>
        <v>0</v>
      </c>
      <c r="AK213" s="341">
        <f t="shared" si="51"/>
        <v>0</v>
      </c>
      <c r="AL213" s="341">
        <f t="shared" si="52"/>
        <v>0</v>
      </c>
      <c r="AM213" s="341">
        <f t="shared" si="53"/>
        <v>0</v>
      </c>
      <c r="AN213" s="341">
        <f t="shared" si="54"/>
        <v>0</v>
      </c>
      <c r="AO213" s="341">
        <f t="shared" si="55"/>
        <v>0</v>
      </c>
      <c r="AP213" s="341">
        <f t="shared" si="56"/>
        <v>0</v>
      </c>
      <c r="AQ213" s="341">
        <f t="shared" si="57"/>
        <v>0</v>
      </c>
      <c r="AR213" s="341">
        <f t="shared" si="58"/>
        <v>0</v>
      </c>
      <c r="AS213" s="341">
        <f t="shared" si="59"/>
        <v>0</v>
      </c>
      <c r="AT213" s="341">
        <f t="shared" si="60"/>
        <v>0</v>
      </c>
      <c r="AU213" s="341">
        <f t="shared" si="61"/>
        <v>0</v>
      </c>
      <c r="AV213" s="351"/>
      <c r="AX213" s="349" cm="1">
        <f t="array" ref="AX213">IFERROR(_xldudf_SCOTT_SUMTRANSACTIONS(Scotts_Org1,'COA - VALUE TABLE'!$A213,'COA - VALUE TABLE'!AX$5,'COA - VALUE TABLE'!AX$6),0)</f>
        <v>0</v>
      </c>
      <c r="AY213" s="350" cm="1">
        <f t="array" ref="AY213">IFERROR(_xldudf_SCOTT_SUMTRANSACTIONS(Scotts_Org1,'COA - VALUE TABLE'!$A213,'COA - VALUE TABLE'!AY$5,'COA - VALUE TABLE'!AY$6),0)</f>
        <v>0</v>
      </c>
      <c r="AZ213" s="350" cm="1">
        <f t="array" ref="AZ213">IFERROR(_xldudf_SCOTT_SUMTRANSACTIONS(Scotts_Org1,'COA - VALUE TABLE'!$A213,'COA - VALUE TABLE'!AZ$5,'COA - VALUE TABLE'!AZ$6),0)</f>
        <v>0</v>
      </c>
      <c r="BA213" s="350" cm="1">
        <f t="array" ref="BA213">IFERROR(_xldudf_SCOTT_SUMTRANSACTIONS(Scotts_Org1,'COA - VALUE TABLE'!$A213,'COA - VALUE TABLE'!BA$5,'COA - VALUE TABLE'!BA$6),0)</f>
        <v>0</v>
      </c>
      <c r="BB213" s="350" cm="1">
        <f t="array" ref="BB213">IFERROR(_xldudf_SCOTT_SUMTRANSACTIONS(Scotts_Org1,'COA - VALUE TABLE'!$A213,'COA - VALUE TABLE'!BB$5,'COA - VALUE TABLE'!BB$6),0)</f>
        <v>0</v>
      </c>
      <c r="BC213" s="350" cm="1">
        <f t="array" ref="BC213">IFERROR(_xldudf_SCOTT_SUMTRANSACTIONS(Scotts_Org1,'COA - VALUE TABLE'!$A213,'COA - VALUE TABLE'!BC$5,'COA - VALUE TABLE'!BC$6),0)</f>
        <v>0</v>
      </c>
      <c r="BD213" s="350" cm="1">
        <f t="array" ref="BD213">IFERROR(_xldudf_SCOTT_SUMTRANSACTIONS(Scotts_Org1,'COA - VALUE TABLE'!$A213,'COA - VALUE TABLE'!BD$5,'COA - VALUE TABLE'!BD$6),0)</f>
        <v>0</v>
      </c>
      <c r="BE213" s="350" cm="1">
        <f t="array" ref="BE213">IFERROR(_xldudf_SCOTT_SUMTRANSACTIONS(Scotts_Org1,'COA - VALUE TABLE'!$A213,'COA - VALUE TABLE'!BE$5,'COA - VALUE TABLE'!BE$6),0)</f>
        <v>0</v>
      </c>
      <c r="BF213" s="350" cm="1">
        <f t="array" ref="BF213">IFERROR(_xldudf_SCOTT_SUMTRANSACTIONS(Scotts_Org1,'COA - VALUE TABLE'!$A213,'COA - VALUE TABLE'!BF$5,'COA - VALUE TABLE'!BF$6),0)</f>
        <v>0</v>
      </c>
      <c r="BG213" s="350" cm="1">
        <f t="array" ref="BG213">IFERROR(_xldudf_SCOTT_SUMTRANSACTIONS(Scotts_Org1,'COA - VALUE TABLE'!$A213,'COA - VALUE TABLE'!BG$5,'COA - VALUE TABLE'!BG$6),0)</f>
        <v>0</v>
      </c>
      <c r="BH213" s="350" cm="1">
        <f t="array" ref="BH213">IFERROR(_xldudf_SCOTT_SUMTRANSACTIONS(Scotts_Org1,'COA - VALUE TABLE'!$A213,'COA - VALUE TABLE'!BH$5,'COA - VALUE TABLE'!BH$6),0)</f>
        <v>0</v>
      </c>
      <c r="BI213" s="350" cm="1">
        <f t="array" ref="BI213">IFERROR(_xldudf_SCOTT_SUMTRANSACTIONS(Scotts_Org1,'COA - VALUE TABLE'!$A213,'COA - VALUE TABLE'!BI$5,'COA - VALUE TABLE'!BI$6),0)</f>
        <v>0</v>
      </c>
      <c r="BJ213" s="351" cm="1">
        <f t="array" ref="BJ213">IFERROR(_xldudf_SCOTT_SUMTRANSACTIONS(Scotts_Org1,'COA - VALUE TABLE'!$A213,'COA - VALUE TABLE'!BJ$5,'COA - VALUE TABLE'!BJ$6),0)</f>
        <v>0</v>
      </c>
    </row>
    <row r="214" spans="1:62" x14ac:dyDescent="0.2">
      <c r="A214" s="2"/>
      <c r="B214" s="341"/>
      <c r="C214" s="341"/>
      <c r="D214" s="341"/>
      <c r="E214" s="341"/>
      <c r="F214" s="341"/>
      <c r="G214" s="341"/>
      <c r="H214" s="341"/>
      <c r="I214" s="341"/>
      <c r="J214" s="341"/>
      <c r="K214" s="3"/>
      <c r="L214" t="str">
        <f t="shared" si="48"/>
        <v xml:space="preserve"> - </v>
      </c>
      <c r="M214" t="s">
        <v>456</v>
      </c>
      <c r="S214" s="349" cm="1">
        <f t="array" ref="S214">IFERROR(_xldudf_SCOTT_SUMTRANSACTIONS(Scotts_Org1,'COA - VALUE TABLE'!$A214,'COA - VALUE TABLE'!S$5,'COA - VALUE TABLE'!S$6),0)</f>
        <v>0</v>
      </c>
      <c r="T214" s="350" cm="1">
        <f t="array" ref="T214">IFERROR(_xldudf_SCOTT_SUMTRANSACTIONS(Scotts_Org1,'COA - VALUE TABLE'!$A214,'COA - VALUE TABLE'!T$5,'COA - VALUE TABLE'!T$6),0)</f>
        <v>0</v>
      </c>
      <c r="U214" s="350" cm="1">
        <f t="array" ref="U214">IFERROR(_xldudf_SCOTT_SUMTRANSACTIONS(Scotts_Org1,'COA - VALUE TABLE'!$A214,'COA - VALUE TABLE'!U$5,'COA - VALUE TABLE'!U$6),0)</f>
        <v>0</v>
      </c>
      <c r="V214" s="350" cm="1">
        <f t="array" ref="V214">IFERROR(_xldudf_SCOTT_SUMTRANSACTIONS(Scotts_Org1,'COA - VALUE TABLE'!$A214,'COA - VALUE TABLE'!V$5,'COA - VALUE TABLE'!V$6),0)</f>
        <v>0</v>
      </c>
      <c r="W214" s="350" cm="1">
        <f t="array" ref="W214">IFERROR(_xldudf_SCOTT_SUMTRANSACTIONS(Scotts_Org1,'COA - VALUE TABLE'!$A214,'COA - VALUE TABLE'!W$5,'COA - VALUE TABLE'!W$6),0)</f>
        <v>0</v>
      </c>
      <c r="X214" s="350" cm="1">
        <f t="array" ref="X214">IFERROR(_xldudf_SCOTT_SUMTRANSACTIONS(Scotts_Org1,'COA - VALUE TABLE'!$A214,'COA - VALUE TABLE'!X$5,'COA - VALUE TABLE'!X$6),0)</f>
        <v>0</v>
      </c>
      <c r="Y214" s="350" cm="1">
        <f t="array" ref="Y214">IFERROR(_xldudf_SCOTT_SUMTRANSACTIONS(Scotts_Org1,'COA - VALUE TABLE'!$A214,'COA - VALUE TABLE'!Y$5,'COA - VALUE TABLE'!Y$6),0)</f>
        <v>0</v>
      </c>
      <c r="Z214" s="350" cm="1">
        <f t="array" ref="Z214">IFERROR(_xldudf_SCOTT_SUMTRANSACTIONS(Scotts_Org1,'COA - VALUE TABLE'!$A214,'COA - VALUE TABLE'!Z$5,'COA - VALUE TABLE'!Z$6),0)</f>
        <v>0</v>
      </c>
      <c r="AA214" s="350" cm="1">
        <f t="array" ref="AA214">IFERROR(_xldudf_SCOTT_SUMTRANSACTIONS(Scotts_Org1,'COA - VALUE TABLE'!$A214,'COA - VALUE TABLE'!AA$5,'COA - VALUE TABLE'!AA$6),0)</f>
        <v>0</v>
      </c>
      <c r="AB214" s="350" cm="1">
        <f t="array" ref="AB214">IFERROR(_xldudf_SCOTT_SUMTRANSACTIONS(Scotts_Org1,'COA - VALUE TABLE'!$A214,'COA - VALUE TABLE'!AB$5,'COA - VALUE TABLE'!AB$6),0)</f>
        <v>0</v>
      </c>
      <c r="AC214" s="350" cm="1">
        <f t="array" ref="AC214">IFERROR(_xldudf_SCOTT_SUMTRANSACTIONS(Scotts_Org1,'COA - VALUE TABLE'!$A214,'COA - VALUE TABLE'!AC$5,'COA - VALUE TABLE'!AC$6),0)</f>
        <v>0</v>
      </c>
      <c r="AD214" s="350" cm="1">
        <f t="array" ref="AD214">IFERROR(_xldudf_SCOTT_SUMTRANSACTIONS(Scotts_Org1,'COA - VALUE TABLE'!$A214,'COA - VALUE TABLE'!AD$5,'COA - VALUE TABLE'!AD$6),0)</f>
        <v>0</v>
      </c>
      <c r="AE214" s="350">
        <f t="shared" si="49"/>
        <v>0</v>
      </c>
      <c r="AF214" s="350">
        <f>IF(Header!$C$4=S$7,S214,0)+IF(Header!$C$4=T$7,T214,0)+IF(Header!$C$4=U$7,U214,0)+IF(Header!$C$4=V$7,V214,0)+IF(Header!$C$4=W$7,W214,0)+IF(Header!$C$4=X$7,X214,0)+IF(Header!$C$4=Y$7,Y214,0)+IF(Header!$C$4=Z$7,Z214,0)+IF(Header!$C$4=AA$7,AA214,0)+IF(Header!$C$4=AB$7,AB214,0)+IF(Header!$C$4=AC$7,AC214,0)+IF(Header!$C$4=AD$7,AD214,0)</f>
        <v>0</v>
      </c>
      <c r="AG214" s="351">
        <f t="shared" si="62"/>
        <v>0</v>
      </c>
      <c r="AJ214" s="2">
        <f t="shared" si="50"/>
        <v>0</v>
      </c>
      <c r="AK214" s="341">
        <f t="shared" si="51"/>
        <v>0</v>
      </c>
      <c r="AL214" s="341">
        <f t="shared" si="52"/>
        <v>0</v>
      </c>
      <c r="AM214" s="341">
        <f t="shared" si="53"/>
        <v>0</v>
      </c>
      <c r="AN214" s="341">
        <f t="shared" si="54"/>
        <v>0</v>
      </c>
      <c r="AO214" s="341">
        <f t="shared" si="55"/>
        <v>0</v>
      </c>
      <c r="AP214" s="341">
        <f t="shared" si="56"/>
        <v>0</v>
      </c>
      <c r="AQ214" s="341">
        <f t="shared" si="57"/>
        <v>0</v>
      </c>
      <c r="AR214" s="341">
        <f t="shared" si="58"/>
        <v>0</v>
      </c>
      <c r="AS214" s="341">
        <f t="shared" si="59"/>
        <v>0</v>
      </c>
      <c r="AT214" s="341">
        <f t="shared" si="60"/>
        <v>0</v>
      </c>
      <c r="AU214" s="341">
        <f t="shared" si="61"/>
        <v>0</v>
      </c>
      <c r="AV214" s="351"/>
      <c r="AX214" s="349" cm="1">
        <f t="array" ref="AX214">IFERROR(_xldudf_SCOTT_SUMTRANSACTIONS(Scotts_Org1,'COA - VALUE TABLE'!$A214,'COA - VALUE TABLE'!AX$5,'COA - VALUE TABLE'!AX$6),0)</f>
        <v>0</v>
      </c>
      <c r="AY214" s="350" cm="1">
        <f t="array" ref="AY214">IFERROR(_xldudf_SCOTT_SUMTRANSACTIONS(Scotts_Org1,'COA - VALUE TABLE'!$A214,'COA - VALUE TABLE'!AY$5,'COA - VALUE TABLE'!AY$6),0)</f>
        <v>0</v>
      </c>
      <c r="AZ214" s="350" cm="1">
        <f t="array" ref="AZ214">IFERROR(_xldudf_SCOTT_SUMTRANSACTIONS(Scotts_Org1,'COA - VALUE TABLE'!$A214,'COA - VALUE TABLE'!AZ$5,'COA - VALUE TABLE'!AZ$6),0)</f>
        <v>0</v>
      </c>
      <c r="BA214" s="350" cm="1">
        <f t="array" ref="BA214">IFERROR(_xldudf_SCOTT_SUMTRANSACTIONS(Scotts_Org1,'COA - VALUE TABLE'!$A214,'COA - VALUE TABLE'!BA$5,'COA - VALUE TABLE'!BA$6),0)</f>
        <v>0</v>
      </c>
      <c r="BB214" s="350" cm="1">
        <f t="array" ref="BB214">IFERROR(_xldudf_SCOTT_SUMTRANSACTIONS(Scotts_Org1,'COA - VALUE TABLE'!$A214,'COA - VALUE TABLE'!BB$5,'COA - VALUE TABLE'!BB$6),0)</f>
        <v>0</v>
      </c>
      <c r="BC214" s="350" cm="1">
        <f t="array" ref="BC214">IFERROR(_xldudf_SCOTT_SUMTRANSACTIONS(Scotts_Org1,'COA - VALUE TABLE'!$A214,'COA - VALUE TABLE'!BC$5,'COA - VALUE TABLE'!BC$6),0)</f>
        <v>0</v>
      </c>
      <c r="BD214" s="350" cm="1">
        <f t="array" ref="BD214">IFERROR(_xldudf_SCOTT_SUMTRANSACTIONS(Scotts_Org1,'COA - VALUE TABLE'!$A214,'COA - VALUE TABLE'!BD$5,'COA - VALUE TABLE'!BD$6),0)</f>
        <v>0</v>
      </c>
      <c r="BE214" s="350" cm="1">
        <f t="array" ref="BE214">IFERROR(_xldudf_SCOTT_SUMTRANSACTIONS(Scotts_Org1,'COA - VALUE TABLE'!$A214,'COA - VALUE TABLE'!BE$5,'COA - VALUE TABLE'!BE$6),0)</f>
        <v>0</v>
      </c>
      <c r="BF214" s="350" cm="1">
        <f t="array" ref="BF214">IFERROR(_xldudf_SCOTT_SUMTRANSACTIONS(Scotts_Org1,'COA - VALUE TABLE'!$A214,'COA - VALUE TABLE'!BF$5,'COA - VALUE TABLE'!BF$6),0)</f>
        <v>0</v>
      </c>
      <c r="BG214" s="350" cm="1">
        <f t="array" ref="BG214">IFERROR(_xldudf_SCOTT_SUMTRANSACTIONS(Scotts_Org1,'COA - VALUE TABLE'!$A214,'COA - VALUE TABLE'!BG$5,'COA - VALUE TABLE'!BG$6),0)</f>
        <v>0</v>
      </c>
      <c r="BH214" s="350" cm="1">
        <f t="array" ref="BH214">IFERROR(_xldudf_SCOTT_SUMTRANSACTIONS(Scotts_Org1,'COA - VALUE TABLE'!$A214,'COA - VALUE TABLE'!BH$5,'COA - VALUE TABLE'!BH$6),0)</f>
        <v>0</v>
      </c>
      <c r="BI214" s="350" cm="1">
        <f t="array" ref="BI214">IFERROR(_xldudf_SCOTT_SUMTRANSACTIONS(Scotts_Org1,'COA - VALUE TABLE'!$A214,'COA - VALUE TABLE'!BI$5,'COA - VALUE TABLE'!BI$6),0)</f>
        <v>0</v>
      </c>
      <c r="BJ214" s="351" cm="1">
        <f t="array" ref="BJ214">IFERROR(_xldudf_SCOTT_SUMTRANSACTIONS(Scotts_Org1,'COA - VALUE TABLE'!$A214,'COA - VALUE TABLE'!BJ$5,'COA - VALUE TABLE'!BJ$6),0)</f>
        <v>0</v>
      </c>
    </row>
    <row r="215" spans="1:62" x14ac:dyDescent="0.2">
      <c r="A215" s="2"/>
      <c r="B215" s="341"/>
      <c r="C215" s="341"/>
      <c r="D215" s="341"/>
      <c r="E215" s="341"/>
      <c r="F215" s="341"/>
      <c r="G215" s="341"/>
      <c r="H215" s="341"/>
      <c r="I215" s="341"/>
      <c r="J215" s="341"/>
      <c r="K215" s="3"/>
      <c r="L215" t="str">
        <f t="shared" si="48"/>
        <v xml:space="preserve"> - </v>
      </c>
      <c r="M215" t="s">
        <v>456</v>
      </c>
      <c r="S215" s="349" cm="1">
        <f t="array" ref="S215">IFERROR(_xldudf_SCOTT_SUMTRANSACTIONS(Scotts_Org1,'COA - VALUE TABLE'!$A215,'COA - VALUE TABLE'!S$5,'COA - VALUE TABLE'!S$6),0)</f>
        <v>0</v>
      </c>
      <c r="T215" s="350" cm="1">
        <f t="array" ref="T215">IFERROR(_xldudf_SCOTT_SUMTRANSACTIONS(Scotts_Org1,'COA - VALUE TABLE'!$A215,'COA - VALUE TABLE'!T$5,'COA - VALUE TABLE'!T$6),0)</f>
        <v>0</v>
      </c>
      <c r="U215" s="350" cm="1">
        <f t="array" ref="U215">IFERROR(_xldudf_SCOTT_SUMTRANSACTIONS(Scotts_Org1,'COA - VALUE TABLE'!$A215,'COA - VALUE TABLE'!U$5,'COA - VALUE TABLE'!U$6),0)</f>
        <v>0</v>
      </c>
      <c r="V215" s="350" cm="1">
        <f t="array" ref="V215">IFERROR(_xldudf_SCOTT_SUMTRANSACTIONS(Scotts_Org1,'COA - VALUE TABLE'!$A215,'COA - VALUE TABLE'!V$5,'COA - VALUE TABLE'!V$6),0)</f>
        <v>0</v>
      </c>
      <c r="W215" s="350" cm="1">
        <f t="array" ref="W215">IFERROR(_xldudf_SCOTT_SUMTRANSACTIONS(Scotts_Org1,'COA - VALUE TABLE'!$A215,'COA - VALUE TABLE'!W$5,'COA - VALUE TABLE'!W$6),0)</f>
        <v>0</v>
      </c>
      <c r="X215" s="350" cm="1">
        <f t="array" ref="X215">IFERROR(_xldudf_SCOTT_SUMTRANSACTIONS(Scotts_Org1,'COA - VALUE TABLE'!$A215,'COA - VALUE TABLE'!X$5,'COA - VALUE TABLE'!X$6),0)</f>
        <v>0</v>
      </c>
      <c r="Y215" s="350" cm="1">
        <f t="array" ref="Y215">IFERROR(_xldudf_SCOTT_SUMTRANSACTIONS(Scotts_Org1,'COA - VALUE TABLE'!$A215,'COA - VALUE TABLE'!Y$5,'COA - VALUE TABLE'!Y$6),0)</f>
        <v>0</v>
      </c>
      <c r="Z215" s="350" cm="1">
        <f t="array" ref="Z215">IFERROR(_xldudf_SCOTT_SUMTRANSACTIONS(Scotts_Org1,'COA - VALUE TABLE'!$A215,'COA - VALUE TABLE'!Z$5,'COA - VALUE TABLE'!Z$6),0)</f>
        <v>0</v>
      </c>
      <c r="AA215" s="350" cm="1">
        <f t="array" ref="AA215">IFERROR(_xldudf_SCOTT_SUMTRANSACTIONS(Scotts_Org1,'COA - VALUE TABLE'!$A215,'COA - VALUE TABLE'!AA$5,'COA - VALUE TABLE'!AA$6),0)</f>
        <v>0</v>
      </c>
      <c r="AB215" s="350" cm="1">
        <f t="array" ref="AB215">IFERROR(_xldudf_SCOTT_SUMTRANSACTIONS(Scotts_Org1,'COA - VALUE TABLE'!$A215,'COA - VALUE TABLE'!AB$5,'COA - VALUE TABLE'!AB$6),0)</f>
        <v>0</v>
      </c>
      <c r="AC215" s="350" cm="1">
        <f t="array" ref="AC215">IFERROR(_xldudf_SCOTT_SUMTRANSACTIONS(Scotts_Org1,'COA - VALUE TABLE'!$A215,'COA - VALUE TABLE'!AC$5,'COA - VALUE TABLE'!AC$6),0)</f>
        <v>0</v>
      </c>
      <c r="AD215" s="350" cm="1">
        <f t="array" ref="AD215">IFERROR(_xldudf_SCOTT_SUMTRANSACTIONS(Scotts_Org1,'COA - VALUE TABLE'!$A215,'COA - VALUE TABLE'!AD$5,'COA - VALUE TABLE'!AD$6),0)</f>
        <v>0</v>
      </c>
      <c r="AE215" s="350">
        <f t="shared" si="49"/>
        <v>0</v>
      </c>
      <c r="AF215" s="350">
        <f>IF(Header!$C$4=S$7,S215,0)+IF(Header!$C$4=T$7,T215,0)+IF(Header!$C$4=U$7,U215,0)+IF(Header!$C$4=V$7,V215,0)+IF(Header!$C$4=W$7,W215,0)+IF(Header!$C$4=X$7,X215,0)+IF(Header!$C$4=Y$7,Y215,0)+IF(Header!$C$4=Z$7,Z215,0)+IF(Header!$C$4=AA$7,AA215,0)+IF(Header!$C$4=AB$7,AB215,0)+IF(Header!$C$4=AC$7,AC215,0)+IF(Header!$C$4=AD$7,AD215,0)</f>
        <v>0</v>
      </c>
      <c r="AG215" s="351">
        <f t="shared" si="62"/>
        <v>0</v>
      </c>
      <c r="AJ215" s="2">
        <f t="shared" si="50"/>
        <v>0</v>
      </c>
      <c r="AK215" s="341">
        <f t="shared" si="51"/>
        <v>0</v>
      </c>
      <c r="AL215" s="341">
        <f t="shared" si="52"/>
        <v>0</v>
      </c>
      <c r="AM215" s="341">
        <f t="shared" si="53"/>
        <v>0</v>
      </c>
      <c r="AN215" s="341">
        <f t="shared" si="54"/>
        <v>0</v>
      </c>
      <c r="AO215" s="341">
        <f t="shared" si="55"/>
        <v>0</v>
      </c>
      <c r="AP215" s="341">
        <f t="shared" si="56"/>
        <v>0</v>
      </c>
      <c r="AQ215" s="341">
        <f t="shared" si="57"/>
        <v>0</v>
      </c>
      <c r="AR215" s="341">
        <f t="shared" si="58"/>
        <v>0</v>
      </c>
      <c r="AS215" s="341">
        <f t="shared" si="59"/>
        <v>0</v>
      </c>
      <c r="AT215" s="341">
        <f t="shared" si="60"/>
        <v>0</v>
      </c>
      <c r="AU215" s="341">
        <f t="shared" si="61"/>
        <v>0</v>
      </c>
      <c r="AV215" s="351"/>
      <c r="AX215" s="349" cm="1">
        <f t="array" ref="AX215">IFERROR(_xldudf_SCOTT_SUMTRANSACTIONS(Scotts_Org1,'COA - VALUE TABLE'!$A215,'COA - VALUE TABLE'!AX$5,'COA - VALUE TABLE'!AX$6),0)</f>
        <v>0</v>
      </c>
      <c r="AY215" s="350" cm="1">
        <f t="array" ref="AY215">IFERROR(_xldudf_SCOTT_SUMTRANSACTIONS(Scotts_Org1,'COA - VALUE TABLE'!$A215,'COA - VALUE TABLE'!AY$5,'COA - VALUE TABLE'!AY$6),0)</f>
        <v>0</v>
      </c>
      <c r="AZ215" s="350" cm="1">
        <f t="array" ref="AZ215">IFERROR(_xldudf_SCOTT_SUMTRANSACTIONS(Scotts_Org1,'COA - VALUE TABLE'!$A215,'COA - VALUE TABLE'!AZ$5,'COA - VALUE TABLE'!AZ$6),0)</f>
        <v>0</v>
      </c>
      <c r="BA215" s="350" cm="1">
        <f t="array" ref="BA215">IFERROR(_xldudf_SCOTT_SUMTRANSACTIONS(Scotts_Org1,'COA - VALUE TABLE'!$A215,'COA - VALUE TABLE'!BA$5,'COA - VALUE TABLE'!BA$6),0)</f>
        <v>0</v>
      </c>
      <c r="BB215" s="350" cm="1">
        <f t="array" ref="BB215">IFERROR(_xldudf_SCOTT_SUMTRANSACTIONS(Scotts_Org1,'COA - VALUE TABLE'!$A215,'COA - VALUE TABLE'!BB$5,'COA - VALUE TABLE'!BB$6),0)</f>
        <v>0</v>
      </c>
      <c r="BC215" s="350" cm="1">
        <f t="array" ref="BC215">IFERROR(_xldudf_SCOTT_SUMTRANSACTIONS(Scotts_Org1,'COA - VALUE TABLE'!$A215,'COA - VALUE TABLE'!BC$5,'COA - VALUE TABLE'!BC$6),0)</f>
        <v>0</v>
      </c>
      <c r="BD215" s="350" cm="1">
        <f t="array" ref="BD215">IFERROR(_xldudf_SCOTT_SUMTRANSACTIONS(Scotts_Org1,'COA - VALUE TABLE'!$A215,'COA - VALUE TABLE'!BD$5,'COA - VALUE TABLE'!BD$6),0)</f>
        <v>0</v>
      </c>
      <c r="BE215" s="350" cm="1">
        <f t="array" ref="BE215">IFERROR(_xldudf_SCOTT_SUMTRANSACTIONS(Scotts_Org1,'COA - VALUE TABLE'!$A215,'COA - VALUE TABLE'!BE$5,'COA - VALUE TABLE'!BE$6),0)</f>
        <v>0</v>
      </c>
      <c r="BF215" s="350" cm="1">
        <f t="array" ref="BF215">IFERROR(_xldudf_SCOTT_SUMTRANSACTIONS(Scotts_Org1,'COA - VALUE TABLE'!$A215,'COA - VALUE TABLE'!BF$5,'COA - VALUE TABLE'!BF$6),0)</f>
        <v>0</v>
      </c>
      <c r="BG215" s="350" cm="1">
        <f t="array" ref="BG215">IFERROR(_xldudf_SCOTT_SUMTRANSACTIONS(Scotts_Org1,'COA - VALUE TABLE'!$A215,'COA - VALUE TABLE'!BG$5,'COA - VALUE TABLE'!BG$6),0)</f>
        <v>0</v>
      </c>
      <c r="BH215" s="350" cm="1">
        <f t="array" ref="BH215">IFERROR(_xldudf_SCOTT_SUMTRANSACTIONS(Scotts_Org1,'COA - VALUE TABLE'!$A215,'COA - VALUE TABLE'!BH$5,'COA - VALUE TABLE'!BH$6),0)</f>
        <v>0</v>
      </c>
      <c r="BI215" s="350" cm="1">
        <f t="array" ref="BI215">IFERROR(_xldudf_SCOTT_SUMTRANSACTIONS(Scotts_Org1,'COA - VALUE TABLE'!$A215,'COA - VALUE TABLE'!BI$5,'COA - VALUE TABLE'!BI$6),0)</f>
        <v>0</v>
      </c>
      <c r="BJ215" s="351" cm="1">
        <f t="array" ref="BJ215">IFERROR(_xldudf_SCOTT_SUMTRANSACTIONS(Scotts_Org1,'COA - VALUE TABLE'!$A215,'COA - VALUE TABLE'!BJ$5,'COA - VALUE TABLE'!BJ$6),0)</f>
        <v>0</v>
      </c>
    </row>
    <row r="216" spans="1:62" x14ac:dyDescent="0.2">
      <c r="A216" s="2"/>
      <c r="B216" s="341"/>
      <c r="C216" s="341"/>
      <c r="D216" s="341"/>
      <c r="E216" s="341"/>
      <c r="F216" s="341"/>
      <c r="G216" s="341"/>
      <c r="H216" s="341"/>
      <c r="I216" s="341"/>
      <c r="J216" s="341"/>
      <c r="K216" s="3"/>
      <c r="L216" t="str">
        <f t="shared" si="48"/>
        <v xml:space="preserve"> - </v>
      </c>
      <c r="M216" t="s">
        <v>456</v>
      </c>
      <c r="S216" s="349" cm="1">
        <f t="array" ref="S216">IFERROR(_xldudf_SCOTT_SUMTRANSACTIONS(Scotts_Org1,'COA - VALUE TABLE'!$A216,'COA - VALUE TABLE'!S$5,'COA - VALUE TABLE'!S$6),0)</f>
        <v>0</v>
      </c>
      <c r="T216" s="350" cm="1">
        <f t="array" ref="T216">IFERROR(_xldudf_SCOTT_SUMTRANSACTIONS(Scotts_Org1,'COA - VALUE TABLE'!$A216,'COA - VALUE TABLE'!T$5,'COA - VALUE TABLE'!T$6),0)</f>
        <v>0</v>
      </c>
      <c r="U216" s="350" cm="1">
        <f t="array" ref="U216">IFERROR(_xldudf_SCOTT_SUMTRANSACTIONS(Scotts_Org1,'COA - VALUE TABLE'!$A216,'COA - VALUE TABLE'!U$5,'COA - VALUE TABLE'!U$6),0)</f>
        <v>0</v>
      </c>
      <c r="V216" s="350" cm="1">
        <f t="array" ref="V216">IFERROR(_xldudf_SCOTT_SUMTRANSACTIONS(Scotts_Org1,'COA - VALUE TABLE'!$A216,'COA - VALUE TABLE'!V$5,'COA - VALUE TABLE'!V$6),0)</f>
        <v>0</v>
      </c>
      <c r="W216" s="350" cm="1">
        <f t="array" ref="W216">IFERROR(_xldudf_SCOTT_SUMTRANSACTIONS(Scotts_Org1,'COA - VALUE TABLE'!$A216,'COA - VALUE TABLE'!W$5,'COA - VALUE TABLE'!W$6),0)</f>
        <v>0</v>
      </c>
      <c r="X216" s="350" cm="1">
        <f t="array" ref="X216">IFERROR(_xldudf_SCOTT_SUMTRANSACTIONS(Scotts_Org1,'COA - VALUE TABLE'!$A216,'COA - VALUE TABLE'!X$5,'COA - VALUE TABLE'!X$6),0)</f>
        <v>0</v>
      </c>
      <c r="Y216" s="350" cm="1">
        <f t="array" ref="Y216">IFERROR(_xldudf_SCOTT_SUMTRANSACTIONS(Scotts_Org1,'COA - VALUE TABLE'!$A216,'COA - VALUE TABLE'!Y$5,'COA - VALUE TABLE'!Y$6),0)</f>
        <v>0</v>
      </c>
      <c r="Z216" s="350" cm="1">
        <f t="array" ref="Z216">IFERROR(_xldudf_SCOTT_SUMTRANSACTIONS(Scotts_Org1,'COA - VALUE TABLE'!$A216,'COA - VALUE TABLE'!Z$5,'COA - VALUE TABLE'!Z$6),0)</f>
        <v>0</v>
      </c>
      <c r="AA216" s="350" cm="1">
        <f t="array" ref="AA216">IFERROR(_xldudf_SCOTT_SUMTRANSACTIONS(Scotts_Org1,'COA - VALUE TABLE'!$A216,'COA - VALUE TABLE'!AA$5,'COA - VALUE TABLE'!AA$6),0)</f>
        <v>0</v>
      </c>
      <c r="AB216" s="350" cm="1">
        <f t="array" ref="AB216">IFERROR(_xldudf_SCOTT_SUMTRANSACTIONS(Scotts_Org1,'COA - VALUE TABLE'!$A216,'COA - VALUE TABLE'!AB$5,'COA - VALUE TABLE'!AB$6),0)</f>
        <v>0</v>
      </c>
      <c r="AC216" s="350" cm="1">
        <f t="array" ref="AC216">IFERROR(_xldudf_SCOTT_SUMTRANSACTIONS(Scotts_Org1,'COA - VALUE TABLE'!$A216,'COA - VALUE TABLE'!AC$5,'COA - VALUE TABLE'!AC$6),0)</f>
        <v>0</v>
      </c>
      <c r="AD216" s="350" cm="1">
        <f t="array" ref="AD216">IFERROR(_xldudf_SCOTT_SUMTRANSACTIONS(Scotts_Org1,'COA - VALUE TABLE'!$A216,'COA - VALUE TABLE'!AD$5,'COA - VALUE TABLE'!AD$6),0)</f>
        <v>0</v>
      </c>
      <c r="AE216" s="350">
        <f t="shared" si="49"/>
        <v>0</v>
      </c>
      <c r="AF216" s="350">
        <f>IF(Header!$C$4=S$7,S216,0)+IF(Header!$C$4=T$7,T216,0)+IF(Header!$C$4=U$7,U216,0)+IF(Header!$C$4=V$7,V216,0)+IF(Header!$C$4=W$7,W216,0)+IF(Header!$C$4=X$7,X216,0)+IF(Header!$C$4=Y$7,Y216,0)+IF(Header!$C$4=Z$7,Z216,0)+IF(Header!$C$4=AA$7,AA216,0)+IF(Header!$C$4=AB$7,AB216,0)+IF(Header!$C$4=AC$7,AC216,0)+IF(Header!$C$4=AD$7,AD216,0)</f>
        <v>0</v>
      </c>
      <c r="AG216" s="351">
        <f t="shared" si="62"/>
        <v>0</v>
      </c>
      <c r="AJ216" s="2">
        <f t="shared" si="50"/>
        <v>0</v>
      </c>
      <c r="AK216" s="341">
        <f t="shared" si="51"/>
        <v>0</v>
      </c>
      <c r="AL216" s="341">
        <f t="shared" si="52"/>
        <v>0</v>
      </c>
      <c r="AM216" s="341">
        <f t="shared" si="53"/>
        <v>0</v>
      </c>
      <c r="AN216" s="341">
        <f t="shared" si="54"/>
        <v>0</v>
      </c>
      <c r="AO216" s="341">
        <f t="shared" si="55"/>
        <v>0</v>
      </c>
      <c r="AP216" s="341">
        <f t="shared" si="56"/>
        <v>0</v>
      </c>
      <c r="AQ216" s="341">
        <f t="shared" si="57"/>
        <v>0</v>
      </c>
      <c r="AR216" s="341">
        <f t="shared" si="58"/>
        <v>0</v>
      </c>
      <c r="AS216" s="341">
        <f t="shared" si="59"/>
        <v>0</v>
      </c>
      <c r="AT216" s="341">
        <f t="shared" si="60"/>
        <v>0</v>
      </c>
      <c r="AU216" s="341">
        <f t="shared" si="61"/>
        <v>0</v>
      </c>
      <c r="AV216" s="351"/>
      <c r="AX216" s="349" cm="1">
        <f t="array" ref="AX216">IFERROR(_xldudf_SCOTT_SUMTRANSACTIONS(Scotts_Org1,'COA - VALUE TABLE'!$A216,'COA - VALUE TABLE'!AX$5,'COA - VALUE TABLE'!AX$6),0)</f>
        <v>0</v>
      </c>
      <c r="AY216" s="350" cm="1">
        <f t="array" ref="AY216">IFERROR(_xldudf_SCOTT_SUMTRANSACTIONS(Scotts_Org1,'COA - VALUE TABLE'!$A216,'COA - VALUE TABLE'!AY$5,'COA - VALUE TABLE'!AY$6),0)</f>
        <v>0</v>
      </c>
      <c r="AZ216" s="350" cm="1">
        <f t="array" ref="AZ216">IFERROR(_xldudf_SCOTT_SUMTRANSACTIONS(Scotts_Org1,'COA - VALUE TABLE'!$A216,'COA - VALUE TABLE'!AZ$5,'COA - VALUE TABLE'!AZ$6),0)</f>
        <v>0</v>
      </c>
      <c r="BA216" s="350" cm="1">
        <f t="array" ref="BA216">IFERROR(_xldudf_SCOTT_SUMTRANSACTIONS(Scotts_Org1,'COA - VALUE TABLE'!$A216,'COA - VALUE TABLE'!BA$5,'COA - VALUE TABLE'!BA$6),0)</f>
        <v>0</v>
      </c>
      <c r="BB216" s="350" cm="1">
        <f t="array" ref="BB216">IFERROR(_xldudf_SCOTT_SUMTRANSACTIONS(Scotts_Org1,'COA - VALUE TABLE'!$A216,'COA - VALUE TABLE'!BB$5,'COA - VALUE TABLE'!BB$6),0)</f>
        <v>0</v>
      </c>
      <c r="BC216" s="350" cm="1">
        <f t="array" ref="BC216">IFERROR(_xldudf_SCOTT_SUMTRANSACTIONS(Scotts_Org1,'COA - VALUE TABLE'!$A216,'COA - VALUE TABLE'!BC$5,'COA - VALUE TABLE'!BC$6),0)</f>
        <v>0</v>
      </c>
      <c r="BD216" s="350" cm="1">
        <f t="array" ref="BD216">IFERROR(_xldudf_SCOTT_SUMTRANSACTIONS(Scotts_Org1,'COA - VALUE TABLE'!$A216,'COA - VALUE TABLE'!BD$5,'COA - VALUE TABLE'!BD$6),0)</f>
        <v>0</v>
      </c>
      <c r="BE216" s="350" cm="1">
        <f t="array" ref="BE216">IFERROR(_xldudf_SCOTT_SUMTRANSACTIONS(Scotts_Org1,'COA - VALUE TABLE'!$A216,'COA - VALUE TABLE'!BE$5,'COA - VALUE TABLE'!BE$6),0)</f>
        <v>0</v>
      </c>
      <c r="BF216" s="350" cm="1">
        <f t="array" ref="BF216">IFERROR(_xldudf_SCOTT_SUMTRANSACTIONS(Scotts_Org1,'COA - VALUE TABLE'!$A216,'COA - VALUE TABLE'!BF$5,'COA - VALUE TABLE'!BF$6),0)</f>
        <v>0</v>
      </c>
      <c r="BG216" s="350" cm="1">
        <f t="array" ref="BG216">IFERROR(_xldudf_SCOTT_SUMTRANSACTIONS(Scotts_Org1,'COA - VALUE TABLE'!$A216,'COA - VALUE TABLE'!BG$5,'COA - VALUE TABLE'!BG$6),0)</f>
        <v>0</v>
      </c>
      <c r="BH216" s="350" cm="1">
        <f t="array" ref="BH216">IFERROR(_xldudf_SCOTT_SUMTRANSACTIONS(Scotts_Org1,'COA - VALUE TABLE'!$A216,'COA - VALUE TABLE'!BH$5,'COA - VALUE TABLE'!BH$6),0)</f>
        <v>0</v>
      </c>
      <c r="BI216" s="350" cm="1">
        <f t="array" ref="BI216">IFERROR(_xldudf_SCOTT_SUMTRANSACTIONS(Scotts_Org1,'COA - VALUE TABLE'!$A216,'COA - VALUE TABLE'!BI$5,'COA - VALUE TABLE'!BI$6),0)</f>
        <v>0</v>
      </c>
      <c r="BJ216" s="351" cm="1">
        <f t="array" ref="BJ216">IFERROR(_xldudf_SCOTT_SUMTRANSACTIONS(Scotts_Org1,'COA - VALUE TABLE'!$A216,'COA - VALUE TABLE'!BJ$5,'COA - VALUE TABLE'!BJ$6),0)</f>
        <v>0</v>
      </c>
    </row>
    <row r="217" spans="1:62" x14ac:dyDescent="0.2">
      <c r="A217" s="2"/>
      <c r="B217" s="341"/>
      <c r="C217" s="341"/>
      <c r="D217" s="341"/>
      <c r="E217" s="341"/>
      <c r="F217" s="341"/>
      <c r="G217" s="341"/>
      <c r="H217" s="341"/>
      <c r="I217" s="341"/>
      <c r="J217" s="341"/>
      <c r="K217" s="3"/>
      <c r="L217" t="str">
        <f t="shared" si="48"/>
        <v xml:space="preserve"> - </v>
      </c>
      <c r="M217" t="s">
        <v>456</v>
      </c>
      <c r="S217" s="349" cm="1">
        <f t="array" ref="S217">IFERROR(_xldudf_SCOTT_SUMTRANSACTIONS(Scotts_Org1,'COA - VALUE TABLE'!$A217,'COA - VALUE TABLE'!S$5,'COA - VALUE TABLE'!S$6),0)</f>
        <v>0</v>
      </c>
      <c r="T217" s="350" cm="1">
        <f t="array" ref="T217">IFERROR(_xldudf_SCOTT_SUMTRANSACTIONS(Scotts_Org1,'COA - VALUE TABLE'!$A217,'COA - VALUE TABLE'!T$5,'COA - VALUE TABLE'!T$6),0)</f>
        <v>0</v>
      </c>
      <c r="U217" s="350" cm="1">
        <f t="array" ref="U217">IFERROR(_xldudf_SCOTT_SUMTRANSACTIONS(Scotts_Org1,'COA - VALUE TABLE'!$A217,'COA - VALUE TABLE'!U$5,'COA - VALUE TABLE'!U$6),0)</f>
        <v>0</v>
      </c>
      <c r="V217" s="350" cm="1">
        <f t="array" ref="V217">IFERROR(_xldudf_SCOTT_SUMTRANSACTIONS(Scotts_Org1,'COA - VALUE TABLE'!$A217,'COA - VALUE TABLE'!V$5,'COA - VALUE TABLE'!V$6),0)</f>
        <v>0</v>
      </c>
      <c r="W217" s="350" cm="1">
        <f t="array" ref="W217">IFERROR(_xldudf_SCOTT_SUMTRANSACTIONS(Scotts_Org1,'COA - VALUE TABLE'!$A217,'COA - VALUE TABLE'!W$5,'COA - VALUE TABLE'!W$6),0)</f>
        <v>0</v>
      </c>
      <c r="X217" s="350" cm="1">
        <f t="array" ref="X217">IFERROR(_xldudf_SCOTT_SUMTRANSACTIONS(Scotts_Org1,'COA - VALUE TABLE'!$A217,'COA - VALUE TABLE'!X$5,'COA - VALUE TABLE'!X$6),0)</f>
        <v>0</v>
      </c>
      <c r="Y217" s="350" cm="1">
        <f t="array" ref="Y217">IFERROR(_xldudf_SCOTT_SUMTRANSACTIONS(Scotts_Org1,'COA - VALUE TABLE'!$A217,'COA - VALUE TABLE'!Y$5,'COA - VALUE TABLE'!Y$6),0)</f>
        <v>0</v>
      </c>
      <c r="Z217" s="350" cm="1">
        <f t="array" ref="Z217">IFERROR(_xldudf_SCOTT_SUMTRANSACTIONS(Scotts_Org1,'COA - VALUE TABLE'!$A217,'COA - VALUE TABLE'!Z$5,'COA - VALUE TABLE'!Z$6),0)</f>
        <v>0</v>
      </c>
      <c r="AA217" s="350" cm="1">
        <f t="array" ref="AA217">IFERROR(_xldudf_SCOTT_SUMTRANSACTIONS(Scotts_Org1,'COA - VALUE TABLE'!$A217,'COA - VALUE TABLE'!AA$5,'COA - VALUE TABLE'!AA$6),0)</f>
        <v>0</v>
      </c>
      <c r="AB217" s="350" cm="1">
        <f t="array" ref="AB217">IFERROR(_xldudf_SCOTT_SUMTRANSACTIONS(Scotts_Org1,'COA - VALUE TABLE'!$A217,'COA - VALUE TABLE'!AB$5,'COA - VALUE TABLE'!AB$6),0)</f>
        <v>0</v>
      </c>
      <c r="AC217" s="350" cm="1">
        <f t="array" ref="AC217">IFERROR(_xldudf_SCOTT_SUMTRANSACTIONS(Scotts_Org1,'COA - VALUE TABLE'!$A217,'COA - VALUE TABLE'!AC$5,'COA - VALUE TABLE'!AC$6),0)</f>
        <v>0</v>
      </c>
      <c r="AD217" s="350" cm="1">
        <f t="array" ref="AD217">IFERROR(_xldudf_SCOTT_SUMTRANSACTIONS(Scotts_Org1,'COA - VALUE TABLE'!$A217,'COA - VALUE TABLE'!AD$5,'COA - VALUE TABLE'!AD$6),0)</f>
        <v>0</v>
      </c>
      <c r="AE217" s="350">
        <f t="shared" si="49"/>
        <v>0</v>
      </c>
      <c r="AF217" s="350">
        <f>IF(Header!$C$4=S$7,S217,0)+IF(Header!$C$4=T$7,T217,0)+IF(Header!$C$4=U$7,U217,0)+IF(Header!$C$4=V$7,V217,0)+IF(Header!$C$4=W$7,W217,0)+IF(Header!$C$4=X$7,X217,0)+IF(Header!$C$4=Y$7,Y217,0)+IF(Header!$C$4=Z$7,Z217,0)+IF(Header!$C$4=AA$7,AA217,0)+IF(Header!$C$4=AB$7,AB217,0)+IF(Header!$C$4=AC$7,AC217,0)+IF(Header!$C$4=AD$7,AD217,0)</f>
        <v>0</v>
      </c>
      <c r="AG217" s="351">
        <f t="shared" si="62"/>
        <v>0</v>
      </c>
      <c r="AJ217" s="2">
        <f t="shared" si="50"/>
        <v>0</v>
      </c>
      <c r="AK217" s="341">
        <f t="shared" si="51"/>
        <v>0</v>
      </c>
      <c r="AL217" s="341">
        <f t="shared" si="52"/>
        <v>0</v>
      </c>
      <c r="AM217" s="341">
        <f t="shared" si="53"/>
        <v>0</v>
      </c>
      <c r="AN217" s="341">
        <f t="shared" si="54"/>
        <v>0</v>
      </c>
      <c r="AO217" s="341">
        <f t="shared" si="55"/>
        <v>0</v>
      </c>
      <c r="AP217" s="341">
        <f t="shared" si="56"/>
        <v>0</v>
      </c>
      <c r="AQ217" s="341">
        <f t="shared" si="57"/>
        <v>0</v>
      </c>
      <c r="AR217" s="341">
        <f t="shared" si="58"/>
        <v>0</v>
      </c>
      <c r="AS217" s="341">
        <f t="shared" si="59"/>
        <v>0</v>
      </c>
      <c r="AT217" s="341">
        <f t="shared" si="60"/>
        <v>0</v>
      </c>
      <c r="AU217" s="341">
        <f t="shared" si="61"/>
        <v>0</v>
      </c>
      <c r="AV217" s="351"/>
      <c r="AX217" s="349" cm="1">
        <f t="array" ref="AX217">IFERROR(_xldudf_SCOTT_SUMTRANSACTIONS(Scotts_Org1,'COA - VALUE TABLE'!$A217,'COA - VALUE TABLE'!AX$5,'COA - VALUE TABLE'!AX$6),0)</f>
        <v>0</v>
      </c>
      <c r="AY217" s="350" cm="1">
        <f t="array" ref="AY217">IFERROR(_xldudf_SCOTT_SUMTRANSACTIONS(Scotts_Org1,'COA - VALUE TABLE'!$A217,'COA - VALUE TABLE'!AY$5,'COA - VALUE TABLE'!AY$6),0)</f>
        <v>0</v>
      </c>
      <c r="AZ217" s="350" cm="1">
        <f t="array" ref="AZ217">IFERROR(_xldudf_SCOTT_SUMTRANSACTIONS(Scotts_Org1,'COA - VALUE TABLE'!$A217,'COA - VALUE TABLE'!AZ$5,'COA - VALUE TABLE'!AZ$6),0)</f>
        <v>0</v>
      </c>
      <c r="BA217" s="350" cm="1">
        <f t="array" ref="BA217">IFERROR(_xldudf_SCOTT_SUMTRANSACTIONS(Scotts_Org1,'COA - VALUE TABLE'!$A217,'COA - VALUE TABLE'!BA$5,'COA - VALUE TABLE'!BA$6),0)</f>
        <v>0</v>
      </c>
      <c r="BB217" s="350" cm="1">
        <f t="array" ref="BB217">IFERROR(_xldudf_SCOTT_SUMTRANSACTIONS(Scotts_Org1,'COA - VALUE TABLE'!$A217,'COA - VALUE TABLE'!BB$5,'COA - VALUE TABLE'!BB$6),0)</f>
        <v>0</v>
      </c>
      <c r="BC217" s="350" cm="1">
        <f t="array" ref="BC217">IFERROR(_xldudf_SCOTT_SUMTRANSACTIONS(Scotts_Org1,'COA - VALUE TABLE'!$A217,'COA - VALUE TABLE'!BC$5,'COA - VALUE TABLE'!BC$6),0)</f>
        <v>0</v>
      </c>
      <c r="BD217" s="350" cm="1">
        <f t="array" ref="BD217">IFERROR(_xldudf_SCOTT_SUMTRANSACTIONS(Scotts_Org1,'COA - VALUE TABLE'!$A217,'COA - VALUE TABLE'!BD$5,'COA - VALUE TABLE'!BD$6),0)</f>
        <v>0</v>
      </c>
      <c r="BE217" s="350" cm="1">
        <f t="array" ref="BE217">IFERROR(_xldudf_SCOTT_SUMTRANSACTIONS(Scotts_Org1,'COA - VALUE TABLE'!$A217,'COA - VALUE TABLE'!BE$5,'COA - VALUE TABLE'!BE$6),0)</f>
        <v>0</v>
      </c>
      <c r="BF217" s="350" cm="1">
        <f t="array" ref="BF217">IFERROR(_xldudf_SCOTT_SUMTRANSACTIONS(Scotts_Org1,'COA - VALUE TABLE'!$A217,'COA - VALUE TABLE'!BF$5,'COA - VALUE TABLE'!BF$6),0)</f>
        <v>0</v>
      </c>
      <c r="BG217" s="350" cm="1">
        <f t="array" ref="BG217">IFERROR(_xldudf_SCOTT_SUMTRANSACTIONS(Scotts_Org1,'COA - VALUE TABLE'!$A217,'COA - VALUE TABLE'!BG$5,'COA - VALUE TABLE'!BG$6),0)</f>
        <v>0</v>
      </c>
      <c r="BH217" s="350" cm="1">
        <f t="array" ref="BH217">IFERROR(_xldudf_SCOTT_SUMTRANSACTIONS(Scotts_Org1,'COA - VALUE TABLE'!$A217,'COA - VALUE TABLE'!BH$5,'COA - VALUE TABLE'!BH$6),0)</f>
        <v>0</v>
      </c>
      <c r="BI217" s="350" cm="1">
        <f t="array" ref="BI217">IFERROR(_xldudf_SCOTT_SUMTRANSACTIONS(Scotts_Org1,'COA - VALUE TABLE'!$A217,'COA - VALUE TABLE'!BI$5,'COA - VALUE TABLE'!BI$6),0)</f>
        <v>0</v>
      </c>
      <c r="BJ217" s="351" cm="1">
        <f t="array" ref="BJ217">IFERROR(_xldudf_SCOTT_SUMTRANSACTIONS(Scotts_Org1,'COA - VALUE TABLE'!$A217,'COA - VALUE TABLE'!BJ$5,'COA - VALUE TABLE'!BJ$6),0)</f>
        <v>0</v>
      </c>
    </row>
    <row r="218" spans="1:62" x14ac:dyDescent="0.2">
      <c r="A218" s="2"/>
      <c r="B218" s="341"/>
      <c r="C218" s="341"/>
      <c r="D218" s="341"/>
      <c r="E218" s="341"/>
      <c r="F218" s="341"/>
      <c r="G218" s="341"/>
      <c r="H218" s="341"/>
      <c r="I218" s="341"/>
      <c r="J218" s="341"/>
      <c r="K218" s="3"/>
      <c r="L218" t="str">
        <f t="shared" si="48"/>
        <v xml:space="preserve"> - </v>
      </c>
      <c r="M218" t="s">
        <v>456</v>
      </c>
      <c r="S218" s="349" cm="1">
        <f t="array" ref="S218">IFERROR(_xldudf_SCOTT_SUMTRANSACTIONS(Scotts_Org1,'COA - VALUE TABLE'!$A218,'COA - VALUE TABLE'!S$5,'COA - VALUE TABLE'!S$6),0)</f>
        <v>0</v>
      </c>
      <c r="T218" s="350" cm="1">
        <f t="array" ref="T218">IFERROR(_xldudf_SCOTT_SUMTRANSACTIONS(Scotts_Org1,'COA - VALUE TABLE'!$A218,'COA - VALUE TABLE'!T$5,'COA - VALUE TABLE'!T$6),0)</f>
        <v>0</v>
      </c>
      <c r="U218" s="350" cm="1">
        <f t="array" ref="U218">IFERROR(_xldudf_SCOTT_SUMTRANSACTIONS(Scotts_Org1,'COA - VALUE TABLE'!$A218,'COA - VALUE TABLE'!U$5,'COA - VALUE TABLE'!U$6),0)</f>
        <v>0</v>
      </c>
      <c r="V218" s="350" cm="1">
        <f t="array" ref="V218">IFERROR(_xldudf_SCOTT_SUMTRANSACTIONS(Scotts_Org1,'COA - VALUE TABLE'!$A218,'COA - VALUE TABLE'!V$5,'COA - VALUE TABLE'!V$6),0)</f>
        <v>0</v>
      </c>
      <c r="W218" s="350" cm="1">
        <f t="array" ref="W218">IFERROR(_xldudf_SCOTT_SUMTRANSACTIONS(Scotts_Org1,'COA - VALUE TABLE'!$A218,'COA - VALUE TABLE'!W$5,'COA - VALUE TABLE'!W$6),0)</f>
        <v>0</v>
      </c>
      <c r="X218" s="350" cm="1">
        <f t="array" ref="X218">IFERROR(_xldudf_SCOTT_SUMTRANSACTIONS(Scotts_Org1,'COA - VALUE TABLE'!$A218,'COA - VALUE TABLE'!X$5,'COA - VALUE TABLE'!X$6),0)</f>
        <v>0</v>
      </c>
      <c r="Y218" s="350" cm="1">
        <f t="array" ref="Y218">IFERROR(_xldudf_SCOTT_SUMTRANSACTIONS(Scotts_Org1,'COA - VALUE TABLE'!$A218,'COA - VALUE TABLE'!Y$5,'COA - VALUE TABLE'!Y$6),0)</f>
        <v>0</v>
      </c>
      <c r="Z218" s="350" cm="1">
        <f t="array" ref="Z218">IFERROR(_xldudf_SCOTT_SUMTRANSACTIONS(Scotts_Org1,'COA - VALUE TABLE'!$A218,'COA - VALUE TABLE'!Z$5,'COA - VALUE TABLE'!Z$6),0)</f>
        <v>0</v>
      </c>
      <c r="AA218" s="350" cm="1">
        <f t="array" ref="AA218">IFERROR(_xldudf_SCOTT_SUMTRANSACTIONS(Scotts_Org1,'COA - VALUE TABLE'!$A218,'COA - VALUE TABLE'!AA$5,'COA - VALUE TABLE'!AA$6),0)</f>
        <v>0</v>
      </c>
      <c r="AB218" s="350" cm="1">
        <f t="array" ref="AB218">IFERROR(_xldudf_SCOTT_SUMTRANSACTIONS(Scotts_Org1,'COA - VALUE TABLE'!$A218,'COA - VALUE TABLE'!AB$5,'COA - VALUE TABLE'!AB$6),0)</f>
        <v>0</v>
      </c>
      <c r="AC218" s="350" cm="1">
        <f t="array" ref="AC218">IFERROR(_xldudf_SCOTT_SUMTRANSACTIONS(Scotts_Org1,'COA - VALUE TABLE'!$A218,'COA - VALUE TABLE'!AC$5,'COA - VALUE TABLE'!AC$6),0)</f>
        <v>0</v>
      </c>
      <c r="AD218" s="350" cm="1">
        <f t="array" ref="AD218">IFERROR(_xldudf_SCOTT_SUMTRANSACTIONS(Scotts_Org1,'COA - VALUE TABLE'!$A218,'COA - VALUE TABLE'!AD$5,'COA - VALUE TABLE'!AD$6),0)</f>
        <v>0</v>
      </c>
      <c r="AE218" s="350">
        <f t="shared" si="49"/>
        <v>0</v>
      </c>
      <c r="AF218" s="350">
        <f>IF(Header!$C$4=S$7,S218,0)+IF(Header!$C$4=T$7,T218,0)+IF(Header!$C$4=U$7,U218,0)+IF(Header!$C$4=V$7,V218,0)+IF(Header!$C$4=W$7,W218,0)+IF(Header!$C$4=X$7,X218,0)+IF(Header!$C$4=Y$7,Y218,0)+IF(Header!$C$4=Z$7,Z218,0)+IF(Header!$C$4=AA$7,AA218,0)+IF(Header!$C$4=AB$7,AB218,0)+IF(Header!$C$4=AC$7,AC218,0)+IF(Header!$C$4=AD$7,AD218,0)</f>
        <v>0</v>
      </c>
      <c r="AG218" s="351">
        <f t="shared" si="62"/>
        <v>0</v>
      </c>
      <c r="AJ218" s="2">
        <f t="shared" si="50"/>
        <v>0</v>
      </c>
      <c r="AK218" s="341">
        <f t="shared" si="51"/>
        <v>0</v>
      </c>
      <c r="AL218" s="341">
        <f t="shared" si="52"/>
        <v>0</v>
      </c>
      <c r="AM218" s="341">
        <f t="shared" si="53"/>
        <v>0</v>
      </c>
      <c r="AN218" s="341">
        <f t="shared" si="54"/>
        <v>0</v>
      </c>
      <c r="AO218" s="341">
        <f t="shared" si="55"/>
        <v>0</v>
      </c>
      <c r="AP218" s="341">
        <f t="shared" si="56"/>
        <v>0</v>
      </c>
      <c r="AQ218" s="341">
        <f t="shared" si="57"/>
        <v>0</v>
      </c>
      <c r="AR218" s="341">
        <f t="shared" si="58"/>
        <v>0</v>
      </c>
      <c r="AS218" s="341">
        <f t="shared" si="59"/>
        <v>0</v>
      </c>
      <c r="AT218" s="341">
        <f t="shared" si="60"/>
        <v>0</v>
      </c>
      <c r="AU218" s="341">
        <f t="shared" si="61"/>
        <v>0</v>
      </c>
      <c r="AV218" s="351"/>
      <c r="AX218" s="349" cm="1">
        <f t="array" ref="AX218">IFERROR(_xldudf_SCOTT_SUMTRANSACTIONS(Scotts_Org1,'COA - VALUE TABLE'!$A218,'COA - VALUE TABLE'!AX$5,'COA - VALUE TABLE'!AX$6),0)</f>
        <v>0</v>
      </c>
      <c r="AY218" s="350" cm="1">
        <f t="array" ref="AY218">IFERROR(_xldudf_SCOTT_SUMTRANSACTIONS(Scotts_Org1,'COA - VALUE TABLE'!$A218,'COA - VALUE TABLE'!AY$5,'COA - VALUE TABLE'!AY$6),0)</f>
        <v>0</v>
      </c>
      <c r="AZ218" s="350" cm="1">
        <f t="array" ref="AZ218">IFERROR(_xldudf_SCOTT_SUMTRANSACTIONS(Scotts_Org1,'COA - VALUE TABLE'!$A218,'COA - VALUE TABLE'!AZ$5,'COA - VALUE TABLE'!AZ$6),0)</f>
        <v>0</v>
      </c>
      <c r="BA218" s="350" cm="1">
        <f t="array" ref="BA218">IFERROR(_xldudf_SCOTT_SUMTRANSACTIONS(Scotts_Org1,'COA - VALUE TABLE'!$A218,'COA - VALUE TABLE'!BA$5,'COA - VALUE TABLE'!BA$6),0)</f>
        <v>0</v>
      </c>
      <c r="BB218" s="350" cm="1">
        <f t="array" ref="BB218">IFERROR(_xldudf_SCOTT_SUMTRANSACTIONS(Scotts_Org1,'COA - VALUE TABLE'!$A218,'COA - VALUE TABLE'!BB$5,'COA - VALUE TABLE'!BB$6),0)</f>
        <v>0</v>
      </c>
      <c r="BC218" s="350" cm="1">
        <f t="array" ref="BC218">IFERROR(_xldudf_SCOTT_SUMTRANSACTIONS(Scotts_Org1,'COA - VALUE TABLE'!$A218,'COA - VALUE TABLE'!BC$5,'COA - VALUE TABLE'!BC$6),0)</f>
        <v>0</v>
      </c>
      <c r="BD218" s="350" cm="1">
        <f t="array" ref="BD218">IFERROR(_xldudf_SCOTT_SUMTRANSACTIONS(Scotts_Org1,'COA - VALUE TABLE'!$A218,'COA - VALUE TABLE'!BD$5,'COA - VALUE TABLE'!BD$6),0)</f>
        <v>0</v>
      </c>
      <c r="BE218" s="350" cm="1">
        <f t="array" ref="BE218">IFERROR(_xldudf_SCOTT_SUMTRANSACTIONS(Scotts_Org1,'COA - VALUE TABLE'!$A218,'COA - VALUE TABLE'!BE$5,'COA - VALUE TABLE'!BE$6),0)</f>
        <v>0</v>
      </c>
      <c r="BF218" s="350" cm="1">
        <f t="array" ref="BF218">IFERROR(_xldudf_SCOTT_SUMTRANSACTIONS(Scotts_Org1,'COA - VALUE TABLE'!$A218,'COA - VALUE TABLE'!BF$5,'COA - VALUE TABLE'!BF$6),0)</f>
        <v>0</v>
      </c>
      <c r="BG218" s="350" cm="1">
        <f t="array" ref="BG218">IFERROR(_xldudf_SCOTT_SUMTRANSACTIONS(Scotts_Org1,'COA - VALUE TABLE'!$A218,'COA - VALUE TABLE'!BG$5,'COA - VALUE TABLE'!BG$6),0)</f>
        <v>0</v>
      </c>
      <c r="BH218" s="350" cm="1">
        <f t="array" ref="BH218">IFERROR(_xldudf_SCOTT_SUMTRANSACTIONS(Scotts_Org1,'COA - VALUE TABLE'!$A218,'COA - VALUE TABLE'!BH$5,'COA - VALUE TABLE'!BH$6),0)</f>
        <v>0</v>
      </c>
      <c r="BI218" s="350" cm="1">
        <f t="array" ref="BI218">IFERROR(_xldudf_SCOTT_SUMTRANSACTIONS(Scotts_Org1,'COA - VALUE TABLE'!$A218,'COA - VALUE TABLE'!BI$5,'COA - VALUE TABLE'!BI$6),0)</f>
        <v>0</v>
      </c>
      <c r="BJ218" s="351" cm="1">
        <f t="array" ref="BJ218">IFERROR(_xldudf_SCOTT_SUMTRANSACTIONS(Scotts_Org1,'COA - VALUE TABLE'!$A218,'COA - VALUE TABLE'!BJ$5,'COA - VALUE TABLE'!BJ$6),0)</f>
        <v>0</v>
      </c>
    </row>
    <row r="219" spans="1:62" x14ac:dyDescent="0.2">
      <c r="A219" s="2"/>
      <c r="B219" s="341"/>
      <c r="C219" s="341"/>
      <c r="D219" s="341"/>
      <c r="E219" s="341"/>
      <c r="F219" s="341"/>
      <c r="G219" s="341"/>
      <c r="H219" s="341"/>
      <c r="I219" s="341"/>
      <c r="J219" s="341"/>
      <c r="K219" s="3"/>
      <c r="L219" t="str">
        <f t="shared" si="48"/>
        <v xml:space="preserve"> - </v>
      </c>
      <c r="M219" t="s">
        <v>456</v>
      </c>
      <c r="S219" s="349" cm="1">
        <f t="array" ref="S219">IFERROR(_xldudf_SCOTT_SUMTRANSACTIONS(Scotts_Org1,'COA - VALUE TABLE'!$A219,'COA - VALUE TABLE'!S$5,'COA - VALUE TABLE'!S$6),0)</f>
        <v>0</v>
      </c>
      <c r="T219" s="350" cm="1">
        <f t="array" ref="T219">IFERROR(_xldudf_SCOTT_SUMTRANSACTIONS(Scotts_Org1,'COA - VALUE TABLE'!$A219,'COA - VALUE TABLE'!T$5,'COA - VALUE TABLE'!T$6),0)</f>
        <v>0</v>
      </c>
      <c r="U219" s="350" cm="1">
        <f t="array" ref="U219">IFERROR(_xldudf_SCOTT_SUMTRANSACTIONS(Scotts_Org1,'COA - VALUE TABLE'!$A219,'COA - VALUE TABLE'!U$5,'COA - VALUE TABLE'!U$6),0)</f>
        <v>0</v>
      </c>
      <c r="V219" s="350" cm="1">
        <f t="array" ref="V219">IFERROR(_xldudf_SCOTT_SUMTRANSACTIONS(Scotts_Org1,'COA - VALUE TABLE'!$A219,'COA - VALUE TABLE'!V$5,'COA - VALUE TABLE'!V$6),0)</f>
        <v>0</v>
      </c>
      <c r="W219" s="350" cm="1">
        <f t="array" ref="W219">IFERROR(_xldudf_SCOTT_SUMTRANSACTIONS(Scotts_Org1,'COA - VALUE TABLE'!$A219,'COA - VALUE TABLE'!W$5,'COA - VALUE TABLE'!W$6),0)</f>
        <v>0</v>
      </c>
      <c r="X219" s="350" cm="1">
        <f t="array" ref="X219">IFERROR(_xldudf_SCOTT_SUMTRANSACTIONS(Scotts_Org1,'COA - VALUE TABLE'!$A219,'COA - VALUE TABLE'!X$5,'COA - VALUE TABLE'!X$6),0)</f>
        <v>0</v>
      </c>
      <c r="Y219" s="350" cm="1">
        <f t="array" ref="Y219">IFERROR(_xldudf_SCOTT_SUMTRANSACTIONS(Scotts_Org1,'COA - VALUE TABLE'!$A219,'COA - VALUE TABLE'!Y$5,'COA - VALUE TABLE'!Y$6),0)</f>
        <v>0</v>
      </c>
      <c r="Z219" s="350" cm="1">
        <f t="array" ref="Z219">IFERROR(_xldudf_SCOTT_SUMTRANSACTIONS(Scotts_Org1,'COA - VALUE TABLE'!$A219,'COA - VALUE TABLE'!Z$5,'COA - VALUE TABLE'!Z$6),0)</f>
        <v>0</v>
      </c>
      <c r="AA219" s="350" cm="1">
        <f t="array" ref="AA219">IFERROR(_xldudf_SCOTT_SUMTRANSACTIONS(Scotts_Org1,'COA - VALUE TABLE'!$A219,'COA - VALUE TABLE'!AA$5,'COA - VALUE TABLE'!AA$6),0)</f>
        <v>0</v>
      </c>
      <c r="AB219" s="350" cm="1">
        <f t="array" ref="AB219">IFERROR(_xldudf_SCOTT_SUMTRANSACTIONS(Scotts_Org1,'COA - VALUE TABLE'!$A219,'COA - VALUE TABLE'!AB$5,'COA - VALUE TABLE'!AB$6),0)</f>
        <v>0</v>
      </c>
      <c r="AC219" s="350" cm="1">
        <f t="array" ref="AC219">IFERROR(_xldudf_SCOTT_SUMTRANSACTIONS(Scotts_Org1,'COA - VALUE TABLE'!$A219,'COA - VALUE TABLE'!AC$5,'COA - VALUE TABLE'!AC$6),0)</f>
        <v>0</v>
      </c>
      <c r="AD219" s="350" cm="1">
        <f t="array" ref="AD219">IFERROR(_xldudf_SCOTT_SUMTRANSACTIONS(Scotts_Org1,'COA - VALUE TABLE'!$A219,'COA - VALUE TABLE'!AD$5,'COA - VALUE TABLE'!AD$6),0)</f>
        <v>0</v>
      </c>
      <c r="AE219" s="350">
        <f t="shared" si="49"/>
        <v>0</v>
      </c>
      <c r="AF219" s="350">
        <f>IF(Header!$C$4=S$7,S219,0)+IF(Header!$C$4=T$7,T219,0)+IF(Header!$C$4=U$7,U219,0)+IF(Header!$C$4=V$7,V219,0)+IF(Header!$C$4=W$7,W219,0)+IF(Header!$C$4=X$7,X219,0)+IF(Header!$C$4=Y$7,Y219,0)+IF(Header!$C$4=Z$7,Z219,0)+IF(Header!$C$4=AA$7,AA219,0)+IF(Header!$C$4=AB$7,AB219,0)+IF(Header!$C$4=AC$7,AC219,0)+IF(Header!$C$4=AD$7,AD219,0)</f>
        <v>0</v>
      </c>
      <c r="AG219" s="351">
        <f t="shared" si="62"/>
        <v>0</v>
      </c>
      <c r="AJ219" s="2">
        <f t="shared" si="50"/>
        <v>0</v>
      </c>
      <c r="AK219" s="341">
        <f t="shared" si="51"/>
        <v>0</v>
      </c>
      <c r="AL219" s="341">
        <f t="shared" si="52"/>
        <v>0</v>
      </c>
      <c r="AM219" s="341">
        <f t="shared" si="53"/>
        <v>0</v>
      </c>
      <c r="AN219" s="341">
        <f t="shared" si="54"/>
        <v>0</v>
      </c>
      <c r="AO219" s="341">
        <f t="shared" si="55"/>
        <v>0</v>
      </c>
      <c r="AP219" s="341">
        <f t="shared" si="56"/>
        <v>0</v>
      </c>
      <c r="AQ219" s="341">
        <f t="shared" si="57"/>
        <v>0</v>
      </c>
      <c r="AR219" s="341">
        <f t="shared" si="58"/>
        <v>0</v>
      </c>
      <c r="AS219" s="341">
        <f t="shared" si="59"/>
        <v>0</v>
      </c>
      <c r="AT219" s="341">
        <f t="shared" si="60"/>
        <v>0</v>
      </c>
      <c r="AU219" s="341">
        <f t="shared" si="61"/>
        <v>0</v>
      </c>
      <c r="AV219" s="351"/>
      <c r="AX219" s="349" cm="1">
        <f t="array" ref="AX219">IFERROR(_xldudf_SCOTT_SUMTRANSACTIONS(Scotts_Org1,'COA - VALUE TABLE'!$A219,'COA - VALUE TABLE'!AX$5,'COA - VALUE TABLE'!AX$6),0)</f>
        <v>0</v>
      </c>
      <c r="AY219" s="350" cm="1">
        <f t="array" ref="AY219">IFERROR(_xldudf_SCOTT_SUMTRANSACTIONS(Scotts_Org1,'COA - VALUE TABLE'!$A219,'COA - VALUE TABLE'!AY$5,'COA - VALUE TABLE'!AY$6),0)</f>
        <v>0</v>
      </c>
      <c r="AZ219" s="350" cm="1">
        <f t="array" ref="AZ219">IFERROR(_xldudf_SCOTT_SUMTRANSACTIONS(Scotts_Org1,'COA - VALUE TABLE'!$A219,'COA - VALUE TABLE'!AZ$5,'COA - VALUE TABLE'!AZ$6),0)</f>
        <v>0</v>
      </c>
      <c r="BA219" s="350" cm="1">
        <f t="array" ref="BA219">IFERROR(_xldudf_SCOTT_SUMTRANSACTIONS(Scotts_Org1,'COA - VALUE TABLE'!$A219,'COA - VALUE TABLE'!BA$5,'COA - VALUE TABLE'!BA$6),0)</f>
        <v>0</v>
      </c>
      <c r="BB219" s="350" cm="1">
        <f t="array" ref="BB219">IFERROR(_xldudf_SCOTT_SUMTRANSACTIONS(Scotts_Org1,'COA - VALUE TABLE'!$A219,'COA - VALUE TABLE'!BB$5,'COA - VALUE TABLE'!BB$6),0)</f>
        <v>0</v>
      </c>
      <c r="BC219" s="350" cm="1">
        <f t="array" ref="BC219">IFERROR(_xldudf_SCOTT_SUMTRANSACTIONS(Scotts_Org1,'COA - VALUE TABLE'!$A219,'COA - VALUE TABLE'!BC$5,'COA - VALUE TABLE'!BC$6),0)</f>
        <v>0</v>
      </c>
      <c r="BD219" s="350" cm="1">
        <f t="array" ref="BD219">IFERROR(_xldudf_SCOTT_SUMTRANSACTIONS(Scotts_Org1,'COA - VALUE TABLE'!$A219,'COA - VALUE TABLE'!BD$5,'COA - VALUE TABLE'!BD$6),0)</f>
        <v>0</v>
      </c>
      <c r="BE219" s="350" cm="1">
        <f t="array" ref="BE219">IFERROR(_xldudf_SCOTT_SUMTRANSACTIONS(Scotts_Org1,'COA - VALUE TABLE'!$A219,'COA - VALUE TABLE'!BE$5,'COA - VALUE TABLE'!BE$6),0)</f>
        <v>0</v>
      </c>
      <c r="BF219" s="350" cm="1">
        <f t="array" ref="BF219">IFERROR(_xldudf_SCOTT_SUMTRANSACTIONS(Scotts_Org1,'COA - VALUE TABLE'!$A219,'COA - VALUE TABLE'!BF$5,'COA - VALUE TABLE'!BF$6),0)</f>
        <v>0</v>
      </c>
      <c r="BG219" s="350" cm="1">
        <f t="array" ref="BG219">IFERROR(_xldudf_SCOTT_SUMTRANSACTIONS(Scotts_Org1,'COA - VALUE TABLE'!$A219,'COA - VALUE TABLE'!BG$5,'COA - VALUE TABLE'!BG$6),0)</f>
        <v>0</v>
      </c>
      <c r="BH219" s="350" cm="1">
        <f t="array" ref="BH219">IFERROR(_xldudf_SCOTT_SUMTRANSACTIONS(Scotts_Org1,'COA - VALUE TABLE'!$A219,'COA - VALUE TABLE'!BH$5,'COA - VALUE TABLE'!BH$6),0)</f>
        <v>0</v>
      </c>
      <c r="BI219" s="350" cm="1">
        <f t="array" ref="BI219">IFERROR(_xldudf_SCOTT_SUMTRANSACTIONS(Scotts_Org1,'COA - VALUE TABLE'!$A219,'COA - VALUE TABLE'!BI$5,'COA - VALUE TABLE'!BI$6),0)</f>
        <v>0</v>
      </c>
      <c r="BJ219" s="351" cm="1">
        <f t="array" ref="BJ219">IFERROR(_xldudf_SCOTT_SUMTRANSACTIONS(Scotts_Org1,'COA - VALUE TABLE'!$A219,'COA - VALUE TABLE'!BJ$5,'COA - VALUE TABLE'!BJ$6),0)</f>
        <v>0</v>
      </c>
    </row>
    <row r="220" spans="1:62" x14ac:dyDescent="0.2">
      <c r="A220" s="2"/>
      <c r="B220" s="341"/>
      <c r="C220" s="341"/>
      <c r="D220" s="341"/>
      <c r="E220" s="341"/>
      <c r="F220" s="341"/>
      <c r="G220" s="341"/>
      <c r="H220" s="341"/>
      <c r="I220" s="341"/>
      <c r="J220" s="341"/>
      <c r="K220" s="3"/>
      <c r="L220" t="str">
        <f t="shared" si="48"/>
        <v xml:space="preserve"> - </v>
      </c>
      <c r="M220" t="s">
        <v>456</v>
      </c>
      <c r="S220" s="349" cm="1">
        <f t="array" ref="S220">IFERROR(_xldudf_SCOTT_SUMTRANSACTIONS(Scotts_Org1,'COA - VALUE TABLE'!$A220,'COA - VALUE TABLE'!S$5,'COA - VALUE TABLE'!S$6),0)</f>
        <v>0</v>
      </c>
      <c r="T220" s="350" cm="1">
        <f t="array" ref="T220">IFERROR(_xldudf_SCOTT_SUMTRANSACTIONS(Scotts_Org1,'COA - VALUE TABLE'!$A220,'COA - VALUE TABLE'!T$5,'COA - VALUE TABLE'!T$6),0)</f>
        <v>0</v>
      </c>
      <c r="U220" s="350" cm="1">
        <f t="array" ref="U220">IFERROR(_xldudf_SCOTT_SUMTRANSACTIONS(Scotts_Org1,'COA - VALUE TABLE'!$A220,'COA - VALUE TABLE'!U$5,'COA - VALUE TABLE'!U$6),0)</f>
        <v>0</v>
      </c>
      <c r="V220" s="350" cm="1">
        <f t="array" ref="V220">IFERROR(_xldudf_SCOTT_SUMTRANSACTIONS(Scotts_Org1,'COA - VALUE TABLE'!$A220,'COA - VALUE TABLE'!V$5,'COA - VALUE TABLE'!V$6),0)</f>
        <v>0</v>
      </c>
      <c r="W220" s="350" cm="1">
        <f t="array" ref="W220">IFERROR(_xldudf_SCOTT_SUMTRANSACTIONS(Scotts_Org1,'COA - VALUE TABLE'!$A220,'COA - VALUE TABLE'!W$5,'COA - VALUE TABLE'!W$6),0)</f>
        <v>0</v>
      </c>
      <c r="X220" s="350" cm="1">
        <f t="array" ref="X220">IFERROR(_xldudf_SCOTT_SUMTRANSACTIONS(Scotts_Org1,'COA - VALUE TABLE'!$A220,'COA - VALUE TABLE'!X$5,'COA - VALUE TABLE'!X$6),0)</f>
        <v>0</v>
      </c>
      <c r="Y220" s="350" cm="1">
        <f t="array" ref="Y220">IFERROR(_xldudf_SCOTT_SUMTRANSACTIONS(Scotts_Org1,'COA - VALUE TABLE'!$A220,'COA - VALUE TABLE'!Y$5,'COA - VALUE TABLE'!Y$6),0)</f>
        <v>0</v>
      </c>
      <c r="Z220" s="350" cm="1">
        <f t="array" ref="Z220">IFERROR(_xldudf_SCOTT_SUMTRANSACTIONS(Scotts_Org1,'COA - VALUE TABLE'!$A220,'COA - VALUE TABLE'!Z$5,'COA - VALUE TABLE'!Z$6),0)</f>
        <v>0</v>
      </c>
      <c r="AA220" s="350" cm="1">
        <f t="array" ref="AA220">IFERROR(_xldudf_SCOTT_SUMTRANSACTIONS(Scotts_Org1,'COA - VALUE TABLE'!$A220,'COA - VALUE TABLE'!AA$5,'COA - VALUE TABLE'!AA$6),0)</f>
        <v>0</v>
      </c>
      <c r="AB220" s="350" cm="1">
        <f t="array" ref="AB220">IFERROR(_xldudf_SCOTT_SUMTRANSACTIONS(Scotts_Org1,'COA - VALUE TABLE'!$A220,'COA - VALUE TABLE'!AB$5,'COA - VALUE TABLE'!AB$6),0)</f>
        <v>0</v>
      </c>
      <c r="AC220" s="350" cm="1">
        <f t="array" ref="AC220">IFERROR(_xldudf_SCOTT_SUMTRANSACTIONS(Scotts_Org1,'COA - VALUE TABLE'!$A220,'COA - VALUE TABLE'!AC$5,'COA - VALUE TABLE'!AC$6),0)</f>
        <v>0</v>
      </c>
      <c r="AD220" s="350" cm="1">
        <f t="array" ref="AD220">IFERROR(_xldudf_SCOTT_SUMTRANSACTIONS(Scotts_Org1,'COA - VALUE TABLE'!$A220,'COA - VALUE TABLE'!AD$5,'COA - VALUE TABLE'!AD$6),0)</f>
        <v>0</v>
      </c>
      <c r="AE220" s="350">
        <f t="shared" si="49"/>
        <v>0</v>
      </c>
      <c r="AF220" s="350">
        <f>IF(Header!$C$4=S$7,S220,0)+IF(Header!$C$4=T$7,T220,0)+IF(Header!$C$4=U$7,U220,0)+IF(Header!$C$4=V$7,V220,0)+IF(Header!$C$4=W$7,W220,0)+IF(Header!$C$4=X$7,X220,0)+IF(Header!$C$4=Y$7,Y220,0)+IF(Header!$C$4=Z$7,Z220,0)+IF(Header!$C$4=AA$7,AA220,0)+IF(Header!$C$4=AB$7,AB220,0)+IF(Header!$C$4=AC$7,AC220,0)+IF(Header!$C$4=AD$7,AD220,0)</f>
        <v>0</v>
      </c>
      <c r="AG220" s="351">
        <f t="shared" si="62"/>
        <v>0</v>
      </c>
      <c r="AJ220" s="2">
        <f t="shared" si="50"/>
        <v>0</v>
      </c>
      <c r="AK220" s="341">
        <f t="shared" si="51"/>
        <v>0</v>
      </c>
      <c r="AL220" s="341">
        <f t="shared" si="52"/>
        <v>0</v>
      </c>
      <c r="AM220" s="341">
        <f t="shared" si="53"/>
        <v>0</v>
      </c>
      <c r="AN220" s="341">
        <f t="shared" si="54"/>
        <v>0</v>
      </c>
      <c r="AO220" s="341">
        <f t="shared" si="55"/>
        <v>0</v>
      </c>
      <c r="AP220" s="341">
        <f t="shared" si="56"/>
        <v>0</v>
      </c>
      <c r="AQ220" s="341">
        <f t="shared" si="57"/>
        <v>0</v>
      </c>
      <c r="AR220" s="341">
        <f t="shared" si="58"/>
        <v>0</v>
      </c>
      <c r="AS220" s="341">
        <f t="shared" si="59"/>
        <v>0</v>
      </c>
      <c r="AT220" s="341">
        <f t="shared" si="60"/>
        <v>0</v>
      </c>
      <c r="AU220" s="341">
        <f t="shared" si="61"/>
        <v>0</v>
      </c>
      <c r="AV220" s="351"/>
      <c r="AX220" s="349" cm="1">
        <f t="array" ref="AX220">IFERROR(_xldudf_SCOTT_SUMTRANSACTIONS(Scotts_Org1,'COA - VALUE TABLE'!$A220,'COA - VALUE TABLE'!AX$5,'COA - VALUE TABLE'!AX$6),0)</f>
        <v>0</v>
      </c>
      <c r="AY220" s="350" cm="1">
        <f t="array" ref="AY220">IFERROR(_xldudf_SCOTT_SUMTRANSACTIONS(Scotts_Org1,'COA - VALUE TABLE'!$A220,'COA - VALUE TABLE'!AY$5,'COA - VALUE TABLE'!AY$6),0)</f>
        <v>0</v>
      </c>
      <c r="AZ220" s="350" cm="1">
        <f t="array" ref="AZ220">IFERROR(_xldudf_SCOTT_SUMTRANSACTIONS(Scotts_Org1,'COA - VALUE TABLE'!$A220,'COA - VALUE TABLE'!AZ$5,'COA - VALUE TABLE'!AZ$6),0)</f>
        <v>0</v>
      </c>
      <c r="BA220" s="350" cm="1">
        <f t="array" ref="BA220">IFERROR(_xldudf_SCOTT_SUMTRANSACTIONS(Scotts_Org1,'COA - VALUE TABLE'!$A220,'COA - VALUE TABLE'!BA$5,'COA - VALUE TABLE'!BA$6),0)</f>
        <v>0</v>
      </c>
      <c r="BB220" s="350" cm="1">
        <f t="array" ref="BB220">IFERROR(_xldudf_SCOTT_SUMTRANSACTIONS(Scotts_Org1,'COA - VALUE TABLE'!$A220,'COA - VALUE TABLE'!BB$5,'COA - VALUE TABLE'!BB$6),0)</f>
        <v>0</v>
      </c>
      <c r="BC220" s="350" cm="1">
        <f t="array" ref="BC220">IFERROR(_xldudf_SCOTT_SUMTRANSACTIONS(Scotts_Org1,'COA - VALUE TABLE'!$A220,'COA - VALUE TABLE'!BC$5,'COA - VALUE TABLE'!BC$6),0)</f>
        <v>0</v>
      </c>
      <c r="BD220" s="350" cm="1">
        <f t="array" ref="BD220">IFERROR(_xldudf_SCOTT_SUMTRANSACTIONS(Scotts_Org1,'COA - VALUE TABLE'!$A220,'COA - VALUE TABLE'!BD$5,'COA - VALUE TABLE'!BD$6),0)</f>
        <v>0</v>
      </c>
      <c r="BE220" s="350" cm="1">
        <f t="array" ref="BE220">IFERROR(_xldudf_SCOTT_SUMTRANSACTIONS(Scotts_Org1,'COA - VALUE TABLE'!$A220,'COA - VALUE TABLE'!BE$5,'COA - VALUE TABLE'!BE$6),0)</f>
        <v>0</v>
      </c>
      <c r="BF220" s="350" cm="1">
        <f t="array" ref="BF220">IFERROR(_xldudf_SCOTT_SUMTRANSACTIONS(Scotts_Org1,'COA - VALUE TABLE'!$A220,'COA - VALUE TABLE'!BF$5,'COA - VALUE TABLE'!BF$6),0)</f>
        <v>0</v>
      </c>
      <c r="BG220" s="350" cm="1">
        <f t="array" ref="BG220">IFERROR(_xldudf_SCOTT_SUMTRANSACTIONS(Scotts_Org1,'COA - VALUE TABLE'!$A220,'COA - VALUE TABLE'!BG$5,'COA - VALUE TABLE'!BG$6),0)</f>
        <v>0</v>
      </c>
      <c r="BH220" s="350" cm="1">
        <f t="array" ref="BH220">IFERROR(_xldudf_SCOTT_SUMTRANSACTIONS(Scotts_Org1,'COA - VALUE TABLE'!$A220,'COA - VALUE TABLE'!BH$5,'COA - VALUE TABLE'!BH$6),0)</f>
        <v>0</v>
      </c>
      <c r="BI220" s="350" cm="1">
        <f t="array" ref="BI220">IFERROR(_xldudf_SCOTT_SUMTRANSACTIONS(Scotts_Org1,'COA - VALUE TABLE'!$A220,'COA - VALUE TABLE'!BI$5,'COA - VALUE TABLE'!BI$6),0)</f>
        <v>0</v>
      </c>
      <c r="BJ220" s="351" cm="1">
        <f t="array" ref="BJ220">IFERROR(_xldudf_SCOTT_SUMTRANSACTIONS(Scotts_Org1,'COA - VALUE TABLE'!$A220,'COA - VALUE TABLE'!BJ$5,'COA - VALUE TABLE'!BJ$6),0)</f>
        <v>0</v>
      </c>
    </row>
    <row r="221" spans="1:62" x14ac:dyDescent="0.2">
      <c r="A221" s="2"/>
      <c r="B221" s="341"/>
      <c r="C221" s="341"/>
      <c r="D221" s="341"/>
      <c r="E221" s="341"/>
      <c r="F221" s="341"/>
      <c r="G221" s="341"/>
      <c r="H221" s="341"/>
      <c r="I221" s="341"/>
      <c r="J221" s="341"/>
      <c r="K221" s="3"/>
      <c r="L221" t="str">
        <f t="shared" si="48"/>
        <v xml:space="preserve"> - </v>
      </c>
      <c r="M221" t="s">
        <v>456</v>
      </c>
      <c r="S221" s="349" cm="1">
        <f t="array" ref="S221">IFERROR(_xldudf_SCOTT_SUMTRANSACTIONS(Scotts_Org1,'COA - VALUE TABLE'!$A221,'COA - VALUE TABLE'!S$5,'COA - VALUE TABLE'!S$6),0)</f>
        <v>0</v>
      </c>
      <c r="T221" s="350" cm="1">
        <f t="array" ref="T221">IFERROR(_xldudf_SCOTT_SUMTRANSACTIONS(Scotts_Org1,'COA - VALUE TABLE'!$A221,'COA - VALUE TABLE'!T$5,'COA - VALUE TABLE'!T$6),0)</f>
        <v>0</v>
      </c>
      <c r="U221" s="350" cm="1">
        <f t="array" ref="U221">IFERROR(_xldudf_SCOTT_SUMTRANSACTIONS(Scotts_Org1,'COA - VALUE TABLE'!$A221,'COA - VALUE TABLE'!U$5,'COA - VALUE TABLE'!U$6),0)</f>
        <v>0</v>
      </c>
      <c r="V221" s="350" cm="1">
        <f t="array" ref="V221">IFERROR(_xldudf_SCOTT_SUMTRANSACTIONS(Scotts_Org1,'COA - VALUE TABLE'!$A221,'COA - VALUE TABLE'!V$5,'COA - VALUE TABLE'!V$6),0)</f>
        <v>0</v>
      </c>
      <c r="W221" s="350" cm="1">
        <f t="array" ref="W221">IFERROR(_xldudf_SCOTT_SUMTRANSACTIONS(Scotts_Org1,'COA - VALUE TABLE'!$A221,'COA - VALUE TABLE'!W$5,'COA - VALUE TABLE'!W$6),0)</f>
        <v>0</v>
      </c>
      <c r="X221" s="350" cm="1">
        <f t="array" ref="X221">IFERROR(_xldudf_SCOTT_SUMTRANSACTIONS(Scotts_Org1,'COA - VALUE TABLE'!$A221,'COA - VALUE TABLE'!X$5,'COA - VALUE TABLE'!X$6),0)</f>
        <v>0</v>
      </c>
      <c r="Y221" s="350" cm="1">
        <f t="array" ref="Y221">IFERROR(_xldudf_SCOTT_SUMTRANSACTIONS(Scotts_Org1,'COA - VALUE TABLE'!$A221,'COA - VALUE TABLE'!Y$5,'COA - VALUE TABLE'!Y$6),0)</f>
        <v>0</v>
      </c>
      <c r="Z221" s="350" cm="1">
        <f t="array" ref="Z221">IFERROR(_xldudf_SCOTT_SUMTRANSACTIONS(Scotts_Org1,'COA - VALUE TABLE'!$A221,'COA - VALUE TABLE'!Z$5,'COA - VALUE TABLE'!Z$6),0)</f>
        <v>0</v>
      </c>
      <c r="AA221" s="350" cm="1">
        <f t="array" ref="AA221">IFERROR(_xldudf_SCOTT_SUMTRANSACTIONS(Scotts_Org1,'COA - VALUE TABLE'!$A221,'COA - VALUE TABLE'!AA$5,'COA - VALUE TABLE'!AA$6),0)</f>
        <v>0</v>
      </c>
      <c r="AB221" s="350" cm="1">
        <f t="array" ref="AB221">IFERROR(_xldudf_SCOTT_SUMTRANSACTIONS(Scotts_Org1,'COA - VALUE TABLE'!$A221,'COA - VALUE TABLE'!AB$5,'COA - VALUE TABLE'!AB$6),0)</f>
        <v>0</v>
      </c>
      <c r="AC221" s="350" cm="1">
        <f t="array" ref="AC221">IFERROR(_xldudf_SCOTT_SUMTRANSACTIONS(Scotts_Org1,'COA - VALUE TABLE'!$A221,'COA - VALUE TABLE'!AC$5,'COA - VALUE TABLE'!AC$6),0)</f>
        <v>0</v>
      </c>
      <c r="AD221" s="350" cm="1">
        <f t="array" ref="AD221">IFERROR(_xldudf_SCOTT_SUMTRANSACTIONS(Scotts_Org1,'COA - VALUE TABLE'!$A221,'COA - VALUE TABLE'!AD$5,'COA - VALUE TABLE'!AD$6),0)</f>
        <v>0</v>
      </c>
      <c r="AE221" s="350">
        <f t="shared" si="49"/>
        <v>0</v>
      </c>
      <c r="AF221" s="350">
        <f>IF(Header!$C$4=S$7,S221,0)+IF(Header!$C$4=T$7,T221,0)+IF(Header!$C$4=U$7,U221,0)+IF(Header!$C$4=V$7,V221,0)+IF(Header!$C$4=W$7,W221,0)+IF(Header!$C$4=X$7,X221,0)+IF(Header!$C$4=Y$7,Y221,0)+IF(Header!$C$4=Z$7,Z221,0)+IF(Header!$C$4=AA$7,AA221,0)+IF(Header!$C$4=AB$7,AB221,0)+IF(Header!$C$4=AC$7,AC221,0)+IF(Header!$C$4=AD$7,AD221,0)</f>
        <v>0</v>
      </c>
      <c r="AG221" s="351">
        <f t="shared" si="62"/>
        <v>0</v>
      </c>
      <c r="AJ221" s="2">
        <f t="shared" si="50"/>
        <v>0</v>
      </c>
      <c r="AK221" s="341">
        <f t="shared" si="51"/>
        <v>0</v>
      </c>
      <c r="AL221" s="341">
        <f t="shared" si="52"/>
        <v>0</v>
      </c>
      <c r="AM221" s="341">
        <f t="shared" si="53"/>
        <v>0</v>
      </c>
      <c r="AN221" s="341">
        <f t="shared" si="54"/>
        <v>0</v>
      </c>
      <c r="AO221" s="341">
        <f t="shared" si="55"/>
        <v>0</v>
      </c>
      <c r="AP221" s="341">
        <f t="shared" si="56"/>
        <v>0</v>
      </c>
      <c r="AQ221" s="341">
        <f t="shared" si="57"/>
        <v>0</v>
      </c>
      <c r="AR221" s="341">
        <f t="shared" si="58"/>
        <v>0</v>
      </c>
      <c r="AS221" s="341">
        <f t="shared" si="59"/>
        <v>0</v>
      </c>
      <c r="AT221" s="341">
        <f t="shared" si="60"/>
        <v>0</v>
      </c>
      <c r="AU221" s="341">
        <f t="shared" si="61"/>
        <v>0</v>
      </c>
      <c r="AV221" s="351"/>
      <c r="AX221" s="349" cm="1">
        <f t="array" ref="AX221">IFERROR(_xldudf_SCOTT_SUMTRANSACTIONS(Scotts_Org1,'COA - VALUE TABLE'!$A221,'COA - VALUE TABLE'!AX$5,'COA - VALUE TABLE'!AX$6),0)</f>
        <v>0</v>
      </c>
      <c r="AY221" s="350" cm="1">
        <f t="array" ref="AY221">IFERROR(_xldudf_SCOTT_SUMTRANSACTIONS(Scotts_Org1,'COA - VALUE TABLE'!$A221,'COA - VALUE TABLE'!AY$5,'COA - VALUE TABLE'!AY$6),0)</f>
        <v>0</v>
      </c>
      <c r="AZ221" s="350" cm="1">
        <f t="array" ref="AZ221">IFERROR(_xldudf_SCOTT_SUMTRANSACTIONS(Scotts_Org1,'COA - VALUE TABLE'!$A221,'COA - VALUE TABLE'!AZ$5,'COA - VALUE TABLE'!AZ$6),0)</f>
        <v>0</v>
      </c>
      <c r="BA221" s="350" cm="1">
        <f t="array" ref="BA221">IFERROR(_xldudf_SCOTT_SUMTRANSACTIONS(Scotts_Org1,'COA - VALUE TABLE'!$A221,'COA - VALUE TABLE'!BA$5,'COA - VALUE TABLE'!BA$6),0)</f>
        <v>0</v>
      </c>
      <c r="BB221" s="350" cm="1">
        <f t="array" ref="BB221">IFERROR(_xldudf_SCOTT_SUMTRANSACTIONS(Scotts_Org1,'COA - VALUE TABLE'!$A221,'COA - VALUE TABLE'!BB$5,'COA - VALUE TABLE'!BB$6),0)</f>
        <v>0</v>
      </c>
      <c r="BC221" s="350" cm="1">
        <f t="array" ref="BC221">IFERROR(_xldudf_SCOTT_SUMTRANSACTIONS(Scotts_Org1,'COA - VALUE TABLE'!$A221,'COA - VALUE TABLE'!BC$5,'COA - VALUE TABLE'!BC$6),0)</f>
        <v>0</v>
      </c>
      <c r="BD221" s="350" cm="1">
        <f t="array" ref="BD221">IFERROR(_xldudf_SCOTT_SUMTRANSACTIONS(Scotts_Org1,'COA - VALUE TABLE'!$A221,'COA - VALUE TABLE'!BD$5,'COA - VALUE TABLE'!BD$6),0)</f>
        <v>0</v>
      </c>
      <c r="BE221" s="350" cm="1">
        <f t="array" ref="BE221">IFERROR(_xldudf_SCOTT_SUMTRANSACTIONS(Scotts_Org1,'COA - VALUE TABLE'!$A221,'COA - VALUE TABLE'!BE$5,'COA - VALUE TABLE'!BE$6),0)</f>
        <v>0</v>
      </c>
      <c r="BF221" s="350" cm="1">
        <f t="array" ref="BF221">IFERROR(_xldudf_SCOTT_SUMTRANSACTIONS(Scotts_Org1,'COA - VALUE TABLE'!$A221,'COA - VALUE TABLE'!BF$5,'COA - VALUE TABLE'!BF$6),0)</f>
        <v>0</v>
      </c>
      <c r="BG221" s="350" cm="1">
        <f t="array" ref="BG221">IFERROR(_xldudf_SCOTT_SUMTRANSACTIONS(Scotts_Org1,'COA - VALUE TABLE'!$A221,'COA - VALUE TABLE'!BG$5,'COA - VALUE TABLE'!BG$6),0)</f>
        <v>0</v>
      </c>
      <c r="BH221" s="350" cm="1">
        <f t="array" ref="BH221">IFERROR(_xldudf_SCOTT_SUMTRANSACTIONS(Scotts_Org1,'COA - VALUE TABLE'!$A221,'COA - VALUE TABLE'!BH$5,'COA - VALUE TABLE'!BH$6),0)</f>
        <v>0</v>
      </c>
      <c r="BI221" s="350" cm="1">
        <f t="array" ref="BI221">IFERROR(_xldudf_SCOTT_SUMTRANSACTIONS(Scotts_Org1,'COA - VALUE TABLE'!$A221,'COA - VALUE TABLE'!BI$5,'COA - VALUE TABLE'!BI$6),0)</f>
        <v>0</v>
      </c>
      <c r="BJ221" s="351" cm="1">
        <f t="array" ref="BJ221">IFERROR(_xldudf_SCOTT_SUMTRANSACTIONS(Scotts_Org1,'COA - VALUE TABLE'!$A221,'COA - VALUE TABLE'!BJ$5,'COA - VALUE TABLE'!BJ$6),0)</f>
        <v>0</v>
      </c>
    </row>
    <row r="222" spans="1:62" x14ac:dyDescent="0.2">
      <c r="A222" s="2"/>
      <c r="B222" s="341"/>
      <c r="C222" s="341"/>
      <c r="D222" s="341"/>
      <c r="E222" s="341"/>
      <c r="F222" s="341"/>
      <c r="G222" s="341"/>
      <c r="H222" s="341"/>
      <c r="I222" s="341"/>
      <c r="J222" s="341"/>
      <c r="K222" s="3"/>
      <c r="L222" t="str">
        <f t="shared" si="48"/>
        <v xml:space="preserve"> - </v>
      </c>
      <c r="M222" t="s">
        <v>456</v>
      </c>
      <c r="S222" s="349" cm="1">
        <f t="array" ref="S222">IFERROR(_xldudf_SCOTT_SUMTRANSACTIONS(Scotts_Org1,'COA - VALUE TABLE'!$A222,'COA - VALUE TABLE'!S$5,'COA - VALUE TABLE'!S$6),0)</f>
        <v>0</v>
      </c>
      <c r="T222" s="350" cm="1">
        <f t="array" ref="T222">IFERROR(_xldudf_SCOTT_SUMTRANSACTIONS(Scotts_Org1,'COA - VALUE TABLE'!$A222,'COA - VALUE TABLE'!T$5,'COA - VALUE TABLE'!T$6),0)</f>
        <v>0</v>
      </c>
      <c r="U222" s="350" cm="1">
        <f t="array" ref="U222">IFERROR(_xldudf_SCOTT_SUMTRANSACTIONS(Scotts_Org1,'COA - VALUE TABLE'!$A222,'COA - VALUE TABLE'!U$5,'COA - VALUE TABLE'!U$6),0)</f>
        <v>0</v>
      </c>
      <c r="V222" s="350" cm="1">
        <f t="array" ref="V222">IFERROR(_xldudf_SCOTT_SUMTRANSACTIONS(Scotts_Org1,'COA - VALUE TABLE'!$A222,'COA - VALUE TABLE'!V$5,'COA - VALUE TABLE'!V$6),0)</f>
        <v>0</v>
      </c>
      <c r="W222" s="350" cm="1">
        <f t="array" ref="W222">IFERROR(_xldudf_SCOTT_SUMTRANSACTIONS(Scotts_Org1,'COA - VALUE TABLE'!$A222,'COA - VALUE TABLE'!W$5,'COA - VALUE TABLE'!W$6),0)</f>
        <v>0</v>
      </c>
      <c r="X222" s="350" cm="1">
        <f t="array" ref="X222">IFERROR(_xldudf_SCOTT_SUMTRANSACTIONS(Scotts_Org1,'COA - VALUE TABLE'!$A222,'COA - VALUE TABLE'!X$5,'COA - VALUE TABLE'!X$6),0)</f>
        <v>0</v>
      </c>
      <c r="Y222" s="350" cm="1">
        <f t="array" ref="Y222">IFERROR(_xldudf_SCOTT_SUMTRANSACTIONS(Scotts_Org1,'COA - VALUE TABLE'!$A222,'COA - VALUE TABLE'!Y$5,'COA - VALUE TABLE'!Y$6),0)</f>
        <v>0</v>
      </c>
      <c r="Z222" s="350" cm="1">
        <f t="array" ref="Z222">IFERROR(_xldudf_SCOTT_SUMTRANSACTIONS(Scotts_Org1,'COA - VALUE TABLE'!$A222,'COA - VALUE TABLE'!Z$5,'COA - VALUE TABLE'!Z$6),0)</f>
        <v>0</v>
      </c>
      <c r="AA222" s="350" cm="1">
        <f t="array" ref="AA222">IFERROR(_xldudf_SCOTT_SUMTRANSACTIONS(Scotts_Org1,'COA - VALUE TABLE'!$A222,'COA - VALUE TABLE'!AA$5,'COA - VALUE TABLE'!AA$6),0)</f>
        <v>0</v>
      </c>
      <c r="AB222" s="350" cm="1">
        <f t="array" ref="AB222">IFERROR(_xldudf_SCOTT_SUMTRANSACTIONS(Scotts_Org1,'COA - VALUE TABLE'!$A222,'COA - VALUE TABLE'!AB$5,'COA - VALUE TABLE'!AB$6),0)</f>
        <v>0</v>
      </c>
      <c r="AC222" s="350" cm="1">
        <f t="array" ref="AC222">IFERROR(_xldudf_SCOTT_SUMTRANSACTIONS(Scotts_Org1,'COA - VALUE TABLE'!$A222,'COA - VALUE TABLE'!AC$5,'COA - VALUE TABLE'!AC$6),0)</f>
        <v>0</v>
      </c>
      <c r="AD222" s="350" cm="1">
        <f t="array" ref="AD222">IFERROR(_xldudf_SCOTT_SUMTRANSACTIONS(Scotts_Org1,'COA - VALUE TABLE'!$A222,'COA - VALUE TABLE'!AD$5,'COA - VALUE TABLE'!AD$6),0)</f>
        <v>0</v>
      </c>
      <c r="AE222" s="350">
        <f t="shared" si="49"/>
        <v>0</v>
      </c>
      <c r="AF222" s="350">
        <f>IF(Header!$C$4=S$7,S222,0)+IF(Header!$C$4=T$7,T222,0)+IF(Header!$C$4=U$7,U222,0)+IF(Header!$C$4=V$7,V222,0)+IF(Header!$C$4=W$7,W222,0)+IF(Header!$C$4=X$7,X222,0)+IF(Header!$C$4=Y$7,Y222,0)+IF(Header!$C$4=Z$7,Z222,0)+IF(Header!$C$4=AA$7,AA222,0)+IF(Header!$C$4=AB$7,AB222,0)+IF(Header!$C$4=AC$7,AC222,0)+IF(Header!$C$4=AD$7,AD222,0)</f>
        <v>0</v>
      </c>
      <c r="AG222" s="351">
        <f t="shared" si="62"/>
        <v>0</v>
      </c>
      <c r="AJ222" s="2">
        <f t="shared" si="50"/>
        <v>0</v>
      </c>
      <c r="AK222" s="341">
        <f t="shared" si="51"/>
        <v>0</v>
      </c>
      <c r="AL222" s="341">
        <f t="shared" si="52"/>
        <v>0</v>
      </c>
      <c r="AM222" s="341">
        <f t="shared" si="53"/>
        <v>0</v>
      </c>
      <c r="AN222" s="341">
        <f t="shared" si="54"/>
        <v>0</v>
      </c>
      <c r="AO222" s="341">
        <f t="shared" si="55"/>
        <v>0</v>
      </c>
      <c r="AP222" s="341">
        <f t="shared" si="56"/>
        <v>0</v>
      </c>
      <c r="AQ222" s="341">
        <f t="shared" si="57"/>
        <v>0</v>
      </c>
      <c r="AR222" s="341">
        <f t="shared" si="58"/>
        <v>0</v>
      </c>
      <c r="AS222" s="341">
        <f t="shared" si="59"/>
        <v>0</v>
      </c>
      <c r="AT222" s="341">
        <f t="shared" si="60"/>
        <v>0</v>
      </c>
      <c r="AU222" s="341">
        <f t="shared" si="61"/>
        <v>0</v>
      </c>
      <c r="AV222" s="351"/>
      <c r="AX222" s="349" cm="1">
        <f t="array" ref="AX222">IFERROR(_xldudf_SCOTT_SUMTRANSACTIONS(Scotts_Org1,'COA - VALUE TABLE'!$A222,'COA - VALUE TABLE'!AX$5,'COA - VALUE TABLE'!AX$6),0)</f>
        <v>0</v>
      </c>
      <c r="AY222" s="350" cm="1">
        <f t="array" ref="AY222">IFERROR(_xldudf_SCOTT_SUMTRANSACTIONS(Scotts_Org1,'COA - VALUE TABLE'!$A222,'COA - VALUE TABLE'!AY$5,'COA - VALUE TABLE'!AY$6),0)</f>
        <v>0</v>
      </c>
      <c r="AZ222" s="350" cm="1">
        <f t="array" ref="AZ222">IFERROR(_xldudf_SCOTT_SUMTRANSACTIONS(Scotts_Org1,'COA - VALUE TABLE'!$A222,'COA - VALUE TABLE'!AZ$5,'COA - VALUE TABLE'!AZ$6),0)</f>
        <v>0</v>
      </c>
      <c r="BA222" s="350" cm="1">
        <f t="array" ref="BA222">IFERROR(_xldudf_SCOTT_SUMTRANSACTIONS(Scotts_Org1,'COA - VALUE TABLE'!$A222,'COA - VALUE TABLE'!BA$5,'COA - VALUE TABLE'!BA$6),0)</f>
        <v>0</v>
      </c>
      <c r="BB222" s="350" cm="1">
        <f t="array" ref="BB222">IFERROR(_xldudf_SCOTT_SUMTRANSACTIONS(Scotts_Org1,'COA - VALUE TABLE'!$A222,'COA - VALUE TABLE'!BB$5,'COA - VALUE TABLE'!BB$6),0)</f>
        <v>0</v>
      </c>
      <c r="BC222" s="350" cm="1">
        <f t="array" ref="BC222">IFERROR(_xldudf_SCOTT_SUMTRANSACTIONS(Scotts_Org1,'COA - VALUE TABLE'!$A222,'COA - VALUE TABLE'!BC$5,'COA - VALUE TABLE'!BC$6),0)</f>
        <v>0</v>
      </c>
      <c r="BD222" s="350" cm="1">
        <f t="array" ref="BD222">IFERROR(_xldudf_SCOTT_SUMTRANSACTIONS(Scotts_Org1,'COA - VALUE TABLE'!$A222,'COA - VALUE TABLE'!BD$5,'COA - VALUE TABLE'!BD$6),0)</f>
        <v>0</v>
      </c>
      <c r="BE222" s="350" cm="1">
        <f t="array" ref="BE222">IFERROR(_xldudf_SCOTT_SUMTRANSACTIONS(Scotts_Org1,'COA - VALUE TABLE'!$A222,'COA - VALUE TABLE'!BE$5,'COA - VALUE TABLE'!BE$6),0)</f>
        <v>0</v>
      </c>
      <c r="BF222" s="350" cm="1">
        <f t="array" ref="BF222">IFERROR(_xldudf_SCOTT_SUMTRANSACTIONS(Scotts_Org1,'COA - VALUE TABLE'!$A222,'COA - VALUE TABLE'!BF$5,'COA - VALUE TABLE'!BF$6),0)</f>
        <v>0</v>
      </c>
      <c r="BG222" s="350" cm="1">
        <f t="array" ref="BG222">IFERROR(_xldudf_SCOTT_SUMTRANSACTIONS(Scotts_Org1,'COA - VALUE TABLE'!$A222,'COA - VALUE TABLE'!BG$5,'COA - VALUE TABLE'!BG$6),0)</f>
        <v>0</v>
      </c>
      <c r="BH222" s="350" cm="1">
        <f t="array" ref="BH222">IFERROR(_xldudf_SCOTT_SUMTRANSACTIONS(Scotts_Org1,'COA - VALUE TABLE'!$A222,'COA - VALUE TABLE'!BH$5,'COA - VALUE TABLE'!BH$6),0)</f>
        <v>0</v>
      </c>
      <c r="BI222" s="350" cm="1">
        <f t="array" ref="BI222">IFERROR(_xldudf_SCOTT_SUMTRANSACTIONS(Scotts_Org1,'COA - VALUE TABLE'!$A222,'COA - VALUE TABLE'!BI$5,'COA - VALUE TABLE'!BI$6),0)</f>
        <v>0</v>
      </c>
      <c r="BJ222" s="351" cm="1">
        <f t="array" ref="BJ222">IFERROR(_xldudf_SCOTT_SUMTRANSACTIONS(Scotts_Org1,'COA - VALUE TABLE'!$A222,'COA - VALUE TABLE'!BJ$5,'COA - VALUE TABLE'!BJ$6),0)</f>
        <v>0</v>
      </c>
    </row>
    <row r="223" spans="1:62" x14ac:dyDescent="0.2">
      <c r="A223" s="2"/>
      <c r="B223" s="341"/>
      <c r="C223" s="341"/>
      <c r="D223" s="341"/>
      <c r="E223" s="341"/>
      <c r="F223" s="341"/>
      <c r="G223" s="341"/>
      <c r="H223" s="341"/>
      <c r="I223" s="341"/>
      <c r="J223" s="341"/>
      <c r="K223" s="3"/>
      <c r="L223" t="str">
        <f t="shared" si="48"/>
        <v xml:space="preserve"> - </v>
      </c>
      <c r="M223" t="s">
        <v>456</v>
      </c>
      <c r="S223" s="349" cm="1">
        <f t="array" ref="S223">IFERROR(_xldudf_SCOTT_SUMTRANSACTIONS(Scotts_Org1,'COA - VALUE TABLE'!$A223,'COA - VALUE TABLE'!S$5,'COA - VALUE TABLE'!S$6),0)</f>
        <v>0</v>
      </c>
      <c r="T223" s="350" cm="1">
        <f t="array" ref="T223">IFERROR(_xldudf_SCOTT_SUMTRANSACTIONS(Scotts_Org1,'COA - VALUE TABLE'!$A223,'COA - VALUE TABLE'!T$5,'COA - VALUE TABLE'!T$6),0)</f>
        <v>0</v>
      </c>
      <c r="U223" s="350" cm="1">
        <f t="array" ref="U223">IFERROR(_xldudf_SCOTT_SUMTRANSACTIONS(Scotts_Org1,'COA - VALUE TABLE'!$A223,'COA - VALUE TABLE'!U$5,'COA - VALUE TABLE'!U$6),0)</f>
        <v>0</v>
      </c>
      <c r="V223" s="350" cm="1">
        <f t="array" ref="V223">IFERROR(_xldudf_SCOTT_SUMTRANSACTIONS(Scotts_Org1,'COA - VALUE TABLE'!$A223,'COA - VALUE TABLE'!V$5,'COA - VALUE TABLE'!V$6),0)</f>
        <v>0</v>
      </c>
      <c r="W223" s="350" cm="1">
        <f t="array" ref="W223">IFERROR(_xldudf_SCOTT_SUMTRANSACTIONS(Scotts_Org1,'COA - VALUE TABLE'!$A223,'COA - VALUE TABLE'!W$5,'COA - VALUE TABLE'!W$6),0)</f>
        <v>0</v>
      </c>
      <c r="X223" s="350" cm="1">
        <f t="array" ref="X223">IFERROR(_xldudf_SCOTT_SUMTRANSACTIONS(Scotts_Org1,'COA - VALUE TABLE'!$A223,'COA - VALUE TABLE'!X$5,'COA - VALUE TABLE'!X$6),0)</f>
        <v>0</v>
      </c>
      <c r="Y223" s="350" cm="1">
        <f t="array" ref="Y223">IFERROR(_xldudf_SCOTT_SUMTRANSACTIONS(Scotts_Org1,'COA - VALUE TABLE'!$A223,'COA - VALUE TABLE'!Y$5,'COA - VALUE TABLE'!Y$6),0)</f>
        <v>0</v>
      </c>
      <c r="Z223" s="350" cm="1">
        <f t="array" ref="Z223">IFERROR(_xldudf_SCOTT_SUMTRANSACTIONS(Scotts_Org1,'COA - VALUE TABLE'!$A223,'COA - VALUE TABLE'!Z$5,'COA - VALUE TABLE'!Z$6),0)</f>
        <v>0</v>
      </c>
      <c r="AA223" s="350" cm="1">
        <f t="array" ref="AA223">IFERROR(_xldudf_SCOTT_SUMTRANSACTIONS(Scotts_Org1,'COA - VALUE TABLE'!$A223,'COA - VALUE TABLE'!AA$5,'COA - VALUE TABLE'!AA$6),0)</f>
        <v>0</v>
      </c>
      <c r="AB223" s="350" cm="1">
        <f t="array" ref="AB223">IFERROR(_xldudf_SCOTT_SUMTRANSACTIONS(Scotts_Org1,'COA - VALUE TABLE'!$A223,'COA - VALUE TABLE'!AB$5,'COA - VALUE TABLE'!AB$6),0)</f>
        <v>0</v>
      </c>
      <c r="AC223" s="350" cm="1">
        <f t="array" ref="AC223">IFERROR(_xldudf_SCOTT_SUMTRANSACTIONS(Scotts_Org1,'COA - VALUE TABLE'!$A223,'COA - VALUE TABLE'!AC$5,'COA - VALUE TABLE'!AC$6),0)</f>
        <v>0</v>
      </c>
      <c r="AD223" s="350" cm="1">
        <f t="array" ref="AD223">IFERROR(_xldudf_SCOTT_SUMTRANSACTIONS(Scotts_Org1,'COA - VALUE TABLE'!$A223,'COA - VALUE TABLE'!AD$5,'COA - VALUE TABLE'!AD$6),0)</f>
        <v>0</v>
      </c>
      <c r="AE223" s="350">
        <f t="shared" si="49"/>
        <v>0</v>
      </c>
      <c r="AF223" s="350">
        <f>IF(Header!$C$4=S$7,S223,0)+IF(Header!$C$4=T$7,T223,0)+IF(Header!$C$4=U$7,U223,0)+IF(Header!$C$4=V$7,V223,0)+IF(Header!$C$4=W$7,W223,0)+IF(Header!$C$4=X$7,X223,0)+IF(Header!$C$4=Y$7,Y223,0)+IF(Header!$C$4=Z$7,Z223,0)+IF(Header!$C$4=AA$7,AA223,0)+IF(Header!$C$4=AB$7,AB223,0)+IF(Header!$C$4=AC$7,AC223,0)+IF(Header!$C$4=AD$7,AD223,0)</f>
        <v>0</v>
      </c>
      <c r="AG223" s="351">
        <f t="shared" si="62"/>
        <v>0</v>
      </c>
      <c r="AJ223" s="2">
        <f t="shared" si="50"/>
        <v>0</v>
      </c>
      <c r="AK223" s="341">
        <f t="shared" si="51"/>
        <v>0</v>
      </c>
      <c r="AL223" s="341">
        <f t="shared" si="52"/>
        <v>0</v>
      </c>
      <c r="AM223" s="341">
        <f t="shared" si="53"/>
        <v>0</v>
      </c>
      <c r="AN223" s="341">
        <f t="shared" si="54"/>
        <v>0</v>
      </c>
      <c r="AO223" s="341">
        <f t="shared" si="55"/>
        <v>0</v>
      </c>
      <c r="AP223" s="341">
        <f t="shared" si="56"/>
        <v>0</v>
      </c>
      <c r="AQ223" s="341">
        <f t="shared" si="57"/>
        <v>0</v>
      </c>
      <c r="AR223" s="341">
        <f t="shared" si="58"/>
        <v>0</v>
      </c>
      <c r="AS223" s="341">
        <f t="shared" si="59"/>
        <v>0</v>
      </c>
      <c r="AT223" s="341">
        <f t="shared" si="60"/>
        <v>0</v>
      </c>
      <c r="AU223" s="341">
        <f t="shared" si="61"/>
        <v>0</v>
      </c>
      <c r="AV223" s="351"/>
      <c r="AX223" s="349" cm="1">
        <f t="array" ref="AX223">IFERROR(_xldudf_SCOTT_SUMTRANSACTIONS(Scotts_Org1,'COA - VALUE TABLE'!$A223,'COA - VALUE TABLE'!AX$5,'COA - VALUE TABLE'!AX$6),0)</f>
        <v>0</v>
      </c>
      <c r="AY223" s="350" cm="1">
        <f t="array" ref="AY223">IFERROR(_xldudf_SCOTT_SUMTRANSACTIONS(Scotts_Org1,'COA - VALUE TABLE'!$A223,'COA - VALUE TABLE'!AY$5,'COA - VALUE TABLE'!AY$6),0)</f>
        <v>0</v>
      </c>
      <c r="AZ223" s="350" cm="1">
        <f t="array" ref="AZ223">IFERROR(_xldudf_SCOTT_SUMTRANSACTIONS(Scotts_Org1,'COA - VALUE TABLE'!$A223,'COA - VALUE TABLE'!AZ$5,'COA - VALUE TABLE'!AZ$6),0)</f>
        <v>0</v>
      </c>
      <c r="BA223" s="350" cm="1">
        <f t="array" ref="BA223">IFERROR(_xldudf_SCOTT_SUMTRANSACTIONS(Scotts_Org1,'COA - VALUE TABLE'!$A223,'COA - VALUE TABLE'!BA$5,'COA - VALUE TABLE'!BA$6),0)</f>
        <v>0</v>
      </c>
      <c r="BB223" s="350" cm="1">
        <f t="array" ref="BB223">IFERROR(_xldudf_SCOTT_SUMTRANSACTIONS(Scotts_Org1,'COA - VALUE TABLE'!$A223,'COA - VALUE TABLE'!BB$5,'COA - VALUE TABLE'!BB$6),0)</f>
        <v>0</v>
      </c>
      <c r="BC223" s="350" cm="1">
        <f t="array" ref="BC223">IFERROR(_xldudf_SCOTT_SUMTRANSACTIONS(Scotts_Org1,'COA - VALUE TABLE'!$A223,'COA - VALUE TABLE'!BC$5,'COA - VALUE TABLE'!BC$6),0)</f>
        <v>0</v>
      </c>
      <c r="BD223" s="350" cm="1">
        <f t="array" ref="BD223">IFERROR(_xldudf_SCOTT_SUMTRANSACTIONS(Scotts_Org1,'COA - VALUE TABLE'!$A223,'COA - VALUE TABLE'!BD$5,'COA - VALUE TABLE'!BD$6),0)</f>
        <v>0</v>
      </c>
      <c r="BE223" s="350" cm="1">
        <f t="array" ref="BE223">IFERROR(_xldudf_SCOTT_SUMTRANSACTIONS(Scotts_Org1,'COA - VALUE TABLE'!$A223,'COA - VALUE TABLE'!BE$5,'COA - VALUE TABLE'!BE$6),0)</f>
        <v>0</v>
      </c>
      <c r="BF223" s="350" cm="1">
        <f t="array" ref="BF223">IFERROR(_xldudf_SCOTT_SUMTRANSACTIONS(Scotts_Org1,'COA - VALUE TABLE'!$A223,'COA - VALUE TABLE'!BF$5,'COA - VALUE TABLE'!BF$6),0)</f>
        <v>0</v>
      </c>
      <c r="BG223" s="350" cm="1">
        <f t="array" ref="BG223">IFERROR(_xldudf_SCOTT_SUMTRANSACTIONS(Scotts_Org1,'COA - VALUE TABLE'!$A223,'COA - VALUE TABLE'!BG$5,'COA - VALUE TABLE'!BG$6),0)</f>
        <v>0</v>
      </c>
      <c r="BH223" s="350" cm="1">
        <f t="array" ref="BH223">IFERROR(_xldudf_SCOTT_SUMTRANSACTIONS(Scotts_Org1,'COA - VALUE TABLE'!$A223,'COA - VALUE TABLE'!BH$5,'COA - VALUE TABLE'!BH$6),0)</f>
        <v>0</v>
      </c>
      <c r="BI223" s="350" cm="1">
        <f t="array" ref="BI223">IFERROR(_xldudf_SCOTT_SUMTRANSACTIONS(Scotts_Org1,'COA - VALUE TABLE'!$A223,'COA - VALUE TABLE'!BI$5,'COA - VALUE TABLE'!BI$6),0)</f>
        <v>0</v>
      </c>
      <c r="BJ223" s="351" cm="1">
        <f t="array" ref="BJ223">IFERROR(_xldudf_SCOTT_SUMTRANSACTIONS(Scotts_Org1,'COA - VALUE TABLE'!$A223,'COA - VALUE TABLE'!BJ$5,'COA - VALUE TABLE'!BJ$6),0)</f>
        <v>0</v>
      </c>
    </row>
    <row r="224" spans="1:62" x14ac:dyDescent="0.2">
      <c r="A224" s="2"/>
      <c r="B224" s="341"/>
      <c r="C224" s="341"/>
      <c r="D224" s="341"/>
      <c r="E224" s="341"/>
      <c r="F224" s="341"/>
      <c r="G224" s="341"/>
      <c r="H224" s="341"/>
      <c r="I224" s="341"/>
      <c r="J224" s="341"/>
      <c r="K224" s="3"/>
      <c r="L224" t="str">
        <f t="shared" si="48"/>
        <v xml:space="preserve"> - </v>
      </c>
      <c r="M224" t="s">
        <v>456</v>
      </c>
      <c r="S224" s="349" cm="1">
        <f t="array" ref="S224">IFERROR(_xldudf_SCOTT_SUMTRANSACTIONS(Scotts_Org1,'COA - VALUE TABLE'!$A224,'COA - VALUE TABLE'!S$5,'COA - VALUE TABLE'!S$6),0)</f>
        <v>0</v>
      </c>
      <c r="T224" s="350" cm="1">
        <f t="array" ref="T224">IFERROR(_xldudf_SCOTT_SUMTRANSACTIONS(Scotts_Org1,'COA - VALUE TABLE'!$A224,'COA - VALUE TABLE'!T$5,'COA - VALUE TABLE'!T$6),0)</f>
        <v>0</v>
      </c>
      <c r="U224" s="350" cm="1">
        <f t="array" ref="U224">IFERROR(_xldudf_SCOTT_SUMTRANSACTIONS(Scotts_Org1,'COA - VALUE TABLE'!$A224,'COA - VALUE TABLE'!U$5,'COA - VALUE TABLE'!U$6),0)</f>
        <v>0</v>
      </c>
      <c r="V224" s="350" cm="1">
        <f t="array" ref="V224">IFERROR(_xldudf_SCOTT_SUMTRANSACTIONS(Scotts_Org1,'COA - VALUE TABLE'!$A224,'COA - VALUE TABLE'!V$5,'COA - VALUE TABLE'!V$6),0)</f>
        <v>0</v>
      </c>
      <c r="W224" s="350" cm="1">
        <f t="array" ref="W224">IFERROR(_xldudf_SCOTT_SUMTRANSACTIONS(Scotts_Org1,'COA - VALUE TABLE'!$A224,'COA - VALUE TABLE'!W$5,'COA - VALUE TABLE'!W$6),0)</f>
        <v>0</v>
      </c>
      <c r="X224" s="350" cm="1">
        <f t="array" ref="X224">IFERROR(_xldudf_SCOTT_SUMTRANSACTIONS(Scotts_Org1,'COA - VALUE TABLE'!$A224,'COA - VALUE TABLE'!X$5,'COA - VALUE TABLE'!X$6),0)</f>
        <v>0</v>
      </c>
      <c r="Y224" s="350" cm="1">
        <f t="array" ref="Y224">IFERROR(_xldudf_SCOTT_SUMTRANSACTIONS(Scotts_Org1,'COA - VALUE TABLE'!$A224,'COA - VALUE TABLE'!Y$5,'COA - VALUE TABLE'!Y$6),0)</f>
        <v>0</v>
      </c>
      <c r="Z224" s="350" cm="1">
        <f t="array" ref="Z224">IFERROR(_xldudf_SCOTT_SUMTRANSACTIONS(Scotts_Org1,'COA - VALUE TABLE'!$A224,'COA - VALUE TABLE'!Z$5,'COA - VALUE TABLE'!Z$6),0)</f>
        <v>0</v>
      </c>
      <c r="AA224" s="350" cm="1">
        <f t="array" ref="AA224">IFERROR(_xldudf_SCOTT_SUMTRANSACTIONS(Scotts_Org1,'COA - VALUE TABLE'!$A224,'COA - VALUE TABLE'!AA$5,'COA - VALUE TABLE'!AA$6),0)</f>
        <v>0</v>
      </c>
      <c r="AB224" s="350" cm="1">
        <f t="array" ref="AB224">IFERROR(_xldudf_SCOTT_SUMTRANSACTIONS(Scotts_Org1,'COA - VALUE TABLE'!$A224,'COA - VALUE TABLE'!AB$5,'COA - VALUE TABLE'!AB$6),0)</f>
        <v>0</v>
      </c>
      <c r="AC224" s="350" cm="1">
        <f t="array" ref="AC224">IFERROR(_xldudf_SCOTT_SUMTRANSACTIONS(Scotts_Org1,'COA - VALUE TABLE'!$A224,'COA - VALUE TABLE'!AC$5,'COA - VALUE TABLE'!AC$6),0)</f>
        <v>0</v>
      </c>
      <c r="AD224" s="350" cm="1">
        <f t="array" ref="AD224">IFERROR(_xldudf_SCOTT_SUMTRANSACTIONS(Scotts_Org1,'COA - VALUE TABLE'!$A224,'COA - VALUE TABLE'!AD$5,'COA - VALUE TABLE'!AD$6),0)</f>
        <v>0</v>
      </c>
      <c r="AE224" s="350">
        <f t="shared" si="49"/>
        <v>0</v>
      </c>
      <c r="AF224" s="350">
        <f>IF(Header!$C$4=S$7,S224,0)+IF(Header!$C$4=T$7,T224,0)+IF(Header!$C$4=U$7,U224,0)+IF(Header!$C$4=V$7,V224,0)+IF(Header!$C$4=W$7,W224,0)+IF(Header!$C$4=X$7,X224,0)+IF(Header!$C$4=Y$7,Y224,0)+IF(Header!$C$4=Z$7,Z224,0)+IF(Header!$C$4=AA$7,AA224,0)+IF(Header!$C$4=AB$7,AB224,0)+IF(Header!$C$4=AC$7,AC224,0)+IF(Header!$C$4=AD$7,AD224,0)</f>
        <v>0</v>
      </c>
      <c r="AG224" s="351">
        <f t="shared" si="62"/>
        <v>0</v>
      </c>
      <c r="AJ224" s="2">
        <f t="shared" si="50"/>
        <v>0</v>
      </c>
      <c r="AK224" s="341">
        <f t="shared" si="51"/>
        <v>0</v>
      </c>
      <c r="AL224" s="341">
        <f t="shared" si="52"/>
        <v>0</v>
      </c>
      <c r="AM224" s="341">
        <f t="shared" si="53"/>
        <v>0</v>
      </c>
      <c r="AN224" s="341">
        <f t="shared" si="54"/>
        <v>0</v>
      </c>
      <c r="AO224" s="341">
        <f t="shared" si="55"/>
        <v>0</v>
      </c>
      <c r="AP224" s="341">
        <f t="shared" si="56"/>
        <v>0</v>
      </c>
      <c r="AQ224" s="341">
        <f t="shared" si="57"/>
        <v>0</v>
      </c>
      <c r="AR224" s="341">
        <f t="shared" si="58"/>
        <v>0</v>
      </c>
      <c r="AS224" s="341">
        <f t="shared" si="59"/>
        <v>0</v>
      </c>
      <c r="AT224" s="341">
        <f t="shared" si="60"/>
        <v>0</v>
      </c>
      <c r="AU224" s="341">
        <f t="shared" si="61"/>
        <v>0</v>
      </c>
      <c r="AV224" s="351"/>
      <c r="AX224" s="349" cm="1">
        <f t="array" ref="AX224">IFERROR(_xldudf_SCOTT_SUMTRANSACTIONS(Scotts_Org1,'COA - VALUE TABLE'!$A224,'COA - VALUE TABLE'!AX$5,'COA - VALUE TABLE'!AX$6),0)</f>
        <v>0</v>
      </c>
      <c r="AY224" s="350" cm="1">
        <f t="array" ref="AY224">IFERROR(_xldudf_SCOTT_SUMTRANSACTIONS(Scotts_Org1,'COA - VALUE TABLE'!$A224,'COA - VALUE TABLE'!AY$5,'COA - VALUE TABLE'!AY$6),0)</f>
        <v>0</v>
      </c>
      <c r="AZ224" s="350" cm="1">
        <f t="array" ref="AZ224">IFERROR(_xldudf_SCOTT_SUMTRANSACTIONS(Scotts_Org1,'COA - VALUE TABLE'!$A224,'COA - VALUE TABLE'!AZ$5,'COA - VALUE TABLE'!AZ$6),0)</f>
        <v>0</v>
      </c>
      <c r="BA224" s="350" cm="1">
        <f t="array" ref="BA224">IFERROR(_xldudf_SCOTT_SUMTRANSACTIONS(Scotts_Org1,'COA - VALUE TABLE'!$A224,'COA - VALUE TABLE'!BA$5,'COA - VALUE TABLE'!BA$6),0)</f>
        <v>0</v>
      </c>
      <c r="BB224" s="350" cm="1">
        <f t="array" ref="BB224">IFERROR(_xldudf_SCOTT_SUMTRANSACTIONS(Scotts_Org1,'COA - VALUE TABLE'!$A224,'COA - VALUE TABLE'!BB$5,'COA - VALUE TABLE'!BB$6),0)</f>
        <v>0</v>
      </c>
      <c r="BC224" s="350" cm="1">
        <f t="array" ref="BC224">IFERROR(_xldudf_SCOTT_SUMTRANSACTIONS(Scotts_Org1,'COA - VALUE TABLE'!$A224,'COA - VALUE TABLE'!BC$5,'COA - VALUE TABLE'!BC$6),0)</f>
        <v>0</v>
      </c>
      <c r="BD224" s="350" cm="1">
        <f t="array" ref="BD224">IFERROR(_xldudf_SCOTT_SUMTRANSACTIONS(Scotts_Org1,'COA - VALUE TABLE'!$A224,'COA - VALUE TABLE'!BD$5,'COA - VALUE TABLE'!BD$6),0)</f>
        <v>0</v>
      </c>
      <c r="BE224" s="350" cm="1">
        <f t="array" ref="BE224">IFERROR(_xldudf_SCOTT_SUMTRANSACTIONS(Scotts_Org1,'COA - VALUE TABLE'!$A224,'COA - VALUE TABLE'!BE$5,'COA - VALUE TABLE'!BE$6),0)</f>
        <v>0</v>
      </c>
      <c r="BF224" s="350" cm="1">
        <f t="array" ref="BF224">IFERROR(_xldudf_SCOTT_SUMTRANSACTIONS(Scotts_Org1,'COA - VALUE TABLE'!$A224,'COA - VALUE TABLE'!BF$5,'COA - VALUE TABLE'!BF$6),0)</f>
        <v>0</v>
      </c>
      <c r="BG224" s="350" cm="1">
        <f t="array" ref="BG224">IFERROR(_xldudf_SCOTT_SUMTRANSACTIONS(Scotts_Org1,'COA - VALUE TABLE'!$A224,'COA - VALUE TABLE'!BG$5,'COA - VALUE TABLE'!BG$6),0)</f>
        <v>0</v>
      </c>
      <c r="BH224" s="350" cm="1">
        <f t="array" ref="BH224">IFERROR(_xldudf_SCOTT_SUMTRANSACTIONS(Scotts_Org1,'COA - VALUE TABLE'!$A224,'COA - VALUE TABLE'!BH$5,'COA - VALUE TABLE'!BH$6),0)</f>
        <v>0</v>
      </c>
      <c r="BI224" s="350" cm="1">
        <f t="array" ref="BI224">IFERROR(_xldudf_SCOTT_SUMTRANSACTIONS(Scotts_Org1,'COA - VALUE TABLE'!$A224,'COA - VALUE TABLE'!BI$5,'COA - VALUE TABLE'!BI$6),0)</f>
        <v>0</v>
      </c>
      <c r="BJ224" s="351" cm="1">
        <f t="array" ref="BJ224">IFERROR(_xldudf_SCOTT_SUMTRANSACTIONS(Scotts_Org1,'COA - VALUE TABLE'!$A224,'COA - VALUE TABLE'!BJ$5,'COA - VALUE TABLE'!BJ$6),0)</f>
        <v>0</v>
      </c>
    </row>
    <row r="225" spans="1:62" x14ac:dyDescent="0.2">
      <c r="A225" s="2"/>
      <c r="B225" s="341"/>
      <c r="C225" s="341"/>
      <c r="D225" s="341"/>
      <c r="E225" s="341"/>
      <c r="F225" s="341"/>
      <c r="G225" s="341"/>
      <c r="H225" s="341"/>
      <c r="I225" s="341"/>
      <c r="J225" s="341"/>
      <c r="K225" s="3"/>
      <c r="L225" t="str">
        <f t="shared" si="48"/>
        <v xml:space="preserve"> - </v>
      </c>
      <c r="M225" t="s">
        <v>456</v>
      </c>
      <c r="S225" s="349" cm="1">
        <f t="array" ref="S225">IFERROR(_xldudf_SCOTT_SUMTRANSACTIONS(Scotts_Org1,'COA - VALUE TABLE'!$A225,'COA - VALUE TABLE'!S$5,'COA - VALUE TABLE'!S$6),0)</f>
        <v>0</v>
      </c>
      <c r="T225" s="350" cm="1">
        <f t="array" ref="T225">IFERROR(_xldudf_SCOTT_SUMTRANSACTIONS(Scotts_Org1,'COA - VALUE TABLE'!$A225,'COA - VALUE TABLE'!T$5,'COA - VALUE TABLE'!T$6),0)</f>
        <v>0</v>
      </c>
      <c r="U225" s="350" cm="1">
        <f t="array" ref="U225">IFERROR(_xldudf_SCOTT_SUMTRANSACTIONS(Scotts_Org1,'COA - VALUE TABLE'!$A225,'COA - VALUE TABLE'!U$5,'COA - VALUE TABLE'!U$6),0)</f>
        <v>0</v>
      </c>
      <c r="V225" s="350" cm="1">
        <f t="array" ref="V225">IFERROR(_xldudf_SCOTT_SUMTRANSACTIONS(Scotts_Org1,'COA - VALUE TABLE'!$A225,'COA - VALUE TABLE'!V$5,'COA - VALUE TABLE'!V$6),0)</f>
        <v>0</v>
      </c>
      <c r="W225" s="350" cm="1">
        <f t="array" ref="W225">IFERROR(_xldudf_SCOTT_SUMTRANSACTIONS(Scotts_Org1,'COA - VALUE TABLE'!$A225,'COA - VALUE TABLE'!W$5,'COA - VALUE TABLE'!W$6),0)</f>
        <v>0</v>
      </c>
      <c r="X225" s="350" cm="1">
        <f t="array" ref="X225">IFERROR(_xldudf_SCOTT_SUMTRANSACTIONS(Scotts_Org1,'COA - VALUE TABLE'!$A225,'COA - VALUE TABLE'!X$5,'COA - VALUE TABLE'!X$6),0)</f>
        <v>0</v>
      </c>
      <c r="Y225" s="350" cm="1">
        <f t="array" ref="Y225">IFERROR(_xldudf_SCOTT_SUMTRANSACTIONS(Scotts_Org1,'COA - VALUE TABLE'!$A225,'COA - VALUE TABLE'!Y$5,'COA - VALUE TABLE'!Y$6),0)</f>
        <v>0</v>
      </c>
      <c r="Z225" s="350" cm="1">
        <f t="array" ref="Z225">IFERROR(_xldudf_SCOTT_SUMTRANSACTIONS(Scotts_Org1,'COA - VALUE TABLE'!$A225,'COA - VALUE TABLE'!Z$5,'COA - VALUE TABLE'!Z$6),0)</f>
        <v>0</v>
      </c>
      <c r="AA225" s="350" cm="1">
        <f t="array" ref="AA225">IFERROR(_xldudf_SCOTT_SUMTRANSACTIONS(Scotts_Org1,'COA - VALUE TABLE'!$A225,'COA - VALUE TABLE'!AA$5,'COA - VALUE TABLE'!AA$6),0)</f>
        <v>0</v>
      </c>
      <c r="AB225" s="350" cm="1">
        <f t="array" ref="AB225">IFERROR(_xldudf_SCOTT_SUMTRANSACTIONS(Scotts_Org1,'COA - VALUE TABLE'!$A225,'COA - VALUE TABLE'!AB$5,'COA - VALUE TABLE'!AB$6),0)</f>
        <v>0</v>
      </c>
      <c r="AC225" s="350" cm="1">
        <f t="array" ref="AC225">IFERROR(_xldudf_SCOTT_SUMTRANSACTIONS(Scotts_Org1,'COA - VALUE TABLE'!$A225,'COA - VALUE TABLE'!AC$5,'COA - VALUE TABLE'!AC$6),0)</f>
        <v>0</v>
      </c>
      <c r="AD225" s="350" cm="1">
        <f t="array" ref="AD225">IFERROR(_xldudf_SCOTT_SUMTRANSACTIONS(Scotts_Org1,'COA - VALUE TABLE'!$A225,'COA - VALUE TABLE'!AD$5,'COA - VALUE TABLE'!AD$6),0)</f>
        <v>0</v>
      </c>
      <c r="AE225" s="350">
        <f t="shared" si="49"/>
        <v>0</v>
      </c>
      <c r="AF225" s="350">
        <f>IF(Header!$C$4=S$7,S225,0)+IF(Header!$C$4=T$7,T225,0)+IF(Header!$C$4=U$7,U225,0)+IF(Header!$C$4=V$7,V225,0)+IF(Header!$C$4=W$7,W225,0)+IF(Header!$C$4=X$7,X225,0)+IF(Header!$C$4=Y$7,Y225,0)+IF(Header!$C$4=Z$7,Z225,0)+IF(Header!$C$4=AA$7,AA225,0)+IF(Header!$C$4=AB$7,AB225,0)+IF(Header!$C$4=AC$7,AC225,0)+IF(Header!$C$4=AD$7,AD225,0)</f>
        <v>0</v>
      </c>
      <c r="AG225" s="351">
        <f t="shared" si="62"/>
        <v>0</v>
      </c>
      <c r="AJ225" s="2">
        <f t="shared" si="50"/>
        <v>0</v>
      </c>
      <c r="AK225" s="341">
        <f t="shared" si="51"/>
        <v>0</v>
      </c>
      <c r="AL225" s="341">
        <f t="shared" si="52"/>
        <v>0</v>
      </c>
      <c r="AM225" s="341">
        <f t="shared" si="53"/>
        <v>0</v>
      </c>
      <c r="AN225" s="341">
        <f t="shared" si="54"/>
        <v>0</v>
      </c>
      <c r="AO225" s="341">
        <f t="shared" si="55"/>
        <v>0</v>
      </c>
      <c r="AP225" s="341">
        <f t="shared" si="56"/>
        <v>0</v>
      </c>
      <c r="AQ225" s="341">
        <f t="shared" si="57"/>
        <v>0</v>
      </c>
      <c r="AR225" s="341">
        <f t="shared" si="58"/>
        <v>0</v>
      </c>
      <c r="AS225" s="341">
        <f t="shared" si="59"/>
        <v>0</v>
      </c>
      <c r="AT225" s="341">
        <f t="shared" si="60"/>
        <v>0</v>
      </c>
      <c r="AU225" s="341">
        <f t="shared" si="61"/>
        <v>0</v>
      </c>
      <c r="AV225" s="351"/>
      <c r="AX225" s="349" cm="1">
        <f t="array" ref="AX225">IFERROR(_xldudf_SCOTT_SUMTRANSACTIONS(Scotts_Org1,'COA - VALUE TABLE'!$A225,'COA - VALUE TABLE'!AX$5,'COA - VALUE TABLE'!AX$6),0)</f>
        <v>0</v>
      </c>
      <c r="AY225" s="350" cm="1">
        <f t="array" ref="AY225">IFERROR(_xldudf_SCOTT_SUMTRANSACTIONS(Scotts_Org1,'COA - VALUE TABLE'!$A225,'COA - VALUE TABLE'!AY$5,'COA - VALUE TABLE'!AY$6),0)</f>
        <v>0</v>
      </c>
      <c r="AZ225" s="350" cm="1">
        <f t="array" ref="AZ225">IFERROR(_xldudf_SCOTT_SUMTRANSACTIONS(Scotts_Org1,'COA - VALUE TABLE'!$A225,'COA - VALUE TABLE'!AZ$5,'COA - VALUE TABLE'!AZ$6),0)</f>
        <v>0</v>
      </c>
      <c r="BA225" s="350" cm="1">
        <f t="array" ref="BA225">IFERROR(_xldudf_SCOTT_SUMTRANSACTIONS(Scotts_Org1,'COA - VALUE TABLE'!$A225,'COA - VALUE TABLE'!BA$5,'COA - VALUE TABLE'!BA$6),0)</f>
        <v>0</v>
      </c>
      <c r="BB225" s="350" cm="1">
        <f t="array" ref="BB225">IFERROR(_xldudf_SCOTT_SUMTRANSACTIONS(Scotts_Org1,'COA - VALUE TABLE'!$A225,'COA - VALUE TABLE'!BB$5,'COA - VALUE TABLE'!BB$6),0)</f>
        <v>0</v>
      </c>
      <c r="BC225" s="350" cm="1">
        <f t="array" ref="BC225">IFERROR(_xldudf_SCOTT_SUMTRANSACTIONS(Scotts_Org1,'COA - VALUE TABLE'!$A225,'COA - VALUE TABLE'!BC$5,'COA - VALUE TABLE'!BC$6),0)</f>
        <v>0</v>
      </c>
      <c r="BD225" s="350" cm="1">
        <f t="array" ref="BD225">IFERROR(_xldudf_SCOTT_SUMTRANSACTIONS(Scotts_Org1,'COA - VALUE TABLE'!$A225,'COA - VALUE TABLE'!BD$5,'COA - VALUE TABLE'!BD$6),0)</f>
        <v>0</v>
      </c>
      <c r="BE225" s="350" cm="1">
        <f t="array" ref="BE225">IFERROR(_xldudf_SCOTT_SUMTRANSACTIONS(Scotts_Org1,'COA - VALUE TABLE'!$A225,'COA - VALUE TABLE'!BE$5,'COA - VALUE TABLE'!BE$6),0)</f>
        <v>0</v>
      </c>
      <c r="BF225" s="350" cm="1">
        <f t="array" ref="BF225">IFERROR(_xldudf_SCOTT_SUMTRANSACTIONS(Scotts_Org1,'COA - VALUE TABLE'!$A225,'COA - VALUE TABLE'!BF$5,'COA - VALUE TABLE'!BF$6),0)</f>
        <v>0</v>
      </c>
      <c r="BG225" s="350" cm="1">
        <f t="array" ref="BG225">IFERROR(_xldudf_SCOTT_SUMTRANSACTIONS(Scotts_Org1,'COA - VALUE TABLE'!$A225,'COA - VALUE TABLE'!BG$5,'COA - VALUE TABLE'!BG$6),0)</f>
        <v>0</v>
      </c>
      <c r="BH225" s="350" cm="1">
        <f t="array" ref="BH225">IFERROR(_xldudf_SCOTT_SUMTRANSACTIONS(Scotts_Org1,'COA - VALUE TABLE'!$A225,'COA - VALUE TABLE'!BH$5,'COA - VALUE TABLE'!BH$6),0)</f>
        <v>0</v>
      </c>
      <c r="BI225" s="350" cm="1">
        <f t="array" ref="BI225">IFERROR(_xldudf_SCOTT_SUMTRANSACTIONS(Scotts_Org1,'COA - VALUE TABLE'!$A225,'COA - VALUE TABLE'!BI$5,'COA - VALUE TABLE'!BI$6),0)</f>
        <v>0</v>
      </c>
      <c r="BJ225" s="351" cm="1">
        <f t="array" ref="BJ225">IFERROR(_xldudf_SCOTT_SUMTRANSACTIONS(Scotts_Org1,'COA - VALUE TABLE'!$A225,'COA - VALUE TABLE'!BJ$5,'COA - VALUE TABLE'!BJ$6),0)</f>
        <v>0</v>
      </c>
    </row>
    <row r="226" spans="1:62" x14ac:dyDescent="0.2">
      <c r="A226" s="2"/>
      <c r="B226" s="341"/>
      <c r="C226" s="341"/>
      <c r="D226" s="341"/>
      <c r="E226" s="341"/>
      <c r="F226" s="341"/>
      <c r="G226" s="341"/>
      <c r="H226" s="341"/>
      <c r="I226" s="341"/>
      <c r="J226" s="341"/>
      <c r="K226" s="3"/>
      <c r="L226" t="str">
        <f t="shared" si="48"/>
        <v xml:space="preserve"> - </v>
      </c>
      <c r="M226" t="s">
        <v>456</v>
      </c>
      <c r="S226" s="349" cm="1">
        <f t="array" ref="S226">IFERROR(_xldudf_SCOTT_SUMTRANSACTIONS(Scotts_Org1,'COA - VALUE TABLE'!$A226,'COA - VALUE TABLE'!S$5,'COA - VALUE TABLE'!S$6),0)</f>
        <v>0</v>
      </c>
      <c r="T226" s="350" cm="1">
        <f t="array" ref="T226">IFERROR(_xldudf_SCOTT_SUMTRANSACTIONS(Scotts_Org1,'COA - VALUE TABLE'!$A226,'COA - VALUE TABLE'!T$5,'COA - VALUE TABLE'!T$6),0)</f>
        <v>0</v>
      </c>
      <c r="U226" s="350" cm="1">
        <f t="array" ref="U226">IFERROR(_xldudf_SCOTT_SUMTRANSACTIONS(Scotts_Org1,'COA - VALUE TABLE'!$A226,'COA - VALUE TABLE'!U$5,'COA - VALUE TABLE'!U$6),0)</f>
        <v>0</v>
      </c>
      <c r="V226" s="350" cm="1">
        <f t="array" ref="V226">IFERROR(_xldudf_SCOTT_SUMTRANSACTIONS(Scotts_Org1,'COA - VALUE TABLE'!$A226,'COA - VALUE TABLE'!V$5,'COA - VALUE TABLE'!V$6),0)</f>
        <v>0</v>
      </c>
      <c r="W226" s="350" cm="1">
        <f t="array" ref="W226">IFERROR(_xldudf_SCOTT_SUMTRANSACTIONS(Scotts_Org1,'COA - VALUE TABLE'!$A226,'COA - VALUE TABLE'!W$5,'COA - VALUE TABLE'!W$6),0)</f>
        <v>0</v>
      </c>
      <c r="X226" s="350" cm="1">
        <f t="array" ref="X226">IFERROR(_xldudf_SCOTT_SUMTRANSACTIONS(Scotts_Org1,'COA - VALUE TABLE'!$A226,'COA - VALUE TABLE'!X$5,'COA - VALUE TABLE'!X$6),0)</f>
        <v>0</v>
      </c>
      <c r="Y226" s="350" cm="1">
        <f t="array" ref="Y226">IFERROR(_xldudf_SCOTT_SUMTRANSACTIONS(Scotts_Org1,'COA - VALUE TABLE'!$A226,'COA - VALUE TABLE'!Y$5,'COA - VALUE TABLE'!Y$6),0)</f>
        <v>0</v>
      </c>
      <c r="Z226" s="350" cm="1">
        <f t="array" ref="Z226">IFERROR(_xldudf_SCOTT_SUMTRANSACTIONS(Scotts_Org1,'COA - VALUE TABLE'!$A226,'COA - VALUE TABLE'!Z$5,'COA - VALUE TABLE'!Z$6),0)</f>
        <v>0</v>
      </c>
      <c r="AA226" s="350" cm="1">
        <f t="array" ref="AA226">IFERROR(_xldudf_SCOTT_SUMTRANSACTIONS(Scotts_Org1,'COA - VALUE TABLE'!$A226,'COA - VALUE TABLE'!AA$5,'COA - VALUE TABLE'!AA$6),0)</f>
        <v>0</v>
      </c>
      <c r="AB226" s="350" cm="1">
        <f t="array" ref="AB226">IFERROR(_xldudf_SCOTT_SUMTRANSACTIONS(Scotts_Org1,'COA - VALUE TABLE'!$A226,'COA - VALUE TABLE'!AB$5,'COA - VALUE TABLE'!AB$6),0)</f>
        <v>0</v>
      </c>
      <c r="AC226" s="350" cm="1">
        <f t="array" ref="AC226">IFERROR(_xldudf_SCOTT_SUMTRANSACTIONS(Scotts_Org1,'COA - VALUE TABLE'!$A226,'COA - VALUE TABLE'!AC$5,'COA - VALUE TABLE'!AC$6),0)</f>
        <v>0</v>
      </c>
      <c r="AD226" s="350" cm="1">
        <f t="array" ref="AD226">IFERROR(_xldudf_SCOTT_SUMTRANSACTIONS(Scotts_Org1,'COA - VALUE TABLE'!$A226,'COA - VALUE TABLE'!AD$5,'COA - VALUE TABLE'!AD$6),0)</f>
        <v>0</v>
      </c>
      <c r="AE226" s="350">
        <f t="shared" si="49"/>
        <v>0</v>
      </c>
      <c r="AF226" s="350">
        <f>IF(Header!$C$4=S$7,S226,0)+IF(Header!$C$4=T$7,T226,0)+IF(Header!$C$4=U$7,U226,0)+IF(Header!$C$4=V$7,V226,0)+IF(Header!$C$4=W$7,W226,0)+IF(Header!$C$4=X$7,X226,0)+IF(Header!$C$4=Y$7,Y226,0)+IF(Header!$C$4=Z$7,Z226,0)+IF(Header!$C$4=AA$7,AA226,0)+IF(Header!$C$4=AB$7,AB226,0)+IF(Header!$C$4=AC$7,AC226,0)+IF(Header!$C$4=AD$7,AD226,0)</f>
        <v>0</v>
      </c>
      <c r="AG226" s="351">
        <f t="shared" si="62"/>
        <v>0</v>
      </c>
      <c r="AJ226" s="2">
        <f t="shared" si="50"/>
        <v>0</v>
      </c>
      <c r="AK226" s="341">
        <f t="shared" si="51"/>
        <v>0</v>
      </c>
      <c r="AL226" s="341">
        <f t="shared" si="52"/>
        <v>0</v>
      </c>
      <c r="AM226" s="341">
        <f t="shared" si="53"/>
        <v>0</v>
      </c>
      <c r="AN226" s="341">
        <f t="shared" si="54"/>
        <v>0</v>
      </c>
      <c r="AO226" s="341">
        <f t="shared" si="55"/>
        <v>0</v>
      </c>
      <c r="AP226" s="341">
        <f t="shared" si="56"/>
        <v>0</v>
      </c>
      <c r="AQ226" s="341">
        <f t="shared" si="57"/>
        <v>0</v>
      </c>
      <c r="AR226" s="341">
        <f t="shared" si="58"/>
        <v>0</v>
      </c>
      <c r="AS226" s="341">
        <f t="shared" si="59"/>
        <v>0</v>
      </c>
      <c r="AT226" s="341">
        <f t="shared" si="60"/>
        <v>0</v>
      </c>
      <c r="AU226" s="341">
        <f t="shared" si="61"/>
        <v>0</v>
      </c>
      <c r="AV226" s="351"/>
      <c r="AX226" s="349" cm="1">
        <f t="array" ref="AX226">IFERROR(_xldudf_SCOTT_SUMTRANSACTIONS(Scotts_Org1,'COA - VALUE TABLE'!$A226,'COA - VALUE TABLE'!AX$5,'COA - VALUE TABLE'!AX$6),0)</f>
        <v>0</v>
      </c>
      <c r="AY226" s="350" cm="1">
        <f t="array" ref="AY226">IFERROR(_xldudf_SCOTT_SUMTRANSACTIONS(Scotts_Org1,'COA - VALUE TABLE'!$A226,'COA - VALUE TABLE'!AY$5,'COA - VALUE TABLE'!AY$6),0)</f>
        <v>0</v>
      </c>
      <c r="AZ226" s="350" cm="1">
        <f t="array" ref="AZ226">IFERROR(_xldudf_SCOTT_SUMTRANSACTIONS(Scotts_Org1,'COA - VALUE TABLE'!$A226,'COA - VALUE TABLE'!AZ$5,'COA - VALUE TABLE'!AZ$6),0)</f>
        <v>0</v>
      </c>
      <c r="BA226" s="350" cm="1">
        <f t="array" ref="BA226">IFERROR(_xldudf_SCOTT_SUMTRANSACTIONS(Scotts_Org1,'COA - VALUE TABLE'!$A226,'COA - VALUE TABLE'!BA$5,'COA - VALUE TABLE'!BA$6),0)</f>
        <v>0</v>
      </c>
      <c r="BB226" s="350" cm="1">
        <f t="array" ref="BB226">IFERROR(_xldudf_SCOTT_SUMTRANSACTIONS(Scotts_Org1,'COA - VALUE TABLE'!$A226,'COA - VALUE TABLE'!BB$5,'COA - VALUE TABLE'!BB$6),0)</f>
        <v>0</v>
      </c>
      <c r="BC226" s="350" cm="1">
        <f t="array" ref="BC226">IFERROR(_xldudf_SCOTT_SUMTRANSACTIONS(Scotts_Org1,'COA - VALUE TABLE'!$A226,'COA - VALUE TABLE'!BC$5,'COA - VALUE TABLE'!BC$6),0)</f>
        <v>0</v>
      </c>
      <c r="BD226" s="350" cm="1">
        <f t="array" ref="BD226">IFERROR(_xldudf_SCOTT_SUMTRANSACTIONS(Scotts_Org1,'COA - VALUE TABLE'!$A226,'COA - VALUE TABLE'!BD$5,'COA - VALUE TABLE'!BD$6),0)</f>
        <v>0</v>
      </c>
      <c r="BE226" s="350" cm="1">
        <f t="array" ref="BE226">IFERROR(_xldudf_SCOTT_SUMTRANSACTIONS(Scotts_Org1,'COA - VALUE TABLE'!$A226,'COA - VALUE TABLE'!BE$5,'COA - VALUE TABLE'!BE$6),0)</f>
        <v>0</v>
      </c>
      <c r="BF226" s="350" cm="1">
        <f t="array" ref="BF226">IFERROR(_xldudf_SCOTT_SUMTRANSACTIONS(Scotts_Org1,'COA - VALUE TABLE'!$A226,'COA - VALUE TABLE'!BF$5,'COA - VALUE TABLE'!BF$6),0)</f>
        <v>0</v>
      </c>
      <c r="BG226" s="350" cm="1">
        <f t="array" ref="BG226">IFERROR(_xldudf_SCOTT_SUMTRANSACTIONS(Scotts_Org1,'COA - VALUE TABLE'!$A226,'COA - VALUE TABLE'!BG$5,'COA - VALUE TABLE'!BG$6),0)</f>
        <v>0</v>
      </c>
      <c r="BH226" s="350" cm="1">
        <f t="array" ref="BH226">IFERROR(_xldudf_SCOTT_SUMTRANSACTIONS(Scotts_Org1,'COA - VALUE TABLE'!$A226,'COA - VALUE TABLE'!BH$5,'COA - VALUE TABLE'!BH$6),0)</f>
        <v>0</v>
      </c>
      <c r="BI226" s="350" cm="1">
        <f t="array" ref="BI226">IFERROR(_xldudf_SCOTT_SUMTRANSACTIONS(Scotts_Org1,'COA - VALUE TABLE'!$A226,'COA - VALUE TABLE'!BI$5,'COA - VALUE TABLE'!BI$6),0)</f>
        <v>0</v>
      </c>
      <c r="BJ226" s="351" cm="1">
        <f t="array" ref="BJ226">IFERROR(_xldudf_SCOTT_SUMTRANSACTIONS(Scotts_Org1,'COA - VALUE TABLE'!$A226,'COA - VALUE TABLE'!BJ$5,'COA - VALUE TABLE'!BJ$6),0)</f>
        <v>0</v>
      </c>
    </row>
    <row r="227" spans="1:62" x14ac:dyDescent="0.2">
      <c r="A227" s="2"/>
      <c r="B227" s="341"/>
      <c r="C227" s="341"/>
      <c r="D227" s="341"/>
      <c r="E227" s="341"/>
      <c r="F227" s="341"/>
      <c r="G227" s="341"/>
      <c r="H227" s="341"/>
      <c r="I227" s="341"/>
      <c r="J227" s="341"/>
      <c r="K227" s="3"/>
      <c r="L227" t="str">
        <f t="shared" si="48"/>
        <v xml:space="preserve"> - </v>
      </c>
      <c r="M227" t="s">
        <v>456</v>
      </c>
      <c r="S227" s="349" cm="1">
        <f t="array" ref="S227">IFERROR(_xldudf_SCOTT_SUMTRANSACTIONS(Scotts_Org1,'COA - VALUE TABLE'!$A227,'COA - VALUE TABLE'!S$5,'COA - VALUE TABLE'!S$6),0)</f>
        <v>0</v>
      </c>
      <c r="T227" s="350" cm="1">
        <f t="array" ref="T227">IFERROR(_xldudf_SCOTT_SUMTRANSACTIONS(Scotts_Org1,'COA - VALUE TABLE'!$A227,'COA - VALUE TABLE'!T$5,'COA - VALUE TABLE'!T$6),0)</f>
        <v>0</v>
      </c>
      <c r="U227" s="350" cm="1">
        <f t="array" ref="U227">IFERROR(_xldudf_SCOTT_SUMTRANSACTIONS(Scotts_Org1,'COA - VALUE TABLE'!$A227,'COA - VALUE TABLE'!U$5,'COA - VALUE TABLE'!U$6),0)</f>
        <v>0</v>
      </c>
      <c r="V227" s="350" cm="1">
        <f t="array" ref="V227">IFERROR(_xldudf_SCOTT_SUMTRANSACTIONS(Scotts_Org1,'COA - VALUE TABLE'!$A227,'COA - VALUE TABLE'!V$5,'COA - VALUE TABLE'!V$6),0)</f>
        <v>0</v>
      </c>
      <c r="W227" s="350" cm="1">
        <f t="array" ref="W227">IFERROR(_xldudf_SCOTT_SUMTRANSACTIONS(Scotts_Org1,'COA - VALUE TABLE'!$A227,'COA - VALUE TABLE'!W$5,'COA - VALUE TABLE'!W$6),0)</f>
        <v>0</v>
      </c>
      <c r="X227" s="350" cm="1">
        <f t="array" ref="X227">IFERROR(_xldudf_SCOTT_SUMTRANSACTIONS(Scotts_Org1,'COA - VALUE TABLE'!$A227,'COA - VALUE TABLE'!X$5,'COA - VALUE TABLE'!X$6),0)</f>
        <v>0</v>
      </c>
      <c r="Y227" s="350" cm="1">
        <f t="array" ref="Y227">IFERROR(_xldudf_SCOTT_SUMTRANSACTIONS(Scotts_Org1,'COA - VALUE TABLE'!$A227,'COA - VALUE TABLE'!Y$5,'COA - VALUE TABLE'!Y$6),0)</f>
        <v>0</v>
      </c>
      <c r="Z227" s="350" cm="1">
        <f t="array" ref="Z227">IFERROR(_xldudf_SCOTT_SUMTRANSACTIONS(Scotts_Org1,'COA - VALUE TABLE'!$A227,'COA - VALUE TABLE'!Z$5,'COA - VALUE TABLE'!Z$6),0)</f>
        <v>0</v>
      </c>
      <c r="AA227" s="350" cm="1">
        <f t="array" ref="AA227">IFERROR(_xldudf_SCOTT_SUMTRANSACTIONS(Scotts_Org1,'COA - VALUE TABLE'!$A227,'COA - VALUE TABLE'!AA$5,'COA - VALUE TABLE'!AA$6),0)</f>
        <v>0</v>
      </c>
      <c r="AB227" s="350" cm="1">
        <f t="array" ref="AB227">IFERROR(_xldudf_SCOTT_SUMTRANSACTIONS(Scotts_Org1,'COA - VALUE TABLE'!$A227,'COA - VALUE TABLE'!AB$5,'COA - VALUE TABLE'!AB$6),0)</f>
        <v>0</v>
      </c>
      <c r="AC227" s="350" cm="1">
        <f t="array" ref="AC227">IFERROR(_xldudf_SCOTT_SUMTRANSACTIONS(Scotts_Org1,'COA - VALUE TABLE'!$A227,'COA - VALUE TABLE'!AC$5,'COA - VALUE TABLE'!AC$6),0)</f>
        <v>0</v>
      </c>
      <c r="AD227" s="350" cm="1">
        <f t="array" ref="AD227">IFERROR(_xldudf_SCOTT_SUMTRANSACTIONS(Scotts_Org1,'COA - VALUE TABLE'!$A227,'COA - VALUE TABLE'!AD$5,'COA - VALUE TABLE'!AD$6),0)</f>
        <v>0</v>
      </c>
      <c r="AE227" s="350">
        <f t="shared" si="49"/>
        <v>0</v>
      </c>
      <c r="AF227" s="350">
        <f>IF(Header!$C$4=S$7,S227,0)+IF(Header!$C$4=T$7,T227,0)+IF(Header!$C$4=U$7,U227,0)+IF(Header!$C$4=V$7,V227,0)+IF(Header!$C$4=W$7,W227,0)+IF(Header!$C$4=X$7,X227,0)+IF(Header!$C$4=Y$7,Y227,0)+IF(Header!$C$4=Z$7,Z227,0)+IF(Header!$C$4=AA$7,AA227,0)+IF(Header!$C$4=AB$7,AB227,0)+IF(Header!$C$4=AC$7,AC227,0)+IF(Header!$C$4=AD$7,AD227,0)</f>
        <v>0</v>
      </c>
      <c r="AG227" s="351">
        <f t="shared" si="62"/>
        <v>0</v>
      </c>
      <c r="AJ227" s="2">
        <f t="shared" si="50"/>
        <v>0</v>
      </c>
      <c r="AK227" s="341">
        <f t="shared" si="51"/>
        <v>0</v>
      </c>
      <c r="AL227" s="341">
        <f t="shared" si="52"/>
        <v>0</v>
      </c>
      <c r="AM227" s="341">
        <f t="shared" si="53"/>
        <v>0</v>
      </c>
      <c r="AN227" s="341">
        <f t="shared" si="54"/>
        <v>0</v>
      </c>
      <c r="AO227" s="341">
        <f t="shared" si="55"/>
        <v>0</v>
      </c>
      <c r="AP227" s="341">
        <f t="shared" si="56"/>
        <v>0</v>
      </c>
      <c r="AQ227" s="341">
        <f t="shared" si="57"/>
        <v>0</v>
      </c>
      <c r="AR227" s="341">
        <f t="shared" si="58"/>
        <v>0</v>
      </c>
      <c r="AS227" s="341">
        <f t="shared" si="59"/>
        <v>0</v>
      </c>
      <c r="AT227" s="341">
        <f t="shared" si="60"/>
        <v>0</v>
      </c>
      <c r="AU227" s="341">
        <f t="shared" si="61"/>
        <v>0</v>
      </c>
      <c r="AV227" s="351"/>
      <c r="AX227" s="349" cm="1">
        <f t="array" ref="AX227">IFERROR(_xldudf_SCOTT_SUMTRANSACTIONS(Scotts_Org1,'COA - VALUE TABLE'!$A227,'COA - VALUE TABLE'!AX$5,'COA - VALUE TABLE'!AX$6),0)</f>
        <v>0</v>
      </c>
      <c r="AY227" s="350" cm="1">
        <f t="array" ref="AY227">IFERROR(_xldudf_SCOTT_SUMTRANSACTIONS(Scotts_Org1,'COA - VALUE TABLE'!$A227,'COA - VALUE TABLE'!AY$5,'COA - VALUE TABLE'!AY$6),0)</f>
        <v>0</v>
      </c>
      <c r="AZ227" s="350" cm="1">
        <f t="array" ref="AZ227">IFERROR(_xldudf_SCOTT_SUMTRANSACTIONS(Scotts_Org1,'COA - VALUE TABLE'!$A227,'COA - VALUE TABLE'!AZ$5,'COA - VALUE TABLE'!AZ$6),0)</f>
        <v>0</v>
      </c>
      <c r="BA227" s="350" cm="1">
        <f t="array" ref="BA227">IFERROR(_xldudf_SCOTT_SUMTRANSACTIONS(Scotts_Org1,'COA - VALUE TABLE'!$A227,'COA - VALUE TABLE'!BA$5,'COA - VALUE TABLE'!BA$6),0)</f>
        <v>0</v>
      </c>
      <c r="BB227" s="350" cm="1">
        <f t="array" ref="BB227">IFERROR(_xldudf_SCOTT_SUMTRANSACTIONS(Scotts_Org1,'COA - VALUE TABLE'!$A227,'COA - VALUE TABLE'!BB$5,'COA - VALUE TABLE'!BB$6),0)</f>
        <v>0</v>
      </c>
      <c r="BC227" s="350" cm="1">
        <f t="array" ref="BC227">IFERROR(_xldudf_SCOTT_SUMTRANSACTIONS(Scotts_Org1,'COA - VALUE TABLE'!$A227,'COA - VALUE TABLE'!BC$5,'COA - VALUE TABLE'!BC$6),0)</f>
        <v>0</v>
      </c>
      <c r="BD227" s="350" cm="1">
        <f t="array" ref="BD227">IFERROR(_xldudf_SCOTT_SUMTRANSACTIONS(Scotts_Org1,'COA - VALUE TABLE'!$A227,'COA - VALUE TABLE'!BD$5,'COA - VALUE TABLE'!BD$6),0)</f>
        <v>0</v>
      </c>
      <c r="BE227" s="350" cm="1">
        <f t="array" ref="BE227">IFERROR(_xldudf_SCOTT_SUMTRANSACTIONS(Scotts_Org1,'COA - VALUE TABLE'!$A227,'COA - VALUE TABLE'!BE$5,'COA - VALUE TABLE'!BE$6),0)</f>
        <v>0</v>
      </c>
      <c r="BF227" s="350" cm="1">
        <f t="array" ref="BF227">IFERROR(_xldudf_SCOTT_SUMTRANSACTIONS(Scotts_Org1,'COA - VALUE TABLE'!$A227,'COA - VALUE TABLE'!BF$5,'COA - VALUE TABLE'!BF$6),0)</f>
        <v>0</v>
      </c>
      <c r="BG227" s="350" cm="1">
        <f t="array" ref="BG227">IFERROR(_xldudf_SCOTT_SUMTRANSACTIONS(Scotts_Org1,'COA - VALUE TABLE'!$A227,'COA - VALUE TABLE'!BG$5,'COA - VALUE TABLE'!BG$6),0)</f>
        <v>0</v>
      </c>
      <c r="BH227" s="350" cm="1">
        <f t="array" ref="BH227">IFERROR(_xldudf_SCOTT_SUMTRANSACTIONS(Scotts_Org1,'COA - VALUE TABLE'!$A227,'COA - VALUE TABLE'!BH$5,'COA - VALUE TABLE'!BH$6),0)</f>
        <v>0</v>
      </c>
      <c r="BI227" s="350" cm="1">
        <f t="array" ref="BI227">IFERROR(_xldudf_SCOTT_SUMTRANSACTIONS(Scotts_Org1,'COA - VALUE TABLE'!$A227,'COA - VALUE TABLE'!BI$5,'COA - VALUE TABLE'!BI$6),0)</f>
        <v>0</v>
      </c>
      <c r="BJ227" s="351" cm="1">
        <f t="array" ref="BJ227">IFERROR(_xldudf_SCOTT_SUMTRANSACTIONS(Scotts_Org1,'COA - VALUE TABLE'!$A227,'COA - VALUE TABLE'!BJ$5,'COA - VALUE TABLE'!BJ$6),0)</f>
        <v>0</v>
      </c>
    </row>
    <row r="228" spans="1:62" x14ac:dyDescent="0.2">
      <c r="A228" s="2"/>
      <c r="B228" s="341"/>
      <c r="C228" s="341"/>
      <c r="D228" s="341"/>
      <c r="E228" s="341"/>
      <c r="F228" s="341"/>
      <c r="G228" s="341"/>
      <c r="H228" s="341"/>
      <c r="I228" s="341"/>
      <c r="J228" s="341"/>
      <c r="K228" s="3"/>
      <c r="L228" t="str">
        <f t="shared" si="48"/>
        <v xml:space="preserve"> - </v>
      </c>
      <c r="M228" t="s">
        <v>456</v>
      </c>
      <c r="S228" s="349" cm="1">
        <f t="array" ref="S228">IFERROR(_xldudf_SCOTT_SUMTRANSACTIONS(Scotts_Org1,'COA - VALUE TABLE'!$A228,'COA - VALUE TABLE'!S$5,'COA - VALUE TABLE'!S$6),0)</f>
        <v>0</v>
      </c>
      <c r="T228" s="350" cm="1">
        <f t="array" ref="T228">IFERROR(_xldudf_SCOTT_SUMTRANSACTIONS(Scotts_Org1,'COA - VALUE TABLE'!$A228,'COA - VALUE TABLE'!T$5,'COA - VALUE TABLE'!T$6),0)</f>
        <v>0</v>
      </c>
      <c r="U228" s="350" cm="1">
        <f t="array" ref="U228">IFERROR(_xldudf_SCOTT_SUMTRANSACTIONS(Scotts_Org1,'COA - VALUE TABLE'!$A228,'COA - VALUE TABLE'!U$5,'COA - VALUE TABLE'!U$6),0)</f>
        <v>0</v>
      </c>
      <c r="V228" s="350" cm="1">
        <f t="array" ref="V228">IFERROR(_xldudf_SCOTT_SUMTRANSACTIONS(Scotts_Org1,'COA - VALUE TABLE'!$A228,'COA - VALUE TABLE'!V$5,'COA - VALUE TABLE'!V$6),0)</f>
        <v>0</v>
      </c>
      <c r="W228" s="350" cm="1">
        <f t="array" ref="W228">IFERROR(_xldudf_SCOTT_SUMTRANSACTIONS(Scotts_Org1,'COA - VALUE TABLE'!$A228,'COA - VALUE TABLE'!W$5,'COA - VALUE TABLE'!W$6),0)</f>
        <v>0</v>
      </c>
      <c r="X228" s="350" cm="1">
        <f t="array" ref="X228">IFERROR(_xldudf_SCOTT_SUMTRANSACTIONS(Scotts_Org1,'COA - VALUE TABLE'!$A228,'COA - VALUE TABLE'!X$5,'COA - VALUE TABLE'!X$6),0)</f>
        <v>0</v>
      </c>
      <c r="Y228" s="350" cm="1">
        <f t="array" ref="Y228">IFERROR(_xldudf_SCOTT_SUMTRANSACTIONS(Scotts_Org1,'COA - VALUE TABLE'!$A228,'COA - VALUE TABLE'!Y$5,'COA - VALUE TABLE'!Y$6),0)</f>
        <v>0</v>
      </c>
      <c r="Z228" s="350" cm="1">
        <f t="array" ref="Z228">IFERROR(_xldudf_SCOTT_SUMTRANSACTIONS(Scotts_Org1,'COA - VALUE TABLE'!$A228,'COA - VALUE TABLE'!Z$5,'COA - VALUE TABLE'!Z$6),0)</f>
        <v>0</v>
      </c>
      <c r="AA228" s="350" cm="1">
        <f t="array" ref="AA228">IFERROR(_xldudf_SCOTT_SUMTRANSACTIONS(Scotts_Org1,'COA - VALUE TABLE'!$A228,'COA - VALUE TABLE'!AA$5,'COA - VALUE TABLE'!AA$6),0)</f>
        <v>0</v>
      </c>
      <c r="AB228" s="350" cm="1">
        <f t="array" ref="AB228">IFERROR(_xldudf_SCOTT_SUMTRANSACTIONS(Scotts_Org1,'COA - VALUE TABLE'!$A228,'COA - VALUE TABLE'!AB$5,'COA - VALUE TABLE'!AB$6),0)</f>
        <v>0</v>
      </c>
      <c r="AC228" s="350" cm="1">
        <f t="array" ref="AC228">IFERROR(_xldudf_SCOTT_SUMTRANSACTIONS(Scotts_Org1,'COA - VALUE TABLE'!$A228,'COA - VALUE TABLE'!AC$5,'COA - VALUE TABLE'!AC$6),0)</f>
        <v>0</v>
      </c>
      <c r="AD228" s="350" cm="1">
        <f t="array" ref="AD228">IFERROR(_xldudf_SCOTT_SUMTRANSACTIONS(Scotts_Org1,'COA - VALUE TABLE'!$A228,'COA - VALUE TABLE'!AD$5,'COA - VALUE TABLE'!AD$6),0)</f>
        <v>0</v>
      </c>
      <c r="AE228" s="350">
        <f t="shared" si="49"/>
        <v>0</v>
      </c>
      <c r="AF228" s="350">
        <f>IF(Header!$C$4=S$7,S228,0)+IF(Header!$C$4=T$7,T228,0)+IF(Header!$C$4=U$7,U228,0)+IF(Header!$C$4=V$7,V228,0)+IF(Header!$C$4=W$7,W228,0)+IF(Header!$C$4=X$7,X228,0)+IF(Header!$C$4=Y$7,Y228,0)+IF(Header!$C$4=Z$7,Z228,0)+IF(Header!$C$4=AA$7,AA228,0)+IF(Header!$C$4=AB$7,AB228,0)+IF(Header!$C$4=AC$7,AC228,0)+IF(Header!$C$4=AD$7,AD228,0)</f>
        <v>0</v>
      </c>
      <c r="AG228" s="351">
        <f t="shared" si="62"/>
        <v>0</v>
      </c>
      <c r="AJ228" s="2">
        <f t="shared" si="50"/>
        <v>0</v>
      </c>
      <c r="AK228" s="341">
        <f t="shared" si="51"/>
        <v>0</v>
      </c>
      <c r="AL228" s="341">
        <f t="shared" si="52"/>
        <v>0</v>
      </c>
      <c r="AM228" s="341">
        <f t="shared" si="53"/>
        <v>0</v>
      </c>
      <c r="AN228" s="341">
        <f t="shared" si="54"/>
        <v>0</v>
      </c>
      <c r="AO228" s="341">
        <f t="shared" si="55"/>
        <v>0</v>
      </c>
      <c r="AP228" s="341">
        <f t="shared" si="56"/>
        <v>0</v>
      </c>
      <c r="AQ228" s="341">
        <f t="shared" si="57"/>
        <v>0</v>
      </c>
      <c r="AR228" s="341">
        <f t="shared" si="58"/>
        <v>0</v>
      </c>
      <c r="AS228" s="341">
        <f t="shared" si="59"/>
        <v>0</v>
      </c>
      <c r="AT228" s="341">
        <f t="shared" si="60"/>
        <v>0</v>
      </c>
      <c r="AU228" s="341">
        <f t="shared" si="61"/>
        <v>0</v>
      </c>
      <c r="AV228" s="351"/>
      <c r="AX228" s="349" cm="1">
        <f t="array" ref="AX228">IFERROR(_xldudf_SCOTT_SUMTRANSACTIONS(Scotts_Org1,'COA - VALUE TABLE'!$A228,'COA - VALUE TABLE'!AX$5,'COA - VALUE TABLE'!AX$6),0)</f>
        <v>0</v>
      </c>
      <c r="AY228" s="350" cm="1">
        <f t="array" ref="AY228">IFERROR(_xldudf_SCOTT_SUMTRANSACTIONS(Scotts_Org1,'COA - VALUE TABLE'!$A228,'COA - VALUE TABLE'!AY$5,'COA - VALUE TABLE'!AY$6),0)</f>
        <v>0</v>
      </c>
      <c r="AZ228" s="350" cm="1">
        <f t="array" ref="AZ228">IFERROR(_xldudf_SCOTT_SUMTRANSACTIONS(Scotts_Org1,'COA - VALUE TABLE'!$A228,'COA - VALUE TABLE'!AZ$5,'COA - VALUE TABLE'!AZ$6),0)</f>
        <v>0</v>
      </c>
      <c r="BA228" s="350" cm="1">
        <f t="array" ref="BA228">IFERROR(_xldudf_SCOTT_SUMTRANSACTIONS(Scotts_Org1,'COA - VALUE TABLE'!$A228,'COA - VALUE TABLE'!BA$5,'COA - VALUE TABLE'!BA$6),0)</f>
        <v>0</v>
      </c>
      <c r="BB228" s="350" cm="1">
        <f t="array" ref="BB228">IFERROR(_xldudf_SCOTT_SUMTRANSACTIONS(Scotts_Org1,'COA - VALUE TABLE'!$A228,'COA - VALUE TABLE'!BB$5,'COA - VALUE TABLE'!BB$6),0)</f>
        <v>0</v>
      </c>
      <c r="BC228" s="350" cm="1">
        <f t="array" ref="BC228">IFERROR(_xldudf_SCOTT_SUMTRANSACTIONS(Scotts_Org1,'COA - VALUE TABLE'!$A228,'COA - VALUE TABLE'!BC$5,'COA - VALUE TABLE'!BC$6),0)</f>
        <v>0</v>
      </c>
      <c r="BD228" s="350" cm="1">
        <f t="array" ref="BD228">IFERROR(_xldudf_SCOTT_SUMTRANSACTIONS(Scotts_Org1,'COA - VALUE TABLE'!$A228,'COA - VALUE TABLE'!BD$5,'COA - VALUE TABLE'!BD$6),0)</f>
        <v>0</v>
      </c>
      <c r="BE228" s="350" cm="1">
        <f t="array" ref="BE228">IFERROR(_xldudf_SCOTT_SUMTRANSACTIONS(Scotts_Org1,'COA - VALUE TABLE'!$A228,'COA - VALUE TABLE'!BE$5,'COA - VALUE TABLE'!BE$6),0)</f>
        <v>0</v>
      </c>
      <c r="BF228" s="350" cm="1">
        <f t="array" ref="BF228">IFERROR(_xldudf_SCOTT_SUMTRANSACTIONS(Scotts_Org1,'COA - VALUE TABLE'!$A228,'COA - VALUE TABLE'!BF$5,'COA - VALUE TABLE'!BF$6),0)</f>
        <v>0</v>
      </c>
      <c r="BG228" s="350" cm="1">
        <f t="array" ref="BG228">IFERROR(_xldudf_SCOTT_SUMTRANSACTIONS(Scotts_Org1,'COA - VALUE TABLE'!$A228,'COA - VALUE TABLE'!BG$5,'COA - VALUE TABLE'!BG$6),0)</f>
        <v>0</v>
      </c>
      <c r="BH228" s="350" cm="1">
        <f t="array" ref="BH228">IFERROR(_xldudf_SCOTT_SUMTRANSACTIONS(Scotts_Org1,'COA - VALUE TABLE'!$A228,'COA - VALUE TABLE'!BH$5,'COA - VALUE TABLE'!BH$6),0)</f>
        <v>0</v>
      </c>
      <c r="BI228" s="350" cm="1">
        <f t="array" ref="BI228">IFERROR(_xldudf_SCOTT_SUMTRANSACTIONS(Scotts_Org1,'COA - VALUE TABLE'!$A228,'COA - VALUE TABLE'!BI$5,'COA - VALUE TABLE'!BI$6),0)</f>
        <v>0</v>
      </c>
      <c r="BJ228" s="351" cm="1">
        <f t="array" ref="BJ228">IFERROR(_xldudf_SCOTT_SUMTRANSACTIONS(Scotts_Org1,'COA - VALUE TABLE'!$A228,'COA - VALUE TABLE'!BJ$5,'COA - VALUE TABLE'!BJ$6),0)</f>
        <v>0</v>
      </c>
    </row>
    <row r="229" spans="1:62" x14ac:dyDescent="0.2">
      <c r="A229" s="2"/>
      <c r="B229" s="341"/>
      <c r="C229" s="341"/>
      <c r="D229" s="341"/>
      <c r="E229" s="341"/>
      <c r="F229" s="341"/>
      <c r="G229" s="341"/>
      <c r="H229" s="341"/>
      <c r="I229" s="341"/>
      <c r="J229" s="341"/>
      <c r="K229" s="3"/>
      <c r="L229" t="str">
        <f t="shared" si="48"/>
        <v xml:space="preserve"> - </v>
      </c>
      <c r="M229" t="s">
        <v>456</v>
      </c>
      <c r="S229" s="349" cm="1">
        <f t="array" ref="S229">IFERROR(_xldudf_SCOTT_SUMTRANSACTIONS(Scotts_Org1,'COA - VALUE TABLE'!$A229,'COA - VALUE TABLE'!S$5,'COA - VALUE TABLE'!S$6),0)</f>
        <v>0</v>
      </c>
      <c r="T229" s="350" cm="1">
        <f t="array" ref="T229">IFERROR(_xldudf_SCOTT_SUMTRANSACTIONS(Scotts_Org1,'COA - VALUE TABLE'!$A229,'COA - VALUE TABLE'!T$5,'COA - VALUE TABLE'!T$6),0)</f>
        <v>0</v>
      </c>
      <c r="U229" s="350" cm="1">
        <f t="array" ref="U229">IFERROR(_xldudf_SCOTT_SUMTRANSACTIONS(Scotts_Org1,'COA - VALUE TABLE'!$A229,'COA - VALUE TABLE'!U$5,'COA - VALUE TABLE'!U$6),0)</f>
        <v>0</v>
      </c>
      <c r="V229" s="350" cm="1">
        <f t="array" ref="V229">IFERROR(_xldudf_SCOTT_SUMTRANSACTIONS(Scotts_Org1,'COA - VALUE TABLE'!$A229,'COA - VALUE TABLE'!V$5,'COA - VALUE TABLE'!V$6),0)</f>
        <v>0</v>
      </c>
      <c r="W229" s="350" cm="1">
        <f t="array" ref="W229">IFERROR(_xldudf_SCOTT_SUMTRANSACTIONS(Scotts_Org1,'COA - VALUE TABLE'!$A229,'COA - VALUE TABLE'!W$5,'COA - VALUE TABLE'!W$6),0)</f>
        <v>0</v>
      </c>
      <c r="X229" s="350" cm="1">
        <f t="array" ref="X229">IFERROR(_xldudf_SCOTT_SUMTRANSACTIONS(Scotts_Org1,'COA - VALUE TABLE'!$A229,'COA - VALUE TABLE'!X$5,'COA - VALUE TABLE'!X$6),0)</f>
        <v>0</v>
      </c>
      <c r="Y229" s="350" cm="1">
        <f t="array" ref="Y229">IFERROR(_xldudf_SCOTT_SUMTRANSACTIONS(Scotts_Org1,'COA - VALUE TABLE'!$A229,'COA - VALUE TABLE'!Y$5,'COA - VALUE TABLE'!Y$6),0)</f>
        <v>0</v>
      </c>
      <c r="Z229" s="350" cm="1">
        <f t="array" ref="Z229">IFERROR(_xldudf_SCOTT_SUMTRANSACTIONS(Scotts_Org1,'COA - VALUE TABLE'!$A229,'COA - VALUE TABLE'!Z$5,'COA - VALUE TABLE'!Z$6),0)</f>
        <v>0</v>
      </c>
      <c r="AA229" s="350" cm="1">
        <f t="array" ref="AA229">IFERROR(_xldudf_SCOTT_SUMTRANSACTIONS(Scotts_Org1,'COA - VALUE TABLE'!$A229,'COA - VALUE TABLE'!AA$5,'COA - VALUE TABLE'!AA$6),0)</f>
        <v>0</v>
      </c>
      <c r="AB229" s="350" cm="1">
        <f t="array" ref="AB229">IFERROR(_xldudf_SCOTT_SUMTRANSACTIONS(Scotts_Org1,'COA - VALUE TABLE'!$A229,'COA - VALUE TABLE'!AB$5,'COA - VALUE TABLE'!AB$6),0)</f>
        <v>0</v>
      </c>
      <c r="AC229" s="350" cm="1">
        <f t="array" ref="AC229">IFERROR(_xldudf_SCOTT_SUMTRANSACTIONS(Scotts_Org1,'COA - VALUE TABLE'!$A229,'COA - VALUE TABLE'!AC$5,'COA - VALUE TABLE'!AC$6),0)</f>
        <v>0</v>
      </c>
      <c r="AD229" s="350" cm="1">
        <f t="array" ref="AD229">IFERROR(_xldudf_SCOTT_SUMTRANSACTIONS(Scotts_Org1,'COA - VALUE TABLE'!$A229,'COA - VALUE TABLE'!AD$5,'COA - VALUE TABLE'!AD$6),0)</f>
        <v>0</v>
      </c>
      <c r="AE229" s="350">
        <f t="shared" si="49"/>
        <v>0</v>
      </c>
      <c r="AF229" s="350">
        <f>IF(Header!$C$4=S$7,S229,0)+IF(Header!$C$4=T$7,T229,0)+IF(Header!$C$4=U$7,U229,0)+IF(Header!$C$4=V$7,V229,0)+IF(Header!$C$4=W$7,W229,0)+IF(Header!$C$4=X$7,X229,0)+IF(Header!$C$4=Y$7,Y229,0)+IF(Header!$C$4=Z$7,Z229,0)+IF(Header!$C$4=AA$7,AA229,0)+IF(Header!$C$4=AB$7,AB229,0)+IF(Header!$C$4=AC$7,AC229,0)+IF(Header!$C$4=AD$7,AD229,0)</f>
        <v>0</v>
      </c>
      <c r="AG229" s="351">
        <f t="shared" si="62"/>
        <v>0</v>
      </c>
      <c r="AJ229" s="2">
        <f t="shared" si="50"/>
        <v>0</v>
      </c>
      <c r="AK229" s="341">
        <f t="shared" si="51"/>
        <v>0</v>
      </c>
      <c r="AL229" s="341">
        <f t="shared" si="52"/>
        <v>0</v>
      </c>
      <c r="AM229" s="341">
        <f t="shared" si="53"/>
        <v>0</v>
      </c>
      <c r="AN229" s="341">
        <f t="shared" si="54"/>
        <v>0</v>
      </c>
      <c r="AO229" s="341">
        <f t="shared" si="55"/>
        <v>0</v>
      </c>
      <c r="AP229" s="341">
        <f t="shared" si="56"/>
        <v>0</v>
      </c>
      <c r="AQ229" s="341">
        <f t="shared" si="57"/>
        <v>0</v>
      </c>
      <c r="AR229" s="341">
        <f t="shared" si="58"/>
        <v>0</v>
      </c>
      <c r="AS229" s="341">
        <f t="shared" si="59"/>
        <v>0</v>
      </c>
      <c r="AT229" s="341">
        <f t="shared" si="60"/>
        <v>0</v>
      </c>
      <c r="AU229" s="341">
        <f t="shared" si="61"/>
        <v>0</v>
      </c>
      <c r="AV229" s="351"/>
      <c r="AX229" s="349" cm="1">
        <f t="array" ref="AX229">IFERROR(_xldudf_SCOTT_SUMTRANSACTIONS(Scotts_Org1,'COA - VALUE TABLE'!$A229,'COA - VALUE TABLE'!AX$5,'COA - VALUE TABLE'!AX$6),0)</f>
        <v>0</v>
      </c>
      <c r="AY229" s="350" cm="1">
        <f t="array" ref="AY229">IFERROR(_xldudf_SCOTT_SUMTRANSACTIONS(Scotts_Org1,'COA - VALUE TABLE'!$A229,'COA - VALUE TABLE'!AY$5,'COA - VALUE TABLE'!AY$6),0)</f>
        <v>0</v>
      </c>
      <c r="AZ229" s="350" cm="1">
        <f t="array" ref="AZ229">IFERROR(_xldudf_SCOTT_SUMTRANSACTIONS(Scotts_Org1,'COA - VALUE TABLE'!$A229,'COA - VALUE TABLE'!AZ$5,'COA - VALUE TABLE'!AZ$6),0)</f>
        <v>0</v>
      </c>
      <c r="BA229" s="350" cm="1">
        <f t="array" ref="BA229">IFERROR(_xldudf_SCOTT_SUMTRANSACTIONS(Scotts_Org1,'COA - VALUE TABLE'!$A229,'COA - VALUE TABLE'!BA$5,'COA - VALUE TABLE'!BA$6),0)</f>
        <v>0</v>
      </c>
      <c r="BB229" s="350" cm="1">
        <f t="array" ref="BB229">IFERROR(_xldudf_SCOTT_SUMTRANSACTIONS(Scotts_Org1,'COA - VALUE TABLE'!$A229,'COA - VALUE TABLE'!BB$5,'COA - VALUE TABLE'!BB$6),0)</f>
        <v>0</v>
      </c>
      <c r="BC229" s="350" cm="1">
        <f t="array" ref="BC229">IFERROR(_xldudf_SCOTT_SUMTRANSACTIONS(Scotts_Org1,'COA - VALUE TABLE'!$A229,'COA - VALUE TABLE'!BC$5,'COA - VALUE TABLE'!BC$6),0)</f>
        <v>0</v>
      </c>
      <c r="BD229" s="350" cm="1">
        <f t="array" ref="BD229">IFERROR(_xldudf_SCOTT_SUMTRANSACTIONS(Scotts_Org1,'COA - VALUE TABLE'!$A229,'COA - VALUE TABLE'!BD$5,'COA - VALUE TABLE'!BD$6),0)</f>
        <v>0</v>
      </c>
      <c r="BE229" s="350" cm="1">
        <f t="array" ref="BE229">IFERROR(_xldudf_SCOTT_SUMTRANSACTIONS(Scotts_Org1,'COA - VALUE TABLE'!$A229,'COA - VALUE TABLE'!BE$5,'COA - VALUE TABLE'!BE$6),0)</f>
        <v>0</v>
      </c>
      <c r="BF229" s="350" cm="1">
        <f t="array" ref="BF229">IFERROR(_xldudf_SCOTT_SUMTRANSACTIONS(Scotts_Org1,'COA - VALUE TABLE'!$A229,'COA - VALUE TABLE'!BF$5,'COA - VALUE TABLE'!BF$6),0)</f>
        <v>0</v>
      </c>
      <c r="BG229" s="350" cm="1">
        <f t="array" ref="BG229">IFERROR(_xldudf_SCOTT_SUMTRANSACTIONS(Scotts_Org1,'COA - VALUE TABLE'!$A229,'COA - VALUE TABLE'!BG$5,'COA - VALUE TABLE'!BG$6),0)</f>
        <v>0</v>
      </c>
      <c r="BH229" s="350" cm="1">
        <f t="array" ref="BH229">IFERROR(_xldudf_SCOTT_SUMTRANSACTIONS(Scotts_Org1,'COA - VALUE TABLE'!$A229,'COA - VALUE TABLE'!BH$5,'COA - VALUE TABLE'!BH$6),0)</f>
        <v>0</v>
      </c>
      <c r="BI229" s="350" cm="1">
        <f t="array" ref="BI229">IFERROR(_xldudf_SCOTT_SUMTRANSACTIONS(Scotts_Org1,'COA - VALUE TABLE'!$A229,'COA - VALUE TABLE'!BI$5,'COA - VALUE TABLE'!BI$6),0)</f>
        <v>0</v>
      </c>
      <c r="BJ229" s="351" cm="1">
        <f t="array" ref="BJ229">IFERROR(_xldudf_SCOTT_SUMTRANSACTIONS(Scotts_Org1,'COA - VALUE TABLE'!$A229,'COA - VALUE TABLE'!BJ$5,'COA - VALUE TABLE'!BJ$6),0)</f>
        <v>0</v>
      </c>
    </row>
    <row r="230" spans="1:62" x14ac:dyDescent="0.2">
      <c r="A230" s="2"/>
      <c r="B230" s="341"/>
      <c r="C230" s="341"/>
      <c r="D230" s="341"/>
      <c r="E230" s="341"/>
      <c r="F230" s="341"/>
      <c r="G230" s="341"/>
      <c r="H230" s="341"/>
      <c r="I230" s="341"/>
      <c r="J230" s="341"/>
      <c r="K230" s="3"/>
      <c r="L230" t="str">
        <f t="shared" si="48"/>
        <v xml:space="preserve"> - </v>
      </c>
      <c r="M230" t="s">
        <v>456</v>
      </c>
      <c r="S230" s="349" cm="1">
        <f t="array" ref="S230">IFERROR(_xldudf_SCOTT_SUMTRANSACTIONS(Scotts_Org1,'COA - VALUE TABLE'!$A230,'COA - VALUE TABLE'!S$5,'COA - VALUE TABLE'!S$6),0)</f>
        <v>0</v>
      </c>
      <c r="T230" s="350" cm="1">
        <f t="array" ref="T230">IFERROR(_xldudf_SCOTT_SUMTRANSACTIONS(Scotts_Org1,'COA - VALUE TABLE'!$A230,'COA - VALUE TABLE'!T$5,'COA - VALUE TABLE'!T$6),0)</f>
        <v>0</v>
      </c>
      <c r="U230" s="350" cm="1">
        <f t="array" ref="U230">IFERROR(_xldudf_SCOTT_SUMTRANSACTIONS(Scotts_Org1,'COA - VALUE TABLE'!$A230,'COA - VALUE TABLE'!U$5,'COA - VALUE TABLE'!U$6),0)</f>
        <v>0</v>
      </c>
      <c r="V230" s="350" cm="1">
        <f t="array" ref="V230">IFERROR(_xldudf_SCOTT_SUMTRANSACTIONS(Scotts_Org1,'COA - VALUE TABLE'!$A230,'COA - VALUE TABLE'!V$5,'COA - VALUE TABLE'!V$6),0)</f>
        <v>0</v>
      </c>
      <c r="W230" s="350" cm="1">
        <f t="array" ref="W230">IFERROR(_xldudf_SCOTT_SUMTRANSACTIONS(Scotts_Org1,'COA - VALUE TABLE'!$A230,'COA - VALUE TABLE'!W$5,'COA - VALUE TABLE'!W$6),0)</f>
        <v>0</v>
      </c>
      <c r="X230" s="350" cm="1">
        <f t="array" ref="X230">IFERROR(_xldudf_SCOTT_SUMTRANSACTIONS(Scotts_Org1,'COA - VALUE TABLE'!$A230,'COA - VALUE TABLE'!X$5,'COA - VALUE TABLE'!X$6),0)</f>
        <v>0</v>
      </c>
      <c r="Y230" s="350" cm="1">
        <f t="array" ref="Y230">IFERROR(_xldudf_SCOTT_SUMTRANSACTIONS(Scotts_Org1,'COA - VALUE TABLE'!$A230,'COA - VALUE TABLE'!Y$5,'COA - VALUE TABLE'!Y$6),0)</f>
        <v>0</v>
      </c>
      <c r="Z230" s="350" cm="1">
        <f t="array" ref="Z230">IFERROR(_xldudf_SCOTT_SUMTRANSACTIONS(Scotts_Org1,'COA - VALUE TABLE'!$A230,'COA - VALUE TABLE'!Z$5,'COA - VALUE TABLE'!Z$6),0)</f>
        <v>0</v>
      </c>
      <c r="AA230" s="350" cm="1">
        <f t="array" ref="AA230">IFERROR(_xldudf_SCOTT_SUMTRANSACTIONS(Scotts_Org1,'COA - VALUE TABLE'!$A230,'COA - VALUE TABLE'!AA$5,'COA - VALUE TABLE'!AA$6),0)</f>
        <v>0</v>
      </c>
      <c r="AB230" s="350" cm="1">
        <f t="array" ref="AB230">IFERROR(_xldudf_SCOTT_SUMTRANSACTIONS(Scotts_Org1,'COA - VALUE TABLE'!$A230,'COA - VALUE TABLE'!AB$5,'COA - VALUE TABLE'!AB$6),0)</f>
        <v>0</v>
      </c>
      <c r="AC230" s="350" cm="1">
        <f t="array" ref="AC230">IFERROR(_xldudf_SCOTT_SUMTRANSACTIONS(Scotts_Org1,'COA - VALUE TABLE'!$A230,'COA - VALUE TABLE'!AC$5,'COA - VALUE TABLE'!AC$6),0)</f>
        <v>0</v>
      </c>
      <c r="AD230" s="350" cm="1">
        <f t="array" ref="AD230">IFERROR(_xldudf_SCOTT_SUMTRANSACTIONS(Scotts_Org1,'COA - VALUE TABLE'!$A230,'COA - VALUE TABLE'!AD$5,'COA - VALUE TABLE'!AD$6),0)</f>
        <v>0</v>
      </c>
      <c r="AE230" s="350">
        <f t="shared" si="49"/>
        <v>0</v>
      </c>
      <c r="AF230" s="350">
        <f>IF(Header!$C$4=S$7,S230,0)+IF(Header!$C$4=T$7,T230,0)+IF(Header!$C$4=U$7,U230,0)+IF(Header!$C$4=V$7,V230,0)+IF(Header!$C$4=W$7,W230,0)+IF(Header!$C$4=X$7,X230,0)+IF(Header!$C$4=Y$7,Y230,0)+IF(Header!$C$4=Z$7,Z230,0)+IF(Header!$C$4=AA$7,AA230,0)+IF(Header!$C$4=AB$7,AB230,0)+IF(Header!$C$4=AC$7,AC230,0)+IF(Header!$C$4=AD$7,AD230,0)</f>
        <v>0</v>
      </c>
      <c r="AG230" s="351">
        <f t="shared" si="62"/>
        <v>0</v>
      </c>
      <c r="AJ230" s="2">
        <f t="shared" si="50"/>
        <v>0</v>
      </c>
      <c r="AK230" s="341">
        <f t="shared" si="51"/>
        <v>0</v>
      </c>
      <c r="AL230" s="341">
        <f t="shared" si="52"/>
        <v>0</v>
      </c>
      <c r="AM230" s="341">
        <f t="shared" si="53"/>
        <v>0</v>
      </c>
      <c r="AN230" s="341">
        <f t="shared" si="54"/>
        <v>0</v>
      </c>
      <c r="AO230" s="341">
        <f t="shared" si="55"/>
        <v>0</v>
      </c>
      <c r="AP230" s="341">
        <f t="shared" si="56"/>
        <v>0</v>
      </c>
      <c r="AQ230" s="341">
        <f t="shared" si="57"/>
        <v>0</v>
      </c>
      <c r="AR230" s="341">
        <f t="shared" si="58"/>
        <v>0</v>
      </c>
      <c r="AS230" s="341">
        <f t="shared" si="59"/>
        <v>0</v>
      </c>
      <c r="AT230" s="341">
        <f t="shared" si="60"/>
        <v>0</v>
      </c>
      <c r="AU230" s="341">
        <f t="shared" si="61"/>
        <v>0</v>
      </c>
      <c r="AV230" s="351"/>
      <c r="AX230" s="349" cm="1">
        <f t="array" ref="AX230">IFERROR(_xldudf_SCOTT_SUMTRANSACTIONS(Scotts_Org1,'COA - VALUE TABLE'!$A230,'COA - VALUE TABLE'!AX$5,'COA - VALUE TABLE'!AX$6),0)</f>
        <v>0</v>
      </c>
      <c r="AY230" s="350" cm="1">
        <f t="array" ref="AY230">IFERROR(_xldudf_SCOTT_SUMTRANSACTIONS(Scotts_Org1,'COA - VALUE TABLE'!$A230,'COA - VALUE TABLE'!AY$5,'COA - VALUE TABLE'!AY$6),0)</f>
        <v>0</v>
      </c>
      <c r="AZ230" s="350" cm="1">
        <f t="array" ref="AZ230">IFERROR(_xldudf_SCOTT_SUMTRANSACTIONS(Scotts_Org1,'COA - VALUE TABLE'!$A230,'COA - VALUE TABLE'!AZ$5,'COA - VALUE TABLE'!AZ$6),0)</f>
        <v>0</v>
      </c>
      <c r="BA230" s="350" cm="1">
        <f t="array" ref="BA230">IFERROR(_xldudf_SCOTT_SUMTRANSACTIONS(Scotts_Org1,'COA - VALUE TABLE'!$A230,'COA - VALUE TABLE'!BA$5,'COA - VALUE TABLE'!BA$6),0)</f>
        <v>0</v>
      </c>
      <c r="BB230" s="350" cm="1">
        <f t="array" ref="BB230">IFERROR(_xldudf_SCOTT_SUMTRANSACTIONS(Scotts_Org1,'COA - VALUE TABLE'!$A230,'COA - VALUE TABLE'!BB$5,'COA - VALUE TABLE'!BB$6),0)</f>
        <v>0</v>
      </c>
      <c r="BC230" s="350" cm="1">
        <f t="array" ref="BC230">IFERROR(_xldudf_SCOTT_SUMTRANSACTIONS(Scotts_Org1,'COA - VALUE TABLE'!$A230,'COA - VALUE TABLE'!BC$5,'COA - VALUE TABLE'!BC$6),0)</f>
        <v>0</v>
      </c>
      <c r="BD230" s="350" cm="1">
        <f t="array" ref="BD230">IFERROR(_xldudf_SCOTT_SUMTRANSACTIONS(Scotts_Org1,'COA - VALUE TABLE'!$A230,'COA - VALUE TABLE'!BD$5,'COA - VALUE TABLE'!BD$6),0)</f>
        <v>0</v>
      </c>
      <c r="BE230" s="350" cm="1">
        <f t="array" ref="BE230">IFERROR(_xldudf_SCOTT_SUMTRANSACTIONS(Scotts_Org1,'COA - VALUE TABLE'!$A230,'COA - VALUE TABLE'!BE$5,'COA - VALUE TABLE'!BE$6),0)</f>
        <v>0</v>
      </c>
      <c r="BF230" s="350" cm="1">
        <f t="array" ref="BF230">IFERROR(_xldudf_SCOTT_SUMTRANSACTIONS(Scotts_Org1,'COA - VALUE TABLE'!$A230,'COA - VALUE TABLE'!BF$5,'COA - VALUE TABLE'!BF$6),0)</f>
        <v>0</v>
      </c>
      <c r="BG230" s="350" cm="1">
        <f t="array" ref="BG230">IFERROR(_xldudf_SCOTT_SUMTRANSACTIONS(Scotts_Org1,'COA - VALUE TABLE'!$A230,'COA - VALUE TABLE'!BG$5,'COA - VALUE TABLE'!BG$6),0)</f>
        <v>0</v>
      </c>
      <c r="BH230" s="350" cm="1">
        <f t="array" ref="BH230">IFERROR(_xldudf_SCOTT_SUMTRANSACTIONS(Scotts_Org1,'COA - VALUE TABLE'!$A230,'COA - VALUE TABLE'!BH$5,'COA - VALUE TABLE'!BH$6),0)</f>
        <v>0</v>
      </c>
      <c r="BI230" s="350" cm="1">
        <f t="array" ref="BI230">IFERROR(_xldudf_SCOTT_SUMTRANSACTIONS(Scotts_Org1,'COA - VALUE TABLE'!$A230,'COA - VALUE TABLE'!BI$5,'COA - VALUE TABLE'!BI$6),0)</f>
        <v>0</v>
      </c>
      <c r="BJ230" s="351" cm="1">
        <f t="array" ref="BJ230">IFERROR(_xldudf_SCOTT_SUMTRANSACTIONS(Scotts_Org1,'COA - VALUE TABLE'!$A230,'COA - VALUE TABLE'!BJ$5,'COA - VALUE TABLE'!BJ$6),0)</f>
        <v>0</v>
      </c>
    </row>
    <row r="231" spans="1:62" x14ac:dyDescent="0.2">
      <c r="A231" s="2"/>
      <c r="B231" s="341"/>
      <c r="C231" s="341"/>
      <c r="D231" s="341"/>
      <c r="E231" s="341"/>
      <c r="F231" s="341"/>
      <c r="G231" s="341"/>
      <c r="H231" s="341"/>
      <c r="I231" s="341"/>
      <c r="J231" s="341"/>
      <c r="K231" s="3"/>
      <c r="L231" t="str">
        <f t="shared" si="48"/>
        <v xml:space="preserve"> - </v>
      </c>
      <c r="M231" t="s">
        <v>456</v>
      </c>
      <c r="S231" s="349" cm="1">
        <f t="array" ref="S231">IFERROR(_xldudf_SCOTT_SUMTRANSACTIONS(Scotts_Org1,'COA - VALUE TABLE'!$A231,'COA - VALUE TABLE'!S$5,'COA - VALUE TABLE'!S$6),0)</f>
        <v>0</v>
      </c>
      <c r="T231" s="350" cm="1">
        <f t="array" ref="T231">IFERROR(_xldudf_SCOTT_SUMTRANSACTIONS(Scotts_Org1,'COA - VALUE TABLE'!$A231,'COA - VALUE TABLE'!T$5,'COA - VALUE TABLE'!T$6),0)</f>
        <v>0</v>
      </c>
      <c r="U231" s="350" cm="1">
        <f t="array" ref="U231">IFERROR(_xldudf_SCOTT_SUMTRANSACTIONS(Scotts_Org1,'COA - VALUE TABLE'!$A231,'COA - VALUE TABLE'!U$5,'COA - VALUE TABLE'!U$6),0)</f>
        <v>0</v>
      </c>
      <c r="V231" s="350" cm="1">
        <f t="array" ref="V231">IFERROR(_xldudf_SCOTT_SUMTRANSACTIONS(Scotts_Org1,'COA - VALUE TABLE'!$A231,'COA - VALUE TABLE'!V$5,'COA - VALUE TABLE'!V$6),0)</f>
        <v>0</v>
      </c>
      <c r="W231" s="350" cm="1">
        <f t="array" ref="W231">IFERROR(_xldudf_SCOTT_SUMTRANSACTIONS(Scotts_Org1,'COA - VALUE TABLE'!$A231,'COA - VALUE TABLE'!W$5,'COA - VALUE TABLE'!W$6),0)</f>
        <v>0</v>
      </c>
      <c r="X231" s="350" cm="1">
        <f t="array" ref="X231">IFERROR(_xldudf_SCOTT_SUMTRANSACTIONS(Scotts_Org1,'COA - VALUE TABLE'!$A231,'COA - VALUE TABLE'!X$5,'COA - VALUE TABLE'!X$6),0)</f>
        <v>0</v>
      </c>
      <c r="Y231" s="350" cm="1">
        <f t="array" ref="Y231">IFERROR(_xldudf_SCOTT_SUMTRANSACTIONS(Scotts_Org1,'COA - VALUE TABLE'!$A231,'COA - VALUE TABLE'!Y$5,'COA - VALUE TABLE'!Y$6),0)</f>
        <v>0</v>
      </c>
      <c r="Z231" s="350" cm="1">
        <f t="array" ref="Z231">IFERROR(_xldudf_SCOTT_SUMTRANSACTIONS(Scotts_Org1,'COA - VALUE TABLE'!$A231,'COA - VALUE TABLE'!Z$5,'COA - VALUE TABLE'!Z$6),0)</f>
        <v>0</v>
      </c>
      <c r="AA231" s="350" cm="1">
        <f t="array" ref="AA231">IFERROR(_xldudf_SCOTT_SUMTRANSACTIONS(Scotts_Org1,'COA - VALUE TABLE'!$A231,'COA - VALUE TABLE'!AA$5,'COA - VALUE TABLE'!AA$6),0)</f>
        <v>0</v>
      </c>
      <c r="AB231" s="350" cm="1">
        <f t="array" ref="AB231">IFERROR(_xldudf_SCOTT_SUMTRANSACTIONS(Scotts_Org1,'COA - VALUE TABLE'!$A231,'COA - VALUE TABLE'!AB$5,'COA - VALUE TABLE'!AB$6),0)</f>
        <v>0</v>
      </c>
      <c r="AC231" s="350" cm="1">
        <f t="array" ref="AC231">IFERROR(_xldudf_SCOTT_SUMTRANSACTIONS(Scotts_Org1,'COA - VALUE TABLE'!$A231,'COA - VALUE TABLE'!AC$5,'COA - VALUE TABLE'!AC$6),0)</f>
        <v>0</v>
      </c>
      <c r="AD231" s="350" cm="1">
        <f t="array" ref="AD231">IFERROR(_xldudf_SCOTT_SUMTRANSACTIONS(Scotts_Org1,'COA - VALUE TABLE'!$A231,'COA - VALUE TABLE'!AD$5,'COA - VALUE TABLE'!AD$6),0)</f>
        <v>0</v>
      </c>
      <c r="AE231" s="350">
        <f t="shared" si="49"/>
        <v>0</v>
      </c>
      <c r="AF231" s="350">
        <f>IF(Header!$C$4=S$7,S231,0)+IF(Header!$C$4=T$7,T231,0)+IF(Header!$C$4=U$7,U231,0)+IF(Header!$C$4=V$7,V231,0)+IF(Header!$C$4=W$7,W231,0)+IF(Header!$C$4=X$7,X231,0)+IF(Header!$C$4=Y$7,Y231,0)+IF(Header!$C$4=Z$7,Z231,0)+IF(Header!$C$4=AA$7,AA231,0)+IF(Header!$C$4=AB$7,AB231,0)+IF(Header!$C$4=AC$7,AC231,0)+IF(Header!$C$4=AD$7,AD231,0)</f>
        <v>0</v>
      </c>
      <c r="AG231" s="351">
        <f t="shared" si="62"/>
        <v>0</v>
      </c>
      <c r="AJ231" s="2">
        <f t="shared" si="50"/>
        <v>0</v>
      </c>
      <c r="AK231" s="341">
        <f t="shared" si="51"/>
        <v>0</v>
      </c>
      <c r="AL231" s="341">
        <f t="shared" si="52"/>
        <v>0</v>
      </c>
      <c r="AM231" s="341">
        <f t="shared" si="53"/>
        <v>0</v>
      </c>
      <c r="AN231" s="341">
        <f t="shared" si="54"/>
        <v>0</v>
      </c>
      <c r="AO231" s="341">
        <f t="shared" si="55"/>
        <v>0</v>
      </c>
      <c r="AP231" s="341">
        <f t="shared" si="56"/>
        <v>0</v>
      </c>
      <c r="AQ231" s="341">
        <f t="shared" si="57"/>
        <v>0</v>
      </c>
      <c r="AR231" s="341">
        <f t="shared" si="58"/>
        <v>0</v>
      </c>
      <c r="AS231" s="341">
        <f t="shared" si="59"/>
        <v>0</v>
      </c>
      <c r="AT231" s="341">
        <f t="shared" si="60"/>
        <v>0</v>
      </c>
      <c r="AU231" s="341">
        <f t="shared" si="61"/>
        <v>0</v>
      </c>
      <c r="AV231" s="351"/>
      <c r="AX231" s="349" cm="1">
        <f t="array" ref="AX231">IFERROR(_xldudf_SCOTT_SUMTRANSACTIONS(Scotts_Org1,'COA - VALUE TABLE'!$A231,'COA - VALUE TABLE'!AX$5,'COA - VALUE TABLE'!AX$6),0)</f>
        <v>0</v>
      </c>
      <c r="AY231" s="350" cm="1">
        <f t="array" ref="AY231">IFERROR(_xldudf_SCOTT_SUMTRANSACTIONS(Scotts_Org1,'COA - VALUE TABLE'!$A231,'COA - VALUE TABLE'!AY$5,'COA - VALUE TABLE'!AY$6),0)</f>
        <v>0</v>
      </c>
      <c r="AZ231" s="350" cm="1">
        <f t="array" ref="AZ231">IFERROR(_xldudf_SCOTT_SUMTRANSACTIONS(Scotts_Org1,'COA - VALUE TABLE'!$A231,'COA - VALUE TABLE'!AZ$5,'COA - VALUE TABLE'!AZ$6),0)</f>
        <v>0</v>
      </c>
      <c r="BA231" s="350" cm="1">
        <f t="array" ref="BA231">IFERROR(_xldudf_SCOTT_SUMTRANSACTIONS(Scotts_Org1,'COA - VALUE TABLE'!$A231,'COA - VALUE TABLE'!BA$5,'COA - VALUE TABLE'!BA$6),0)</f>
        <v>0</v>
      </c>
      <c r="BB231" s="350" cm="1">
        <f t="array" ref="BB231">IFERROR(_xldudf_SCOTT_SUMTRANSACTIONS(Scotts_Org1,'COA - VALUE TABLE'!$A231,'COA - VALUE TABLE'!BB$5,'COA - VALUE TABLE'!BB$6),0)</f>
        <v>0</v>
      </c>
      <c r="BC231" s="350" cm="1">
        <f t="array" ref="BC231">IFERROR(_xldudf_SCOTT_SUMTRANSACTIONS(Scotts_Org1,'COA - VALUE TABLE'!$A231,'COA - VALUE TABLE'!BC$5,'COA - VALUE TABLE'!BC$6),0)</f>
        <v>0</v>
      </c>
      <c r="BD231" s="350" cm="1">
        <f t="array" ref="BD231">IFERROR(_xldudf_SCOTT_SUMTRANSACTIONS(Scotts_Org1,'COA - VALUE TABLE'!$A231,'COA - VALUE TABLE'!BD$5,'COA - VALUE TABLE'!BD$6),0)</f>
        <v>0</v>
      </c>
      <c r="BE231" s="350" cm="1">
        <f t="array" ref="BE231">IFERROR(_xldudf_SCOTT_SUMTRANSACTIONS(Scotts_Org1,'COA - VALUE TABLE'!$A231,'COA - VALUE TABLE'!BE$5,'COA - VALUE TABLE'!BE$6),0)</f>
        <v>0</v>
      </c>
      <c r="BF231" s="350" cm="1">
        <f t="array" ref="BF231">IFERROR(_xldudf_SCOTT_SUMTRANSACTIONS(Scotts_Org1,'COA - VALUE TABLE'!$A231,'COA - VALUE TABLE'!BF$5,'COA - VALUE TABLE'!BF$6),0)</f>
        <v>0</v>
      </c>
      <c r="BG231" s="350" cm="1">
        <f t="array" ref="BG231">IFERROR(_xldudf_SCOTT_SUMTRANSACTIONS(Scotts_Org1,'COA - VALUE TABLE'!$A231,'COA - VALUE TABLE'!BG$5,'COA - VALUE TABLE'!BG$6),0)</f>
        <v>0</v>
      </c>
      <c r="BH231" s="350" cm="1">
        <f t="array" ref="BH231">IFERROR(_xldudf_SCOTT_SUMTRANSACTIONS(Scotts_Org1,'COA - VALUE TABLE'!$A231,'COA - VALUE TABLE'!BH$5,'COA - VALUE TABLE'!BH$6),0)</f>
        <v>0</v>
      </c>
      <c r="BI231" s="350" cm="1">
        <f t="array" ref="BI231">IFERROR(_xldudf_SCOTT_SUMTRANSACTIONS(Scotts_Org1,'COA - VALUE TABLE'!$A231,'COA - VALUE TABLE'!BI$5,'COA - VALUE TABLE'!BI$6),0)</f>
        <v>0</v>
      </c>
      <c r="BJ231" s="351" cm="1">
        <f t="array" ref="BJ231">IFERROR(_xldudf_SCOTT_SUMTRANSACTIONS(Scotts_Org1,'COA - VALUE TABLE'!$A231,'COA - VALUE TABLE'!BJ$5,'COA - VALUE TABLE'!BJ$6),0)</f>
        <v>0</v>
      </c>
    </row>
    <row r="232" spans="1:62" x14ac:dyDescent="0.2">
      <c r="A232" s="2"/>
      <c r="B232" s="341"/>
      <c r="C232" s="341"/>
      <c r="D232" s="341"/>
      <c r="E232" s="341"/>
      <c r="F232" s="341"/>
      <c r="G232" s="341"/>
      <c r="H232" s="341"/>
      <c r="I232" s="341"/>
      <c r="J232" s="341"/>
      <c r="K232" s="3"/>
      <c r="L232" t="str">
        <f t="shared" si="48"/>
        <v xml:space="preserve"> - </v>
      </c>
      <c r="M232" t="s">
        <v>456</v>
      </c>
      <c r="S232" s="349" cm="1">
        <f t="array" ref="S232">IFERROR(_xldudf_SCOTT_SUMTRANSACTIONS(Scotts_Org1,'COA - VALUE TABLE'!$A232,'COA - VALUE TABLE'!S$5,'COA - VALUE TABLE'!S$6),0)</f>
        <v>0</v>
      </c>
      <c r="T232" s="350" cm="1">
        <f t="array" ref="T232">IFERROR(_xldudf_SCOTT_SUMTRANSACTIONS(Scotts_Org1,'COA - VALUE TABLE'!$A232,'COA - VALUE TABLE'!T$5,'COA - VALUE TABLE'!T$6),0)</f>
        <v>0</v>
      </c>
      <c r="U232" s="350" cm="1">
        <f t="array" ref="U232">IFERROR(_xldudf_SCOTT_SUMTRANSACTIONS(Scotts_Org1,'COA - VALUE TABLE'!$A232,'COA - VALUE TABLE'!U$5,'COA - VALUE TABLE'!U$6),0)</f>
        <v>0</v>
      </c>
      <c r="V232" s="350" cm="1">
        <f t="array" ref="V232">IFERROR(_xldudf_SCOTT_SUMTRANSACTIONS(Scotts_Org1,'COA - VALUE TABLE'!$A232,'COA - VALUE TABLE'!V$5,'COA - VALUE TABLE'!V$6),0)</f>
        <v>0</v>
      </c>
      <c r="W232" s="350" cm="1">
        <f t="array" ref="W232">IFERROR(_xldudf_SCOTT_SUMTRANSACTIONS(Scotts_Org1,'COA - VALUE TABLE'!$A232,'COA - VALUE TABLE'!W$5,'COA - VALUE TABLE'!W$6),0)</f>
        <v>0</v>
      </c>
      <c r="X232" s="350" cm="1">
        <f t="array" ref="X232">IFERROR(_xldudf_SCOTT_SUMTRANSACTIONS(Scotts_Org1,'COA - VALUE TABLE'!$A232,'COA - VALUE TABLE'!X$5,'COA - VALUE TABLE'!X$6),0)</f>
        <v>0</v>
      </c>
      <c r="Y232" s="350" cm="1">
        <f t="array" ref="Y232">IFERROR(_xldudf_SCOTT_SUMTRANSACTIONS(Scotts_Org1,'COA - VALUE TABLE'!$A232,'COA - VALUE TABLE'!Y$5,'COA - VALUE TABLE'!Y$6),0)</f>
        <v>0</v>
      </c>
      <c r="Z232" s="350" cm="1">
        <f t="array" ref="Z232">IFERROR(_xldudf_SCOTT_SUMTRANSACTIONS(Scotts_Org1,'COA - VALUE TABLE'!$A232,'COA - VALUE TABLE'!Z$5,'COA - VALUE TABLE'!Z$6),0)</f>
        <v>0</v>
      </c>
      <c r="AA232" s="350" cm="1">
        <f t="array" ref="AA232">IFERROR(_xldudf_SCOTT_SUMTRANSACTIONS(Scotts_Org1,'COA - VALUE TABLE'!$A232,'COA - VALUE TABLE'!AA$5,'COA - VALUE TABLE'!AA$6),0)</f>
        <v>0</v>
      </c>
      <c r="AB232" s="350" cm="1">
        <f t="array" ref="AB232">IFERROR(_xldudf_SCOTT_SUMTRANSACTIONS(Scotts_Org1,'COA - VALUE TABLE'!$A232,'COA - VALUE TABLE'!AB$5,'COA - VALUE TABLE'!AB$6),0)</f>
        <v>0</v>
      </c>
      <c r="AC232" s="350" cm="1">
        <f t="array" ref="AC232">IFERROR(_xldudf_SCOTT_SUMTRANSACTIONS(Scotts_Org1,'COA - VALUE TABLE'!$A232,'COA - VALUE TABLE'!AC$5,'COA - VALUE TABLE'!AC$6),0)</f>
        <v>0</v>
      </c>
      <c r="AD232" s="350" cm="1">
        <f t="array" ref="AD232">IFERROR(_xldudf_SCOTT_SUMTRANSACTIONS(Scotts_Org1,'COA - VALUE TABLE'!$A232,'COA - VALUE TABLE'!AD$5,'COA - VALUE TABLE'!AD$6),0)</f>
        <v>0</v>
      </c>
      <c r="AE232" s="350">
        <f t="shared" si="49"/>
        <v>0</v>
      </c>
      <c r="AF232" s="350">
        <f>IF(Header!$C$4=S$7,S232,0)+IF(Header!$C$4=T$7,T232,0)+IF(Header!$C$4=U$7,U232,0)+IF(Header!$C$4=V$7,V232,0)+IF(Header!$C$4=W$7,W232,0)+IF(Header!$C$4=X$7,X232,0)+IF(Header!$C$4=Y$7,Y232,0)+IF(Header!$C$4=Z$7,Z232,0)+IF(Header!$C$4=AA$7,AA232,0)+IF(Header!$C$4=AB$7,AB232,0)+IF(Header!$C$4=AC$7,AC232,0)+IF(Header!$C$4=AD$7,AD232,0)</f>
        <v>0</v>
      </c>
      <c r="AG232" s="351">
        <f t="shared" si="62"/>
        <v>0</v>
      </c>
      <c r="AJ232" s="2">
        <f t="shared" si="50"/>
        <v>0</v>
      </c>
      <c r="AK232" s="341">
        <f t="shared" si="51"/>
        <v>0</v>
      </c>
      <c r="AL232" s="341">
        <f t="shared" si="52"/>
        <v>0</v>
      </c>
      <c r="AM232" s="341">
        <f t="shared" si="53"/>
        <v>0</v>
      </c>
      <c r="AN232" s="341">
        <f t="shared" si="54"/>
        <v>0</v>
      </c>
      <c r="AO232" s="341">
        <f t="shared" si="55"/>
        <v>0</v>
      </c>
      <c r="AP232" s="341">
        <f t="shared" si="56"/>
        <v>0</v>
      </c>
      <c r="AQ232" s="341">
        <f t="shared" si="57"/>
        <v>0</v>
      </c>
      <c r="AR232" s="341">
        <f t="shared" si="58"/>
        <v>0</v>
      </c>
      <c r="AS232" s="341">
        <f t="shared" si="59"/>
        <v>0</v>
      </c>
      <c r="AT232" s="341">
        <f t="shared" si="60"/>
        <v>0</v>
      </c>
      <c r="AU232" s="341">
        <f t="shared" si="61"/>
        <v>0</v>
      </c>
      <c r="AV232" s="351"/>
      <c r="AX232" s="349" cm="1">
        <f t="array" ref="AX232">IFERROR(_xldudf_SCOTT_SUMTRANSACTIONS(Scotts_Org1,'COA - VALUE TABLE'!$A232,'COA - VALUE TABLE'!AX$5,'COA - VALUE TABLE'!AX$6),0)</f>
        <v>0</v>
      </c>
      <c r="AY232" s="350" cm="1">
        <f t="array" ref="AY232">IFERROR(_xldudf_SCOTT_SUMTRANSACTIONS(Scotts_Org1,'COA - VALUE TABLE'!$A232,'COA - VALUE TABLE'!AY$5,'COA - VALUE TABLE'!AY$6),0)</f>
        <v>0</v>
      </c>
      <c r="AZ232" s="350" cm="1">
        <f t="array" ref="AZ232">IFERROR(_xldudf_SCOTT_SUMTRANSACTIONS(Scotts_Org1,'COA - VALUE TABLE'!$A232,'COA - VALUE TABLE'!AZ$5,'COA - VALUE TABLE'!AZ$6),0)</f>
        <v>0</v>
      </c>
      <c r="BA232" s="350" cm="1">
        <f t="array" ref="BA232">IFERROR(_xldudf_SCOTT_SUMTRANSACTIONS(Scotts_Org1,'COA - VALUE TABLE'!$A232,'COA - VALUE TABLE'!BA$5,'COA - VALUE TABLE'!BA$6),0)</f>
        <v>0</v>
      </c>
      <c r="BB232" s="350" cm="1">
        <f t="array" ref="BB232">IFERROR(_xldudf_SCOTT_SUMTRANSACTIONS(Scotts_Org1,'COA - VALUE TABLE'!$A232,'COA - VALUE TABLE'!BB$5,'COA - VALUE TABLE'!BB$6),0)</f>
        <v>0</v>
      </c>
      <c r="BC232" s="350" cm="1">
        <f t="array" ref="BC232">IFERROR(_xldudf_SCOTT_SUMTRANSACTIONS(Scotts_Org1,'COA - VALUE TABLE'!$A232,'COA - VALUE TABLE'!BC$5,'COA - VALUE TABLE'!BC$6),0)</f>
        <v>0</v>
      </c>
      <c r="BD232" s="350" cm="1">
        <f t="array" ref="BD232">IFERROR(_xldudf_SCOTT_SUMTRANSACTIONS(Scotts_Org1,'COA - VALUE TABLE'!$A232,'COA - VALUE TABLE'!BD$5,'COA - VALUE TABLE'!BD$6),0)</f>
        <v>0</v>
      </c>
      <c r="BE232" s="350" cm="1">
        <f t="array" ref="BE232">IFERROR(_xldudf_SCOTT_SUMTRANSACTIONS(Scotts_Org1,'COA - VALUE TABLE'!$A232,'COA - VALUE TABLE'!BE$5,'COA - VALUE TABLE'!BE$6),0)</f>
        <v>0</v>
      </c>
      <c r="BF232" s="350" cm="1">
        <f t="array" ref="BF232">IFERROR(_xldudf_SCOTT_SUMTRANSACTIONS(Scotts_Org1,'COA - VALUE TABLE'!$A232,'COA - VALUE TABLE'!BF$5,'COA - VALUE TABLE'!BF$6),0)</f>
        <v>0</v>
      </c>
      <c r="BG232" s="350" cm="1">
        <f t="array" ref="BG232">IFERROR(_xldudf_SCOTT_SUMTRANSACTIONS(Scotts_Org1,'COA - VALUE TABLE'!$A232,'COA - VALUE TABLE'!BG$5,'COA - VALUE TABLE'!BG$6),0)</f>
        <v>0</v>
      </c>
      <c r="BH232" s="350" cm="1">
        <f t="array" ref="BH232">IFERROR(_xldudf_SCOTT_SUMTRANSACTIONS(Scotts_Org1,'COA - VALUE TABLE'!$A232,'COA - VALUE TABLE'!BH$5,'COA - VALUE TABLE'!BH$6),0)</f>
        <v>0</v>
      </c>
      <c r="BI232" s="350" cm="1">
        <f t="array" ref="BI232">IFERROR(_xldudf_SCOTT_SUMTRANSACTIONS(Scotts_Org1,'COA - VALUE TABLE'!$A232,'COA - VALUE TABLE'!BI$5,'COA - VALUE TABLE'!BI$6),0)</f>
        <v>0</v>
      </c>
      <c r="BJ232" s="351" cm="1">
        <f t="array" ref="BJ232">IFERROR(_xldudf_SCOTT_SUMTRANSACTIONS(Scotts_Org1,'COA - VALUE TABLE'!$A232,'COA - VALUE TABLE'!BJ$5,'COA - VALUE TABLE'!BJ$6),0)</f>
        <v>0</v>
      </c>
    </row>
    <row r="233" spans="1:62" x14ac:dyDescent="0.2">
      <c r="A233" s="2"/>
      <c r="B233" s="341"/>
      <c r="C233" s="341"/>
      <c r="D233" s="341"/>
      <c r="E233" s="341"/>
      <c r="F233" s="341"/>
      <c r="G233" s="341"/>
      <c r="H233" s="341"/>
      <c r="I233" s="341"/>
      <c r="J233" s="341"/>
      <c r="K233" s="3"/>
      <c r="L233" t="str">
        <f t="shared" si="48"/>
        <v xml:space="preserve"> - </v>
      </c>
      <c r="M233" t="s">
        <v>456</v>
      </c>
      <c r="S233" s="349" cm="1">
        <f t="array" ref="S233">IFERROR(_xldudf_SCOTT_SUMTRANSACTIONS(Scotts_Org1,'COA - VALUE TABLE'!$A233,'COA - VALUE TABLE'!S$5,'COA - VALUE TABLE'!S$6),0)</f>
        <v>0</v>
      </c>
      <c r="T233" s="350" cm="1">
        <f t="array" ref="T233">IFERROR(_xldudf_SCOTT_SUMTRANSACTIONS(Scotts_Org1,'COA - VALUE TABLE'!$A233,'COA - VALUE TABLE'!T$5,'COA - VALUE TABLE'!T$6),0)</f>
        <v>0</v>
      </c>
      <c r="U233" s="350" cm="1">
        <f t="array" ref="U233">IFERROR(_xldudf_SCOTT_SUMTRANSACTIONS(Scotts_Org1,'COA - VALUE TABLE'!$A233,'COA - VALUE TABLE'!U$5,'COA - VALUE TABLE'!U$6),0)</f>
        <v>0</v>
      </c>
      <c r="V233" s="350" cm="1">
        <f t="array" ref="V233">IFERROR(_xldudf_SCOTT_SUMTRANSACTIONS(Scotts_Org1,'COA - VALUE TABLE'!$A233,'COA - VALUE TABLE'!V$5,'COA - VALUE TABLE'!V$6),0)</f>
        <v>0</v>
      </c>
      <c r="W233" s="350" cm="1">
        <f t="array" ref="W233">IFERROR(_xldudf_SCOTT_SUMTRANSACTIONS(Scotts_Org1,'COA - VALUE TABLE'!$A233,'COA - VALUE TABLE'!W$5,'COA - VALUE TABLE'!W$6),0)</f>
        <v>0</v>
      </c>
      <c r="X233" s="350" cm="1">
        <f t="array" ref="X233">IFERROR(_xldudf_SCOTT_SUMTRANSACTIONS(Scotts_Org1,'COA - VALUE TABLE'!$A233,'COA - VALUE TABLE'!X$5,'COA - VALUE TABLE'!X$6),0)</f>
        <v>0</v>
      </c>
      <c r="Y233" s="350" cm="1">
        <f t="array" ref="Y233">IFERROR(_xldudf_SCOTT_SUMTRANSACTIONS(Scotts_Org1,'COA - VALUE TABLE'!$A233,'COA - VALUE TABLE'!Y$5,'COA - VALUE TABLE'!Y$6),0)</f>
        <v>0</v>
      </c>
      <c r="Z233" s="350" cm="1">
        <f t="array" ref="Z233">IFERROR(_xldudf_SCOTT_SUMTRANSACTIONS(Scotts_Org1,'COA - VALUE TABLE'!$A233,'COA - VALUE TABLE'!Z$5,'COA - VALUE TABLE'!Z$6),0)</f>
        <v>0</v>
      </c>
      <c r="AA233" s="350" cm="1">
        <f t="array" ref="AA233">IFERROR(_xldudf_SCOTT_SUMTRANSACTIONS(Scotts_Org1,'COA - VALUE TABLE'!$A233,'COA - VALUE TABLE'!AA$5,'COA - VALUE TABLE'!AA$6),0)</f>
        <v>0</v>
      </c>
      <c r="AB233" s="350" cm="1">
        <f t="array" ref="AB233">IFERROR(_xldudf_SCOTT_SUMTRANSACTIONS(Scotts_Org1,'COA - VALUE TABLE'!$A233,'COA - VALUE TABLE'!AB$5,'COA - VALUE TABLE'!AB$6),0)</f>
        <v>0</v>
      </c>
      <c r="AC233" s="350" cm="1">
        <f t="array" ref="AC233">IFERROR(_xldudf_SCOTT_SUMTRANSACTIONS(Scotts_Org1,'COA - VALUE TABLE'!$A233,'COA - VALUE TABLE'!AC$5,'COA - VALUE TABLE'!AC$6),0)</f>
        <v>0</v>
      </c>
      <c r="AD233" s="350" cm="1">
        <f t="array" ref="AD233">IFERROR(_xldudf_SCOTT_SUMTRANSACTIONS(Scotts_Org1,'COA - VALUE TABLE'!$A233,'COA - VALUE TABLE'!AD$5,'COA - VALUE TABLE'!AD$6),0)</f>
        <v>0</v>
      </c>
      <c r="AE233" s="350">
        <f t="shared" si="49"/>
        <v>0</v>
      </c>
      <c r="AF233" s="350">
        <f>IF(Header!$C$4=S$7,S233,0)+IF(Header!$C$4=T$7,T233,0)+IF(Header!$C$4=U$7,U233,0)+IF(Header!$C$4=V$7,V233,0)+IF(Header!$C$4=W$7,W233,0)+IF(Header!$C$4=X$7,X233,0)+IF(Header!$C$4=Y$7,Y233,0)+IF(Header!$C$4=Z$7,Z233,0)+IF(Header!$C$4=AA$7,AA233,0)+IF(Header!$C$4=AB$7,AB233,0)+IF(Header!$C$4=AC$7,AC233,0)+IF(Header!$C$4=AD$7,AD233,0)</f>
        <v>0</v>
      </c>
      <c r="AG233" s="351">
        <f t="shared" si="62"/>
        <v>0</v>
      </c>
      <c r="AJ233" s="2">
        <f t="shared" si="50"/>
        <v>0</v>
      </c>
      <c r="AK233" s="341">
        <f t="shared" si="51"/>
        <v>0</v>
      </c>
      <c r="AL233" s="341">
        <f t="shared" si="52"/>
        <v>0</v>
      </c>
      <c r="AM233" s="341">
        <f t="shared" si="53"/>
        <v>0</v>
      </c>
      <c r="AN233" s="341">
        <f t="shared" si="54"/>
        <v>0</v>
      </c>
      <c r="AO233" s="341">
        <f t="shared" si="55"/>
        <v>0</v>
      </c>
      <c r="AP233" s="341">
        <f t="shared" si="56"/>
        <v>0</v>
      </c>
      <c r="AQ233" s="341">
        <f t="shared" si="57"/>
        <v>0</v>
      </c>
      <c r="AR233" s="341">
        <f t="shared" si="58"/>
        <v>0</v>
      </c>
      <c r="AS233" s="341">
        <f t="shared" si="59"/>
        <v>0</v>
      </c>
      <c r="AT233" s="341">
        <f t="shared" si="60"/>
        <v>0</v>
      </c>
      <c r="AU233" s="341">
        <f t="shared" si="61"/>
        <v>0</v>
      </c>
      <c r="AV233" s="351"/>
      <c r="AX233" s="349" cm="1">
        <f t="array" ref="AX233">IFERROR(_xldudf_SCOTT_SUMTRANSACTIONS(Scotts_Org1,'COA - VALUE TABLE'!$A233,'COA - VALUE TABLE'!AX$5,'COA - VALUE TABLE'!AX$6),0)</f>
        <v>0</v>
      </c>
      <c r="AY233" s="350" cm="1">
        <f t="array" ref="AY233">IFERROR(_xldudf_SCOTT_SUMTRANSACTIONS(Scotts_Org1,'COA - VALUE TABLE'!$A233,'COA - VALUE TABLE'!AY$5,'COA - VALUE TABLE'!AY$6),0)</f>
        <v>0</v>
      </c>
      <c r="AZ233" s="350" cm="1">
        <f t="array" ref="AZ233">IFERROR(_xldudf_SCOTT_SUMTRANSACTIONS(Scotts_Org1,'COA - VALUE TABLE'!$A233,'COA - VALUE TABLE'!AZ$5,'COA - VALUE TABLE'!AZ$6),0)</f>
        <v>0</v>
      </c>
      <c r="BA233" s="350" cm="1">
        <f t="array" ref="BA233">IFERROR(_xldudf_SCOTT_SUMTRANSACTIONS(Scotts_Org1,'COA - VALUE TABLE'!$A233,'COA - VALUE TABLE'!BA$5,'COA - VALUE TABLE'!BA$6),0)</f>
        <v>0</v>
      </c>
      <c r="BB233" s="350" cm="1">
        <f t="array" ref="BB233">IFERROR(_xldudf_SCOTT_SUMTRANSACTIONS(Scotts_Org1,'COA - VALUE TABLE'!$A233,'COA - VALUE TABLE'!BB$5,'COA - VALUE TABLE'!BB$6),0)</f>
        <v>0</v>
      </c>
      <c r="BC233" s="350" cm="1">
        <f t="array" ref="BC233">IFERROR(_xldudf_SCOTT_SUMTRANSACTIONS(Scotts_Org1,'COA - VALUE TABLE'!$A233,'COA - VALUE TABLE'!BC$5,'COA - VALUE TABLE'!BC$6),0)</f>
        <v>0</v>
      </c>
      <c r="BD233" s="350" cm="1">
        <f t="array" ref="BD233">IFERROR(_xldudf_SCOTT_SUMTRANSACTIONS(Scotts_Org1,'COA - VALUE TABLE'!$A233,'COA - VALUE TABLE'!BD$5,'COA - VALUE TABLE'!BD$6),0)</f>
        <v>0</v>
      </c>
      <c r="BE233" s="350" cm="1">
        <f t="array" ref="BE233">IFERROR(_xldudf_SCOTT_SUMTRANSACTIONS(Scotts_Org1,'COA - VALUE TABLE'!$A233,'COA - VALUE TABLE'!BE$5,'COA - VALUE TABLE'!BE$6),0)</f>
        <v>0</v>
      </c>
      <c r="BF233" s="350" cm="1">
        <f t="array" ref="BF233">IFERROR(_xldudf_SCOTT_SUMTRANSACTIONS(Scotts_Org1,'COA - VALUE TABLE'!$A233,'COA - VALUE TABLE'!BF$5,'COA - VALUE TABLE'!BF$6),0)</f>
        <v>0</v>
      </c>
      <c r="BG233" s="350" cm="1">
        <f t="array" ref="BG233">IFERROR(_xldudf_SCOTT_SUMTRANSACTIONS(Scotts_Org1,'COA - VALUE TABLE'!$A233,'COA - VALUE TABLE'!BG$5,'COA - VALUE TABLE'!BG$6),0)</f>
        <v>0</v>
      </c>
      <c r="BH233" s="350" cm="1">
        <f t="array" ref="BH233">IFERROR(_xldudf_SCOTT_SUMTRANSACTIONS(Scotts_Org1,'COA - VALUE TABLE'!$A233,'COA - VALUE TABLE'!BH$5,'COA - VALUE TABLE'!BH$6),0)</f>
        <v>0</v>
      </c>
      <c r="BI233" s="350" cm="1">
        <f t="array" ref="BI233">IFERROR(_xldudf_SCOTT_SUMTRANSACTIONS(Scotts_Org1,'COA - VALUE TABLE'!$A233,'COA - VALUE TABLE'!BI$5,'COA - VALUE TABLE'!BI$6),0)</f>
        <v>0</v>
      </c>
      <c r="BJ233" s="351" cm="1">
        <f t="array" ref="BJ233">IFERROR(_xldudf_SCOTT_SUMTRANSACTIONS(Scotts_Org1,'COA - VALUE TABLE'!$A233,'COA - VALUE TABLE'!BJ$5,'COA - VALUE TABLE'!BJ$6),0)</f>
        <v>0</v>
      </c>
    </row>
    <row r="234" spans="1:62" x14ac:dyDescent="0.2">
      <c r="A234" s="2"/>
      <c r="B234" s="341"/>
      <c r="C234" s="341"/>
      <c r="D234" s="341"/>
      <c r="E234" s="341"/>
      <c r="F234" s="341"/>
      <c r="G234" s="341"/>
      <c r="H234" s="341"/>
      <c r="I234" s="341"/>
      <c r="J234" s="341"/>
      <c r="K234" s="3"/>
      <c r="L234" t="str">
        <f t="shared" si="48"/>
        <v xml:space="preserve"> - </v>
      </c>
      <c r="M234" t="s">
        <v>456</v>
      </c>
      <c r="S234" s="349" cm="1">
        <f t="array" ref="S234">IFERROR(_xldudf_SCOTT_SUMTRANSACTIONS(Scotts_Org1,'COA - VALUE TABLE'!$A234,'COA - VALUE TABLE'!S$5,'COA - VALUE TABLE'!S$6),0)</f>
        <v>0</v>
      </c>
      <c r="T234" s="350" cm="1">
        <f t="array" ref="T234">IFERROR(_xldudf_SCOTT_SUMTRANSACTIONS(Scotts_Org1,'COA - VALUE TABLE'!$A234,'COA - VALUE TABLE'!T$5,'COA - VALUE TABLE'!T$6),0)</f>
        <v>0</v>
      </c>
      <c r="U234" s="350" cm="1">
        <f t="array" ref="U234">IFERROR(_xldudf_SCOTT_SUMTRANSACTIONS(Scotts_Org1,'COA - VALUE TABLE'!$A234,'COA - VALUE TABLE'!U$5,'COA - VALUE TABLE'!U$6),0)</f>
        <v>0</v>
      </c>
      <c r="V234" s="350" cm="1">
        <f t="array" ref="V234">IFERROR(_xldudf_SCOTT_SUMTRANSACTIONS(Scotts_Org1,'COA - VALUE TABLE'!$A234,'COA - VALUE TABLE'!V$5,'COA - VALUE TABLE'!V$6),0)</f>
        <v>0</v>
      </c>
      <c r="W234" s="350" cm="1">
        <f t="array" ref="W234">IFERROR(_xldudf_SCOTT_SUMTRANSACTIONS(Scotts_Org1,'COA - VALUE TABLE'!$A234,'COA - VALUE TABLE'!W$5,'COA - VALUE TABLE'!W$6),0)</f>
        <v>0</v>
      </c>
      <c r="X234" s="350" cm="1">
        <f t="array" ref="X234">IFERROR(_xldudf_SCOTT_SUMTRANSACTIONS(Scotts_Org1,'COA - VALUE TABLE'!$A234,'COA - VALUE TABLE'!X$5,'COA - VALUE TABLE'!X$6),0)</f>
        <v>0</v>
      </c>
      <c r="Y234" s="350" cm="1">
        <f t="array" ref="Y234">IFERROR(_xldudf_SCOTT_SUMTRANSACTIONS(Scotts_Org1,'COA - VALUE TABLE'!$A234,'COA - VALUE TABLE'!Y$5,'COA - VALUE TABLE'!Y$6),0)</f>
        <v>0</v>
      </c>
      <c r="Z234" s="350" cm="1">
        <f t="array" ref="Z234">IFERROR(_xldudf_SCOTT_SUMTRANSACTIONS(Scotts_Org1,'COA - VALUE TABLE'!$A234,'COA - VALUE TABLE'!Z$5,'COA - VALUE TABLE'!Z$6),0)</f>
        <v>0</v>
      </c>
      <c r="AA234" s="350" cm="1">
        <f t="array" ref="AA234">IFERROR(_xldudf_SCOTT_SUMTRANSACTIONS(Scotts_Org1,'COA - VALUE TABLE'!$A234,'COA - VALUE TABLE'!AA$5,'COA - VALUE TABLE'!AA$6),0)</f>
        <v>0</v>
      </c>
      <c r="AB234" s="350" cm="1">
        <f t="array" ref="AB234">IFERROR(_xldudf_SCOTT_SUMTRANSACTIONS(Scotts_Org1,'COA - VALUE TABLE'!$A234,'COA - VALUE TABLE'!AB$5,'COA - VALUE TABLE'!AB$6),0)</f>
        <v>0</v>
      </c>
      <c r="AC234" s="350" cm="1">
        <f t="array" ref="AC234">IFERROR(_xldudf_SCOTT_SUMTRANSACTIONS(Scotts_Org1,'COA - VALUE TABLE'!$A234,'COA - VALUE TABLE'!AC$5,'COA - VALUE TABLE'!AC$6),0)</f>
        <v>0</v>
      </c>
      <c r="AD234" s="350" cm="1">
        <f t="array" ref="AD234">IFERROR(_xldudf_SCOTT_SUMTRANSACTIONS(Scotts_Org1,'COA - VALUE TABLE'!$A234,'COA - VALUE TABLE'!AD$5,'COA - VALUE TABLE'!AD$6),0)</f>
        <v>0</v>
      </c>
      <c r="AE234" s="350">
        <f t="shared" si="49"/>
        <v>0</v>
      </c>
      <c r="AF234" s="350">
        <f>IF(Header!$C$4=S$7,S234,0)+IF(Header!$C$4=T$7,T234,0)+IF(Header!$C$4=U$7,U234,0)+IF(Header!$C$4=V$7,V234,0)+IF(Header!$C$4=W$7,W234,0)+IF(Header!$C$4=X$7,X234,0)+IF(Header!$C$4=Y$7,Y234,0)+IF(Header!$C$4=Z$7,Z234,0)+IF(Header!$C$4=AA$7,AA234,0)+IF(Header!$C$4=AB$7,AB234,0)+IF(Header!$C$4=AC$7,AC234,0)+IF(Header!$C$4=AD$7,AD234,0)</f>
        <v>0</v>
      </c>
      <c r="AG234" s="351">
        <f t="shared" si="62"/>
        <v>0</v>
      </c>
      <c r="AJ234" s="2">
        <f t="shared" si="50"/>
        <v>0</v>
      </c>
      <c r="AK234" s="341">
        <f t="shared" si="51"/>
        <v>0</v>
      </c>
      <c r="AL234" s="341">
        <f t="shared" si="52"/>
        <v>0</v>
      </c>
      <c r="AM234" s="341">
        <f t="shared" si="53"/>
        <v>0</v>
      </c>
      <c r="AN234" s="341">
        <f t="shared" si="54"/>
        <v>0</v>
      </c>
      <c r="AO234" s="341">
        <f t="shared" si="55"/>
        <v>0</v>
      </c>
      <c r="AP234" s="341">
        <f t="shared" si="56"/>
        <v>0</v>
      </c>
      <c r="AQ234" s="341">
        <f t="shared" si="57"/>
        <v>0</v>
      </c>
      <c r="AR234" s="341">
        <f t="shared" si="58"/>
        <v>0</v>
      </c>
      <c r="AS234" s="341">
        <f t="shared" si="59"/>
        <v>0</v>
      </c>
      <c r="AT234" s="341">
        <f t="shared" si="60"/>
        <v>0</v>
      </c>
      <c r="AU234" s="341">
        <f t="shared" si="61"/>
        <v>0</v>
      </c>
      <c r="AV234" s="351"/>
      <c r="AX234" s="349" cm="1">
        <f t="array" ref="AX234">IFERROR(_xldudf_SCOTT_SUMTRANSACTIONS(Scotts_Org1,'COA - VALUE TABLE'!$A234,'COA - VALUE TABLE'!AX$5,'COA - VALUE TABLE'!AX$6),0)</f>
        <v>0</v>
      </c>
      <c r="AY234" s="350" cm="1">
        <f t="array" ref="AY234">IFERROR(_xldudf_SCOTT_SUMTRANSACTIONS(Scotts_Org1,'COA - VALUE TABLE'!$A234,'COA - VALUE TABLE'!AY$5,'COA - VALUE TABLE'!AY$6),0)</f>
        <v>0</v>
      </c>
      <c r="AZ234" s="350" cm="1">
        <f t="array" ref="AZ234">IFERROR(_xldudf_SCOTT_SUMTRANSACTIONS(Scotts_Org1,'COA - VALUE TABLE'!$A234,'COA - VALUE TABLE'!AZ$5,'COA - VALUE TABLE'!AZ$6),0)</f>
        <v>0</v>
      </c>
      <c r="BA234" s="350" cm="1">
        <f t="array" ref="BA234">IFERROR(_xldudf_SCOTT_SUMTRANSACTIONS(Scotts_Org1,'COA - VALUE TABLE'!$A234,'COA - VALUE TABLE'!BA$5,'COA - VALUE TABLE'!BA$6),0)</f>
        <v>0</v>
      </c>
      <c r="BB234" s="350" cm="1">
        <f t="array" ref="BB234">IFERROR(_xldudf_SCOTT_SUMTRANSACTIONS(Scotts_Org1,'COA - VALUE TABLE'!$A234,'COA - VALUE TABLE'!BB$5,'COA - VALUE TABLE'!BB$6),0)</f>
        <v>0</v>
      </c>
      <c r="BC234" s="350" cm="1">
        <f t="array" ref="BC234">IFERROR(_xldudf_SCOTT_SUMTRANSACTIONS(Scotts_Org1,'COA - VALUE TABLE'!$A234,'COA - VALUE TABLE'!BC$5,'COA - VALUE TABLE'!BC$6),0)</f>
        <v>0</v>
      </c>
      <c r="BD234" s="350" cm="1">
        <f t="array" ref="BD234">IFERROR(_xldudf_SCOTT_SUMTRANSACTIONS(Scotts_Org1,'COA - VALUE TABLE'!$A234,'COA - VALUE TABLE'!BD$5,'COA - VALUE TABLE'!BD$6),0)</f>
        <v>0</v>
      </c>
      <c r="BE234" s="350" cm="1">
        <f t="array" ref="BE234">IFERROR(_xldudf_SCOTT_SUMTRANSACTIONS(Scotts_Org1,'COA - VALUE TABLE'!$A234,'COA - VALUE TABLE'!BE$5,'COA - VALUE TABLE'!BE$6),0)</f>
        <v>0</v>
      </c>
      <c r="BF234" s="350" cm="1">
        <f t="array" ref="BF234">IFERROR(_xldudf_SCOTT_SUMTRANSACTIONS(Scotts_Org1,'COA - VALUE TABLE'!$A234,'COA - VALUE TABLE'!BF$5,'COA - VALUE TABLE'!BF$6),0)</f>
        <v>0</v>
      </c>
      <c r="BG234" s="350" cm="1">
        <f t="array" ref="BG234">IFERROR(_xldudf_SCOTT_SUMTRANSACTIONS(Scotts_Org1,'COA - VALUE TABLE'!$A234,'COA - VALUE TABLE'!BG$5,'COA - VALUE TABLE'!BG$6),0)</f>
        <v>0</v>
      </c>
      <c r="BH234" s="350" cm="1">
        <f t="array" ref="BH234">IFERROR(_xldudf_SCOTT_SUMTRANSACTIONS(Scotts_Org1,'COA - VALUE TABLE'!$A234,'COA - VALUE TABLE'!BH$5,'COA - VALUE TABLE'!BH$6),0)</f>
        <v>0</v>
      </c>
      <c r="BI234" s="350" cm="1">
        <f t="array" ref="BI234">IFERROR(_xldudf_SCOTT_SUMTRANSACTIONS(Scotts_Org1,'COA - VALUE TABLE'!$A234,'COA - VALUE TABLE'!BI$5,'COA - VALUE TABLE'!BI$6),0)</f>
        <v>0</v>
      </c>
      <c r="BJ234" s="351" cm="1">
        <f t="array" ref="BJ234">IFERROR(_xldudf_SCOTT_SUMTRANSACTIONS(Scotts_Org1,'COA - VALUE TABLE'!$A234,'COA - VALUE TABLE'!BJ$5,'COA - VALUE TABLE'!BJ$6),0)</f>
        <v>0</v>
      </c>
    </row>
    <row r="235" spans="1:62" x14ac:dyDescent="0.2">
      <c r="A235" s="2"/>
      <c r="B235" s="341"/>
      <c r="C235" s="341"/>
      <c r="D235" s="341"/>
      <c r="E235" s="341"/>
      <c r="F235" s="341"/>
      <c r="G235" s="341"/>
      <c r="H235" s="341"/>
      <c r="I235" s="341"/>
      <c r="J235" s="341"/>
      <c r="K235" s="3"/>
      <c r="L235" t="str">
        <f t="shared" si="48"/>
        <v xml:space="preserve"> - </v>
      </c>
      <c r="M235" t="s">
        <v>456</v>
      </c>
      <c r="S235" s="349" cm="1">
        <f t="array" ref="S235">IFERROR(_xldudf_SCOTT_SUMTRANSACTIONS(Scotts_Org1,'COA - VALUE TABLE'!$A235,'COA - VALUE TABLE'!S$5,'COA - VALUE TABLE'!S$6),0)</f>
        <v>0</v>
      </c>
      <c r="T235" s="350" cm="1">
        <f t="array" ref="T235">IFERROR(_xldudf_SCOTT_SUMTRANSACTIONS(Scotts_Org1,'COA - VALUE TABLE'!$A235,'COA - VALUE TABLE'!T$5,'COA - VALUE TABLE'!T$6),0)</f>
        <v>0</v>
      </c>
      <c r="U235" s="350" cm="1">
        <f t="array" ref="U235">IFERROR(_xldudf_SCOTT_SUMTRANSACTIONS(Scotts_Org1,'COA - VALUE TABLE'!$A235,'COA - VALUE TABLE'!U$5,'COA - VALUE TABLE'!U$6),0)</f>
        <v>0</v>
      </c>
      <c r="V235" s="350" cm="1">
        <f t="array" ref="V235">IFERROR(_xldudf_SCOTT_SUMTRANSACTIONS(Scotts_Org1,'COA - VALUE TABLE'!$A235,'COA - VALUE TABLE'!V$5,'COA - VALUE TABLE'!V$6),0)</f>
        <v>0</v>
      </c>
      <c r="W235" s="350" cm="1">
        <f t="array" ref="W235">IFERROR(_xldudf_SCOTT_SUMTRANSACTIONS(Scotts_Org1,'COA - VALUE TABLE'!$A235,'COA - VALUE TABLE'!W$5,'COA - VALUE TABLE'!W$6),0)</f>
        <v>0</v>
      </c>
      <c r="X235" s="350" cm="1">
        <f t="array" ref="X235">IFERROR(_xldudf_SCOTT_SUMTRANSACTIONS(Scotts_Org1,'COA - VALUE TABLE'!$A235,'COA - VALUE TABLE'!X$5,'COA - VALUE TABLE'!X$6),0)</f>
        <v>0</v>
      </c>
      <c r="Y235" s="350" cm="1">
        <f t="array" ref="Y235">IFERROR(_xldudf_SCOTT_SUMTRANSACTIONS(Scotts_Org1,'COA - VALUE TABLE'!$A235,'COA - VALUE TABLE'!Y$5,'COA - VALUE TABLE'!Y$6),0)</f>
        <v>0</v>
      </c>
      <c r="Z235" s="350" cm="1">
        <f t="array" ref="Z235">IFERROR(_xldudf_SCOTT_SUMTRANSACTIONS(Scotts_Org1,'COA - VALUE TABLE'!$A235,'COA - VALUE TABLE'!Z$5,'COA - VALUE TABLE'!Z$6),0)</f>
        <v>0</v>
      </c>
      <c r="AA235" s="350" cm="1">
        <f t="array" ref="AA235">IFERROR(_xldudf_SCOTT_SUMTRANSACTIONS(Scotts_Org1,'COA - VALUE TABLE'!$A235,'COA - VALUE TABLE'!AA$5,'COA - VALUE TABLE'!AA$6),0)</f>
        <v>0</v>
      </c>
      <c r="AB235" s="350" cm="1">
        <f t="array" ref="AB235">IFERROR(_xldudf_SCOTT_SUMTRANSACTIONS(Scotts_Org1,'COA - VALUE TABLE'!$A235,'COA - VALUE TABLE'!AB$5,'COA - VALUE TABLE'!AB$6),0)</f>
        <v>0</v>
      </c>
      <c r="AC235" s="350" cm="1">
        <f t="array" ref="AC235">IFERROR(_xldudf_SCOTT_SUMTRANSACTIONS(Scotts_Org1,'COA - VALUE TABLE'!$A235,'COA - VALUE TABLE'!AC$5,'COA - VALUE TABLE'!AC$6),0)</f>
        <v>0</v>
      </c>
      <c r="AD235" s="350" cm="1">
        <f t="array" ref="AD235">IFERROR(_xldudf_SCOTT_SUMTRANSACTIONS(Scotts_Org1,'COA - VALUE TABLE'!$A235,'COA - VALUE TABLE'!AD$5,'COA - VALUE TABLE'!AD$6),0)</f>
        <v>0</v>
      </c>
      <c r="AE235" s="350">
        <f t="shared" si="49"/>
        <v>0</v>
      </c>
      <c r="AF235" s="350">
        <f>IF(Header!$C$4=S$7,S235,0)+IF(Header!$C$4=T$7,T235,0)+IF(Header!$C$4=U$7,U235,0)+IF(Header!$C$4=V$7,V235,0)+IF(Header!$C$4=W$7,W235,0)+IF(Header!$C$4=X$7,X235,0)+IF(Header!$C$4=Y$7,Y235,0)+IF(Header!$C$4=Z$7,Z235,0)+IF(Header!$C$4=AA$7,AA235,0)+IF(Header!$C$4=AB$7,AB235,0)+IF(Header!$C$4=AC$7,AC235,0)+IF(Header!$C$4=AD$7,AD235,0)</f>
        <v>0</v>
      </c>
      <c r="AG235" s="351">
        <f t="shared" si="62"/>
        <v>0</v>
      </c>
      <c r="AJ235" s="2">
        <f t="shared" si="50"/>
        <v>0</v>
      </c>
      <c r="AK235" s="341">
        <f t="shared" si="51"/>
        <v>0</v>
      </c>
      <c r="AL235" s="341">
        <f t="shared" si="52"/>
        <v>0</v>
      </c>
      <c r="AM235" s="341">
        <f t="shared" si="53"/>
        <v>0</v>
      </c>
      <c r="AN235" s="341">
        <f t="shared" si="54"/>
        <v>0</v>
      </c>
      <c r="AO235" s="341">
        <f t="shared" si="55"/>
        <v>0</v>
      </c>
      <c r="AP235" s="341">
        <f t="shared" si="56"/>
        <v>0</v>
      </c>
      <c r="AQ235" s="341">
        <f t="shared" si="57"/>
        <v>0</v>
      </c>
      <c r="AR235" s="341">
        <f t="shared" si="58"/>
        <v>0</v>
      </c>
      <c r="AS235" s="341">
        <f t="shared" si="59"/>
        <v>0</v>
      </c>
      <c r="AT235" s="341">
        <f t="shared" si="60"/>
        <v>0</v>
      </c>
      <c r="AU235" s="341">
        <f t="shared" si="61"/>
        <v>0</v>
      </c>
      <c r="AV235" s="351"/>
      <c r="AX235" s="349" cm="1">
        <f t="array" ref="AX235">IFERROR(_xldudf_SCOTT_SUMTRANSACTIONS(Scotts_Org1,'COA - VALUE TABLE'!$A235,'COA - VALUE TABLE'!AX$5,'COA - VALUE TABLE'!AX$6),0)</f>
        <v>0</v>
      </c>
      <c r="AY235" s="350" cm="1">
        <f t="array" ref="AY235">IFERROR(_xldudf_SCOTT_SUMTRANSACTIONS(Scotts_Org1,'COA - VALUE TABLE'!$A235,'COA - VALUE TABLE'!AY$5,'COA - VALUE TABLE'!AY$6),0)</f>
        <v>0</v>
      </c>
      <c r="AZ235" s="350" cm="1">
        <f t="array" ref="AZ235">IFERROR(_xldudf_SCOTT_SUMTRANSACTIONS(Scotts_Org1,'COA - VALUE TABLE'!$A235,'COA - VALUE TABLE'!AZ$5,'COA - VALUE TABLE'!AZ$6),0)</f>
        <v>0</v>
      </c>
      <c r="BA235" s="350" cm="1">
        <f t="array" ref="BA235">IFERROR(_xldudf_SCOTT_SUMTRANSACTIONS(Scotts_Org1,'COA - VALUE TABLE'!$A235,'COA - VALUE TABLE'!BA$5,'COA - VALUE TABLE'!BA$6),0)</f>
        <v>0</v>
      </c>
      <c r="BB235" s="350" cm="1">
        <f t="array" ref="BB235">IFERROR(_xldudf_SCOTT_SUMTRANSACTIONS(Scotts_Org1,'COA - VALUE TABLE'!$A235,'COA - VALUE TABLE'!BB$5,'COA - VALUE TABLE'!BB$6),0)</f>
        <v>0</v>
      </c>
      <c r="BC235" s="350" cm="1">
        <f t="array" ref="BC235">IFERROR(_xldudf_SCOTT_SUMTRANSACTIONS(Scotts_Org1,'COA - VALUE TABLE'!$A235,'COA - VALUE TABLE'!BC$5,'COA - VALUE TABLE'!BC$6),0)</f>
        <v>0</v>
      </c>
      <c r="BD235" s="350" cm="1">
        <f t="array" ref="BD235">IFERROR(_xldudf_SCOTT_SUMTRANSACTIONS(Scotts_Org1,'COA - VALUE TABLE'!$A235,'COA - VALUE TABLE'!BD$5,'COA - VALUE TABLE'!BD$6),0)</f>
        <v>0</v>
      </c>
      <c r="BE235" s="350" cm="1">
        <f t="array" ref="BE235">IFERROR(_xldudf_SCOTT_SUMTRANSACTIONS(Scotts_Org1,'COA - VALUE TABLE'!$A235,'COA - VALUE TABLE'!BE$5,'COA - VALUE TABLE'!BE$6),0)</f>
        <v>0</v>
      </c>
      <c r="BF235" s="350" cm="1">
        <f t="array" ref="BF235">IFERROR(_xldudf_SCOTT_SUMTRANSACTIONS(Scotts_Org1,'COA - VALUE TABLE'!$A235,'COA - VALUE TABLE'!BF$5,'COA - VALUE TABLE'!BF$6),0)</f>
        <v>0</v>
      </c>
      <c r="BG235" s="350" cm="1">
        <f t="array" ref="BG235">IFERROR(_xldudf_SCOTT_SUMTRANSACTIONS(Scotts_Org1,'COA - VALUE TABLE'!$A235,'COA - VALUE TABLE'!BG$5,'COA - VALUE TABLE'!BG$6),0)</f>
        <v>0</v>
      </c>
      <c r="BH235" s="350" cm="1">
        <f t="array" ref="BH235">IFERROR(_xldudf_SCOTT_SUMTRANSACTIONS(Scotts_Org1,'COA - VALUE TABLE'!$A235,'COA - VALUE TABLE'!BH$5,'COA - VALUE TABLE'!BH$6),0)</f>
        <v>0</v>
      </c>
      <c r="BI235" s="350" cm="1">
        <f t="array" ref="BI235">IFERROR(_xldudf_SCOTT_SUMTRANSACTIONS(Scotts_Org1,'COA - VALUE TABLE'!$A235,'COA - VALUE TABLE'!BI$5,'COA - VALUE TABLE'!BI$6),0)</f>
        <v>0</v>
      </c>
      <c r="BJ235" s="351" cm="1">
        <f t="array" ref="BJ235">IFERROR(_xldudf_SCOTT_SUMTRANSACTIONS(Scotts_Org1,'COA - VALUE TABLE'!$A235,'COA - VALUE TABLE'!BJ$5,'COA - VALUE TABLE'!BJ$6),0)</f>
        <v>0</v>
      </c>
    </row>
    <row r="236" spans="1:62" x14ac:dyDescent="0.2">
      <c r="A236" s="2"/>
      <c r="B236" s="341"/>
      <c r="C236" s="341"/>
      <c r="D236" s="341"/>
      <c r="E236" s="341"/>
      <c r="F236" s="341"/>
      <c r="G236" s="341"/>
      <c r="H236" s="341"/>
      <c r="I236" s="341"/>
      <c r="J236" s="341"/>
      <c r="K236" s="3"/>
      <c r="L236" t="str">
        <f t="shared" si="48"/>
        <v xml:space="preserve"> - </v>
      </c>
      <c r="M236" t="s">
        <v>456</v>
      </c>
      <c r="S236" s="349" cm="1">
        <f t="array" ref="S236">IFERROR(_xldudf_SCOTT_SUMTRANSACTIONS(Scotts_Org1,'COA - VALUE TABLE'!$A236,'COA - VALUE TABLE'!S$5,'COA - VALUE TABLE'!S$6),0)</f>
        <v>0</v>
      </c>
      <c r="T236" s="350" cm="1">
        <f t="array" ref="T236">IFERROR(_xldudf_SCOTT_SUMTRANSACTIONS(Scotts_Org1,'COA - VALUE TABLE'!$A236,'COA - VALUE TABLE'!T$5,'COA - VALUE TABLE'!T$6),0)</f>
        <v>0</v>
      </c>
      <c r="U236" s="350" cm="1">
        <f t="array" ref="U236">IFERROR(_xldudf_SCOTT_SUMTRANSACTIONS(Scotts_Org1,'COA - VALUE TABLE'!$A236,'COA - VALUE TABLE'!U$5,'COA - VALUE TABLE'!U$6),0)</f>
        <v>0</v>
      </c>
      <c r="V236" s="350" cm="1">
        <f t="array" ref="V236">IFERROR(_xldudf_SCOTT_SUMTRANSACTIONS(Scotts_Org1,'COA - VALUE TABLE'!$A236,'COA - VALUE TABLE'!V$5,'COA - VALUE TABLE'!V$6),0)</f>
        <v>0</v>
      </c>
      <c r="W236" s="350" cm="1">
        <f t="array" ref="W236">IFERROR(_xldudf_SCOTT_SUMTRANSACTIONS(Scotts_Org1,'COA - VALUE TABLE'!$A236,'COA - VALUE TABLE'!W$5,'COA - VALUE TABLE'!W$6),0)</f>
        <v>0</v>
      </c>
      <c r="X236" s="350" cm="1">
        <f t="array" ref="X236">IFERROR(_xldudf_SCOTT_SUMTRANSACTIONS(Scotts_Org1,'COA - VALUE TABLE'!$A236,'COA - VALUE TABLE'!X$5,'COA - VALUE TABLE'!X$6),0)</f>
        <v>0</v>
      </c>
      <c r="Y236" s="350" cm="1">
        <f t="array" ref="Y236">IFERROR(_xldudf_SCOTT_SUMTRANSACTIONS(Scotts_Org1,'COA - VALUE TABLE'!$A236,'COA - VALUE TABLE'!Y$5,'COA - VALUE TABLE'!Y$6),0)</f>
        <v>0</v>
      </c>
      <c r="Z236" s="350" cm="1">
        <f t="array" ref="Z236">IFERROR(_xldudf_SCOTT_SUMTRANSACTIONS(Scotts_Org1,'COA - VALUE TABLE'!$A236,'COA - VALUE TABLE'!Z$5,'COA - VALUE TABLE'!Z$6),0)</f>
        <v>0</v>
      </c>
      <c r="AA236" s="350" cm="1">
        <f t="array" ref="AA236">IFERROR(_xldudf_SCOTT_SUMTRANSACTIONS(Scotts_Org1,'COA - VALUE TABLE'!$A236,'COA - VALUE TABLE'!AA$5,'COA - VALUE TABLE'!AA$6),0)</f>
        <v>0</v>
      </c>
      <c r="AB236" s="350" cm="1">
        <f t="array" ref="AB236">IFERROR(_xldudf_SCOTT_SUMTRANSACTIONS(Scotts_Org1,'COA - VALUE TABLE'!$A236,'COA - VALUE TABLE'!AB$5,'COA - VALUE TABLE'!AB$6),0)</f>
        <v>0</v>
      </c>
      <c r="AC236" s="350" cm="1">
        <f t="array" ref="AC236">IFERROR(_xldudf_SCOTT_SUMTRANSACTIONS(Scotts_Org1,'COA - VALUE TABLE'!$A236,'COA - VALUE TABLE'!AC$5,'COA - VALUE TABLE'!AC$6),0)</f>
        <v>0</v>
      </c>
      <c r="AD236" s="350" cm="1">
        <f t="array" ref="AD236">IFERROR(_xldudf_SCOTT_SUMTRANSACTIONS(Scotts_Org1,'COA - VALUE TABLE'!$A236,'COA - VALUE TABLE'!AD$5,'COA - VALUE TABLE'!AD$6),0)</f>
        <v>0</v>
      </c>
      <c r="AE236" s="350">
        <f t="shared" si="49"/>
        <v>0</v>
      </c>
      <c r="AF236" s="350">
        <f>IF(Header!$C$4=S$7,S236,0)+IF(Header!$C$4=T$7,T236,0)+IF(Header!$C$4=U$7,U236,0)+IF(Header!$C$4=V$7,V236,0)+IF(Header!$C$4=W$7,W236,0)+IF(Header!$C$4=X$7,X236,0)+IF(Header!$C$4=Y$7,Y236,0)+IF(Header!$C$4=Z$7,Z236,0)+IF(Header!$C$4=AA$7,AA236,0)+IF(Header!$C$4=AB$7,AB236,0)+IF(Header!$C$4=AC$7,AC236,0)+IF(Header!$C$4=AD$7,AD236,0)</f>
        <v>0</v>
      </c>
      <c r="AG236" s="351">
        <f t="shared" si="62"/>
        <v>0</v>
      </c>
      <c r="AJ236" s="2">
        <f t="shared" si="50"/>
        <v>0</v>
      </c>
      <c r="AK236" s="341">
        <f t="shared" si="51"/>
        <v>0</v>
      </c>
      <c r="AL236" s="341">
        <f t="shared" si="52"/>
        <v>0</v>
      </c>
      <c r="AM236" s="341">
        <f t="shared" si="53"/>
        <v>0</v>
      </c>
      <c r="AN236" s="341">
        <f t="shared" si="54"/>
        <v>0</v>
      </c>
      <c r="AO236" s="341">
        <f t="shared" si="55"/>
        <v>0</v>
      </c>
      <c r="AP236" s="341">
        <f t="shared" si="56"/>
        <v>0</v>
      </c>
      <c r="AQ236" s="341">
        <f t="shared" si="57"/>
        <v>0</v>
      </c>
      <c r="AR236" s="341">
        <f t="shared" si="58"/>
        <v>0</v>
      </c>
      <c r="AS236" s="341">
        <f t="shared" si="59"/>
        <v>0</v>
      </c>
      <c r="AT236" s="341">
        <f t="shared" si="60"/>
        <v>0</v>
      </c>
      <c r="AU236" s="341">
        <f t="shared" si="61"/>
        <v>0</v>
      </c>
      <c r="AV236" s="351"/>
      <c r="AX236" s="349" cm="1">
        <f t="array" ref="AX236">IFERROR(_xldudf_SCOTT_SUMTRANSACTIONS(Scotts_Org1,'COA - VALUE TABLE'!$A236,'COA - VALUE TABLE'!AX$5,'COA - VALUE TABLE'!AX$6),0)</f>
        <v>0</v>
      </c>
      <c r="AY236" s="350" cm="1">
        <f t="array" ref="AY236">IFERROR(_xldudf_SCOTT_SUMTRANSACTIONS(Scotts_Org1,'COA - VALUE TABLE'!$A236,'COA - VALUE TABLE'!AY$5,'COA - VALUE TABLE'!AY$6),0)</f>
        <v>0</v>
      </c>
      <c r="AZ236" s="350" cm="1">
        <f t="array" ref="AZ236">IFERROR(_xldudf_SCOTT_SUMTRANSACTIONS(Scotts_Org1,'COA - VALUE TABLE'!$A236,'COA - VALUE TABLE'!AZ$5,'COA - VALUE TABLE'!AZ$6),0)</f>
        <v>0</v>
      </c>
      <c r="BA236" s="350" cm="1">
        <f t="array" ref="BA236">IFERROR(_xldudf_SCOTT_SUMTRANSACTIONS(Scotts_Org1,'COA - VALUE TABLE'!$A236,'COA - VALUE TABLE'!BA$5,'COA - VALUE TABLE'!BA$6),0)</f>
        <v>0</v>
      </c>
      <c r="BB236" s="350" cm="1">
        <f t="array" ref="BB236">IFERROR(_xldudf_SCOTT_SUMTRANSACTIONS(Scotts_Org1,'COA - VALUE TABLE'!$A236,'COA - VALUE TABLE'!BB$5,'COA - VALUE TABLE'!BB$6),0)</f>
        <v>0</v>
      </c>
      <c r="BC236" s="350" cm="1">
        <f t="array" ref="BC236">IFERROR(_xldudf_SCOTT_SUMTRANSACTIONS(Scotts_Org1,'COA - VALUE TABLE'!$A236,'COA - VALUE TABLE'!BC$5,'COA - VALUE TABLE'!BC$6),0)</f>
        <v>0</v>
      </c>
      <c r="BD236" s="350" cm="1">
        <f t="array" ref="BD236">IFERROR(_xldudf_SCOTT_SUMTRANSACTIONS(Scotts_Org1,'COA - VALUE TABLE'!$A236,'COA - VALUE TABLE'!BD$5,'COA - VALUE TABLE'!BD$6),0)</f>
        <v>0</v>
      </c>
      <c r="BE236" s="350" cm="1">
        <f t="array" ref="BE236">IFERROR(_xldudf_SCOTT_SUMTRANSACTIONS(Scotts_Org1,'COA - VALUE TABLE'!$A236,'COA - VALUE TABLE'!BE$5,'COA - VALUE TABLE'!BE$6),0)</f>
        <v>0</v>
      </c>
      <c r="BF236" s="350" cm="1">
        <f t="array" ref="BF236">IFERROR(_xldudf_SCOTT_SUMTRANSACTIONS(Scotts_Org1,'COA - VALUE TABLE'!$A236,'COA - VALUE TABLE'!BF$5,'COA - VALUE TABLE'!BF$6),0)</f>
        <v>0</v>
      </c>
      <c r="BG236" s="350" cm="1">
        <f t="array" ref="BG236">IFERROR(_xldudf_SCOTT_SUMTRANSACTIONS(Scotts_Org1,'COA - VALUE TABLE'!$A236,'COA - VALUE TABLE'!BG$5,'COA - VALUE TABLE'!BG$6),0)</f>
        <v>0</v>
      </c>
      <c r="BH236" s="350" cm="1">
        <f t="array" ref="BH236">IFERROR(_xldudf_SCOTT_SUMTRANSACTIONS(Scotts_Org1,'COA - VALUE TABLE'!$A236,'COA - VALUE TABLE'!BH$5,'COA - VALUE TABLE'!BH$6),0)</f>
        <v>0</v>
      </c>
      <c r="BI236" s="350" cm="1">
        <f t="array" ref="BI236">IFERROR(_xldudf_SCOTT_SUMTRANSACTIONS(Scotts_Org1,'COA - VALUE TABLE'!$A236,'COA - VALUE TABLE'!BI$5,'COA - VALUE TABLE'!BI$6),0)</f>
        <v>0</v>
      </c>
      <c r="BJ236" s="351" cm="1">
        <f t="array" ref="BJ236">IFERROR(_xldudf_SCOTT_SUMTRANSACTIONS(Scotts_Org1,'COA - VALUE TABLE'!$A236,'COA - VALUE TABLE'!BJ$5,'COA - VALUE TABLE'!BJ$6),0)</f>
        <v>0</v>
      </c>
    </row>
    <row r="237" spans="1:62" x14ac:dyDescent="0.2">
      <c r="A237" s="2"/>
      <c r="B237" s="341"/>
      <c r="C237" s="341"/>
      <c r="D237" s="341"/>
      <c r="E237" s="341"/>
      <c r="F237" s="341"/>
      <c r="G237" s="341"/>
      <c r="H237" s="341"/>
      <c r="I237" s="341"/>
      <c r="J237" s="341"/>
      <c r="K237" s="3"/>
      <c r="L237" t="str">
        <f t="shared" si="48"/>
        <v xml:space="preserve"> - </v>
      </c>
      <c r="M237" t="s">
        <v>456</v>
      </c>
      <c r="S237" s="349" cm="1">
        <f t="array" ref="S237">IFERROR(_xldudf_SCOTT_SUMTRANSACTIONS(Scotts_Org1,'COA - VALUE TABLE'!$A237,'COA - VALUE TABLE'!S$5,'COA - VALUE TABLE'!S$6),0)</f>
        <v>0</v>
      </c>
      <c r="T237" s="350" cm="1">
        <f t="array" ref="T237">IFERROR(_xldudf_SCOTT_SUMTRANSACTIONS(Scotts_Org1,'COA - VALUE TABLE'!$A237,'COA - VALUE TABLE'!T$5,'COA - VALUE TABLE'!T$6),0)</f>
        <v>0</v>
      </c>
      <c r="U237" s="350" cm="1">
        <f t="array" ref="U237">IFERROR(_xldudf_SCOTT_SUMTRANSACTIONS(Scotts_Org1,'COA - VALUE TABLE'!$A237,'COA - VALUE TABLE'!U$5,'COA - VALUE TABLE'!U$6),0)</f>
        <v>0</v>
      </c>
      <c r="V237" s="350" cm="1">
        <f t="array" ref="V237">IFERROR(_xldudf_SCOTT_SUMTRANSACTIONS(Scotts_Org1,'COA - VALUE TABLE'!$A237,'COA - VALUE TABLE'!V$5,'COA - VALUE TABLE'!V$6),0)</f>
        <v>0</v>
      </c>
      <c r="W237" s="350" cm="1">
        <f t="array" ref="W237">IFERROR(_xldudf_SCOTT_SUMTRANSACTIONS(Scotts_Org1,'COA - VALUE TABLE'!$A237,'COA - VALUE TABLE'!W$5,'COA - VALUE TABLE'!W$6),0)</f>
        <v>0</v>
      </c>
      <c r="X237" s="350" cm="1">
        <f t="array" ref="X237">IFERROR(_xldudf_SCOTT_SUMTRANSACTIONS(Scotts_Org1,'COA - VALUE TABLE'!$A237,'COA - VALUE TABLE'!X$5,'COA - VALUE TABLE'!X$6),0)</f>
        <v>0</v>
      </c>
      <c r="Y237" s="350" cm="1">
        <f t="array" ref="Y237">IFERROR(_xldudf_SCOTT_SUMTRANSACTIONS(Scotts_Org1,'COA - VALUE TABLE'!$A237,'COA - VALUE TABLE'!Y$5,'COA - VALUE TABLE'!Y$6),0)</f>
        <v>0</v>
      </c>
      <c r="Z237" s="350" cm="1">
        <f t="array" ref="Z237">IFERROR(_xldudf_SCOTT_SUMTRANSACTIONS(Scotts_Org1,'COA - VALUE TABLE'!$A237,'COA - VALUE TABLE'!Z$5,'COA - VALUE TABLE'!Z$6),0)</f>
        <v>0</v>
      </c>
      <c r="AA237" s="350" cm="1">
        <f t="array" ref="AA237">IFERROR(_xldudf_SCOTT_SUMTRANSACTIONS(Scotts_Org1,'COA - VALUE TABLE'!$A237,'COA - VALUE TABLE'!AA$5,'COA - VALUE TABLE'!AA$6),0)</f>
        <v>0</v>
      </c>
      <c r="AB237" s="350" cm="1">
        <f t="array" ref="AB237">IFERROR(_xldudf_SCOTT_SUMTRANSACTIONS(Scotts_Org1,'COA - VALUE TABLE'!$A237,'COA - VALUE TABLE'!AB$5,'COA - VALUE TABLE'!AB$6),0)</f>
        <v>0</v>
      </c>
      <c r="AC237" s="350" cm="1">
        <f t="array" ref="AC237">IFERROR(_xldudf_SCOTT_SUMTRANSACTIONS(Scotts_Org1,'COA - VALUE TABLE'!$A237,'COA - VALUE TABLE'!AC$5,'COA - VALUE TABLE'!AC$6),0)</f>
        <v>0</v>
      </c>
      <c r="AD237" s="350" cm="1">
        <f t="array" ref="AD237">IFERROR(_xldudf_SCOTT_SUMTRANSACTIONS(Scotts_Org1,'COA - VALUE TABLE'!$A237,'COA - VALUE TABLE'!AD$5,'COA - VALUE TABLE'!AD$6),0)</f>
        <v>0</v>
      </c>
      <c r="AE237" s="350">
        <f t="shared" si="49"/>
        <v>0</v>
      </c>
      <c r="AF237" s="350">
        <f>IF(Header!$C$4=S$7,S237,0)+IF(Header!$C$4=T$7,T237,0)+IF(Header!$C$4=U$7,U237,0)+IF(Header!$C$4=V$7,V237,0)+IF(Header!$C$4=W$7,W237,0)+IF(Header!$C$4=X$7,X237,0)+IF(Header!$C$4=Y$7,Y237,0)+IF(Header!$C$4=Z$7,Z237,0)+IF(Header!$C$4=AA$7,AA237,0)+IF(Header!$C$4=AB$7,AB237,0)+IF(Header!$C$4=AC$7,AC237,0)+IF(Header!$C$4=AD$7,AD237,0)</f>
        <v>0</v>
      </c>
      <c r="AG237" s="351">
        <f t="shared" si="62"/>
        <v>0</v>
      </c>
      <c r="AJ237" s="2">
        <f t="shared" si="50"/>
        <v>0</v>
      </c>
      <c r="AK237" s="341">
        <f t="shared" si="51"/>
        <v>0</v>
      </c>
      <c r="AL237" s="341">
        <f t="shared" si="52"/>
        <v>0</v>
      </c>
      <c r="AM237" s="341">
        <f t="shared" si="53"/>
        <v>0</v>
      </c>
      <c r="AN237" s="341">
        <f t="shared" si="54"/>
        <v>0</v>
      </c>
      <c r="AO237" s="341">
        <f t="shared" si="55"/>
        <v>0</v>
      </c>
      <c r="AP237" s="341">
        <f t="shared" si="56"/>
        <v>0</v>
      </c>
      <c r="AQ237" s="341">
        <f t="shared" si="57"/>
        <v>0</v>
      </c>
      <c r="AR237" s="341">
        <f t="shared" si="58"/>
        <v>0</v>
      </c>
      <c r="AS237" s="341">
        <f t="shared" si="59"/>
        <v>0</v>
      </c>
      <c r="AT237" s="341">
        <f t="shared" si="60"/>
        <v>0</v>
      </c>
      <c r="AU237" s="341">
        <f t="shared" si="61"/>
        <v>0</v>
      </c>
      <c r="AV237" s="351"/>
      <c r="AX237" s="349" cm="1">
        <f t="array" ref="AX237">IFERROR(_xldudf_SCOTT_SUMTRANSACTIONS(Scotts_Org1,'COA - VALUE TABLE'!$A237,'COA - VALUE TABLE'!AX$5,'COA - VALUE TABLE'!AX$6),0)</f>
        <v>0</v>
      </c>
      <c r="AY237" s="350" cm="1">
        <f t="array" ref="AY237">IFERROR(_xldudf_SCOTT_SUMTRANSACTIONS(Scotts_Org1,'COA - VALUE TABLE'!$A237,'COA - VALUE TABLE'!AY$5,'COA - VALUE TABLE'!AY$6),0)</f>
        <v>0</v>
      </c>
      <c r="AZ237" s="350" cm="1">
        <f t="array" ref="AZ237">IFERROR(_xldudf_SCOTT_SUMTRANSACTIONS(Scotts_Org1,'COA - VALUE TABLE'!$A237,'COA - VALUE TABLE'!AZ$5,'COA - VALUE TABLE'!AZ$6),0)</f>
        <v>0</v>
      </c>
      <c r="BA237" s="350" cm="1">
        <f t="array" ref="BA237">IFERROR(_xldudf_SCOTT_SUMTRANSACTIONS(Scotts_Org1,'COA - VALUE TABLE'!$A237,'COA - VALUE TABLE'!BA$5,'COA - VALUE TABLE'!BA$6),0)</f>
        <v>0</v>
      </c>
      <c r="BB237" s="350" cm="1">
        <f t="array" ref="BB237">IFERROR(_xldudf_SCOTT_SUMTRANSACTIONS(Scotts_Org1,'COA - VALUE TABLE'!$A237,'COA - VALUE TABLE'!BB$5,'COA - VALUE TABLE'!BB$6),0)</f>
        <v>0</v>
      </c>
      <c r="BC237" s="350" cm="1">
        <f t="array" ref="BC237">IFERROR(_xldudf_SCOTT_SUMTRANSACTIONS(Scotts_Org1,'COA - VALUE TABLE'!$A237,'COA - VALUE TABLE'!BC$5,'COA - VALUE TABLE'!BC$6),0)</f>
        <v>0</v>
      </c>
      <c r="BD237" s="350" cm="1">
        <f t="array" ref="BD237">IFERROR(_xldudf_SCOTT_SUMTRANSACTIONS(Scotts_Org1,'COA - VALUE TABLE'!$A237,'COA - VALUE TABLE'!BD$5,'COA - VALUE TABLE'!BD$6),0)</f>
        <v>0</v>
      </c>
      <c r="BE237" s="350" cm="1">
        <f t="array" ref="BE237">IFERROR(_xldudf_SCOTT_SUMTRANSACTIONS(Scotts_Org1,'COA - VALUE TABLE'!$A237,'COA - VALUE TABLE'!BE$5,'COA - VALUE TABLE'!BE$6),0)</f>
        <v>0</v>
      </c>
      <c r="BF237" s="350" cm="1">
        <f t="array" ref="BF237">IFERROR(_xldudf_SCOTT_SUMTRANSACTIONS(Scotts_Org1,'COA - VALUE TABLE'!$A237,'COA - VALUE TABLE'!BF$5,'COA - VALUE TABLE'!BF$6),0)</f>
        <v>0</v>
      </c>
      <c r="BG237" s="350" cm="1">
        <f t="array" ref="BG237">IFERROR(_xldudf_SCOTT_SUMTRANSACTIONS(Scotts_Org1,'COA - VALUE TABLE'!$A237,'COA - VALUE TABLE'!BG$5,'COA - VALUE TABLE'!BG$6),0)</f>
        <v>0</v>
      </c>
      <c r="BH237" s="350" cm="1">
        <f t="array" ref="BH237">IFERROR(_xldudf_SCOTT_SUMTRANSACTIONS(Scotts_Org1,'COA - VALUE TABLE'!$A237,'COA - VALUE TABLE'!BH$5,'COA - VALUE TABLE'!BH$6),0)</f>
        <v>0</v>
      </c>
      <c r="BI237" s="350" cm="1">
        <f t="array" ref="BI237">IFERROR(_xldudf_SCOTT_SUMTRANSACTIONS(Scotts_Org1,'COA - VALUE TABLE'!$A237,'COA - VALUE TABLE'!BI$5,'COA - VALUE TABLE'!BI$6),0)</f>
        <v>0</v>
      </c>
      <c r="BJ237" s="351" cm="1">
        <f t="array" ref="BJ237">IFERROR(_xldudf_SCOTT_SUMTRANSACTIONS(Scotts_Org1,'COA - VALUE TABLE'!$A237,'COA - VALUE TABLE'!BJ$5,'COA - VALUE TABLE'!BJ$6),0)</f>
        <v>0</v>
      </c>
    </row>
    <row r="238" spans="1:62" x14ac:dyDescent="0.2">
      <c r="A238" s="2"/>
      <c r="B238" s="341"/>
      <c r="C238" s="341"/>
      <c r="D238" s="341"/>
      <c r="E238" s="341"/>
      <c r="F238" s="341"/>
      <c r="G238" s="341"/>
      <c r="H238" s="341"/>
      <c r="I238" s="341"/>
      <c r="J238" s="341"/>
      <c r="K238" s="3"/>
      <c r="L238" t="str">
        <f t="shared" si="48"/>
        <v xml:space="preserve"> - </v>
      </c>
      <c r="M238" t="s">
        <v>456</v>
      </c>
      <c r="S238" s="349" cm="1">
        <f t="array" ref="S238">IFERROR(_xldudf_SCOTT_SUMTRANSACTIONS(Scotts_Org1,'COA - VALUE TABLE'!$A238,'COA - VALUE TABLE'!S$5,'COA - VALUE TABLE'!S$6),0)</f>
        <v>0</v>
      </c>
      <c r="T238" s="350" cm="1">
        <f t="array" ref="T238">IFERROR(_xldudf_SCOTT_SUMTRANSACTIONS(Scotts_Org1,'COA - VALUE TABLE'!$A238,'COA - VALUE TABLE'!T$5,'COA - VALUE TABLE'!T$6),0)</f>
        <v>0</v>
      </c>
      <c r="U238" s="350" cm="1">
        <f t="array" ref="U238">IFERROR(_xldudf_SCOTT_SUMTRANSACTIONS(Scotts_Org1,'COA - VALUE TABLE'!$A238,'COA - VALUE TABLE'!U$5,'COA - VALUE TABLE'!U$6),0)</f>
        <v>0</v>
      </c>
      <c r="V238" s="350" cm="1">
        <f t="array" ref="V238">IFERROR(_xldudf_SCOTT_SUMTRANSACTIONS(Scotts_Org1,'COA - VALUE TABLE'!$A238,'COA - VALUE TABLE'!V$5,'COA - VALUE TABLE'!V$6),0)</f>
        <v>0</v>
      </c>
      <c r="W238" s="350" cm="1">
        <f t="array" ref="W238">IFERROR(_xldudf_SCOTT_SUMTRANSACTIONS(Scotts_Org1,'COA - VALUE TABLE'!$A238,'COA - VALUE TABLE'!W$5,'COA - VALUE TABLE'!W$6),0)</f>
        <v>0</v>
      </c>
      <c r="X238" s="350" cm="1">
        <f t="array" ref="X238">IFERROR(_xldudf_SCOTT_SUMTRANSACTIONS(Scotts_Org1,'COA - VALUE TABLE'!$A238,'COA - VALUE TABLE'!X$5,'COA - VALUE TABLE'!X$6),0)</f>
        <v>0</v>
      </c>
      <c r="Y238" s="350" cm="1">
        <f t="array" ref="Y238">IFERROR(_xldudf_SCOTT_SUMTRANSACTIONS(Scotts_Org1,'COA - VALUE TABLE'!$A238,'COA - VALUE TABLE'!Y$5,'COA - VALUE TABLE'!Y$6),0)</f>
        <v>0</v>
      </c>
      <c r="Z238" s="350" cm="1">
        <f t="array" ref="Z238">IFERROR(_xldudf_SCOTT_SUMTRANSACTIONS(Scotts_Org1,'COA - VALUE TABLE'!$A238,'COA - VALUE TABLE'!Z$5,'COA - VALUE TABLE'!Z$6),0)</f>
        <v>0</v>
      </c>
      <c r="AA238" s="350" cm="1">
        <f t="array" ref="AA238">IFERROR(_xldudf_SCOTT_SUMTRANSACTIONS(Scotts_Org1,'COA - VALUE TABLE'!$A238,'COA - VALUE TABLE'!AA$5,'COA - VALUE TABLE'!AA$6),0)</f>
        <v>0</v>
      </c>
      <c r="AB238" s="350" cm="1">
        <f t="array" ref="AB238">IFERROR(_xldudf_SCOTT_SUMTRANSACTIONS(Scotts_Org1,'COA - VALUE TABLE'!$A238,'COA - VALUE TABLE'!AB$5,'COA - VALUE TABLE'!AB$6),0)</f>
        <v>0</v>
      </c>
      <c r="AC238" s="350" cm="1">
        <f t="array" ref="AC238">IFERROR(_xldudf_SCOTT_SUMTRANSACTIONS(Scotts_Org1,'COA - VALUE TABLE'!$A238,'COA - VALUE TABLE'!AC$5,'COA - VALUE TABLE'!AC$6),0)</f>
        <v>0</v>
      </c>
      <c r="AD238" s="350" cm="1">
        <f t="array" ref="AD238">IFERROR(_xldudf_SCOTT_SUMTRANSACTIONS(Scotts_Org1,'COA - VALUE TABLE'!$A238,'COA - VALUE TABLE'!AD$5,'COA - VALUE TABLE'!AD$6),0)</f>
        <v>0</v>
      </c>
      <c r="AE238" s="350">
        <f t="shared" si="49"/>
        <v>0</v>
      </c>
      <c r="AF238" s="350">
        <f>IF(Header!$C$4=S$7,S238,0)+IF(Header!$C$4=T$7,T238,0)+IF(Header!$C$4=U$7,U238,0)+IF(Header!$C$4=V$7,V238,0)+IF(Header!$C$4=W$7,W238,0)+IF(Header!$C$4=X$7,X238,0)+IF(Header!$C$4=Y$7,Y238,0)+IF(Header!$C$4=Z$7,Z238,0)+IF(Header!$C$4=AA$7,AA238,0)+IF(Header!$C$4=AB$7,AB238,0)+IF(Header!$C$4=AC$7,AC238,0)+IF(Header!$C$4=AD$7,AD238,0)</f>
        <v>0</v>
      </c>
      <c r="AG238" s="351">
        <f t="shared" si="62"/>
        <v>0</v>
      </c>
      <c r="AJ238" s="2">
        <f t="shared" si="50"/>
        <v>0</v>
      </c>
      <c r="AK238" s="341">
        <f t="shared" si="51"/>
        <v>0</v>
      </c>
      <c r="AL238" s="341">
        <f t="shared" si="52"/>
        <v>0</v>
      </c>
      <c r="AM238" s="341">
        <f t="shared" si="53"/>
        <v>0</v>
      </c>
      <c r="AN238" s="341">
        <f t="shared" si="54"/>
        <v>0</v>
      </c>
      <c r="AO238" s="341">
        <f t="shared" si="55"/>
        <v>0</v>
      </c>
      <c r="AP238" s="341">
        <f t="shared" si="56"/>
        <v>0</v>
      </c>
      <c r="AQ238" s="341">
        <f t="shared" si="57"/>
        <v>0</v>
      </c>
      <c r="AR238" s="341">
        <f t="shared" si="58"/>
        <v>0</v>
      </c>
      <c r="AS238" s="341">
        <f t="shared" si="59"/>
        <v>0</v>
      </c>
      <c r="AT238" s="341">
        <f t="shared" si="60"/>
        <v>0</v>
      </c>
      <c r="AU238" s="341">
        <f t="shared" si="61"/>
        <v>0</v>
      </c>
      <c r="AV238" s="351"/>
      <c r="AX238" s="349" cm="1">
        <f t="array" ref="AX238">IFERROR(_xldudf_SCOTT_SUMTRANSACTIONS(Scotts_Org1,'COA - VALUE TABLE'!$A238,'COA - VALUE TABLE'!AX$5,'COA - VALUE TABLE'!AX$6),0)</f>
        <v>0</v>
      </c>
      <c r="AY238" s="350" cm="1">
        <f t="array" ref="AY238">IFERROR(_xldudf_SCOTT_SUMTRANSACTIONS(Scotts_Org1,'COA - VALUE TABLE'!$A238,'COA - VALUE TABLE'!AY$5,'COA - VALUE TABLE'!AY$6),0)</f>
        <v>0</v>
      </c>
      <c r="AZ238" s="350" cm="1">
        <f t="array" ref="AZ238">IFERROR(_xldudf_SCOTT_SUMTRANSACTIONS(Scotts_Org1,'COA - VALUE TABLE'!$A238,'COA - VALUE TABLE'!AZ$5,'COA - VALUE TABLE'!AZ$6),0)</f>
        <v>0</v>
      </c>
      <c r="BA238" s="350" cm="1">
        <f t="array" ref="BA238">IFERROR(_xldudf_SCOTT_SUMTRANSACTIONS(Scotts_Org1,'COA - VALUE TABLE'!$A238,'COA - VALUE TABLE'!BA$5,'COA - VALUE TABLE'!BA$6),0)</f>
        <v>0</v>
      </c>
      <c r="BB238" s="350" cm="1">
        <f t="array" ref="BB238">IFERROR(_xldudf_SCOTT_SUMTRANSACTIONS(Scotts_Org1,'COA - VALUE TABLE'!$A238,'COA - VALUE TABLE'!BB$5,'COA - VALUE TABLE'!BB$6),0)</f>
        <v>0</v>
      </c>
      <c r="BC238" s="350" cm="1">
        <f t="array" ref="BC238">IFERROR(_xldudf_SCOTT_SUMTRANSACTIONS(Scotts_Org1,'COA - VALUE TABLE'!$A238,'COA - VALUE TABLE'!BC$5,'COA - VALUE TABLE'!BC$6),0)</f>
        <v>0</v>
      </c>
      <c r="BD238" s="350" cm="1">
        <f t="array" ref="BD238">IFERROR(_xldudf_SCOTT_SUMTRANSACTIONS(Scotts_Org1,'COA - VALUE TABLE'!$A238,'COA - VALUE TABLE'!BD$5,'COA - VALUE TABLE'!BD$6),0)</f>
        <v>0</v>
      </c>
      <c r="BE238" s="350" cm="1">
        <f t="array" ref="BE238">IFERROR(_xldudf_SCOTT_SUMTRANSACTIONS(Scotts_Org1,'COA - VALUE TABLE'!$A238,'COA - VALUE TABLE'!BE$5,'COA - VALUE TABLE'!BE$6),0)</f>
        <v>0</v>
      </c>
      <c r="BF238" s="350" cm="1">
        <f t="array" ref="BF238">IFERROR(_xldudf_SCOTT_SUMTRANSACTIONS(Scotts_Org1,'COA - VALUE TABLE'!$A238,'COA - VALUE TABLE'!BF$5,'COA - VALUE TABLE'!BF$6),0)</f>
        <v>0</v>
      </c>
      <c r="BG238" s="350" cm="1">
        <f t="array" ref="BG238">IFERROR(_xldudf_SCOTT_SUMTRANSACTIONS(Scotts_Org1,'COA - VALUE TABLE'!$A238,'COA - VALUE TABLE'!BG$5,'COA - VALUE TABLE'!BG$6),0)</f>
        <v>0</v>
      </c>
      <c r="BH238" s="350" cm="1">
        <f t="array" ref="BH238">IFERROR(_xldudf_SCOTT_SUMTRANSACTIONS(Scotts_Org1,'COA - VALUE TABLE'!$A238,'COA - VALUE TABLE'!BH$5,'COA - VALUE TABLE'!BH$6),0)</f>
        <v>0</v>
      </c>
      <c r="BI238" s="350" cm="1">
        <f t="array" ref="BI238">IFERROR(_xldudf_SCOTT_SUMTRANSACTIONS(Scotts_Org1,'COA - VALUE TABLE'!$A238,'COA - VALUE TABLE'!BI$5,'COA - VALUE TABLE'!BI$6),0)</f>
        <v>0</v>
      </c>
      <c r="BJ238" s="351" cm="1">
        <f t="array" ref="BJ238">IFERROR(_xldudf_SCOTT_SUMTRANSACTIONS(Scotts_Org1,'COA - VALUE TABLE'!$A238,'COA - VALUE TABLE'!BJ$5,'COA - VALUE TABLE'!BJ$6),0)</f>
        <v>0</v>
      </c>
    </row>
    <row r="239" spans="1:62" x14ac:dyDescent="0.2">
      <c r="A239" s="2"/>
      <c r="B239" s="341"/>
      <c r="C239" s="341"/>
      <c r="D239" s="341"/>
      <c r="E239" s="341"/>
      <c r="F239" s="341"/>
      <c r="G239" s="341"/>
      <c r="H239" s="341"/>
      <c r="I239" s="341"/>
      <c r="J239" s="341"/>
      <c r="K239" s="3"/>
      <c r="L239" t="str">
        <f t="shared" si="48"/>
        <v xml:space="preserve"> - </v>
      </c>
      <c r="M239" t="s">
        <v>456</v>
      </c>
      <c r="S239" s="349" cm="1">
        <f t="array" ref="S239">IFERROR(_xldudf_SCOTT_SUMTRANSACTIONS(Scotts_Org1,'COA - VALUE TABLE'!$A239,'COA - VALUE TABLE'!S$5,'COA - VALUE TABLE'!S$6),0)</f>
        <v>0</v>
      </c>
      <c r="T239" s="350" cm="1">
        <f t="array" ref="T239">IFERROR(_xldudf_SCOTT_SUMTRANSACTIONS(Scotts_Org1,'COA - VALUE TABLE'!$A239,'COA - VALUE TABLE'!T$5,'COA - VALUE TABLE'!T$6),0)</f>
        <v>0</v>
      </c>
      <c r="U239" s="350" cm="1">
        <f t="array" ref="U239">IFERROR(_xldudf_SCOTT_SUMTRANSACTIONS(Scotts_Org1,'COA - VALUE TABLE'!$A239,'COA - VALUE TABLE'!U$5,'COA - VALUE TABLE'!U$6),0)</f>
        <v>0</v>
      </c>
      <c r="V239" s="350" cm="1">
        <f t="array" ref="V239">IFERROR(_xldudf_SCOTT_SUMTRANSACTIONS(Scotts_Org1,'COA - VALUE TABLE'!$A239,'COA - VALUE TABLE'!V$5,'COA - VALUE TABLE'!V$6),0)</f>
        <v>0</v>
      </c>
      <c r="W239" s="350" cm="1">
        <f t="array" ref="W239">IFERROR(_xldudf_SCOTT_SUMTRANSACTIONS(Scotts_Org1,'COA - VALUE TABLE'!$A239,'COA - VALUE TABLE'!W$5,'COA - VALUE TABLE'!W$6),0)</f>
        <v>0</v>
      </c>
      <c r="X239" s="350" cm="1">
        <f t="array" ref="X239">IFERROR(_xldudf_SCOTT_SUMTRANSACTIONS(Scotts_Org1,'COA - VALUE TABLE'!$A239,'COA - VALUE TABLE'!X$5,'COA - VALUE TABLE'!X$6),0)</f>
        <v>0</v>
      </c>
      <c r="Y239" s="350" cm="1">
        <f t="array" ref="Y239">IFERROR(_xldudf_SCOTT_SUMTRANSACTIONS(Scotts_Org1,'COA - VALUE TABLE'!$A239,'COA - VALUE TABLE'!Y$5,'COA - VALUE TABLE'!Y$6),0)</f>
        <v>0</v>
      </c>
      <c r="Z239" s="350" cm="1">
        <f t="array" ref="Z239">IFERROR(_xldudf_SCOTT_SUMTRANSACTIONS(Scotts_Org1,'COA - VALUE TABLE'!$A239,'COA - VALUE TABLE'!Z$5,'COA - VALUE TABLE'!Z$6),0)</f>
        <v>0</v>
      </c>
      <c r="AA239" s="350" cm="1">
        <f t="array" ref="AA239">IFERROR(_xldudf_SCOTT_SUMTRANSACTIONS(Scotts_Org1,'COA - VALUE TABLE'!$A239,'COA - VALUE TABLE'!AA$5,'COA - VALUE TABLE'!AA$6),0)</f>
        <v>0</v>
      </c>
      <c r="AB239" s="350" cm="1">
        <f t="array" ref="AB239">IFERROR(_xldudf_SCOTT_SUMTRANSACTIONS(Scotts_Org1,'COA - VALUE TABLE'!$A239,'COA - VALUE TABLE'!AB$5,'COA - VALUE TABLE'!AB$6),0)</f>
        <v>0</v>
      </c>
      <c r="AC239" s="350" cm="1">
        <f t="array" ref="AC239">IFERROR(_xldudf_SCOTT_SUMTRANSACTIONS(Scotts_Org1,'COA - VALUE TABLE'!$A239,'COA - VALUE TABLE'!AC$5,'COA - VALUE TABLE'!AC$6),0)</f>
        <v>0</v>
      </c>
      <c r="AD239" s="350" cm="1">
        <f t="array" ref="AD239">IFERROR(_xldudf_SCOTT_SUMTRANSACTIONS(Scotts_Org1,'COA - VALUE TABLE'!$A239,'COA - VALUE TABLE'!AD$5,'COA - VALUE TABLE'!AD$6),0)</f>
        <v>0</v>
      </c>
      <c r="AE239" s="350">
        <f t="shared" si="49"/>
        <v>0</v>
      </c>
      <c r="AF239" s="350">
        <f>IF(Header!$C$4=S$7,S239,0)+IF(Header!$C$4=T$7,T239,0)+IF(Header!$C$4=U$7,U239,0)+IF(Header!$C$4=V$7,V239,0)+IF(Header!$C$4=W$7,W239,0)+IF(Header!$C$4=X$7,X239,0)+IF(Header!$C$4=Y$7,Y239,0)+IF(Header!$C$4=Z$7,Z239,0)+IF(Header!$C$4=AA$7,AA239,0)+IF(Header!$C$4=AB$7,AB239,0)+IF(Header!$C$4=AC$7,AC239,0)+IF(Header!$C$4=AD$7,AD239,0)</f>
        <v>0</v>
      </c>
      <c r="AG239" s="351">
        <f t="shared" si="62"/>
        <v>0</v>
      </c>
      <c r="AJ239" s="2">
        <f t="shared" si="50"/>
        <v>0</v>
      </c>
      <c r="AK239" s="341">
        <f t="shared" si="51"/>
        <v>0</v>
      </c>
      <c r="AL239" s="341">
        <f t="shared" si="52"/>
        <v>0</v>
      </c>
      <c r="AM239" s="341">
        <f t="shared" si="53"/>
        <v>0</v>
      </c>
      <c r="AN239" s="341">
        <f t="shared" si="54"/>
        <v>0</v>
      </c>
      <c r="AO239" s="341">
        <f t="shared" si="55"/>
        <v>0</v>
      </c>
      <c r="AP239" s="341">
        <f t="shared" si="56"/>
        <v>0</v>
      </c>
      <c r="AQ239" s="341">
        <f t="shared" si="57"/>
        <v>0</v>
      </c>
      <c r="AR239" s="341">
        <f t="shared" si="58"/>
        <v>0</v>
      </c>
      <c r="AS239" s="341">
        <f t="shared" si="59"/>
        <v>0</v>
      </c>
      <c r="AT239" s="341">
        <f t="shared" si="60"/>
        <v>0</v>
      </c>
      <c r="AU239" s="341">
        <f t="shared" si="61"/>
        <v>0</v>
      </c>
      <c r="AV239" s="351"/>
      <c r="AX239" s="349" cm="1">
        <f t="array" ref="AX239">IFERROR(_xldudf_SCOTT_SUMTRANSACTIONS(Scotts_Org1,'COA - VALUE TABLE'!$A239,'COA - VALUE TABLE'!AX$5,'COA - VALUE TABLE'!AX$6),0)</f>
        <v>0</v>
      </c>
      <c r="AY239" s="350" cm="1">
        <f t="array" ref="AY239">IFERROR(_xldudf_SCOTT_SUMTRANSACTIONS(Scotts_Org1,'COA - VALUE TABLE'!$A239,'COA - VALUE TABLE'!AY$5,'COA - VALUE TABLE'!AY$6),0)</f>
        <v>0</v>
      </c>
      <c r="AZ239" s="350" cm="1">
        <f t="array" ref="AZ239">IFERROR(_xldudf_SCOTT_SUMTRANSACTIONS(Scotts_Org1,'COA - VALUE TABLE'!$A239,'COA - VALUE TABLE'!AZ$5,'COA - VALUE TABLE'!AZ$6),0)</f>
        <v>0</v>
      </c>
      <c r="BA239" s="350" cm="1">
        <f t="array" ref="BA239">IFERROR(_xldudf_SCOTT_SUMTRANSACTIONS(Scotts_Org1,'COA - VALUE TABLE'!$A239,'COA - VALUE TABLE'!BA$5,'COA - VALUE TABLE'!BA$6),0)</f>
        <v>0</v>
      </c>
      <c r="BB239" s="350" cm="1">
        <f t="array" ref="BB239">IFERROR(_xldudf_SCOTT_SUMTRANSACTIONS(Scotts_Org1,'COA - VALUE TABLE'!$A239,'COA - VALUE TABLE'!BB$5,'COA - VALUE TABLE'!BB$6),0)</f>
        <v>0</v>
      </c>
      <c r="BC239" s="350" cm="1">
        <f t="array" ref="BC239">IFERROR(_xldudf_SCOTT_SUMTRANSACTIONS(Scotts_Org1,'COA - VALUE TABLE'!$A239,'COA - VALUE TABLE'!BC$5,'COA - VALUE TABLE'!BC$6),0)</f>
        <v>0</v>
      </c>
      <c r="BD239" s="350" cm="1">
        <f t="array" ref="BD239">IFERROR(_xldudf_SCOTT_SUMTRANSACTIONS(Scotts_Org1,'COA - VALUE TABLE'!$A239,'COA - VALUE TABLE'!BD$5,'COA - VALUE TABLE'!BD$6),0)</f>
        <v>0</v>
      </c>
      <c r="BE239" s="350" cm="1">
        <f t="array" ref="BE239">IFERROR(_xldudf_SCOTT_SUMTRANSACTIONS(Scotts_Org1,'COA - VALUE TABLE'!$A239,'COA - VALUE TABLE'!BE$5,'COA - VALUE TABLE'!BE$6),0)</f>
        <v>0</v>
      </c>
      <c r="BF239" s="350" cm="1">
        <f t="array" ref="BF239">IFERROR(_xldudf_SCOTT_SUMTRANSACTIONS(Scotts_Org1,'COA - VALUE TABLE'!$A239,'COA - VALUE TABLE'!BF$5,'COA - VALUE TABLE'!BF$6),0)</f>
        <v>0</v>
      </c>
      <c r="BG239" s="350" cm="1">
        <f t="array" ref="BG239">IFERROR(_xldudf_SCOTT_SUMTRANSACTIONS(Scotts_Org1,'COA - VALUE TABLE'!$A239,'COA - VALUE TABLE'!BG$5,'COA - VALUE TABLE'!BG$6),0)</f>
        <v>0</v>
      </c>
      <c r="BH239" s="350" cm="1">
        <f t="array" ref="BH239">IFERROR(_xldudf_SCOTT_SUMTRANSACTIONS(Scotts_Org1,'COA - VALUE TABLE'!$A239,'COA - VALUE TABLE'!BH$5,'COA - VALUE TABLE'!BH$6),0)</f>
        <v>0</v>
      </c>
      <c r="BI239" s="350" cm="1">
        <f t="array" ref="BI239">IFERROR(_xldudf_SCOTT_SUMTRANSACTIONS(Scotts_Org1,'COA - VALUE TABLE'!$A239,'COA - VALUE TABLE'!BI$5,'COA - VALUE TABLE'!BI$6),0)</f>
        <v>0</v>
      </c>
      <c r="BJ239" s="351" cm="1">
        <f t="array" ref="BJ239">IFERROR(_xldudf_SCOTT_SUMTRANSACTIONS(Scotts_Org1,'COA - VALUE TABLE'!$A239,'COA - VALUE TABLE'!BJ$5,'COA - VALUE TABLE'!BJ$6),0)</f>
        <v>0</v>
      </c>
    </row>
    <row r="240" spans="1:62" x14ac:dyDescent="0.2">
      <c r="A240" s="2"/>
      <c r="B240" s="341"/>
      <c r="C240" s="341"/>
      <c r="D240" s="341"/>
      <c r="E240" s="341"/>
      <c r="F240" s="341"/>
      <c r="G240" s="341"/>
      <c r="H240" s="341"/>
      <c r="I240" s="341"/>
      <c r="J240" s="341"/>
      <c r="K240" s="3"/>
      <c r="L240" t="str">
        <f t="shared" si="48"/>
        <v xml:space="preserve"> - </v>
      </c>
      <c r="M240" t="s">
        <v>456</v>
      </c>
      <c r="S240" s="349" cm="1">
        <f t="array" ref="S240">IFERROR(_xldudf_SCOTT_SUMTRANSACTIONS(Scotts_Org1,'COA - VALUE TABLE'!$A240,'COA - VALUE TABLE'!S$5,'COA - VALUE TABLE'!S$6),0)</f>
        <v>0</v>
      </c>
      <c r="T240" s="350" cm="1">
        <f t="array" ref="T240">IFERROR(_xldudf_SCOTT_SUMTRANSACTIONS(Scotts_Org1,'COA - VALUE TABLE'!$A240,'COA - VALUE TABLE'!T$5,'COA - VALUE TABLE'!T$6),0)</f>
        <v>0</v>
      </c>
      <c r="U240" s="350" cm="1">
        <f t="array" ref="U240">IFERROR(_xldudf_SCOTT_SUMTRANSACTIONS(Scotts_Org1,'COA - VALUE TABLE'!$A240,'COA - VALUE TABLE'!U$5,'COA - VALUE TABLE'!U$6),0)</f>
        <v>0</v>
      </c>
      <c r="V240" s="350" cm="1">
        <f t="array" ref="V240">IFERROR(_xldudf_SCOTT_SUMTRANSACTIONS(Scotts_Org1,'COA - VALUE TABLE'!$A240,'COA - VALUE TABLE'!V$5,'COA - VALUE TABLE'!V$6),0)</f>
        <v>0</v>
      </c>
      <c r="W240" s="350" cm="1">
        <f t="array" ref="W240">IFERROR(_xldudf_SCOTT_SUMTRANSACTIONS(Scotts_Org1,'COA - VALUE TABLE'!$A240,'COA - VALUE TABLE'!W$5,'COA - VALUE TABLE'!W$6),0)</f>
        <v>0</v>
      </c>
      <c r="X240" s="350" cm="1">
        <f t="array" ref="X240">IFERROR(_xldudf_SCOTT_SUMTRANSACTIONS(Scotts_Org1,'COA - VALUE TABLE'!$A240,'COA - VALUE TABLE'!X$5,'COA - VALUE TABLE'!X$6),0)</f>
        <v>0</v>
      </c>
      <c r="Y240" s="350" cm="1">
        <f t="array" ref="Y240">IFERROR(_xldudf_SCOTT_SUMTRANSACTIONS(Scotts_Org1,'COA - VALUE TABLE'!$A240,'COA - VALUE TABLE'!Y$5,'COA - VALUE TABLE'!Y$6),0)</f>
        <v>0</v>
      </c>
      <c r="Z240" s="350" cm="1">
        <f t="array" ref="Z240">IFERROR(_xldudf_SCOTT_SUMTRANSACTIONS(Scotts_Org1,'COA - VALUE TABLE'!$A240,'COA - VALUE TABLE'!Z$5,'COA - VALUE TABLE'!Z$6),0)</f>
        <v>0</v>
      </c>
      <c r="AA240" s="350" cm="1">
        <f t="array" ref="AA240">IFERROR(_xldudf_SCOTT_SUMTRANSACTIONS(Scotts_Org1,'COA - VALUE TABLE'!$A240,'COA - VALUE TABLE'!AA$5,'COA - VALUE TABLE'!AA$6),0)</f>
        <v>0</v>
      </c>
      <c r="AB240" s="350" cm="1">
        <f t="array" ref="AB240">IFERROR(_xldudf_SCOTT_SUMTRANSACTIONS(Scotts_Org1,'COA - VALUE TABLE'!$A240,'COA - VALUE TABLE'!AB$5,'COA - VALUE TABLE'!AB$6),0)</f>
        <v>0</v>
      </c>
      <c r="AC240" s="350" cm="1">
        <f t="array" ref="AC240">IFERROR(_xldudf_SCOTT_SUMTRANSACTIONS(Scotts_Org1,'COA - VALUE TABLE'!$A240,'COA - VALUE TABLE'!AC$5,'COA - VALUE TABLE'!AC$6),0)</f>
        <v>0</v>
      </c>
      <c r="AD240" s="350" cm="1">
        <f t="array" ref="AD240">IFERROR(_xldudf_SCOTT_SUMTRANSACTIONS(Scotts_Org1,'COA - VALUE TABLE'!$A240,'COA - VALUE TABLE'!AD$5,'COA - VALUE TABLE'!AD$6),0)</f>
        <v>0</v>
      </c>
      <c r="AE240" s="350">
        <f t="shared" si="49"/>
        <v>0</v>
      </c>
      <c r="AF240" s="350">
        <f>IF(Header!$C$4=S$7,S240,0)+IF(Header!$C$4=T$7,T240,0)+IF(Header!$C$4=U$7,U240,0)+IF(Header!$C$4=V$7,V240,0)+IF(Header!$C$4=W$7,W240,0)+IF(Header!$C$4=X$7,X240,0)+IF(Header!$C$4=Y$7,Y240,0)+IF(Header!$C$4=Z$7,Z240,0)+IF(Header!$C$4=AA$7,AA240,0)+IF(Header!$C$4=AB$7,AB240,0)+IF(Header!$C$4=AC$7,AC240,0)+IF(Header!$C$4=AD$7,AD240,0)</f>
        <v>0</v>
      </c>
      <c r="AG240" s="351">
        <f t="shared" si="62"/>
        <v>0</v>
      </c>
      <c r="AJ240" s="2">
        <f t="shared" si="50"/>
        <v>0</v>
      </c>
      <c r="AK240" s="341">
        <f t="shared" si="51"/>
        <v>0</v>
      </c>
      <c r="AL240" s="341">
        <f t="shared" si="52"/>
        <v>0</v>
      </c>
      <c r="AM240" s="341">
        <f t="shared" si="53"/>
        <v>0</v>
      </c>
      <c r="AN240" s="341">
        <f t="shared" si="54"/>
        <v>0</v>
      </c>
      <c r="AO240" s="341">
        <f t="shared" si="55"/>
        <v>0</v>
      </c>
      <c r="AP240" s="341">
        <f t="shared" si="56"/>
        <v>0</v>
      </c>
      <c r="AQ240" s="341">
        <f t="shared" si="57"/>
        <v>0</v>
      </c>
      <c r="AR240" s="341">
        <f t="shared" si="58"/>
        <v>0</v>
      </c>
      <c r="AS240" s="341">
        <f t="shared" si="59"/>
        <v>0</v>
      </c>
      <c r="AT240" s="341">
        <f t="shared" si="60"/>
        <v>0</v>
      </c>
      <c r="AU240" s="341">
        <f t="shared" si="61"/>
        <v>0</v>
      </c>
      <c r="AV240" s="351"/>
      <c r="AX240" s="349" cm="1">
        <f t="array" ref="AX240">IFERROR(_xldudf_SCOTT_SUMTRANSACTIONS(Scotts_Org1,'COA - VALUE TABLE'!$A240,'COA - VALUE TABLE'!AX$5,'COA - VALUE TABLE'!AX$6),0)</f>
        <v>0</v>
      </c>
      <c r="AY240" s="350" cm="1">
        <f t="array" ref="AY240">IFERROR(_xldudf_SCOTT_SUMTRANSACTIONS(Scotts_Org1,'COA - VALUE TABLE'!$A240,'COA - VALUE TABLE'!AY$5,'COA - VALUE TABLE'!AY$6),0)</f>
        <v>0</v>
      </c>
      <c r="AZ240" s="350" cm="1">
        <f t="array" ref="AZ240">IFERROR(_xldudf_SCOTT_SUMTRANSACTIONS(Scotts_Org1,'COA - VALUE TABLE'!$A240,'COA - VALUE TABLE'!AZ$5,'COA - VALUE TABLE'!AZ$6),0)</f>
        <v>0</v>
      </c>
      <c r="BA240" s="350" cm="1">
        <f t="array" ref="BA240">IFERROR(_xldudf_SCOTT_SUMTRANSACTIONS(Scotts_Org1,'COA - VALUE TABLE'!$A240,'COA - VALUE TABLE'!BA$5,'COA - VALUE TABLE'!BA$6),0)</f>
        <v>0</v>
      </c>
      <c r="BB240" s="350" cm="1">
        <f t="array" ref="BB240">IFERROR(_xldudf_SCOTT_SUMTRANSACTIONS(Scotts_Org1,'COA - VALUE TABLE'!$A240,'COA - VALUE TABLE'!BB$5,'COA - VALUE TABLE'!BB$6),0)</f>
        <v>0</v>
      </c>
      <c r="BC240" s="350" cm="1">
        <f t="array" ref="BC240">IFERROR(_xldudf_SCOTT_SUMTRANSACTIONS(Scotts_Org1,'COA - VALUE TABLE'!$A240,'COA - VALUE TABLE'!BC$5,'COA - VALUE TABLE'!BC$6),0)</f>
        <v>0</v>
      </c>
      <c r="BD240" s="350" cm="1">
        <f t="array" ref="BD240">IFERROR(_xldudf_SCOTT_SUMTRANSACTIONS(Scotts_Org1,'COA - VALUE TABLE'!$A240,'COA - VALUE TABLE'!BD$5,'COA - VALUE TABLE'!BD$6),0)</f>
        <v>0</v>
      </c>
      <c r="BE240" s="350" cm="1">
        <f t="array" ref="BE240">IFERROR(_xldudf_SCOTT_SUMTRANSACTIONS(Scotts_Org1,'COA - VALUE TABLE'!$A240,'COA - VALUE TABLE'!BE$5,'COA - VALUE TABLE'!BE$6),0)</f>
        <v>0</v>
      </c>
      <c r="BF240" s="350" cm="1">
        <f t="array" ref="BF240">IFERROR(_xldudf_SCOTT_SUMTRANSACTIONS(Scotts_Org1,'COA - VALUE TABLE'!$A240,'COA - VALUE TABLE'!BF$5,'COA - VALUE TABLE'!BF$6),0)</f>
        <v>0</v>
      </c>
      <c r="BG240" s="350" cm="1">
        <f t="array" ref="BG240">IFERROR(_xldudf_SCOTT_SUMTRANSACTIONS(Scotts_Org1,'COA - VALUE TABLE'!$A240,'COA - VALUE TABLE'!BG$5,'COA - VALUE TABLE'!BG$6),0)</f>
        <v>0</v>
      </c>
      <c r="BH240" s="350" cm="1">
        <f t="array" ref="BH240">IFERROR(_xldudf_SCOTT_SUMTRANSACTIONS(Scotts_Org1,'COA - VALUE TABLE'!$A240,'COA - VALUE TABLE'!BH$5,'COA - VALUE TABLE'!BH$6),0)</f>
        <v>0</v>
      </c>
      <c r="BI240" s="350" cm="1">
        <f t="array" ref="BI240">IFERROR(_xldudf_SCOTT_SUMTRANSACTIONS(Scotts_Org1,'COA - VALUE TABLE'!$A240,'COA - VALUE TABLE'!BI$5,'COA - VALUE TABLE'!BI$6),0)</f>
        <v>0</v>
      </c>
      <c r="BJ240" s="351" cm="1">
        <f t="array" ref="BJ240">IFERROR(_xldudf_SCOTT_SUMTRANSACTIONS(Scotts_Org1,'COA - VALUE TABLE'!$A240,'COA - VALUE TABLE'!BJ$5,'COA - VALUE TABLE'!BJ$6),0)</f>
        <v>0</v>
      </c>
    </row>
    <row r="241" spans="1:62" x14ac:dyDescent="0.2">
      <c r="A241" s="2"/>
      <c r="B241" s="341"/>
      <c r="C241" s="341"/>
      <c r="D241" s="341"/>
      <c r="E241" s="341"/>
      <c r="F241" s="341"/>
      <c r="G241" s="341"/>
      <c r="H241" s="341"/>
      <c r="I241" s="341"/>
      <c r="J241" s="341"/>
      <c r="K241" s="3"/>
      <c r="L241" t="str">
        <f t="shared" si="48"/>
        <v xml:space="preserve"> - </v>
      </c>
      <c r="M241" t="s">
        <v>456</v>
      </c>
      <c r="S241" s="349" cm="1">
        <f t="array" ref="S241">IFERROR(_xldudf_SCOTT_SUMTRANSACTIONS(Scotts_Org1,'COA - VALUE TABLE'!$A241,'COA - VALUE TABLE'!S$5,'COA - VALUE TABLE'!S$6),0)</f>
        <v>0</v>
      </c>
      <c r="T241" s="350" cm="1">
        <f t="array" ref="T241">IFERROR(_xldudf_SCOTT_SUMTRANSACTIONS(Scotts_Org1,'COA - VALUE TABLE'!$A241,'COA - VALUE TABLE'!T$5,'COA - VALUE TABLE'!T$6),0)</f>
        <v>0</v>
      </c>
      <c r="U241" s="350" cm="1">
        <f t="array" ref="U241">IFERROR(_xldudf_SCOTT_SUMTRANSACTIONS(Scotts_Org1,'COA - VALUE TABLE'!$A241,'COA - VALUE TABLE'!U$5,'COA - VALUE TABLE'!U$6),0)</f>
        <v>0</v>
      </c>
      <c r="V241" s="350" cm="1">
        <f t="array" ref="V241">IFERROR(_xldudf_SCOTT_SUMTRANSACTIONS(Scotts_Org1,'COA - VALUE TABLE'!$A241,'COA - VALUE TABLE'!V$5,'COA - VALUE TABLE'!V$6),0)</f>
        <v>0</v>
      </c>
      <c r="W241" s="350" cm="1">
        <f t="array" ref="W241">IFERROR(_xldudf_SCOTT_SUMTRANSACTIONS(Scotts_Org1,'COA - VALUE TABLE'!$A241,'COA - VALUE TABLE'!W$5,'COA - VALUE TABLE'!W$6),0)</f>
        <v>0</v>
      </c>
      <c r="X241" s="350" cm="1">
        <f t="array" ref="X241">IFERROR(_xldudf_SCOTT_SUMTRANSACTIONS(Scotts_Org1,'COA - VALUE TABLE'!$A241,'COA - VALUE TABLE'!X$5,'COA - VALUE TABLE'!X$6),0)</f>
        <v>0</v>
      </c>
      <c r="Y241" s="350" cm="1">
        <f t="array" ref="Y241">IFERROR(_xldudf_SCOTT_SUMTRANSACTIONS(Scotts_Org1,'COA - VALUE TABLE'!$A241,'COA - VALUE TABLE'!Y$5,'COA - VALUE TABLE'!Y$6),0)</f>
        <v>0</v>
      </c>
      <c r="Z241" s="350" cm="1">
        <f t="array" ref="Z241">IFERROR(_xldudf_SCOTT_SUMTRANSACTIONS(Scotts_Org1,'COA - VALUE TABLE'!$A241,'COA - VALUE TABLE'!Z$5,'COA - VALUE TABLE'!Z$6),0)</f>
        <v>0</v>
      </c>
      <c r="AA241" s="350" cm="1">
        <f t="array" ref="AA241">IFERROR(_xldudf_SCOTT_SUMTRANSACTIONS(Scotts_Org1,'COA - VALUE TABLE'!$A241,'COA - VALUE TABLE'!AA$5,'COA - VALUE TABLE'!AA$6),0)</f>
        <v>0</v>
      </c>
      <c r="AB241" s="350" cm="1">
        <f t="array" ref="AB241">IFERROR(_xldudf_SCOTT_SUMTRANSACTIONS(Scotts_Org1,'COA - VALUE TABLE'!$A241,'COA - VALUE TABLE'!AB$5,'COA - VALUE TABLE'!AB$6),0)</f>
        <v>0</v>
      </c>
      <c r="AC241" s="350" cm="1">
        <f t="array" ref="AC241">IFERROR(_xldudf_SCOTT_SUMTRANSACTIONS(Scotts_Org1,'COA - VALUE TABLE'!$A241,'COA - VALUE TABLE'!AC$5,'COA - VALUE TABLE'!AC$6),0)</f>
        <v>0</v>
      </c>
      <c r="AD241" s="350" cm="1">
        <f t="array" ref="AD241">IFERROR(_xldudf_SCOTT_SUMTRANSACTIONS(Scotts_Org1,'COA - VALUE TABLE'!$A241,'COA - VALUE TABLE'!AD$5,'COA - VALUE TABLE'!AD$6),0)</f>
        <v>0</v>
      </c>
      <c r="AE241" s="350">
        <f t="shared" si="49"/>
        <v>0</v>
      </c>
      <c r="AF241" s="350">
        <f>IF(Header!$C$4=S$7,S241,0)+IF(Header!$C$4=T$7,T241,0)+IF(Header!$C$4=U$7,U241,0)+IF(Header!$C$4=V$7,V241,0)+IF(Header!$C$4=W$7,W241,0)+IF(Header!$C$4=X$7,X241,0)+IF(Header!$C$4=Y$7,Y241,0)+IF(Header!$C$4=Z$7,Z241,0)+IF(Header!$C$4=AA$7,AA241,0)+IF(Header!$C$4=AB$7,AB241,0)+IF(Header!$C$4=AC$7,AC241,0)+IF(Header!$C$4=AD$7,AD241,0)</f>
        <v>0</v>
      </c>
      <c r="AG241" s="351">
        <f t="shared" si="62"/>
        <v>0</v>
      </c>
      <c r="AJ241" s="2">
        <f t="shared" si="50"/>
        <v>0</v>
      </c>
      <c r="AK241" s="341">
        <f t="shared" si="51"/>
        <v>0</v>
      </c>
      <c r="AL241" s="341">
        <f t="shared" si="52"/>
        <v>0</v>
      </c>
      <c r="AM241" s="341">
        <f t="shared" si="53"/>
        <v>0</v>
      </c>
      <c r="AN241" s="341">
        <f t="shared" si="54"/>
        <v>0</v>
      </c>
      <c r="AO241" s="341">
        <f t="shared" si="55"/>
        <v>0</v>
      </c>
      <c r="AP241" s="341">
        <f t="shared" si="56"/>
        <v>0</v>
      </c>
      <c r="AQ241" s="341">
        <f t="shared" si="57"/>
        <v>0</v>
      </c>
      <c r="AR241" s="341">
        <f t="shared" si="58"/>
        <v>0</v>
      </c>
      <c r="AS241" s="341">
        <f t="shared" si="59"/>
        <v>0</v>
      </c>
      <c r="AT241" s="341">
        <f t="shared" si="60"/>
        <v>0</v>
      </c>
      <c r="AU241" s="341">
        <f t="shared" si="61"/>
        <v>0</v>
      </c>
      <c r="AV241" s="351"/>
      <c r="AX241" s="349" cm="1">
        <f t="array" ref="AX241">IFERROR(_xldudf_SCOTT_SUMTRANSACTIONS(Scotts_Org1,'COA - VALUE TABLE'!$A241,'COA - VALUE TABLE'!AX$5,'COA - VALUE TABLE'!AX$6),0)</f>
        <v>0</v>
      </c>
      <c r="AY241" s="350" cm="1">
        <f t="array" ref="AY241">IFERROR(_xldudf_SCOTT_SUMTRANSACTIONS(Scotts_Org1,'COA - VALUE TABLE'!$A241,'COA - VALUE TABLE'!AY$5,'COA - VALUE TABLE'!AY$6),0)</f>
        <v>0</v>
      </c>
      <c r="AZ241" s="350" cm="1">
        <f t="array" ref="AZ241">IFERROR(_xldudf_SCOTT_SUMTRANSACTIONS(Scotts_Org1,'COA - VALUE TABLE'!$A241,'COA - VALUE TABLE'!AZ$5,'COA - VALUE TABLE'!AZ$6),0)</f>
        <v>0</v>
      </c>
      <c r="BA241" s="350" cm="1">
        <f t="array" ref="BA241">IFERROR(_xldudf_SCOTT_SUMTRANSACTIONS(Scotts_Org1,'COA - VALUE TABLE'!$A241,'COA - VALUE TABLE'!BA$5,'COA - VALUE TABLE'!BA$6),0)</f>
        <v>0</v>
      </c>
      <c r="BB241" s="350" cm="1">
        <f t="array" ref="BB241">IFERROR(_xldudf_SCOTT_SUMTRANSACTIONS(Scotts_Org1,'COA - VALUE TABLE'!$A241,'COA - VALUE TABLE'!BB$5,'COA - VALUE TABLE'!BB$6),0)</f>
        <v>0</v>
      </c>
      <c r="BC241" s="350" cm="1">
        <f t="array" ref="BC241">IFERROR(_xldudf_SCOTT_SUMTRANSACTIONS(Scotts_Org1,'COA - VALUE TABLE'!$A241,'COA - VALUE TABLE'!BC$5,'COA - VALUE TABLE'!BC$6),0)</f>
        <v>0</v>
      </c>
      <c r="BD241" s="350" cm="1">
        <f t="array" ref="BD241">IFERROR(_xldudf_SCOTT_SUMTRANSACTIONS(Scotts_Org1,'COA - VALUE TABLE'!$A241,'COA - VALUE TABLE'!BD$5,'COA - VALUE TABLE'!BD$6),0)</f>
        <v>0</v>
      </c>
      <c r="BE241" s="350" cm="1">
        <f t="array" ref="BE241">IFERROR(_xldudf_SCOTT_SUMTRANSACTIONS(Scotts_Org1,'COA - VALUE TABLE'!$A241,'COA - VALUE TABLE'!BE$5,'COA - VALUE TABLE'!BE$6),0)</f>
        <v>0</v>
      </c>
      <c r="BF241" s="350" cm="1">
        <f t="array" ref="BF241">IFERROR(_xldudf_SCOTT_SUMTRANSACTIONS(Scotts_Org1,'COA - VALUE TABLE'!$A241,'COA - VALUE TABLE'!BF$5,'COA - VALUE TABLE'!BF$6),0)</f>
        <v>0</v>
      </c>
      <c r="BG241" s="350" cm="1">
        <f t="array" ref="BG241">IFERROR(_xldudf_SCOTT_SUMTRANSACTIONS(Scotts_Org1,'COA - VALUE TABLE'!$A241,'COA - VALUE TABLE'!BG$5,'COA - VALUE TABLE'!BG$6),0)</f>
        <v>0</v>
      </c>
      <c r="BH241" s="350" cm="1">
        <f t="array" ref="BH241">IFERROR(_xldudf_SCOTT_SUMTRANSACTIONS(Scotts_Org1,'COA - VALUE TABLE'!$A241,'COA - VALUE TABLE'!BH$5,'COA - VALUE TABLE'!BH$6),0)</f>
        <v>0</v>
      </c>
      <c r="BI241" s="350" cm="1">
        <f t="array" ref="BI241">IFERROR(_xldudf_SCOTT_SUMTRANSACTIONS(Scotts_Org1,'COA - VALUE TABLE'!$A241,'COA - VALUE TABLE'!BI$5,'COA - VALUE TABLE'!BI$6),0)</f>
        <v>0</v>
      </c>
      <c r="BJ241" s="351" cm="1">
        <f t="array" ref="BJ241">IFERROR(_xldudf_SCOTT_SUMTRANSACTIONS(Scotts_Org1,'COA - VALUE TABLE'!$A241,'COA - VALUE TABLE'!BJ$5,'COA - VALUE TABLE'!BJ$6),0)</f>
        <v>0</v>
      </c>
    </row>
    <row r="242" spans="1:62" x14ac:dyDescent="0.2">
      <c r="A242" s="2"/>
      <c r="B242" s="341"/>
      <c r="C242" s="341"/>
      <c r="D242" s="341"/>
      <c r="E242" s="341"/>
      <c r="F242" s="341"/>
      <c r="G242" s="341"/>
      <c r="H242" s="341"/>
      <c r="I242" s="341"/>
      <c r="J242" s="341"/>
      <c r="K242" s="3"/>
      <c r="L242" t="str">
        <f t="shared" si="48"/>
        <v xml:space="preserve"> - </v>
      </c>
      <c r="M242" t="s">
        <v>456</v>
      </c>
      <c r="S242" s="349" cm="1">
        <f t="array" ref="S242">IFERROR(_xldudf_SCOTT_SUMTRANSACTIONS(Scotts_Org1,'COA - VALUE TABLE'!$A242,'COA - VALUE TABLE'!S$5,'COA - VALUE TABLE'!S$6),0)</f>
        <v>0</v>
      </c>
      <c r="T242" s="350" cm="1">
        <f t="array" ref="T242">IFERROR(_xldudf_SCOTT_SUMTRANSACTIONS(Scotts_Org1,'COA - VALUE TABLE'!$A242,'COA - VALUE TABLE'!T$5,'COA - VALUE TABLE'!T$6),0)</f>
        <v>0</v>
      </c>
      <c r="U242" s="350" cm="1">
        <f t="array" ref="U242">IFERROR(_xldudf_SCOTT_SUMTRANSACTIONS(Scotts_Org1,'COA - VALUE TABLE'!$A242,'COA - VALUE TABLE'!U$5,'COA - VALUE TABLE'!U$6),0)</f>
        <v>0</v>
      </c>
      <c r="V242" s="350" cm="1">
        <f t="array" ref="V242">IFERROR(_xldudf_SCOTT_SUMTRANSACTIONS(Scotts_Org1,'COA - VALUE TABLE'!$A242,'COA - VALUE TABLE'!V$5,'COA - VALUE TABLE'!V$6),0)</f>
        <v>0</v>
      </c>
      <c r="W242" s="350" cm="1">
        <f t="array" ref="W242">IFERROR(_xldudf_SCOTT_SUMTRANSACTIONS(Scotts_Org1,'COA - VALUE TABLE'!$A242,'COA - VALUE TABLE'!W$5,'COA - VALUE TABLE'!W$6),0)</f>
        <v>0</v>
      </c>
      <c r="X242" s="350" cm="1">
        <f t="array" ref="X242">IFERROR(_xldudf_SCOTT_SUMTRANSACTIONS(Scotts_Org1,'COA - VALUE TABLE'!$A242,'COA - VALUE TABLE'!X$5,'COA - VALUE TABLE'!X$6),0)</f>
        <v>0</v>
      </c>
      <c r="Y242" s="350" cm="1">
        <f t="array" ref="Y242">IFERROR(_xldudf_SCOTT_SUMTRANSACTIONS(Scotts_Org1,'COA - VALUE TABLE'!$A242,'COA - VALUE TABLE'!Y$5,'COA - VALUE TABLE'!Y$6),0)</f>
        <v>0</v>
      </c>
      <c r="Z242" s="350" cm="1">
        <f t="array" ref="Z242">IFERROR(_xldudf_SCOTT_SUMTRANSACTIONS(Scotts_Org1,'COA - VALUE TABLE'!$A242,'COA - VALUE TABLE'!Z$5,'COA - VALUE TABLE'!Z$6),0)</f>
        <v>0</v>
      </c>
      <c r="AA242" s="350" cm="1">
        <f t="array" ref="AA242">IFERROR(_xldudf_SCOTT_SUMTRANSACTIONS(Scotts_Org1,'COA - VALUE TABLE'!$A242,'COA - VALUE TABLE'!AA$5,'COA - VALUE TABLE'!AA$6),0)</f>
        <v>0</v>
      </c>
      <c r="AB242" s="350" cm="1">
        <f t="array" ref="AB242">IFERROR(_xldudf_SCOTT_SUMTRANSACTIONS(Scotts_Org1,'COA - VALUE TABLE'!$A242,'COA - VALUE TABLE'!AB$5,'COA - VALUE TABLE'!AB$6),0)</f>
        <v>0</v>
      </c>
      <c r="AC242" s="350" cm="1">
        <f t="array" ref="AC242">IFERROR(_xldudf_SCOTT_SUMTRANSACTIONS(Scotts_Org1,'COA - VALUE TABLE'!$A242,'COA - VALUE TABLE'!AC$5,'COA - VALUE TABLE'!AC$6),0)</f>
        <v>0</v>
      </c>
      <c r="AD242" s="350" cm="1">
        <f t="array" ref="AD242">IFERROR(_xldudf_SCOTT_SUMTRANSACTIONS(Scotts_Org1,'COA - VALUE TABLE'!$A242,'COA - VALUE TABLE'!AD$5,'COA - VALUE TABLE'!AD$6),0)</f>
        <v>0</v>
      </c>
      <c r="AE242" s="350">
        <f t="shared" si="49"/>
        <v>0</v>
      </c>
      <c r="AF242" s="350">
        <f>IF(Header!$C$4=S$7,S242,0)+IF(Header!$C$4=T$7,T242,0)+IF(Header!$C$4=U$7,U242,0)+IF(Header!$C$4=V$7,V242,0)+IF(Header!$C$4=W$7,W242,0)+IF(Header!$C$4=X$7,X242,0)+IF(Header!$C$4=Y$7,Y242,0)+IF(Header!$C$4=Z$7,Z242,0)+IF(Header!$C$4=AA$7,AA242,0)+IF(Header!$C$4=AB$7,AB242,0)+IF(Header!$C$4=AC$7,AC242,0)+IF(Header!$C$4=AD$7,AD242,0)</f>
        <v>0</v>
      </c>
      <c r="AG242" s="351">
        <f t="shared" si="62"/>
        <v>0</v>
      </c>
      <c r="AJ242" s="2">
        <f t="shared" si="50"/>
        <v>0</v>
      </c>
      <c r="AK242" s="341">
        <f t="shared" si="51"/>
        <v>0</v>
      </c>
      <c r="AL242" s="341">
        <f t="shared" si="52"/>
        <v>0</v>
      </c>
      <c r="AM242" s="341">
        <f t="shared" si="53"/>
        <v>0</v>
      </c>
      <c r="AN242" s="341">
        <f t="shared" si="54"/>
        <v>0</v>
      </c>
      <c r="AO242" s="341">
        <f t="shared" si="55"/>
        <v>0</v>
      </c>
      <c r="AP242" s="341">
        <f t="shared" si="56"/>
        <v>0</v>
      </c>
      <c r="AQ242" s="341">
        <f t="shared" si="57"/>
        <v>0</v>
      </c>
      <c r="AR242" s="341">
        <f t="shared" si="58"/>
        <v>0</v>
      </c>
      <c r="AS242" s="341">
        <f t="shared" si="59"/>
        <v>0</v>
      </c>
      <c r="AT242" s="341">
        <f t="shared" si="60"/>
        <v>0</v>
      </c>
      <c r="AU242" s="341">
        <f t="shared" si="61"/>
        <v>0</v>
      </c>
      <c r="AV242" s="351"/>
      <c r="AX242" s="349" cm="1">
        <f t="array" ref="AX242">IFERROR(_xldudf_SCOTT_SUMTRANSACTIONS(Scotts_Org1,'COA - VALUE TABLE'!$A242,'COA - VALUE TABLE'!AX$5,'COA - VALUE TABLE'!AX$6),0)</f>
        <v>0</v>
      </c>
      <c r="AY242" s="350" cm="1">
        <f t="array" ref="AY242">IFERROR(_xldudf_SCOTT_SUMTRANSACTIONS(Scotts_Org1,'COA - VALUE TABLE'!$A242,'COA - VALUE TABLE'!AY$5,'COA - VALUE TABLE'!AY$6),0)</f>
        <v>0</v>
      </c>
      <c r="AZ242" s="350" cm="1">
        <f t="array" ref="AZ242">IFERROR(_xldudf_SCOTT_SUMTRANSACTIONS(Scotts_Org1,'COA - VALUE TABLE'!$A242,'COA - VALUE TABLE'!AZ$5,'COA - VALUE TABLE'!AZ$6),0)</f>
        <v>0</v>
      </c>
      <c r="BA242" s="350" cm="1">
        <f t="array" ref="BA242">IFERROR(_xldudf_SCOTT_SUMTRANSACTIONS(Scotts_Org1,'COA - VALUE TABLE'!$A242,'COA - VALUE TABLE'!BA$5,'COA - VALUE TABLE'!BA$6),0)</f>
        <v>0</v>
      </c>
      <c r="BB242" s="350" cm="1">
        <f t="array" ref="BB242">IFERROR(_xldudf_SCOTT_SUMTRANSACTIONS(Scotts_Org1,'COA - VALUE TABLE'!$A242,'COA - VALUE TABLE'!BB$5,'COA - VALUE TABLE'!BB$6),0)</f>
        <v>0</v>
      </c>
      <c r="BC242" s="350" cm="1">
        <f t="array" ref="BC242">IFERROR(_xldudf_SCOTT_SUMTRANSACTIONS(Scotts_Org1,'COA - VALUE TABLE'!$A242,'COA - VALUE TABLE'!BC$5,'COA - VALUE TABLE'!BC$6),0)</f>
        <v>0</v>
      </c>
      <c r="BD242" s="350" cm="1">
        <f t="array" ref="BD242">IFERROR(_xldudf_SCOTT_SUMTRANSACTIONS(Scotts_Org1,'COA - VALUE TABLE'!$A242,'COA - VALUE TABLE'!BD$5,'COA - VALUE TABLE'!BD$6),0)</f>
        <v>0</v>
      </c>
      <c r="BE242" s="350" cm="1">
        <f t="array" ref="BE242">IFERROR(_xldudf_SCOTT_SUMTRANSACTIONS(Scotts_Org1,'COA - VALUE TABLE'!$A242,'COA - VALUE TABLE'!BE$5,'COA - VALUE TABLE'!BE$6),0)</f>
        <v>0</v>
      </c>
      <c r="BF242" s="350" cm="1">
        <f t="array" ref="BF242">IFERROR(_xldudf_SCOTT_SUMTRANSACTIONS(Scotts_Org1,'COA - VALUE TABLE'!$A242,'COA - VALUE TABLE'!BF$5,'COA - VALUE TABLE'!BF$6),0)</f>
        <v>0</v>
      </c>
      <c r="BG242" s="350" cm="1">
        <f t="array" ref="BG242">IFERROR(_xldudf_SCOTT_SUMTRANSACTIONS(Scotts_Org1,'COA - VALUE TABLE'!$A242,'COA - VALUE TABLE'!BG$5,'COA - VALUE TABLE'!BG$6),0)</f>
        <v>0</v>
      </c>
      <c r="BH242" s="350" cm="1">
        <f t="array" ref="BH242">IFERROR(_xldudf_SCOTT_SUMTRANSACTIONS(Scotts_Org1,'COA - VALUE TABLE'!$A242,'COA - VALUE TABLE'!BH$5,'COA - VALUE TABLE'!BH$6),0)</f>
        <v>0</v>
      </c>
      <c r="BI242" s="350" cm="1">
        <f t="array" ref="BI242">IFERROR(_xldudf_SCOTT_SUMTRANSACTIONS(Scotts_Org1,'COA - VALUE TABLE'!$A242,'COA - VALUE TABLE'!BI$5,'COA - VALUE TABLE'!BI$6),0)</f>
        <v>0</v>
      </c>
      <c r="BJ242" s="351" cm="1">
        <f t="array" ref="BJ242">IFERROR(_xldudf_SCOTT_SUMTRANSACTIONS(Scotts_Org1,'COA - VALUE TABLE'!$A242,'COA - VALUE TABLE'!BJ$5,'COA - VALUE TABLE'!BJ$6),0)</f>
        <v>0</v>
      </c>
    </row>
    <row r="243" spans="1:62" x14ac:dyDescent="0.2">
      <c r="A243" s="2"/>
      <c r="B243" s="341"/>
      <c r="C243" s="341"/>
      <c r="D243" s="341"/>
      <c r="E243" s="341"/>
      <c r="F243" s="341"/>
      <c r="G243" s="341"/>
      <c r="H243" s="341"/>
      <c r="I243" s="341"/>
      <c r="J243" s="341"/>
      <c r="K243" s="3"/>
      <c r="L243" t="str">
        <f t="shared" si="48"/>
        <v xml:space="preserve"> - </v>
      </c>
      <c r="M243" t="s">
        <v>456</v>
      </c>
      <c r="S243" s="349" cm="1">
        <f t="array" ref="S243">IFERROR(_xldudf_SCOTT_SUMTRANSACTIONS(Scotts_Org1,'COA - VALUE TABLE'!$A243,'COA - VALUE TABLE'!S$5,'COA - VALUE TABLE'!S$6),0)</f>
        <v>0</v>
      </c>
      <c r="T243" s="350" cm="1">
        <f t="array" ref="T243">IFERROR(_xldudf_SCOTT_SUMTRANSACTIONS(Scotts_Org1,'COA - VALUE TABLE'!$A243,'COA - VALUE TABLE'!T$5,'COA - VALUE TABLE'!T$6),0)</f>
        <v>0</v>
      </c>
      <c r="U243" s="350" cm="1">
        <f t="array" ref="U243">IFERROR(_xldudf_SCOTT_SUMTRANSACTIONS(Scotts_Org1,'COA - VALUE TABLE'!$A243,'COA - VALUE TABLE'!U$5,'COA - VALUE TABLE'!U$6),0)</f>
        <v>0</v>
      </c>
      <c r="V243" s="350" cm="1">
        <f t="array" ref="V243">IFERROR(_xldudf_SCOTT_SUMTRANSACTIONS(Scotts_Org1,'COA - VALUE TABLE'!$A243,'COA - VALUE TABLE'!V$5,'COA - VALUE TABLE'!V$6),0)</f>
        <v>0</v>
      </c>
      <c r="W243" s="350" cm="1">
        <f t="array" ref="W243">IFERROR(_xldudf_SCOTT_SUMTRANSACTIONS(Scotts_Org1,'COA - VALUE TABLE'!$A243,'COA - VALUE TABLE'!W$5,'COA - VALUE TABLE'!W$6),0)</f>
        <v>0</v>
      </c>
      <c r="X243" s="350" cm="1">
        <f t="array" ref="X243">IFERROR(_xldudf_SCOTT_SUMTRANSACTIONS(Scotts_Org1,'COA - VALUE TABLE'!$A243,'COA - VALUE TABLE'!X$5,'COA - VALUE TABLE'!X$6),0)</f>
        <v>0</v>
      </c>
      <c r="Y243" s="350" cm="1">
        <f t="array" ref="Y243">IFERROR(_xldudf_SCOTT_SUMTRANSACTIONS(Scotts_Org1,'COA - VALUE TABLE'!$A243,'COA - VALUE TABLE'!Y$5,'COA - VALUE TABLE'!Y$6),0)</f>
        <v>0</v>
      </c>
      <c r="Z243" s="350" cm="1">
        <f t="array" ref="Z243">IFERROR(_xldudf_SCOTT_SUMTRANSACTIONS(Scotts_Org1,'COA - VALUE TABLE'!$A243,'COA - VALUE TABLE'!Z$5,'COA - VALUE TABLE'!Z$6),0)</f>
        <v>0</v>
      </c>
      <c r="AA243" s="350" cm="1">
        <f t="array" ref="AA243">IFERROR(_xldudf_SCOTT_SUMTRANSACTIONS(Scotts_Org1,'COA - VALUE TABLE'!$A243,'COA - VALUE TABLE'!AA$5,'COA - VALUE TABLE'!AA$6),0)</f>
        <v>0</v>
      </c>
      <c r="AB243" s="350" cm="1">
        <f t="array" ref="AB243">IFERROR(_xldudf_SCOTT_SUMTRANSACTIONS(Scotts_Org1,'COA - VALUE TABLE'!$A243,'COA - VALUE TABLE'!AB$5,'COA - VALUE TABLE'!AB$6),0)</f>
        <v>0</v>
      </c>
      <c r="AC243" s="350" cm="1">
        <f t="array" ref="AC243">IFERROR(_xldudf_SCOTT_SUMTRANSACTIONS(Scotts_Org1,'COA - VALUE TABLE'!$A243,'COA - VALUE TABLE'!AC$5,'COA - VALUE TABLE'!AC$6),0)</f>
        <v>0</v>
      </c>
      <c r="AD243" s="350" cm="1">
        <f t="array" ref="AD243">IFERROR(_xldudf_SCOTT_SUMTRANSACTIONS(Scotts_Org1,'COA - VALUE TABLE'!$A243,'COA - VALUE TABLE'!AD$5,'COA - VALUE TABLE'!AD$6),0)</f>
        <v>0</v>
      </c>
      <c r="AE243" s="350">
        <f t="shared" si="49"/>
        <v>0</v>
      </c>
      <c r="AF243" s="350">
        <f>IF(Header!$C$4=S$7,S243,0)+IF(Header!$C$4=T$7,T243,0)+IF(Header!$C$4=U$7,U243,0)+IF(Header!$C$4=V$7,V243,0)+IF(Header!$C$4=W$7,W243,0)+IF(Header!$C$4=X$7,X243,0)+IF(Header!$C$4=Y$7,Y243,0)+IF(Header!$C$4=Z$7,Z243,0)+IF(Header!$C$4=AA$7,AA243,0)+IF(Header!$C$4=AB$7,AB243,0)+IF(Header!$C$4=AC$7,AC243,0)+IF(Header!$C$4=AD$7,AD243,0)</f>
        <v>0</v>
      </c>
      <c r="AG243" s="351">
        <f t="shared" si="62"/>
        <v>0</v>
      </c>
      <c r="AJ243" s="2">
        <f t="shared" si="50"/>
        <v>0</v>
      </c>
      <c r="AK243" s="341">
        <f t="shared" si="51"/>
        <v>0</v>
      </c>
      <c r="AL243" s="341">
        <f t="shared" si="52"/>
        <v>0</v>
      </c>
      <c r="AM243" s="341">
        <f t="shared" si="53"/>
        <v>0</v>
      </c>
      <c r="AN243" s="341">
        <f t="shared" si="54"/>
        <v>0</v>
      </c>
      <c r="AO243" s="341">
        <f t="shared" si="55"/>
        <v>0</v>
      </c>
      <c r="AP243" s="341">
        <f t="shared" si="56"/>
        <v>0</v>
      </c>
      <c r="AQ243" s="341">
        <f t="shared" si="57"/>
        <v>0</v>
      </c>
      <c r="AR243" s="341">
        <f t="shared" si="58"/>
        <v>0</v>
      </c>
      <c r="AS243" s="341">
        <f t="shared" si="59"/>
        <v>0</v>
      </c>
      <c r="AT243" s="341">
        <f t="shared" si="60"/>
        <v>0</v>
      </c>
      <c r="AU243" s="341">
        <f t="shared" si="61"/>
        <v>0</v>
      </c>
      <c r="AV243" s="351"/>
      <c r="AX243" s="349" cm="1">
        <f t="array" ref="AX243">IFERROR(_xldudf_SCOTT_SUMTRANSACTIONS(Scotts_Org1,'COA - VALUE TABLE'!$A243,'COA - VALUE TABLE'!AX$5,'COA - VALUE TABLE'!AX$6),0)</f>
        <v>0</v>
      </c>
      <c r="AY243" s="350" cm="1">
        <f t="array" ref="AY243">IFERROR(_xldudf_SCOTT_SUMTRANSACTIONS(Scotts_Org1,'COA - VALUE TABLE'!$A243,'COA - VALUE TABLE'!AY$5,'COA - VALUE TABLE'!AY$6),0)</f>
        <v>0</v>
      </c>
      <c r="AZ243" s="350" cm="1">
        <f t="array" ref="AZ243">IFERROR(_xldudf_SCOTT_SUMTRANSACTIONS(Scotts_Org1,'COA - VALUE TABLE'!$A243,'COA - VALUE TABLE'!AZ$5,'COA - VALUE TABLE'!AZ$6),0)</f>
        <v>0</v>
      </c>
      <c r="BA243" s="350" cm="1">
        <f t="array" ref="BA243">IFERROR(_xldudf_SCOTT_SUMTRANSACTIONS(Scotts_Org1,'COA - VALUE TABLE'!$A243,'COA - VALUE TABLE'!BA$5,'COA - VALUE TABLE'!BA$6),0)</f>
        <v>0</v>
      </c>
      <c r="BB243" s="350" cm="1">
        <f t="array" ref="BB243">IFERROR(_xldudf_SCOTT_SUMTRANSACTIONS(Scotts_Org1,'COA - VALUE TABLE'!$A243,'COA - VALUE TABLE'!BB$5,'COA - VALUE TABLE'!BB$6),0)</f>
        <v>0</v>
      </c>
      <c r="BC243" s="350" cm="1">
        <f t="array" ref="BC243">IFERROR(_xldudf_SCOTT_SUMTRANSACTIONS(Scotts_Org1,'COA - VALUE TABLE'!$A243,'COA - VALUE TABLE'!BC$5,'COA - VALUE TABLE'!BC$6),0)</f>
        <v>0</v>
      </c>
      <c r="BD243" s="350" cm="1">
        <f t="array" ref="BD243">IFERROR(_xldudf_SCOTT_SUMTRANSACTIONS(Scotts_Org1,'COA - VALUE TABLE'!$A243,'COA - VALUE TABLE'!BD$5,'COA - VALUE TABLE'!BD$6),0)</f>
        <v>0</v>
      </c>
      <c r="BE243" s="350" cm="1">
        <f t="array" ref="BE243">IFERROR(_xldudf_SCOTT_SUMTRANSACTIONS(Scotts_Org1,'COA - VALUE TABLE'!$A243,'COA - VALUE TABLE'!BE$5,'COA - VALUE TABLE'!BE$6),0)</f>
        <v>0</v>
      </c>
      <c r="BF243" s="350" cm="1">
        <f t="array" ref="BF243">IFERROR(_xldudf_SCOTT_SUMTRANSACTIONS(Scotts_Org1,'COA - VALUE TABLE'!$A243,'COA - VALUE TABLE'!BF$5,'COA - VALUE TABLE'!BF$6),0)</f>
        <v>0</v>
      </c>
      <c r="BG243" s="350" cm="1">
        <f t="array" ref="BG243">IFERROR(_xldudf_SCOTT_SUMTRANSACTIONS(Scotts_Org1,'COA - VALUE TABLE'!$A243,'COA - VALUE TABLE'!BG$5,'COA - VALUE TABLE'!BG$6),0)</f>
        <v>0</v>
      </c>
      <c r="BH243" s="350" cm="1">
        <f t="array" ref="BH243">IFERROR(_xldudf_SCOTT_SUMTRANSACTIONS(Scotts_Org1,'COA - VALUE TABLE'!$A243,'COA - VALUE TABLE'!BH$5,'COA - VALUE TABLE'!BH$6),0)</f>
        <v>0</v>
      </c>
      <c r="BI243" s="350" cm="1">
        <f t="array" ref="BI243">IFERROR(_xldudf_SCOTT_SUMTRANSACTIONS(Scotts_Org1,'COA - VALUE TABLE'!$A243,'COA - VALUE TABLE'!BI$5,'COA - VALUE TABLE'!BI$6),0)</f>
        <v>0</v>
      </c>
      <c r="BJ243" s="351" cm="1">
        <f t="array" ref="BJ243">IFERROR(_xldudf_SCOTT_SUMTRANSACTIONS(Scotts_Org1,'COA - VALUE TABLE'!$A243,'COA - VALUE TABLE'!BJ$5,'COA - VALUE TABLE'!BJ$6),0)</f>
        <v>0</v>
      </c>
    </row>
    <row r="244" spans="1:62" x14ac:dyDescent="0.2">
      <c r="A244" s="2"/>
      <c r="B244" s="341"/>
      <c r="C244" s="341"/>
      <c r="D244" s="341"/>
      <c r="E244" s="341"/>
      <c r="F244" s="341"/>
      <c r="G244" s="341"/>
      <c r="H244" s="341"/>
      <c r="I244" s="341"/>
      <c r="J244" s="341"/>
      <c r="K244" s="3"/>
      <c r="L244" t="str">
        <f t="shared" si="48"/>
        <v xml:space="preserve"> - </v>
      </c>
      <c r="M244" t="s">
        <v>456</v>
      </c>
      <c r="S244" s="349" cm="1">
        <f t="array" ref="S244">IFERROR(_xldudf_SCOTT_SUMTRANSACTIONS(Scotts_Org1,'COA - VALUE TABLE'!$A244,'COA - VALUE TABLE'!S$5,'COA - VALUE TABLE'!S$6),0)</f>
        <v>0</v>
      </c>
      <c r="T244" s="350" cm="1">
        <f t="array" ref="T244">IFERROR(_xldudf_SCOTT_SUMTRANSACTIONS(Scotts_Org1,'COA - VALUE TABLE'!$A244,'COA - VALUE TABLE'!T$5,'COA - VALUE TABLE'!T$6),0)</f>
        <v>0</v>
      </c>
      <c r="U244" s="350" cm="1">
        <f t="array" ref="U244">IFERROR(_xldudf_SCOTT_SUMTRANSACTIONS(Scotts_Org1,'COA - VALUE TABLE'!$A244,'COA - VALUE TABLE'!U$5,'COA - VALUE TABLE'!U$6),0)</f>
        <v>0</v>
      </c>
      <c r="V244" s="350" cm="1">
        <f t="array" ref="V244">IFERROR(_xldudf_SCOTT_SUMTRANSACTIONS(Scotts_Org1,'COA - VALUE TABLE'!$A244,'COA - VALUE TABLE'!V$5,'COA - VALUE TABLE'!V$6),0)</f>
        <v>0</v>
      </c>
      <c r="W244" s="350" cm="1">
        <f t="array" ref="W244">IFERROR(_xldudf_SCOTT_SUMTRANSACTIONS(Scotts_Org1,'COA - VALUE TABLE'!$A244,'COA - VALUE TABLE'!W$5,'COA - VALUE TABLE'!W$6),0)</f>
        <v>0</v>
      </c>
      <c r="X244" s="350" cm="1">
        <f t="array" ref="X244">IFERROR(_xldudf_SCOTT_SUMTRANSACTIONS(Scotts_Org1,'COA - VALUE TABLE'!$A244,'COA - VALUE TABLE'!X$5,'COA - VALUE TABLE'!X$6),0)</f>
        <v>0</v>
      </c>
      <c r="Y244" s="350" cm="1">
        <f t="array" ref="Y244">IFERROR(_xldudf_SCOTT_SUMTRANSACTIONS(Scotts_Org1,'COA - VALUE TABLE'!$A244,'COA - VALUE TABLE'!Y$5,'COA - VALUE TABLE'!Y$6),0)</f>
        <v>0</v>
      </c>
      <c r="Z244" s="350" cm="1">
        <f t="array" ref="Z244">IFERROR(_xldudf_SCOTT_SUMTRANSACTIONS(Scotts_Org1,'COA - VALUE TABLE'!$A244,'COA - VALUE TABLE'!Z$5,'COA - VALUE TABLE'!Z$6),0)</f>
        <v>0</v>
      </c>
      <c r="AA244" s="350" cm="1">
        <f t="array" ref="AA244">IFERROR(_xldudf_SCOTT_SUMTRANSACTIONS(Scotts_Org1,'COA - VALUE TABLE'!$A244,'COA - VALUE TABLE'!AA$5,'COA - VALUE TABLE'!AA$6),0)</f>
        <v>0</v>
      </c>
      <c r="AB244" s="350" cm="1">
        <f t="array" ref="AB244">IFERROR(_xldudf_SCOTT_SUMTRANSACTIONS(Scotts_Org1,'COA - VALUE TABLE'!$A244,'COA - VALUE TABLE'!AB$5,'COA - VALUE TABLE'!AB$6),0)</f>
        <v>0</v>
      </c>
      <c r="AC244" s="350" cm="1">
        <f t="array" ref="AC244">IFERROR(_xldudf_SCOTT_SUMTRANSACTIONS(Scotts_Org1,'COA - VALUE TABLE'!$A244,'COA - VALUE TABLE'!AC$5,'COA - VALUE TABLE'!AC$6),0)</f>
        <v>0</v>
      </c>
      <c r="AD244" s="350" cm="1">
        <f t="array" ref="AD244">IFERROR(_xldudf_SCOTT_SUMTRANSACTIONS(Scotts_Org1,'COA - VALUE TABLE'!$A244,'COA - VALUE TABLE'!AD$5,'COA - VALUE TABLE'!AD$6),0)</f>
        <v>0</v>
      </c>
      <c r="AE244" s="350">
        <f t="shared" si="49"/>
        <v>0</v>
      </c>
      <c r="AF244" s="350">
        <f>IF(Header!$C$4=S$7,S244,0)+IF(Header!$C$4=T$7,T244,0)+IF(Header!$C$4=U$7,U244,0)+IF(Header!$C$4=V$7,V244,0)+IF(Header!$C$4=W$7,W244,0)+IF(Header!$C$4=X$7,X244,0)+IF(Header!$C$4=Y$7,Y244,0)+IF(Header!$C$4=Z$7,Z244,0)+IF(Header!$C$4=AA$7,AA244,0)+IF(Header!$C$4=AB$7,AB244,0)+IF(Header!$C$4=AC$7,AC244,0)+IF(Header!$C$4=AD$7,AD244,0)</f>
        <v>0</v>
      </c>
      <c r="AG244" s="351">
        <f t="shared" si="62"/>
        <v>0</v>
      </c>
      <c r="AJ244" s="2">
        <f t="shared" si="50"/>
        <v>0</v>
      </c>
      <c r="AK244" s="341">
        <f t="shared" si="51"/>
        <v>0</v>
      </c>
      <c r="AL244" s="341">
        <f t="shared" si="52"/>
        <v>0</v>
      </c>
      <c r="AM244" s="341">
        <f t="shared" si="53"/>
        <v>0</v>
      </c>
      <c r="AN244" s="341">
        <f t="shared" si="54"/>
        <v>0</v>
      </c>
      <c r="AO244" s="341">
        <f t="shared" si="55"/>
        <v>0</v>
      </c>
      <c r="AP244" s="341">
        <f t="shared" si="56"/>
        <v>0</v>
      </c>
      <c r="AQ244" s="341">
        <f t="shared" si="57"/>
        <v>0</v>
      </c>
      <c r="AR244" s="341">
        <f t="shared" si="58"/>
        <v>0</v>
      </c>
      <c r="AS244" s="341">
        <f t="shared" si="59"/>
        <v>0</v>
      </c>
      <c r="AT244" s="341">
        <f t="shared" si="60"/>
        <v>0</v>
      </c>
      <c r="AU244" s="341">
        <f t="shared" si="61"/>
        <v>0</v>
      </c>
      <c r="AV244" s="351"/>
      <c r="AX244" s="349" cm="1">
        <f t="array" ref="AX244">IFERROR(_xldudf_SCOTT_SUMTRANSACTIONS(Scotts_Org1,'COA - VALUE TABLE'!$A244,'COA - VALUE TABLE'!AX$5,'COA - VALUE TABLE'!AX$6),0)</f>
        <v>0</v>
      </c>
      <c r="AY244" s="350" cm="1">
        <f t="array" ref="AY244">IFERROR(_xldudf_SCOTT_SUMTRANSACTIONS(Scotts_Org1,'COA - VALUE TABLE'!$A244,'COA - VALUE TABLE'!AY$5,'COA - VALUE TABLE'!AY$6),0)</f>
        <v>0</v>
      </c>
      <c r="AZ244" s="350" cm="1">
        <f t="array" ref="AZ244">IFERROR(_xldudf_SCOTT_SUMTRANSACTIONS(Scotts_Org1,'COA - VALUE TABLE'!$A244,'COA - VALUE TABLE'!AZ$5,'COA - VALUE TABLE'!AZ$6),0)</f>
        <v>0</v>
      </c>
      <c r="BA244" s="350" cm="1">
        <f t="array" ref="BA244">IFERROR(_xldudf_SCOTT_SUMTRANSACTIONS(Scotts_Org1,'COA - VALUE TABLE'!$A244,'COA - VALUE TABLE'!BA$5,'COA - VALUE TABLE'!BA$6),0)</f>
        <v>0</v>
      </c>
      <c r="BB244" s="350" cm="1">
        <f t="array" ref="BB244">IFERROR(_xldudf_SCOTT_SUMTRANSACTIONS(Scotts_Org1,'COA - VALUE TABLE'!$A244,'COA - VALUE TABLE'!BB$5,'COA - VALUE TABLE'!BB$6),0)</f>
        <v>0</v>
      </c>
      <c r="BC244" s="350" cm="1">
        <f t="array" ref="BC244">IFERROR(_xldudf_SCOTT_SUMTRANSACTIONS(Scotts_Org1,'COA - VALUE TABLE'!$A244,'COA - VALUE TABLE'!BC$5,'COA - VALUE TABLE'!BC$6),0)</f>
        <v>0</v>
      </c>
      <c r="BD244" s="350" cm="1">
        <f t="array" ref="BD244">IFERROR(_xldudf_SCOTT_SUMTRANSACTIONS(Scotts_Org1,'COA - VALUE TABLE'!$A244,'COA - VALUE TABLE'!BD$5,'COA - VALUE TABLE'!BD$6),0)</f>
        <v>0</v>
      </c>
      <c r="BE244" s="350" cm="1">
        <f t="array" ref="BE244">IFERROR(_xldudf_SCOTT_SUMTRANSACTIONS(Scotts_Org1,'COA - VALUE TABLE'!$A244,'COA - VALUE TABLE'!BE$5,'COA - VALUE TABLE'!BE$6),0)</f>
        <v>0</v>
      </c>
      <c r="BF244" s="350" cm="1">
        <f t="array" ref="BF244">IFERROR(_xldudf_SCOTT_SUMTRANSACTIONS(Scotts_Org1,'COA - VALUE TABLE'!$A244,'COA - VALUE TABLE'!BF$5,'COA - VALUE TABLE'!BF$6),0)</f>
        <v>0</v>
      </c>
      <c r="BG244" s="350" cm="1">
        <f t="array" ref="BG244">IFERROR(_xldudf_SCOTT_SUMTRANSACTIONS(Scotts_Org1,'COA - VALUE TABLE'!$A244,'COA - VALUE TABLE'!BG$5,'COA - VALUE TABLE'!BG$6),0)</f>
        <v>0</v>
      </c>
      <c r="BH244" s="350" cm="1">
        <f t="array" ref="BH244">IFERROR(_xldudf_SCOTT_SUMTRANSACTIONS(Scotts_Org1,'COA - VALUE TABLE'!$A244,'COA - VALUE TABLE'!BH$5,'COA - VALUE TABLE'!BH$6),0)</f>
        <v>0</v>
      </c>
      <c r="BI244" s="350" cm="1">
        <f t="array" ref="BI244">IFERROR(_xldudf_SCOTT_SUMTRANSACTIONS(Scotts_Org1,'COA - VALUE TABLE'!$A244,'COA - VALUE TABLE'!BI$5,'COA - VALUE TABLE'!BI$6),0)</f>
        <v>0</v>
      </c>
      <c r="BJ244" s="351" cm="1">
        <f t="array" ref="BJ244">IFERROR(_xldudf_SCOTT_SUMTRANSACTIONS(Scotts_Org1,'COA - VALUE TABLE'!$A244,'COA - VALUE TABLE'!BJ$5,'COA - VALUE TABLE'!BJ$6),0)</f>
        <v>0</v>
      </c>
    </row>
    <row r="245" spans="1:62" x14ac:dyDescent="0.2">
      <c r="A245" s="2"/>
      <c r="B245" s="341"/>
      <c r="C245" s="341"/>
      <c r="D245" s="341"/>
      <c r="E245" s="341"/>
      <c r="F245" s="341"/>
      <c r="G245" s="341"/>
      <c r="H245" s="341"/>
      <c r="I245" s="341"/>
      <c r="J245" s="341"/>
      <c r="K245" s="3"/>
      <c r="L245" t="str">
        <f t="shared" si="48"/>
        <v xml:space="preserve"> - </v>
      </c>
      <c r="M245" t="s">
        <v>456</v>
      </c>
      <c r="S245" s="349" cm="1">
        <f t="array" ref="S245">IFERROR(_xldudf_SCOTT_SUMTRANSACTIONS(Scotts_Org1,'COA - VALUE TABLE'!$A245,'COA - VALUE TABLE'!S$5,'COA - VALUE TABLE'!S$6),0)</f>
        <v>0</v>
      </c>
      <c r="T245" s="350" cm="1">
        <f t="array" ref="T245">IFERROR(_xldudf_SCOTT_SUMTRANSACTIONS(Scotts_Org1,'COA - VALUE TABLE'!$A245,'COA - VALUE TABLE'!T$5,'COA - VALUE TABLE'!T$6),0)</f>
        <v>0</v>
      </c>
      <c r="U245" s="350" cm="1">
        <f t="array" ref="U245">IFERROR(_xldudf_SCOTT_SUMTRANSACTIONS(Scotts_Org1,'COA - VALUE TABLE'!$A245,'COA - VALUE TABLE'!U$5,'COA - VALUE TABLE'!U$6),0)</f>
        <v>0</v>
      </c>
      <c r="V245" s="350" cm="1">
        <f t="array" ref="V245">IFERROR(_xldudf_SCOTT_SUMTRANSACTIONS(Scotts_Org1,'COA - VALUE TABLE'!$A245,'COA - VALUE TABLE'!V$5,'COA - VALUE TABLE'!V$6),0)</f>
        <v>0</v>
      </c>
      <c r="W245" s="350" cm="1">
        <f t="array" ref="W245">IFERROR(_xldudf_SCOTT_SUMTRANSACTIONS(Scotts_Org1,'COA - VALUE TABLE'!$A245,'COA - VALUE TABLE'!W$5,'COA - VALUE TABLE'!W$6),0)</f>
        <v>0</v>
      </c>
      <c r="X245" s="350" cm="1">
        <f t="array" ref="X245">IFERROR(_xldudf_SCOTT_SUMTRANSACTIONS(Scotts_Org1,'COA - VALUE TABLE'!$A245,'COA - VALUE TABLE'!X$5,'COA - VALUE TABLE'!X$6),0)</f>
        <v>0</v>
      </c>
      <c r="Y245" s="350" cm="1">
        <f t="array" ref="Y245">IFERROR(_xldudf_SCOTT_SUMTRANSACTIONS(Scotts_Org1,'COA - VALUE TABLE'!$A245,'COA - VALUE TABLE'!Y$5,'COA - VALUE TABLE'!Y$6),0)</f>
        <v>0</v>
      </c>
      <c r="Z245" s="350" cm="1">
        <f t="array" ref="Z245">IFERROR(_xldudf_SCOTT_SUMTRANSACTIONS(Scotts_Org1,'COA - VALUE TABLE'!$A245,'COA - VALUE TABLE'!Z$5,'COA - VALUE TABLE'!Z$6),0)</f>
        <v>0</v>
      </c>
      <c r="AA245" s="350" cm="1">
        <f t="array" ref="AA245">IFERROR(_xldudf_SCOTT_SUMTRANSACTIONS(Scotts_Org1,'COA - VALUE TABLE'!$A245,'COA - VALUE TABLE'!AA$5,'COA - VALUE TABLE'!AA$6),0)</f>
        <v>0</v>
      </c>
      <c r="AB245" s="350" cm="1">
        <f t="array" ref="AB245">IFERROR(_xldudf_SCOTT_SUMTRANSACTIONS(Scotts_Org1,'COA - VALUE TABLE'!$A245,'COA - VALUE TABLE'!AB$5,'COA - VALUE TABLE'!AB$6),0)</f>
        <v>0</v>
      </c>
      <c r="AC245" s="350" cm="1">
        <f t="array" ref="AC245">IFERROR(_xldudf_SCOTT_SUMTRANSACTIONS(Scotts_Org1,'COA - VALUE TABLE'!$A245,'COA - VALUE TABLE'!AC$5,'COA - VALUE TABLE'!AC$6),0)</f>
        <v>0</v>
      </c>
      <c r="AD245" s="350" cm="1">
        <f t="array" ref="AD245">IFERROR(_xldudf_SCOTT_SUMTRANSACTIONS(Scotts_Org1,'COA - VALUE TABLE'!$A245,'COA - VALUE TABLE'!AD$5,'COA - VALUE TABLE'!AD$6),0)</f>
        <v>0</v>
      </c>
      <c r="AE245" s="350">
        <f t="shared" si="49"/>
        <v>0</v>
      </c>
      <c r="AF245" s="350">
        <f>IF(Header!$C$4=S$7,S245,0)+IF(Header!$C$4=T$7,T245,0)+IF(Header!$C$4=U$7,U245,0)+IF(Header!$C$4=V$7,V245,0)+IF(Header!$C$4=W$7,W245,0)+IF(Header!$C$4=X$7,X245,0)+IF(Header!$C$4=Y$7,Y245,0)+IF(Header!$C$4=Z$7,Z245,0)+IF(Header!$C$4=AA$7,AA245,0)+IF(Header!$C$4=AB$7,AB245,0)+IF(Header!$C$4=AC$7,AC245,0)+IF(Header!$C$4=AD$7,AD245,0)</f>
        <v>0</v>
      </c>
      <c r="AG245" s="351">
        <f t="shared" si="62"/>
        <v>0</v>
      </c>
      <c r="AJ245" s="2">
        <f t="shared" si="50"/>
        <v>0</v>
      </c>
      <c r="AK245" s="341">
        <f t="shared" si="51"/>
        <v>0</v>
      </c>
      <c r="AL245" s="341">
        <f t="shared" si="52"/>
        <v>0</v>
      </c>
      <c r="AM245" s="341">
        <f t="shared" si="53"/>
        <v>0</v>
      </c>
      <c r="AN245" s="341">
        <f t="shared" si="54"/>
        <v>0</v>
      </c>
      <c r="AO245" s="341">
        <f t="shared" si="55"/>
        <v>0</v>
      </c>
      <c r="AP245" s="341">
        <f t="shared" si="56"/>
        <v>0</v>
      </c>
      <c r="AQ245" s="341">
        <f t="shared" si="57"/>
        <v>0</v>
      </c>
      <c r="AR245" s="341">
        <f t="shared" si="58"/>
        <v>0</v>
      </c>
      <c r="AS245" s="341">
        <f t="shared" si="59"/>
        <v>0</v>
      </c>
      <c r="AT245" s="341">
        <f t="shared" si="60"/>
        <v>0</v>
      </c>
      <c r="AU245" s="341">
        <f t="shared" si="61"/>
        <v>0</v>
      </c>
      <c r="AV245" s="351"/>
      <c r="AX245" s="349" cm="1">
        <f t="array" ref="AX245">IFERROR(_xldudf_SCOTT_SUMTRANSACTIONS(Scotts_Org1,'COA - VALUE TABLE'!$A245,'COA - VALUE TABLE'!AX$5,'COA - VALUE TABLE'!AX$6),0)</f>
        <v>0</v>
      </c>
      <c r="AY245" s="350" cm="1">
        <f t="array" ref="AY245">IFERROR(_xldudf_SCOTT_SUMTRANSACTIONS(Scotts_Org1,'COA - VALUE TABLE'!$A245,'COA - VALUE TABLE'!AY$5,'COA - VALUE TABLE'!AY$6),0)</f>
        <v>0</v>
      </c>
      <c r="AZ245" s="350" cm="1">
        <f t="array" ref="AZ245">IFERROR(_xldudf_SCOTT_SUMTRANSACTIONS(Scotts_Org1,'COA - VALUE TABLE'!$A245,'COA - VALUE TABLE'!AZ$5,'COA - VALUE TABLE'!AZ$6),0)</f>
        <v>0</v>
      </c>
      <c r="BA245" s="350" cm="1">
        <f t="array" ref="BA245">IFERROR(_xldudf_SCOTT_SUMTRANSACTIONS(Scotts_Org1,'COA - VALUE TABLE'!$A245,'COA - VALUE TABLE'!BA$5,'COA - VALUE TABLE'!BA$6),0)</f>
        <v>0</v>
      </c>
      <c r="BB245" s="350" cm="1">
        <f t="array" ref="BB245">IFERROR(_xldudf_SCOTT_SUMTRANSACTIONS(Scotts_Org1,'COA - VALUE TABLE'!$A245,'COA - VALUE TABLE'!BB$5,'COA - VALUE TABLE'!BB$6),0)</f>
        <v>0</v>
      </c>
      <c r="BC245" s="350" cm="1">
        <f t="array" ref="BC245">IFERROR(_xldudf_SCOTT_SUMTRANSACTIONS(Scotts_Org1,'COA - VALUE TABLE'!$A245,'COA - VALUE TABLE'!BC$5,'COA - VALUE TABLE'!BC$6),0)</f>
        <v>0</v>
      </c>
      <c r="BD245" s="350" cm="1">
        <f t="array" ref="BD245">IFERROR(_xldudf_SCOTT_SUMTRANSACTIONS(Scotts_Org1,'COA - VALUE TABLE'!$A245,'COA - VALUE TABLE'!BD$5,'COA - VALUE TABLE'!BD$6),0)</f>
        <v>0</v>
      </c>
      <c r="BE245" s="350" cm="1">
        <f t="array" ref="BE245">IFERROR(_xldudf_SCOTT_SUMTRANSACTIONS(Scotts_Org1,'COA - VALUE TABLE'!$A245,'COA - VALUE TABLE'!BE$5,'COA - VALUE TABLE'!BE$6),0)</f>
        <v>0</v>
      </c>
      <c r="BF245" s="350" cm="1">
        <f t="array" ref="BF245">IFERROR(_xldudf_SCOTT_SUMTRANSACTIONS(Scotts_Org1,'COA - VALUE TABLE'!$A245,'COA - VALUE TABLE'!BF$5,'COA - VALUE TABLE'!BF$6),0)</f>
        <v>0</v>
      </c>
      <c r="BG245" s="350" cm="1">
        <f t="array" ref="BG245">IFERROR(_xldudf_SCOTT_SUMTRANSACTIONS(Scotts_Org1,'COA - VALUE TABLE'!$A245,'COA - VALUE TABLE'!BG$5,'COA - VALUE TABLE'!BG$6),0)</f>
        <v>0</v>
      </c>
      <c r="BH245" s="350" cm="1">
        <f t="array" ref="BH245">IFERROR(_xldudf_SCOTT_SUMTRANSACTIONS(Scotts_Org1,'COA - VALUE TABLE'!$A245,'COA - VALUE TABLE'!BH$5,'COA - VALUE TABLE'!BH$6),0)</f>
        <v>0</v>
      </c>
      <c r="BI245" s="350" cm="1">
        <f t="array" ref="BI245">IFERROR(_xldudf_SCOTT_SUMTRANSACTIONS(Scotts_Org1,'COA - VALUE TABLE'!$A245,'COA - VALUE TABLE'!BI$5,'COA - VALUE TABLE'!BI$6),0)</f>
        <v>0</v>
      </c>
      <c r="BJ245" s="351" cm="1">
        <f t="array" ref="BJ245">IFERROR(_xldudf_SCOTT_SUMTRANSACTIONS(Scotts_Org1,'COA - VALUE TABLE'!$A245,'COA - VALUE TABLE'!BJ$5,'COA - VALUE TABLE'!BJ$6),0)</f>
        <v>0</v>
      </c>
    </row>
    <row r="246" spans="1:62" x14ac:dyDescent="0.2">
      <c r="A246" s="2"/>
      <c r="B246" s="341"/>
      <c r="C246" s="341"/>
      <c r="D246" s="341"/>
      <c r="E246" s="341"/>
      <c r="F246" s="341"/>
      <c r="G246" s="341"/>
      <c r="H246" s="341"/>
      <c r="I246" s="341"/>
      <c r="J246" s="341"/>
      <c r="K246" s="3"/>
      <c r="L246" t="str">
        <f t="shared" si="48"/>
        <v xml:space="preserve"> - </v>
      </c>
      <c r="M246" t="s">
        <v>456</v>
      </c>
      <c r="S246" s="349" cm="1">
        <f t="array" ref="S246">IFERROR(_xldudf_SCOTT_SUMTRANSACTIONS(Scotts_Org1,'COA - VALUE TABLE'!$A246,'COA - VALUE TABLE'!S$5,'COA - VALUE TABLE'!S$6),0)</f>
        <v>0</v>
      </c>
      <c r="T246" s="350" cm="1">
        <f t="array" ref="T246">IFERROR(_xldudf_SCOTT_SUMTRANSACTIONS(Scotts_Org1,'COA - VALUE TABLE'!$A246,'COA - VALUE TABLE'!T$5,'COA - VALUE TABLE'!T$6),0)</f>
        <v>0</v>
      </c>
      <c r="U246" s="350" cm="1">
        <f t="array" ref="U246">IFERROR(_xldudf_SCOTT_SUMTRANSACTIONS(Scotts_Org1,'COA - VALUE TABLE'!$A246,'COA - VALUE TABLE'!U$5,'COA - VALUE TABLE'!U$6),0)</f>
        <v>0</v>
      </c>
      <c r="V246" s="350" cm="1">
        <f t="array" ref="V246">IFERROR(_xldudf_SCOTT_SUMTRANSACTIONS(Scotts_Org1,'COA - VALUE TABLE'!$A246,'COA - VALUE TABLE'!V$5,'COA - VALUE TABLE'!V$6),0)</f>
        <v>0</v>
      </c>
      <c r="W246" s="350" cm="1">
        <f t="array" ref="W246">IFERROR(_xldudf_SCOTT_SUMTRANSACTIONS(Scotts_Org1,'COA - VALUE TABLE'!$A246,'COA - VALUE TABLE'!W$5,'COA - VALUE TABLE'!W$6),0)</f>
        <v>0</v>
      </c>
      <c r="X246" s="350" cm="1">
        <f t="array" ref="X246">IFERROR(_xldudf_SCOTT_SUMTRANSACTIONS(Scotts_Org1,'COA - VALUE TABLE'!$A246,'COA - VALUE TABLE'!X$5,'COA - VALUE TABLE'!X$6),0)</f>
        <v>0</v>
      </c>
      <c r="Y246" s="350" cm="1">
        <f t="array" ref="Y246">IFERROR(_xldudf_SCOTT_SUMTRANSACTIONS(Scotts_Org1,'COA - VALUE TABLE'!$A246,'COA - VALUE TABLE'!Y$5,'COA - VALUE TABLE'!Y$6),0)</f>
        <v>0</v>
      </c>
      <c r="Z246" s="350" cm="1">
        <f t="array" ref="Z246">IFERROR(_xldudf_SCOTT_SUMTRANSACTIONS(Scotts_Org1,'COA - VALUE TABLE'!$A246,'COA - VALUE TABLE'!Z$5,'COA - VALUE TABLE'!Z$6),0)</f>
        <v>0</v>
      </c>
      <c r="AA246" s="350" cm="1">
        <f t="array" ref="AA246">IFERROR(_xldudf_SCOTT_SUMTRANSACTIONS(Scotts_Org1,'COA - VALUE TABLE'!$A246,'COA - VALUE TABLE'!AA$5,'COA - VALUE TABLE'!AA$6),0)</f>
        <v>0</v>
      </c>
      <c r="AB246" s="350" cm="1">
        <f t="array" ref="AB246">IFERROR(_xldudf_SCOTT_SUMTRANSACTIONS(Scotts_Org1,'COA - VALUE TABLE'!$A246,'COA - VALUE TABLE'!AB$5,'COA - VALUE TABLE'!AB$6),0)</f>
        <v>0</v>
      </c>
      <c r="AC246" s="350" cm="1">
        <f t="array" ref="AC246">IFERROR(_xldudf_SCOTT_SUMTRANSACTIONS(Scotts_Org1,'COA - VALUE TABLE'!$A246,'COA - VALUE TABLE'!AC$5,'COA - VALUE TABLE'!AC$6),0)</f>
        <v>0</v>
      </c>
      <c r="AD246" s="350" cm="1">
        <f t="array" ref="AD246">IFERROR(_xldudf_SCOTT_SUMTRANSACTIONS(Scotts_Org1,'COA - VALUE TABLE'!$A246,'COA - VALUE TABLE'!AD$5,'COA - VALUE TABLE'!AD$6),0)</f>
        <v>0</v>
      </c>
      <c r="AE246" s="350">
        <f t="shared" si="49"/>
        <v>0</v>
      </c>
      <c r="AF246" s="350">
        <f>IF(Header!$C$4=S$7,S246,0)+IF(Header!$C$4=T$7,T246,0)+IF(Header!$C$4=U$7,U246,0)+IF(Header!$C$4=V$7,V246,0)+IF(Header!$C$4=W$7,W246,0)+IF(Header!$C$4=X$7,X246,0)+IF(Header!$C$4=Y$7,Y246,0)+IF(Header!$C$4=Z$7,Z246,0)+IF(Header!$C$4=AA$7,AA246,0)+IF(Header!$C$4=AB$7,AB246,0)+IF(Header!$C$4=AC$7,AC246,0)+IF(Header!$C$4=AD$7,AD246,0)</f>
        <v>0</v>
      </c>
      <c r="AG246" s="351">
        <f t="shared" si="62"/>
        <v>0</v>
      </c>
      <c r="AJ246" s="2">
        <f t="shared" si="50"/>
        <v>0</v>
      </c>
      <c r="AK246" s="341">
        <f t="shared" si="51"/>
        <v>0</v>
      </c>
      <c r="AL246" s="341">
        <f t="shared" si="52"/>
        <v>0</v>
      </c>
      <c r="AM246" s="341">
        <f t="shared" si="53"/>
        <v>0</v>
      </c>
      <c r="AN246" s="341">
        <f t="shared" si="54"/>
        <v>0</v>
      </c>
      <c r="AO246" s="341">
        <f t="shared" si="55"/>
        <v>0</v>
      </c>
      <c r="AP246" s="341">
        <f t="shared" si="56"/>
        <v>0</v>
      </c>
      <c r="AQ246" s="341">
        <f t="shared" si="57"/>
        <v>0</v>
      </c>
      <c r="AR246" s="341">
        <f t="shared" si="58"/>
        <v>0</v>
      </c>
      <c r="AS246" s="341">
        <f t="shared" si="59"/>
        <v>0</v>
      </c>
      <c r="AT246" s="341">
        <f t="shared" si="60"/>
        <v>0</v>
      </c>
      <c r="AU246" s="341">
        <f t="shared" si="61"/>
        <v>0</v>
      </c>
      <c r="AV246" s="351"/>
      <c r="AX246" s="349" cm="1">
        <f t="array" ref="AX246">IFERROR(_xldudf_SCOTT_SUMTRANSACTIONS(Scotts_Org1,'COA - VALUE TABLE'!$A246,'COA - VALUE TABLE'!AX$5,'COA - VALUE TABLE'!AX$6),0)</f>
        <v>0</v>
      </c>
      <c r="AY246" s="350" cm="1">
        <f t="array" ref="AY246">IFERROR(_xldudf_SCOTT_SUMTRANSACTIONS(Scotts_Org1,'COA - VALUE TABLE'!$A246,'COA - VALUE TABLE'!AY$5,'COA - VALUE TABLE'!AY$6),0)</f>
        <v>0</v>
      </c>
      <c r="AZ246" s="350" cm="1">
        <f t="array" ref="AZ246">IFERROR(_xldudf_SCOTT_SUMTRANSACTIONS(Scotts_Org1,'COA - VALUE TABLE'!$A246,'COA - VALUE TABLE'!AZ$5,'COA - VALUE TABLE'!AZ$6),0)</f>
        <v>0</v>
      </c>
      <c r="BA246" s="350" cm="1">
        <f t="array" ref="BA246">IFERROR(_xldudf_SCOTT_SUMTRANSACTIONS(Scotts_Org1,'COA - VALUE TABLE'!$A246,'COA - VALUE TABLE'!BA$5,'COA - VALUE TABLE'!BA$6),0)</f>
        <v>0</v>
      </c>
      <c r="BB246" s="350" cm="1">
        <f t="array" ref="BB246">IFERROR(_xldudf_SCOTT_SUMTRANSACTIONS(Scotts_Org1,'COA - VALUE TABLE'!$A246,'COA - VALUE TABLE'!BB$5,'COA - VALUE TABLE'!BB$6),0)</f>
        <v>0</v>
      </c>
      <c r="BC246" s="350" cm="1">
        <f t="array" ref="BC246">IFERROR(_xldudf_SCOTT_SUMTRANSACTIONS(Scotts_Org1,'COA - VALUE TABLE'!$A246,'COA - VALUE TABLE'!BC$5,'COA - VALUE TABLE'!BC$6),0)</f>
        <v>0</v>
      </c>
      <c r="BD246" s="350" cm="1">
        <f t="array" ref="BD246">IFERROR(_xldudf_SCOTT_SUMTRANSACTIONS(Scotts_Org1,'COA - VALUE TABLE'!$A246,'COA - VALUE TABLE'!BD$5,'COA - VALUE TABLE'!BD$6),0)</f>
        <v>0</v>
      </c>
      <c r="BE246" s="350" cm="1">
        <f t="array" ref="BE246">IFERROR(_xldudf_SCOTT_SUMTRANSACTIONS(Scotts_Org1,'COA - VALUE TABLE'!$A246,'COA - VALUE TABLE'!BE$5,'COA - VALUE TABLE'!BE$6),0)</f>
        <v>0</v>
      </c>
      <c r="BF246" s="350" cm="1">
        <f t="array" ref="BF246">IFERROR(_xldudf_SCOTT_SUMTRANSACTIONS(Scotts_Org1,'COA - VALUE TABLE'!$A246,'COA - VALUE TABLE'!BF$5,'COA - VALUE TABLE'!BF$6),0)</f>
        <v>0</v>
      </c>
      <c r="BG246" s="350" cm="1">
        <f t="array" ref="BG246">IFERROR(_xldudf_SCOTT_SUMTRANSACTIONS(Scotts_Org1,'COA - VALUE TABLE'!$A246,'COA - VALUE TABLE'!BG$5,'COA - VALUE TABLE'!BG$6),0)</f>
        <v>0</v>
      </c>
      <c r="BH246" s="350" cm="1">
        <f t="array" ref="BH246">IFERROR(_xldudf_SCOTT_SUMTRANSACTIONS(Scotts_Org1,'COA - VALUE TABLE'!$A246,'COA - VALUE TABLE'!BH$5,'COA - VALUE TABLE'!BH$6),0)</f>
        <v>0</v>
      </c>
      <c r="BI246" s="350" cm="1">
        <f t="array" ref="BI246">IFERROR(_xldudf_SCOTT_SUMTRANSACTIONS(Scotts_Org1,'COA - VALUE TABLE'!$A246,'COA - VALUE TABLE'!BI$5,'COA - VALUE TABLE'!BI$6),0)</f>
        <v>0</v>
      </c>
      <c r="BJ246" s="351" cm="1">
        <f t="array" ref="BJ246">IFERROR(_xldudf_SCOTT_SUMTRANSACTIONS(Scotts_Org1,'COA - VALUE TABLE'!$A246,'COA - VALUE TABLE'!BJ$5,'COA - VALUE TABLE'!BJ$6),0)</f>
        <v>0</v>
      </c>
    </row>
    <row r="247" spans="1:62" x14ac:dyDescent="0.2">
      <c r="A247" s="2"/>
      <c r="B247" s="341"/>
      <c r="C247" s="341"/>
      <c r="D247" s="341"/>
      <c r="E247" s="341"/>
      <c r="F247" s="341"/>
      <c r="G247" s="341"/>
      <c r="H247" s="341"/>
      <c r="I247" s="341"/>
      <c r="J247" s="341"/>
      <c r="K247" s="3"/>
      <c r="L247" t="str">
        <f t="shared" si="48"/>
        <v xml:space="preserve"> - </v>
      </c>
      <c r="M247" t="s">
        <v>456</v>
      </c>
      <c r="S247" s="349" cm="1">
        <f t="array" ref="S247">IFERROR(_xldudf_SCOTT_SUMTRANSACTIONS(Scotts_Org1,'COA - VALUE TABLE'!$A247,'COA - VALUE TABLE'!S$5,'COA - VALUE TABLE'!S$6),0)</f>
        <v>0</v>
      </c>
      <c r="T247" s="350" cm="1">
        <f t="array" ref="T247">IFERROR(_xldudf_SCOTT_SUMTRANSACTIONS(Scotts_Org1,'COA - VALUE TABLE'!$A247,'COA - VALUE TABLE'!T$5,'COA - VALUE TABLE'!T$6),0)</f>
        <v>0</v>
      </c>
      <c r="U247" s="350" cm="1">
        <f t="array" ref="U247">IFERROR(_xldudf_SCOTT_SUMTRANSACTIONS(Scotts_Org1,'COA - VALUE TABLE'!$A247,'COA - VALUE TABLE'!U$5,'COA - VALUE TABLE'!U$6),0)</f>
        <v>0</v>
      </c>
      <c r="V247" s="350" cm="1">
        <f t="array" ref="V247">IFERROR(_xldudf_SCOTT_SUMTRANSACTIONS(Scotts_Org1,'COA - VALUE TABLE'!$A247,'COA - VALUE TABLE'!V$5,'COA - VALUE TABLE'!V$6),0)</f>
        <v>0</v>
      </c>
      <c r="W247" s="350" cm="1">
        <f t="array" ref="W247">IFERROR(_xldudf_SCOTT_SUMTRANSACTIONS(Scotts_Org1,'COA - VALUE TABLE'!$A247,'COA - VALUE TABLE'!W$5,'COA - VALUE TABLE'!W$6),0)</f>
        <v>0</v>
      </c>
      <c r="X247" s="350" cm="1">
        <f t="array" ref="X247">IFERROR(_xldudf_SCOTT_SUMTRANSACTIONS(Scotts_Org1,'COA - VALUE TABLE'!$A247,'COA - VALUE TABLE'!X$5,'COA - VALUE TABLE'!X$6),0)</f>
        <v>0</v>
      </c>
      <c r="Y247" s="350" cm="1">
        <f t="array" ref="Y247">IFERROR(_xldudf_SCOTT_SUMTRANSACTIONS(Scotts_Org1,'COA - VALUE TABLE'!$A247,'COA - VALUE TABLE'!Y$5,'COA - VALUE TABLE'!Y$6),0)</f>
        <v>0</v>
      </c>
      <c r="Z247" s="350" cm="1">
        <f t="array" ref="Z247">IFERROR(_xldudf_SCOTT_SUMTRANSACTIONS(Scotts_Org1,'COA - VALUE TABLE'!$A247,'COA - VALUE TABLE'!Z$5,'COA - VALUE TABLE'!Z$6),0)</f>
        <v>0</v>
      </c>
      <c r="AA247" s="350" cm="1">
        <f t="array" ref="AA247">IFERROR(_xldudf_SCOTT_SUMTRANSACTIONS(Scotts_Org1,'COA - VALUE TABLE'!$A247,'COA - VALUE TABLE'!AA$5,'COA - VALUE TABLE'!AA$6),0)</f>
        <v>0</v>
      </c>
      <c r="AB247" s="350" cm="1">
        <f t="array" ref="AB247">IFERROR(_xldudf_SCOTT_SUMTRANSACTIONS(Scotts_Org1,'COA - VALUE TABLE'!$A247,'COA - VALUE TABLE'!AB$5,'COA - VALUE TABLE'!AB$6),0)</f>
        <v>0</v>
      </c>
      <c r="AC247" s="350" cm="1">
        <f t="array" ref="AC247">IFERROR(_xldudf_SCOTT_SUMTRANSACTIONS(Scotts_Org1,'COA - VALUE TABLE'!$A247,'COA - VALUE TABLE'!AC$5,'COA - VALUE TABLE'!AC$6),0)</f>
        <v>0</v>
      </c>
      <c r="AD247" s="350" cm="1">
        <f t="array" ref="AD247">IFERROR(_xldudf_SCOTT_SUMTRANSACTIONS(Scotts_Org1,'COA - VALUE TABLE'!$A247,'COA - VALUE TABLE'!AD$5,'COA - VALUE TABLE'!AD$6),0)</f>
        <v>0</v>
      </c>
      <c r="AE247" s="350">
        <f t="shared" si="49"/>
        <v>0</v>
      </c>
      <c r="AF247" s="350">
        <f>IF(Header!$C$4=S$7,S247,0)+IF(Header!$C$4=T$7,T247,0)+IF(Header!$C$4=U$7,U247,0)+IF(Header!$C$4=V$7,V247,0)+IF(Header!$C$4=W$7,W247,0)+IF(Header!$C$4=X$7,X247,0)+IF(Header!$C$4=Y$7,Y247,0)+IF(Header!$C$4=Z$7,Z247,0)+IF(Header!$C$4=AA$7,AA247,0)+IF(Header!$C$4=AB$7,AB247,0)+IF(Header!$C$4=AC$7,AC247,0)+IF(Header!$C$4=AD$7,AD247,0)</f>
        <v>0</v>
      </c>
      <c r="AG247" s="351">
        <f t="shared" si="62"/>
        <v>0</v>
      </c>
      <c r="AJ247" s="2">
        <f t="shared" si="50"/>
        <v>0</v>
      </c>
      <c r="AK247" s="341">
        <f t="shared" si="51"/>
        <v>0</v>
      </c>
      <c r="AL247" s="341">
        <f t="shared" si="52"/>
        <v>0</v>
      </c>
      <c r="AM247" s="341">
        <f t="shared" si="53"/>
        <v>0</v>
      </c>
      <c r="AN247" s="341">
        <f t="shared" si="54"/>
        <v>0</v>
      </c>
      <c r="AO247" s="341">
        <f t="shared" si="55"/>
        <v>0</v>
      </c>
      <c r="AP247" s="341">
        <f t="shared" si="56"/>
        <v>0</v>
      </c>
      <c r="AQ247" s="341">
        <f t="shared" si="57"/>
        <v>0</v>
      </c>
      <c r="AR247" s="341">
        <f t="shared" si="58"/>
        <v>0</v>
      </c>
      <c r="AS247" s="341">
        <f t="shared" si="59"/>
        <v>0</v>
      </c>
      <c r="AT247" s="341">
        <f t="shared" si="60"/>
        <v>0</v>
      </c>
      <c r="AU247" s="341">
        <f t="shared" si="61"/>
        <v>0</v>
      </c>
      <c r="AV247" s="351"/>
      <c r="AX247" s="349" cm="1">
        <f t="array" ref="AX247">IFERROR(_xldudf_SCOTT_SUMTRANSACTIONS(Scotts_Org1,'COA - VALUE TABLE'!$A247,'COA - VALUE TABLE'!AX$5,'COA - VALUE TABLE'!AX$6),0)</f>
        <v>0</v>
      </c>
      <c r="AY247" s="350" cm="1">
        <f t="array" ref="AY247">IFERROR(_xldudf_SCOTT_SUMTRANSACTIONS(Scotts_Org1,'COA - VALUE TABLE'!$A247,'COA - VALUE TABLE'!AY$5,'COA - VALUE TABLE'!AY$6),0)</f>
        <v>0</v>
      </c>
      <c r="AZ247" s="350" cm="1">
        <f t="array" ref="AZ247">IFERROR(_xldudf_SCOTT_SUMTRANSACTIONS(Scotts_Org1,'COA - VALUE TABLE'!$A247,'COA - VALUE TABLE'!AZ$5,'COA - VALUE TABLE'!AZ$6),0)</f>
        <v>0</v>
      </c>
      <c r="BA247" s="350" cm="1">
        <f t="array" ref="BA247">IFERROR(_xldudf_SCOTT_SUMTRANSACTIONS(Scotts_Org1,'COA - VALUE TABLE'!$A247,'COA - VALUE TABLE'!BA$5,'COA - VALUE TABLE'!BA$6),0)</f>
        <v>0</v>
      </c>
      <c r="BB247" s="350" cm="1">
        <f t="array" ref="BB247">IFERROR(_xldudf_SCOTT_SUMTRANSACTIONS(Scotts_Org1,'COA - VALUE TABLE'!$A247,'COA - VALUE TABLE'!BB$5,'COA - VALUE TABLE'!BB$6),0)</f>
        <v>0</v>
      </c>
      <c r="BC247" s="350" cm="1">
        <f t="array" ref="BC247">IFERROR(_xldudf_SCOTT_SUMTRANSACTIONS(Scotts_Org1,'COA - VALUE TABLE'!$A247,'COA - VALUE TABLE'!BC$5,'COA - VALUE TABLE'!BC$6),0)</f>
        <v>0</v>
      </c>
      <c r="BD247" s="350" cm="1">
        <f t="array" ref="BD247">IFERROR(_xldudf_SCOTT_SUMTRANSACTIONS(Scotts_Org1,'COA - VALUE TABLE'!$A247,'COA - VALUE TABLE'!BD$5,'COA - VALUE TABLE'!BD$6),0)</f>
        <v>0</v>
      </c>
      <c r="BE247" s="350" cm="1">
        <f t="array" ref="BE247">IFERROR(_xldudf_SCOTT_SUMTRANSACTIONS(Scotts_Org1,'COA - VALUE TABLE'!$A247,'COA - VALUE TABLE'!BE$5,'COA - VALUE TABLE'!BE$6),0)</f>
        <v>0</v>
      </c>
      <c r="BF247" s="350" cm="1">
        <f t="array" ref="BF247">IFERROR(_xldudf_SCOTT_SUMTRANSACTIONS(Scotts_Org1,'COA - VALUE TABLE'!$A247,'COA - VALUE TABLE'!BF$5,'COA - VALUE TABLE'!BF$6),0)</f>
        <v>0</v>
      </c>
      <c r="BG247" s="350" cm="1">
        <f t="array" ref="BG247">IFERROR(_xldudf_SCOTT_SUMTRANSACTIONS(Scotts_Org1,'COA - VALUE TABLE'!$A247,'COA - VALUE TABLE'!BG$5,'COA - VALUE TABLE'!BG$6),0)</f>
        <v>0</v>
      </c>
      <c r="BH247" s="350" cm="1">
        <f t="array" ref="BH247">IFERROR(_xldudf_SCOTT_SUMTRANSACTIONS(Scotts_Org1,'COA - VALUE TABLE'!$A247,'COA - VALUE TABLE'!BH$5,'COA - VALUE TABLE'!BH$6),0)</f>
        <v>0</v>
      </c>
      <c r="BI247" s="350" cm="1">
        <f t="array" ref="BI247">IFERROR(_xldudf_SCOTT_SUMTRANSACTIONS(Scotts_Org1,'COA - VALUE TABLE'!$A247,'COA - VALUE TABLE'!BI$5,'COA - VALUE TABLE'!BI$6),0)</f>
        <v>0</v>
      </c>
      <c r="BJ247" s="351" cm="1">
        <f t="array" ref="BJ247">IFERROR(_xldudf_SCOTT_SUMTRANSACTIONS(Scotts_Org1,'COA - VALUE TABLE'!$A247,'COA - VALUE TABLE'!BJ$5,'COA - VALUE TABLE'!BJ$6),0)</f>
        <v>0</v>
      </c>
    </row>
    <row r="248" spans="1:62" x14ac:dyDescent="0.2">
      <c r="A248" s="2"/>
      <c r="B248" s="341"/>
      <c r="C248" s="341"/>
      <c r="D248" s="341"/>
      <c r="E248" s="341"/>
      <c r="F248" s="341"/>
      <c r="G248" s="341"/>
      <c r="H248" s="341"/>
      <c r="I248" s="341"/>
      <c r="J248" s="341"/>
      <c r="K248" s="3"/>
      <c r="L248" t="str">
        <f t="shared" si="48"/>
        <v xml:space="preserve"> - </v>
      </c>
      <c r="M248" t="s">
        <v>456</v>
      </c>
      <c r="S248" s="349" cm="1">
        <f t="array" ref="S248">IFERROR(_xldudf_SCOTT_SUMTRANSACTIONS(Scotts_Org1,'COA - VALUE TABLE'!$A248,'COA - VALUE TABLE'!S$5,'COA - VALUE TABLE'!S$6),0)</f>
        <v>0</v>
      </c>
      <c r="T248" s="350" cm="1">
        <f t="array" ref="T248">IFERROR(_xldudf_SCOTT_SUMTRANSACTIONS(Scotts_Org1,'COA - VALUE TABLE'!$A248,'COA - VALUE TABLE'!T$5,'COA - VALUE TABLE'!T$6),0)</f>
        <v>0</v>
      </c>
      <c r="U248" s="350" cm="1">
        <f t="array" ref="U248">IFERROR(_xldudf_SCOTT_SUMTRANSACTIONS(Scotts_Org1,'COA - VALUE TABLE'!$A248,'COA - VALUE TABLE'!U$5,'COA - VALUE TABLE'!U$6),0)</f>
        <v>0</v>
      </c>
      <c r="V248" s="350" cm="1">
        <f t="array" ref="V248">IFERROR(_xldudf_SCOTT_SUMTRANSACTIONS(Scotts_Org1,'COA - VALUE TABLE'!$A248,'COA - VALUE TABLE'!V$5,'COA - VALUE TABLE'!V$6),0)</f>
        <v>0</v>
      </c>
      <c r="W248" s="350" cm="1">
        <f t="array" ref="W248">IFERROR(_xldudf_SCOTT_SUMTRANSACTIONS(Scotts_Org1,'COA - VALUE TABLE'!$A248,'COA - VALUE TABLE'!W$5,'COA - VALUE TABLE'!W$6),0)</f>
        <v>0</v>
      </c>
      <c r="X248" s="350" cm="1">
        <f t="array" ref="X248">IFERROR(_xldudf_SCOTT_SUMTRANSACTIONS(Scotts_Org1,'COA - VALUE TABLE'!$A248,'COA - VALUE TABLE'!X$5,'COA - VALUE TABLE'!X$6),0)</f>
        <v>0</v>
      </c>
      <c r="Y248" s="350" cm="1">
        <f t="array" ref="Y248">IFERROR(_xldudf_SCOTT_SUMTRANSACTIONS(Scotts_Org1,'COA - VALUE TABLE'!$A248,'COA - VALUE TABLE'!Y$5,'COA - VALUE TABLE'!Y$6),0)</f>
        <v>0</v>
      </c>
      <c r="Z248" s="350" cm="1">
        <f t="array" ref="Z248">IFERROR(_xldudf_SCOTT_SUMTRANSACTIONS(Scotts_Org1,'COA - VALUE TABLE'!$A248,'COA - VALUE TABLE'!Z$5,'COA - VALUE TABLE'!Z$6),0)</f>
        <v>0</v>
      </c>
      <c r="AA248" s="350" cm="1">
        <f t="array" ref="AA248">IFERROR(_xldudf_SCOTT_SUMTRANSACTIONS(Scotts_Org1,'COA - VALUE TABLE'!$A248,'COA - VALUE TABLE'!AA$5,'COA - VALUE TABLE'!AA$6),0)</f>
        <v>0</v>
      </c>
      <c r="AB248" s="350" cm="1">
        <f t="array" ref="AB248">IFERROR(_xldudf_SCOTT_SUMTRANSACTIONS(Scotts_Org1,'COA - VALUE TABLE'!$A248,'COA - VALUE TABLE'!AB$5,'COA - VALUE TABLE'!AB$6),0)</f>
        <v>0</v>
      </c>
      <c r="AC248" s="350" cm="1">
        <f t="array" ref="AC248">IFERROR(_xldudf_SCOTT_SUMTRANSACTIONS(Scotts_Org1,'COA - VALUE TABLE'!$A248,'COA - VALUE TABLE'!AC$5,'COA - VALUE TABLE'!AC$6),0)</f>
        <v>0</v>
      </c>
      <c r="AD248" s="350" cm="1">
        <f t="array" ref="AD248">IFERROR(_xldudf_SCOTT_SUMTRANSACTIONS(Scotts_Org1,'COA - VALUE TABLE'!$A248,'COA - VALUE TABLE'!AD$5,'COA - VALUE TABLE'!AD$6),0)</f>
        <v>0</v>
      </c>
      <c r="AE248" s="350">
        <f t="shared" si="49"/>
        <v>0</v>
      </c>
      <c r="AF248" s="350">
        <f>IF(Header!$C$4=S$7,S248,0)+IF(Header!$C$4=T$7,T248,0)+IF(Header!$C$4=U$7,U248,0)+IF(Header!$C$4=V$7,V248,0)+IF(Header!$C$4=W$7,W248,0)+IF(Header!$C$4=X$7,X248,0)+IF(Header!$C$4=Y$7,Y248,0)+IF(Header!$C$4=Z$7,Z248,0)+IF(Header!$C$4=AA$7,AA248,0)+IF(Header!$C$4=AB$7,AB248,0)+IF(Header!$C$4=AC$7,AC248,0)+IF(Header!$C$4=AD$7,AD248,0)</f>
        <v>0</v>
      </c>
      <c r="AG248" s="351">
        <f t="shared" si="62"/>
        <v>0</v>
      </c>
      <c r="AJ248" s="2">
        <f t="shared" si="50"/>
        <v>0</v>
      </c>
      <c r="AK248" s="341">
        <f t="shared" si="51"/>
        <v>0</v>
      </c>
      <c r="AL248" s="341">
        <f t="shared" si="52"/>
        <v>0</v>
      </c>
      <c r="AM248" s="341">
        <f t="shared" si="53"/>
        <v>0</v>
      </c>
      <c r="AN248" s="341">
        <f t="shared" si="54"/>
        <v>0</v>
      </c>
      <c r="AO248" s="341">
        <f t="shared" si="55"/>
        <v>0</v>
      </c>
      <c r="AP248" s="341">
        <f t="shared" si="56"/>
        <v>0</v>
      </c>
      <c r="AQ248" s="341">
        <f t="shared" si="57"/>
        <v>0</v>
      </c>
      <c r="AR248" s="341">
        <f t="shared" si="58"/>
        <v>0</v>
      </c>
      <c r="AS248" s="341">
        <f t="shared" si="59"/>
        <v>0</v>
      </c>
      <c r="AT248" s="341">
        <f t="shared" si="60"/>
        <v>0</v>
      </c>
      <c r="AU248" s="341">
        <f t="shared" si="61"/>
        <v>0</v>
      </c>
      <c r="AV248" s="351"/>
      <c r="AX248" s="349" cm="1">
        <f t="array" ref="AX248">IFERROR(_xldudf_SCOTT_SUMTRANSACTIONS(Scotts_Org1,'COA - VALUE TABLE'!$A248,'COA - VALUE TABLE'!AX$5,'COA - VALUE TABLE'!AX$6),0)</f>
        <v>0</v>
      </c>
      <c r="AY248" s="350" cm="1">
        <f t="array" ref="AY248">IFERROR(_xldudf_SCOTT_SUMTRANSACTIONS(Scotts_Org1,'COA - VALUE TABLE'!$A248,'COA - VALUE TABLE'!AY$5,'COA - VALUE TABLE'!AY$6),0)</f>
        <v>0</v>
      </c>
      <c r="AZ248" s="350" cm="1">
        <f t="array" ref="AZ248">IFERROR(_xldudf_SCOTT_SUMTRANSACTIONS(Scotts_Org1,'COA - VALUE TABLE'!$A248,'COA - VALUE TABLE'!AZ$5,'COA - VALUE TABLE'!AZ$6),0)</f>
        <v>0</v>
      </c>
      <c r="BA248" s="350" cm="1">
        <f t="array" ref="BA248">IFERROR(_xldudf_SCOTT_SUMTRANSACTIONS(Scotts_Org1,'COA - VALUE TABLE'!$A248,'COA - VALUE TABLE'!BA$5,'COA - VALUE TABLE'!BA$6),0)</f>
        <v>0</v>
      </c>
      <c r="BB248" s="350" cm="1">
        <f t="array" ref="BB248">IFERROR(_xldudf_SCOTT_SUMTRANSACTIONS(Scotts_Org1,'COA - VALUE TABLE'!$A248,'COA - VALUE TABLE'!BB$5,'COA - VALUE TABLE'!BB$6),0)</f>
        <v>0</v>
      </c>
      <c r="BC248" s="350" cm="1">
        <f t="array" ref="BC248">IFERROR(_xldudf_SCOTT_SUMTRANSACTIONS(Scotts_Org1,'COA - VALUE TABLE'!$A248,'COA - VALUE TABLE'!BC$5,'COA - VALUE TABLE'!BC$6),0)</f>
        <v>0</v>
      </c>
      <c r="BD248" s="350" cm="1">
        <f t="array" ref="BD248">IFERROR(_xldudf_SCOTT_SUMTRANSACTIONS(Scotts_Org1,'COA - VALUE TABLE'!$A248,'COA - VALUE TABLE'!BD$5,'COA - VALUE TABLE'!BD$6),0)</f>
        <v>0</v>
      </c>
      <c r="BE248" s="350" cm="1">
        <f t="array" ref="BE248">IFERROR(_xldudf_SCOTT_SUMTRANSACTIONS(Scotts_Org1,'COA - VALUE TABLE'!$A248,'COA - VALUE TABLE'!BE$5,'COA - VALUE TABLE'!BE$6),0)</f>
        <v>0</v>
      </c>
      <c r="BF248" s="350" cm="1">
        <f t="array" ref="BF248">IFERROR(_xldudf_SCOTT_SUMTRANSACTIONS(Scotts_Org1,'COA - VALUE TABLE'!$A248,'COA - VALUE TABLE'!BF$5,'COA - VALUE TABLE'!BF$6),0)</f>
        <v>0</v>
      </c>
      <c r="BG248" s="350" cm="1">
        <f t="array" ref="BG248">IFERROR(_xldudf_SCOTT_SUMTRANSACTIONS(Scotts_Org1,'COA - VALUE TABLE'!$A248,'COA - VALUE TABLE'!BG$5,'COA - VALUE TABLE'!BG$6),0)</f>
        <v>0</v>
      </c>
      <c r="BH248" s="350" cm="1">
        <f t="array" ref="BH248">IFERROR(_xldudf_SCOTT_SUMTRANSACTIONS(Scotts_Org1,'COA - VALUE TABLE'!$A248,'COA - VALUE TABLE'!BH$5,'COA - VALUE TABLE'!BH$6),0)</f>
        <v>0</v>
      </c>
      <c r="BI248" s="350" cm="1">
        <f t="array" ref="BI248">IFERROR(_xldudf_SCOTT_SUMTRANSACTIONS(Scotts_Org1,'COA - VALUE TABLE'!$A248,'COA - VALUE TABLE'!BI$5,'COA - VALUE TABLE'!BI$6),0)</f>
        <v>0</v>
      </c>
      <c r="BJ248" s="351" cm="1">
        <f t="array" ref="BJ248">IFERROR(_xldudf_SCOTT_SUMTRANSACTIONS(Scotts_Org1,'COA - VALUE TABLE'!$A248,'COA - VALUE TABLE'!BJ$5,'COA - VALUE TABLE'!BJ$6),0)</f>
        <v>0</v>
      </c>
    </row>
    <row r="249" spans="1:62" x14ac:dyDescent="0.2">
      <c r="A249" s="2"/>
      <c r="B249" s="341"/>
      <c r="C249" s="341"/>
      <c r="D249" s="341"/>
      <c r="E249" s="341"/>
      <c r="F249" s="341"/>
      <c r="G249" s="341"/>
      <c r="H249" s="341"/>
      <c r="I249" s="341"/>
      <c r="J249" s="341"/>
      <c r="K249" s="3"/>
      <c r="L249" t="str">
        <f t="shared" si="48"/>
        <v xml:space="preserve"> - </v>
      </c>
      <c r="M249" t="s">
        <v>456</v>
      </c>
      <c r="S249" s="349" cm="1">
        <f t="array" ref="S249">IFERROR(_xldudf_SCOTT_SUMTRANSACTIONS(Scotts_Org1,'COA - VALUE TABLE'!$A249,'COA - VALUE TABLE'!S$5,'COA - VALUE TABLE'!S$6),0)</f>
        <v>0</v>
      </c>
      <c r="T249" s="350" cm="1">
        <f t="array" ref="T249">IFERROR(_xldudf_SCOTT_SUMTRANSACTIONS(Scotts_Org1,'COA - VALUE TABLE'!$A249,'COA - VALUE TABLE'!T$5,'COA - VALUE TABLE'!T$6),0)</f>
        <v>0</v>
      </c>
      <c r="U249" s="350" cm="1">
        <f t="array" ref="U249">IFERROR(_xldudf_SCOTT_SUMTRANSACTIONS(Scotts_Org1,'COA - VALUE TABLE'!$A249,'COA - VALUE TABLE'!U$5,'COA - VALUE TABLE'!U$6),0)</f>
        <v>0</v>
      </c>
      <c r="V249" s="350" cm="1">
        <f t="array" ref="V249">IFERROR(_xldudf_SCOTT_SUMTRANSACTIONS(Scotts_Org1,'COA - VALUE TABLE'!$A249,'COA - VALUE TABLE'!V$5,'COA - VALUE TABLE'!V$6),0)</f>
        <v>0</v>
      </c>
      <c r="W249" s="350" cm="1">
        <f t="array" ref="W249">IFERROR(_xldudf_SCOTT_SUMTRANSACTIONS(Scotts_Org1,'COA - VALUE TABLE'!$A249,'COA - VALUE TABLE'!W$5,'COA - VALUE TABLE'!W$6),0)</f>
        <v>0</v>
      </c>
      <c r="X249" s="350" cm="1">
        <f t="array" ref="X249">IFERROR(_xldudf_SCOTT_SUMTRANSACTIONS(Scotts_Org1,'COA - VALUE TABLE'!$A249,'COA - VALUE TABLE'!X$5,'COA - VALUE TABLE'!X$6),0)</f>
        <v>0</v>
      </c>
      <c r="Y249" s="350" cm="1">
        <f t="array" ref="Y249">IFERROR(_xldudf_SCOTT_SUMTRANSACTIONS(Scotts_Org1,'COA - VALUE TABLE'!$A249,'COA - VALUE TABLE'!Y$5,'COA - VALUE TABLE'!Y$6),0)</f>
        <v>0</v>
      </c>
      <c r="Z249" s="350" cm="1">
        <f t="array" ref="Z249">IFERROR(_xldudf_SCOTT_SUMTRANSACTIONS(Scotts_Org1,'COA - VALUE TABLE'!$A249,'COA - VALUE TABLE'!Z$5,'COA - VALUE TABLE'!Z$6),0)</f>
        <v>0</v>
      </c>
      <c r="AA249" s="350" cm="1">
        <f t="array" ref="AA249">IFERROR(_xldudf_SCOTT_SUMTRANSACTIONS(Scotts_Org1,'COA - VALUE TABLE'!$A249,'COA - VALUE TABLE'!AA$5,'COA - VALUE TABLE'!AA$6),0)</f>
        <v>0</v>
      </c>
      <c r="AB249" s="350" cm="1">
        <f t="array" ref="AB249">IFERROR(_xldudf_SCOTT_SUMTRANSACTIONS(Scotts_Org1,'COA - VALUE TABLE'!$A249,'COA - VALUE TABLE'!AB$5,'COA - VALUE TABLE'!AB$6),0)</f>
        <v>0</v>
      </c>
      <c r="AC249" s="350" cm="1">
        <f t="array" ref="AC249">IFERROR(_xldudf_SCOTT_SUMTRANSACTIONS(Scotts_Org1,'COA - VALUE TABLE'!$A249,'COA - VALUE TABLE'!AC$5,'COA - VALUE TABLE'!AC$6),0)</f>
        <v>0</v>
      </c>
      <c r="AD249" s="350" cm="1">
        <f t="array" ref="AD249">IFERROR(_xldudf_SCOTT_SUMTRANSACTIONS(Scotts_Org1,'COA - VALUE TABLE'!$A249,'COA - VALUE TABLE'!AD$5,'COA - VALUE TABLE'!AD$6),0)</f>
        <v>0</v>
      </c>
      <c r="AE249" s="350">
        <f t="shared" si="49"/>
        <v>0</v>
      </c>
      <c r="AF249" s="350">
        <f>IF(Header!$C$4=S$7,S249,0)+IF(Header!$C$4=T$7,T249,0)+IF(Header!$C$4=U$7,U249,0)+IF(Header!$C$4=V$7,V249,0)+IF(Header!$C$4=W$7,W249,0)+IF(Header!$C$4=X$7,X249,0)+IF(Header!$C$4=Y$7,Y249,0)+IF(Header!$C$4=Z$7,Z249,0)+IF(Header!$C$4=AA$7,AA249,0)+IF(Header!$C$4=AB$7,AB249,0)+IF(Header!$C$4=AC$7,AC249,0)+IF(Header!$C$4=AD$7,AD249,0)</f>
        <v>0</v>
      </c>
      <c r="AG249" s="351">
        <f t="shared" si="62"/>
        <v>0</v>
      </c>
      <c r="AJ249" s="2">
        <f t="shared" si="50"/>
        <v>0</v>
      </c>
      <c r="AK249" s="341">
        <f t="shared" si="51"/>
        <v>0</v>
      </c>
      <c r="AL249" s="341">
        <f t="shared" si="52"/>
        <v>0</v>
      </c>
      <c r="AM249" s="341">
        <f t="shared" si="53"/>
        <v>0</v>
      </c>
      <c r="AN249" s="341">
        <f t="shared" si="54"/>
        <v>0</v>
      </c>
      <c r="AO249" s="341">
        <f t="shared" si="55"/>
        <v>0</v>
      </c>
      <c r="AP249" s="341">
        <f t="shared" si="56"/>
        <v>0</v>
      </c>
      <c r="AQ249" s="341">
        <f t="shared" si="57"/>
        <v>0</v>
      </c>
      <c r="AR249" s="341">
        <f t="shared" si="58"/>
        <v>0</v>
      </c>
      <c r="AS249" s="341">
        <f t="shared" si="59"/>
        <v>0</v>
      </c>
      <c r="AT249" s="341">
        <f t="shared" si="60"/>
        <v>0</v>
      </c>
      <c r="AU249" s="341">
        <f t="shared" si="61"/>
        <v>0</v>
      </c>
      <c r="AV249" s="351"/>
      <c r="AX249" s="349" cm="1">
        <f t="array" ref="AX249">IFERROR(_xldudf_SCOTT_SUMTRANSACTIONS(Scotts_Org1,'COA - VALUE TABLE'!$A249,'COA - VALUE TABLE'!AX$5,'COA - VALUE TABLE'!AX$6),0)</f>
        <v>0</v>
      </c>
      <c r="AY249" s="350" cm="1">
        <f t="array" ref="AY249">IFERROR(_xldudf_SCOTT_SUMTRANSACTIONS(Scotts_Org1,'COA - VALUE TABLE'!$A249,'COA - VALUE TABLE'!AY$5,'COA - VALUE TABLE'!AY$6),0)</f>
        <v>0</v>
      </c>
      <c r="AZ249" s="350" cm="1">
        <f t="array" ref="AZ249">IFERROR(_xldudf_SCOTT_SUMTRANSACTIONS(Scotts_Org1,'COA - VALUE TABLE'!$A249,'COA - VALUE TABLE'!AZ$5,'COA - VALUE TABLE'!AZ$6),0)</f>
        <v>0</v>
      </c>
      <c r="BA249" s="350" cm="1">
        <f t="array" ref="BA249">IFERROR(_xldudf_SCOTT_SUMTRANSACTIONS(Scotts_Org1,'COA - VALUE TABLE'!$A249,'COA - VALUE TABLE'!BA$5,'COA - VALUE TABLE'!BA$6),0)</f>
        <v>0</v>
      </c>
      <c r="BB249" s="350" cm="1">
        <f t="array" ref="BB249">IFERROR(_xldudf_SCOTT_SUMTRANSACTIONS(Scotts_Org1,'COA - VALUE TABLE'!$A249,'COA - VALUE TABLE'!BB$5,'COA - VALUE TABLE'!BB$6),0)</f>
        <v>0</v>
      </c>
      <c r="BC249" s="350" cm="1">
        <f t="array" ref="BC249">IFERROR(_xldudf_SCOTT_SUMTRANSACTIONS(Scotts_Org1,'COA - VALUE TABLE'!$A249,'COA - VALUE TABLE'!BC$5,'COA - VALUE TABLE'!BC$6),0)</f>
        <v>0</v>
      </c>
      <c r="BD249" s="350" cm="1">
        <f t="array" ref="BD249">IFERROR(_xldudf_SCOTT_SUMTRANSACTIONS(Scotts_Org1,'COA - VALUE TABLE'!$A249,'COA - VALUE TABLE'!BD$5,'COA - VALUE TABLE'!BD$6),0)</f>
        <v>0</v>
      </c>
      <c r="BE249" s="350" cm="1">
        <f t="array" ref="BE249">IFERROR(_xldudf_SCOTT_SUMTRANSACTIONS(Scotts_Org1,'COA - VALUE TABLE'!$A249,'COA - VALUE TABLE'!BE$5,'COA - VALUE TABLE'!BE$6),0)</f>
        <v>0</v>
      </c>
      <c r="BF249" s="350" cm="1">
        <f t="array" ref="BF249">IFERROR(_xldudf_SCOTT_SUMTRANSACTIONS(Scotts_Org1,'COA - VALUE TABLE'!$A249,'COA - VALUE TABLE'!BF$5,'COA - VALUE TABLE'!BF$6),0)</f>
        <v>0</v>
      </c>
      <c r="BG249" s="350" cm="1">
        <f t="array" ref="BG249">IFERROR(_xldudf_SCOTT_SUMTRANSACTIONS(Scotts_Org1,'COA - VALUE TABLE'!$A249,'COA - VALUE TABLE'!BG$5,'COA - VALUE TABLE'!BG$6),0)</f>
        <v>0</v>
      </c>
      <c r="BH249" s="350" cm="1">
        <f t="array" ref="BH249">IFERROR(_xldudf_SCOTT_SUMTRANSACTIONS(Scotts_Org1,'COA - VALUE TABLE'!$A249,'COA - VALUE TABLE'!BH$5,'COA - VALUE TABLE'!BH$6),0)</f>
        <v>0</v>
      </c>
      <c r="BI249" s="350" cm="1">
        <f t="array" ref="BI249">IFERROR(_xldudf_SCOTT_SUMTRANSACTIONS(Scotts_Org1,'COA - VALUE TABLE'!$A249,'COA - VALUE TABLE'!BI$5,'COA - VALUE TABLE'!BI$6),0)</f>
        <v>0</v>
      </c>
      <c r="BJ249" s="351" cm="1">
        <f t="array" ref="BJ249">IFERROR(_xldudf_SCOTT_SUMTRANSACTIONS(Scotts_Org1,'COA - VALUE TABLE'!$A249,'COA - VALUE TABLE'!BJ$5,'COA - VALUE TABLE'!BJ$6),0)</f>
        <v>0</v>
      </c>
    </row>
    <row r="250" spans="1:62" x14ac:dyDescent="0.2">
      <c r="A250" s="2"/>
      <c r="B250" s="341"/>
      <c r="C250" s="341"/>
      <c r="D250" s="341"/>
      <c r="E250" s="341"/>
      <c r="F250" s="341"/>
      <c r="G250" s="341"/>
      <c r="H250" s="341"/>
      <c r="I250" s="341"/>
      <c r="J250" s="341"/>
      <c r="K250" s="3"/>
      <c r="L250" t="str">
        <f t="shared" si="48"/>
        <v xml:space="preserve"> - </v>
      </c>
      <c r="M250" t="s">
        <v>456</v>
      </c>
      <c r="S250" s="349" cm="1">
        <f t="array" ref="S250">IFERROR(_xldudf_SCOTT_SUMTRANSACTIONS(Scotts_Org1,'COA - VALUE TABLE'!$A250,'COA - VALUE TABLE'!S$5,'COA - VALUE TABLE'!S$6),0)</f>
        <v>0</v>
      </c>
      <c r="T250" s="350" cm="1">
        <f t="array" ref="T250">IFERROR(_xldudf_SCOTT_SUMTRANSACTIONS(Scotts_Org1,'COA - VALUE TABLE'!$A250,'COA - VALUE TABLE'!T$5,'COA - VALUE TABLE'!T$6),0)</f>
        <v>0</v>
      </c>
      <c r="U250" s="350" cm="1">
        <f t="array" ref="U250">IFERROR(_xldudf_SCOTT_SUMTRANSACTIONS(Scotts_Org1,'COA - VALUE TABLE'!$A250,'COA - VALUE TABLE'!U$5,'COA - VALUE TABLE'!U$6),0)</f>
        <v>0</v>
      </c>
      <c r="V250" s="350" cm="1">
        <f t="array" ref="V250">IFERROR(_xldudf_SCOTT_SUMTRANSACTIONS(Scotts_Org1,'COA - VALUE TABLE'!$A250,'COA - VALUE TABLE'!V$5,'COA - VALUE TABLE'!V$6),0)</f>
        <v>0</v>
      </c>
      <c r="W250" s="350" cm="1">
        <f t="array" ref="W250">IFERROR(_xldudf_SCOTT_SUMTRANSACTIONS(Scotts_Org1,'COA - VALUE TABLE'!$A250,'COA - VALUE TABLE'!W$5,'COA - VALUE TABLE'!W$6),0)</f>
        <v>0</v>
      </c>
      <c r="X250" s="350" cm="1">
        <f t="array" ref="X250">IFERROR(_xldudf_SCOTT_SUMTRANSACTIONS(Scotts_Org1,'COA - VALUE TABLE'!$A250,'COA - VALUE TABLE'!X$5,'COA - VALUE TABLE'!X$6),0)</f>
        <v>0</v>
      </c>
      <c r="Y250" s="350" cm="1">
        <f t="array" ref="Y250">IFERROR(_xldudf_SCOTT_SUMTRANSACTIONS(Scotts_Org1,'COA - VALUE TABLE'!$A250,'COA - VALUE TABLE'!Y$5,'COA - VALUE TABLE'!Y$6),0)</f>
        <v>0</v>
      </c>
      <c r="Z250" s="350" cm="1">
        <f t="array" ref="Z250">IFERROR(_xldudf_SCOTT_SUMTRANSACTIONS(Scotts_Org1,'COA - VALUE TABLE'!$A250,'COA - VALUE TABLE'!Z$5,'COA - VALUE TABLE'!Z$6),0)</f>
        <v>0</v>
      </c>
      <c r="AA250" s="350" cm="1">
        <f t="array" ref="AA250">IFERROR(_xldudf_SCOTT_SUMTRANSACTIONS(Scotts_Org1,'COA - VALUE TABLE'!$A250,'COA - VALUE TABLE'!AA$5,'COA - VALUE TABLE'!AA$6),0)</f>
        <v>0</v>
      </c>
      <c r="AB250" s="350" cm="1">
        <f t="array" ref="AB250">IFERROR(_xldudf_SCOTT_SUMTRANSACTIONS(Scotts_Org1,'COA - VALUE TABLE'!$A250,'COA - VALUE TABLE'!AB$5,'COA - VALUE TABLE'!AB$6),0)</f>
        <v>0</v>
      </c>
      <c r="AC250" s="350" cm="1">
        <f t="array" ref="AC250">IFERROR(_xldudf_SCOTT_SUMTRANSACTIONS(Scotts_Org1,'COA - VALUE TABLE'!$A250,'COA - VALUE TABLE'!AC$5,'COA - VALUE TABLE'!AC$6),0)</f>
        <v>0</v>
      </c>
      <c r="AD250" s="350" cm="1">
        <f t="array" ref="AD250">IFERROR(_xldudf_SCOTT_SUMTRANSACTIONS(Scotts_Org1,'COA - VALUE TABLE'!$A250,'COA - VALUE TABLE'!AD$5,'COA - VALUE TABLE'!AD$6),0)</f>
        <v>0</v>
      </c>
      <c r="AE250" s="350">
        <f t="shared" si="49"/>
        <v>0</v>
      </c>
      <c r="AF250" s="350">
        <f>IF(Header!$C$4=S$7,S250,0)+IF(Header!$C$4=T$7,T250,0)+IF(Header!$C$4=U$7,U250,0)+IF(Header!$C$4=V$7,V250,0)+IF(Header!$C$4=W$7,W250,0)+IF(Header!$C$4=X$7,X250,0)+IF(Header!$C$4=Y$7,Y250,0)+IF(Header!$C$4=Z$7,Z250,0)+IF(Header!$C$4=AA$7,AA250,0)+IF(Header!$C$4=AB$7,AB250,0)+IF(Header!$C$4=AC$7,AC250,0)+IF(Header!$C$4=AD$7,AD250,0)</f>
        <v>0</v>
      </c>
      <c r="AG250" s="351">
        <f t="shared" si="62"/>
        <v>0</v>
      </c>
      <c r="AJ250" s="2">
        <f t="shared" si="50"/>
        <v>0</v>
      </c>
      <c r="AK250" s="341">
        <f t="shared" si="51"/>
        <v>0</v>
      </c>
      <c r="AL250" s="341">
        <f t="shared" si="52"/>
        <v>0</v>
      </c>
      <c r="AM250" s="341">
        <f t="shared" si="53"/>
        <v>0</v>
      </c>
      <c r="AN250" s="341">
        <f t="shared" si="54"/>
        <v>0</v>
      </c>
      <c r="AO250" s="341">
        <f t="shared" si="55"/>
        <v>0</v>
      </c>
      <c r="AP250" s="341">
        <f t="shared" si="56"/>
        <v>0</v>
      </c>
      <c r="AQ250" s="341">
        <f t="shared" si="57"/>
        <v>0</v>
      </c>
      <c r="AR250" s="341">
        <f t="shared" si="58"/>
        <v>0</v>
      </c>
      <c r="AS250" s="341">
        <f t="shared" si="59"/>
        <v>0</v>
      </c>
      <c r="AT250" s="341">
        <f t="shared" si="60"/>
        <v>0</v>
      </c>
      <c r="AU250" s="341">
        <f t="shared" si="61"/>
        <v>0</v>
      </c>
      <c r="AV250" s="351"/>
      <c r="AX250" s="349" cm="1">
        <f t="array" ref="AX250">IFERROR(_xldudf_SCOTT_SUMTRANSACTIONS(Scotts_Org1,'COA - VALUE TABLE'!$A250,'COA - VALUE TABLE'!AX$5,'COA - VALUE TABLE'!AX$6),0)</f>
        <v>0</v>
      </c>
      <c r="AY250" s="350" cm="1">
        <f t="array" ref="AY250">IFERROR(_xldudf_SCOTT_SUMTRANSACTIONS(Scotts_Org1,'COA - VALUE TABLE'!$A250,'COA - VALUE TABLE'!AY$5,'COA - VALUE TABLE'!AY$6),0)</f>
        <v>0</v>
      </c>
      <c r="AZ250" s="350" cm="1">
        <f t="array" ref="AZ250">IFERROR(_xldudf_SCOTT_SUMTRANSACTIONS(Scotts_Org1,'COA - VALUE TABLE'!$A250,'COA - VALUE TABLE'!AZ$5,'COA - VALUE TABLE'!AZ$6),0)</f>
        <v>0</v>
      </c>
      <c r="BA250" s="350" cm="1">
        <f t="array" ref="BA250">IFERROR(_xldudf_SCOTT_SUMTRANSACTIONS(Scotts_Org1,'COA - VALUE TABLE'!$A250,'COA - VALUE TABLE'!BA$5,'COA - VALUE TABLE'!BA$6),0)</f>
        <v>0</v>
      </c>
      <c r="BB250" s="350" cm="1">
        <f t="array" ref="BB250">IFERROR(_xldudf_SCOTT_SUMTRANSACTIONS(Scotts_Org1,'COA - VALUE TABLE'!$A250,'COA - VALUE TABLE'!BB$5,'COA - VALUE TABLE'!BB$6),0)</f>
        <v>0</v>
      </c>
      <c r="BC250" s="350" cm="1">
        <f t="array" ref="BC250">IFERROR(_xldudf_SCOTT_SUMTRANSACTIONS(Scotts_Org1,'COA - VALUE TABLE'!$A250,'COA - VALUE TABLE'!BC$5,'COA - VALUE TABLE'!BC$6),0)</f>
        <v>0</v>
      </c>
      <c r="BD250" s="350" cm="1">
        <f t="array" ref="BD250">IFERROR(_xldudf_SCOTT_SUMTRANSACTIONS(Scotts_Org1,'COA - VALUE TABLE'!$A250,'COA - VALUE TABLE'!BD$5,'COA - VALUE TABLE'!BD$6),0)</f>
        <v>0</v>
      </c>
      <c r="BE250" s="350" cm="1">
        <f t="array" ref="BE250">IFERROR(_xldudf_SCOTT_SUMTRANSACTIONS(Scotts_Org1,'COA - VALUE TABLE'!$A250,'COA - VALUE TABLE'!BE$5,'COA - VALUE TABLE'!BE$6),0)</f>
        <v>0</v>
      </c>
      <c r="BF250" s="350" cm="1">
        <f t="array" ref="BF250">IFERROR(_xldudf_SCOTT_SUMTRANSACTIONS(Scotts_Org1,'COA - VALUE TABLE'!$A250,'COA - VALUE TABLE'!BF$5,'COA - VALUE TABLE'!BF$6),0)</f>
        <v>0</v>
      </c>
      <c r="BG250" s="350" cm="1">
        <f t="array" ref="BG250">IFERROR(_xldudf_SCOTT_SUMTRANSACTIONS(Scotts_Org1,'COA - VALUE TABLE'!$A250,'COA - VALUE TABLE'!BG$5,'COA - VALUE TABLE'!BG$6),0)</f>
        <v>0</v>
      </c>
      <c r="BH250" s="350" cm="1">
        <f t="array" ref="BH250">IFERROR(_xldudf_SCOTT_SUMTRANSACTIONS(Scotts_Org1,'COA - VALUE TABLE'!$A250,'COA - VALUE TABLE'!BH$5,'COA - VALUE TABLE'!BH$6),0)</f>
        <v>0</v>
      </c>
      <c r="BI250" s="350" cm="1">
        <f t="array" ref="BI250">IFERROR(_xldudf_SCOTT_SUMTRANSACTIONS(Scotts_Org1,'COA - VALUE TABLE'!$A250,'COA - VALUE TABLE'!BI$5,'COA - VALUE TABLE'!BI$6),0)</f>
        <v>0</v>
      </c>
      <c r="BJ250" s="351" cm="1">
        <f t="array" ref="BJ250">IFERROR(_xldudf_SCOTT_SUMTRANSACTIONS(Scotts_Org1,'COA - VALUE TABLE'!$A250,'COA - VALUE TABLE'!BJ$5,'COA - VALUE TABLE'!BJ$6),0)</f>
        <v>0</v>
      </c>
    </row>
    <row r="251" spans="1:62" x14ac:dyDescent="0.2">
      <c r="A251" s="2"/>
      <c r="B251" s="341"/>
      <c r="C251" s="341"/>
      <c r="D251" s="341"/>
      <c r="E251" s="341"/>
      <c r="F251" s="341"/>
      <c r="G251" s="341"/>
      <c r="H251" s="341"/>
      <c r="I251" s="341"/>
      <c r="J251" s="341"/>
      <c r="K251" s="3"/>
      <c r="L251" t="str">
        <f t="shared" si="48"/>
        <v xml:space="preserve"> - </v>
      </c>
      <c r="M251" t="s">
        <v>456</v>
      </c>
      <c r="S251" s="349" cm="1">
        <f t="array" ref="S251">IFERROR(_xldudf_SCOTT_SUMTRANSACTIONS(Scotts_Org1,'COA - VALUE TABLE'!$A251,'COA - VALUE TABLE'!S$5,'COA - VALUE TABLE'!S$6),0)</f>
        <v>0</v>
      </c>
      <c r="T251" s="350" cm="1">
        <f t="array" ref="T251">IFERROR(_xldudf_SCOTT_SUMTRANSACTIONS(Scotts_Org1,'COA - VALUE TABLE'!$A251,'COA - VALUE TABLE'!T$5,'COA - VALUE TABLE'!T$6),0)</f>
        <v>0</v>
      </c>
      <c r="U251" s="350" cm="1">
        <f t="array" ref="U251">IFERROR(_xldudf_SCOTT_SUMTRANSACTIONS(Scotts_Org1,'COA - VALUE TABLE'!$A251,'COA - VALUE TABLE'!U$5,'COA - VALUE TABLE'!U$6),0)</f>
        <v>0</v>
      </c>
      <c r="V251" s="350" cm="1">
        <f t="array" ref="V251">IFERROR(_xldudf_SCOTT_SUMTRANSACTIONS(Scotts_Org1,'COA - VALUE TABLE'!$A251,'COA - VALUE TABLE'!V$5,'COA - VALUE TABLE'!V$6),0)</f>
        <v>0</v>
      </c>
      <c r="W251" s="350" cm="1">
        <f t="array" ref="W251">IFERROR(_xldudf_SCOTT_SUMTRANSACTIONS(Scotts_Org1,'COA - VALUE TABLE'!$A251,'COA - VALUE TABLE'!W$5,'COA - VALUE TABLE'!W$6),0)</f>
        <v>0</v>
      </c>
      <c r="X251" s="350" cm="1">
        <f t="array" ref="X251">IFERROR(_xldudf_SCOTT_SUMTRANSACTIONS(Scotts_Org1,'COA - VALUE TABLE'!$A251,'COA - VALUE TABLE'!X$5,'COA - VALUE TABLE'!X$6),0)</f>
        <v>0</v>
      </c>
      <c r="Y251" s="350" cm="1">
        <f t="array" ref="Y251">IFERROR(_xldudf_SCOTT_SUMTRANSACTIONS(Scotts_Org1,'COA - VALUE TABLE'!$A251,'COA - VALUE TABLE'!Y$5,'COA - VALUE TABLE'!Y$6),0)</f>
        <v>0</v>
      </c>
      <c r="Z251" s="350" cm="1">
        <f t="array" ref="Z251">IFERROR(_xldudf_SCOTT_SUMTRANSACTIONS(Scotts_Org1,'COA - VALUE TABLE'!$A251,'COA - VALUE TABLE'!Z$5,'COA - VALUE TABLE'!Z$6),0)</f>
        <v>0</v>
      </c>
      <c r="AA251" s="350" cm="1">
        <f t="array" ref="AA251">IFERROR(_xldudf_SCOTT_SUMTRANSACTIONS(Scotts_Org1,'COA - VALUE TABLE'!$A251,'COA - VALUE TABLE'!AA$5,'COA - VALUE TABLE'!AA$6),0)</f>
        <v>0</v>
      </c>
      <c r="AB251" s="350" cm="1">
        <f t="array" ref="AB251">IFERROR(_xldudf_SCOTT_SUMTRANSACTIONS(Scotts_Org1,'COA - VALUE TABLE'!$A251,'COA - VALUE TABLE'!AB$5,'COA - VALUE TABLE'!AB$6),0)</f>
        <v>0</v>
      </c>
      <c r="AC251" s="350" cm="1">
        <f t="array" ref="AC251">IFERROR(_xldudf_SCOTT_SUMTRANSACTIONS(Scotts_Org1,'COA - VALUE TABLE'!$A251,'COA - VALUE TABLE'!AC$5,'COA - VALUE TABLE'!AC$6),0)</f>
        <v>0</v>
      </c>
      <c r="AD251" s="350" cm="1">
        <f t="array" ref="AD251">IFERROR(_xldudf_SCOTT_SUMTRANSACTIONS(Scotts_Org1,'COA - VALUE TABLE'!$A251,'COA - VALUE TABLE'!AD$5,'COA - VALUE TABLE'!AD$6),0)</f>
        <v>0</v>
      </c>
      <c r="AE251" s="350">
        <f t="shared" si="49"/>
        <v>0</v>
      </c>
      <c r="AF251" s="350">
        <f>IF(Header!$C$4=S$7,S251,0)+IF(Header!$C$4=T$7,T251,0)+IF(Header!$C$4=U$7,U251,0)+IF(Header!$C$4=V$7,V251,0)+IF(Header!$C$4=W$7,W251,0)+IF(Header!$C$4=X$7,X251,0)+IF(Header!$C$4=Y$7,Y251,0)+IF(Header!$C$4=Z$7,Z251,0)+IF(Header!$C$4=AA$7,AA251,0)+IF(Header!$C$4=AB$7,AB251,0)+IF(Header!$C$4=AC$7,AC251,0)+IF(Header!$C$4=AD$7,AD251,0)</f>
        <v>0</v>
      </c>
      <c r="AG251" s="351">
        <f t="shared" si="62"/>
        <v>0</v>
      </c>
      <c r="AJ251" s="2">
        <f t="shared" si="50"/>
        <v>0</v>
      </c>
      <c r="AK251" s="341">
        <f t="shared" si="51"/>
        <v>0</v>
      </c>
      <c r="AL251" s="341">
        <f t="shared" si="52"/>
        <v>0</v>
      </c>
      <c r="AM251" s="341">
        <f t="shared" si="53"/>
        <v>0</v>
      </c>
      <c r="AN251" s="341">
        <f t="shared" si="54"/>
        <v>0</v>
      </c>
      <c r="AO251" s="341">
        <f t="shared" si="55"/>
        <v>0</v>
      </c>
      <c r="AP251" s="341">
        <f t="shared" si="56"/>
        <v>0</v>
      </c>
      <c r="AQ251" s="341">
        <f t="shared" si="57"/>
        <v>0</v>
      </c>
      <c r="AR251" s="341">
        <f t="shared" si="58"/>
        <v>0</v>
      </c>
      <c r="AS251" s="341">
        <f t="shared" si="59"/>
        <v>0</v>
      </c>
      <c r="AT251" s="341">
        <f t="shared" si="60"/>
        <v>0</v>
      </c>
      <c r="AU251" s="341">
        <f t="shared" si="61"/>
        <v>0</v>
      </c>
      <c r="AV251" s="351"/>
      <c r="AX251" s="349" cm="1">
        <f t="array" ref="AX251">IFERROR(_xldudf_SCOTT_SUMTRANSACTIONS(Scotts_Org1,'COA - VALUE TABLE'!$A251,'COA - VALUE TABLE'!AX$5,'COA - VALUE TABLE'!AX$6),0)</f>
        <v>0</v>
      </c>
      <c r="AY251" s="350" cm="1">
        <f t="array" ref="AY251">IFERROR(_xldudf_SCOTT_SUMTRANSACTIONS(Scotts_Org1,'COA - VALUE TABLE'!$A251,'COA - VALUE TABLE'!AY$5,'COA - VALUE TABLE'!AY$6),0)</f>
        <v>0</v>
      </c>
      <c r="AZ251" s="350" cm="1">
        <f t="array" ref="AZ251">IFERROR(_xldudf_SCOTT_SUMTRANSACTIONS(Scotts_Org1,'COA - VALUE TABLE'!$A251,'COA - VALUE TABLE'!AZ$5,'COA - VALUE TABLE'!AZ$6),0)</f>
        <v>0</v>
      </c>
      <c r="BA251" s="350" cm="1">
        <f t="array" ref="BA251">IFERROR(_xldudf_SCOTT_SUMTRANSACTIONS(Scotts_Org1,'COA - VALUE TABLE'!$A251,'COA - VALUE TABLE'!BA$5,'COA - VALUE TABLE'!BA$6),0)</f>
        <v>0</v>
      </c>
      <c r="BB251" s="350" cm="1">
        <f t="array" ref="BB251">IFERROR(_xldudf_SCOTT_SUMTRANSACTIONS(Scotts_Org1,'COA - VALUE TABLE'!$A251,'COA - VALUE TABLE'!BB$5,'COA - VALUE TABLE'!BB$6),0)</f>
        <v>0</v>
      </c>
      <c r="BC251" s="350" cm="1">
        <f t="array" ref="BC251">IFERROR(_xldudf_SCOTT_SUMTRANSACTIONS(Scotts_Org1,'COA - VALUE TABLE'!$A251,'COA - VALUE TABLE'!BC$5,'COA - VALUE TABLE'!BC$6),0)</f>
        <v>0</v>
      </c>
      <c r="BD251" s="350" cm="1">
        <f t="array" ref="BD251">IFERROR(_xldudf_SCOTT_SUMTRANSACTIONS(Scotts_Org1,'COA - VALUE TABLE'!$A251,'COA - VALUE TABLE'!BD$5,'COA - VALUE TABLE'!BD$6),0)</f>
        <v>0</v>
      </c>
      <c r="BE251" s="350" cm="1">
        <f t="array" ref="BE251">IFERROR(_xldudf_SCOTT_SUMTRANSACTIONS(Scotts_Org1,'COA - VALUE TABLE'!$A251,'COA - VALUE TABLE'!BE$5,'COA - VALUE TABLE'!BE$6),0)</f>
        <v>0</v>
      </c>
      <c r="BF251" s="350" cm="1">
        <f t="array" ref="BF251">IFERROR(_xldudf_SCOTT_SUMTRANSACTIONS(Scotts_Org1,'COA - VALUE TABLE'!$A251,'COA - VALUE TABLE'!BF$5,'COA - VALUE TABLE'!BF$6),0)</f>
        <v>0</v>
      </c>
      <c r="BG251" s="350" cm="1">
        <f t="array" ref="BG251">IFERROR(_xldudf_SCOTT_SUMTRANSACTIONS(Scotts_Org1,'COA - VALUE TABLE'!$A251,'COA - VALUE TABLE'!BG$5,'COA - VALUE TABLE'!BG$6),0)</f>
        <v>0</v>
      </c>
      <c r="BH251" s="350" cm="1">
        <f t="array" ref="BH251">IFERROR(_xldudf_SCOTT_SUMTRANSACTIONS(Scotts_Org1,'COA - VALUE TABLE'!$A251,'COA - VALUE TABLE'!BH$5,'COA - VALUE TABLE'!BH$6),0)</f>
        <v>0</v>
      </c>
      <c r="BI251" s="350" cm="1">
        <f t="array" ref="BI251">IFERROR(_xldudf_SCOTT_SUMTRANSACTIONS(Scotts_Org1,'COA - VALUE TABLE'!$A251,'COA - VALUE TABLE'!BI$5,'COA - VALUE TABLE'!BI$6),0)</f>
        <v>0</v>
      </c>
      <c r="BJ251" s="351" cm="1">
        <f t="array" ref="BJ251">IFERROR(_xldudf_SCOTT_SUMTRANSACTIONS(Scotts_Org1,'COA - VALUE TABLE'!$A251,'COA - VALUE TABLE'!BJ$5,'COA - VALUE TABLE'!BJ$6),0)</f>
        <v>0</v>
      </c>
    </row>
    <row r="252" spans="1:62" x14ac:dyDescent="0.2">
      <c r="A252" s="2"/>
      <c r="B252" s="341"/>
      <c r="C252" s="341"/>
      <c r="D252" s="341"/>
      <c r="E252" s="341"/>
      <c r="F252" s="341"/>
      <c r="G252" s="341"/>
      <c r="H252" s="341"/>
      <c r="I252" s="341"/>
      <c r="J252" s="341"/>
      <c r="K252" s="3"/>
      <c r="L252" t="str">
        <f t="shared" si="48"/>
        <v xml:space="preserve"> - </v>
      </c>
      <c r="M252" t="s">
        <v>456</v>
      </c>
      <c r="S252" s="349" cm="1">
        <f t="array" ref="S252">IFERROR(_xldudf_SCOTT_SUMTRANSACTIONS(Scotts_Org1,'COA - VALUE TABLE'!$A252,'COA - VALUE TABLE'!S$5,'COA - VALUE TABLE'!S$6),0)</f>
        <v>0</v>
      </c>
      <c r="T252" s="350" cm="1">
        <f t="array" ref="T252">IFERROR(_xldudf_SCOTT_SUMTRANSACTIONS(Scotts_Org1,'COA - VALUE TABLE'!$A252,'COA - VALUE TABLE'!T$5,'COA - VALUE TABLE'!T$6),0)</f>
        <v>0</v>
      </c>
      <c r="U252" s="350" cm="1">
        <f t="array" ref="U252">IFERROR(_xldudf_SCOTT_SUMTRANSACTIONS(Scotts_Org1,'COA - VALUE TABLE'!$A252,'COA - VALUE TABLE'!U$5,'COA - VALUE TABLE'!U$6),0)</f>
        <v>0</v>
      </c>
      <c r="V252" s="350" cm="1">
        <f t="array" ref="V252">IFERROR(_xldudf_SCOTT_SUMTRANSACTIONS(Scotts_Org1,'COA - VALUE TABLE'!$A252,'COA - VALUE TABLE'!V$5,'COA - VALUE TABLE'!V$6),0)</f>
        <v>0</v>
      </c>
      <c r="W252" s="350" cm="1">
        <f t="array" ref="W252">IFERROR(_xldudf_SCOTT_SUMTRANSACTIONS(Scotts_Org1,'COA - VALUE TABLE'!$A252,'COA - VALUE TABLE'!W$5,'COA - VALUE TABLE'!W$6),0)</f>
        <v>0</v>
      </c>
      <c r="X252" s="350" cm="1">
        <f t="array" ref="X252">IFERROR(_xldudf_SCOTT_SUMTRANSACTIONS(Scotts_Org1,'COA - VALUE TABLE'!$A252,'COA - VALUE TABLE'!X$5,'COA - VALUE TABLE'!X$6),0)</f>
        <v>0</v>
      </c>
      <c r="Y252" s="350" cm="1">
        <f t="array" ref="Y252">IFERROR(_xldudf_SCOTT_SUMTRANSACTIONS(Scotts_Org1,'COA - VALUE TABLE'!$A252,'COA - VALUE TABLE'!Y$5,'COA - VALUE TABLE'!Y$6),0)</f>
        <v>0</v>
      </c>
      <c r="Z252" s="350" cm="1">
        <f t="array" ref="Z252">IFERROR(_xldudf_SCOTT_SUMTRANSACTIONS(Scotts_Org1,'COA - VALUE TABLE'!$A252,'COA - VALUE TABLE'!Z$5,'COA - VALUE TABLE'!Z$6),0)</f>
        <v>0</v>
      </c>
      <c r="AA252" s="350" cm="1">
        <f t="array" ref="AA252">IFERROR(_xldudf_SCOTT_SUMTRANSACTIONS(Scotts_Org1,'COA - VALUE TABLE'!$A252,'COA - VALUE TABLE'!AA$5,'COA - VALUE TABLE'!AA$6),0)</f>
        <v>0</v>
      </c>
      <c r="AB252" s="350" cm="1">
        <f t="array" ref="AB252">IFERROR(_xldudf_SCOTT_SUMTRANSACTIONS(Scotts_Org1,'COA - VALUE TABLE'!$A252,'COA - VALUE TABLE'!AB$5,'COA - VALUE TABLE'!AB$6),0)</f>
        <v>0</v>
      </c>
      <c r="AC252" s="350" cm="1">
        <f t="array" ref="AC252">IFERROR(_xldudf_SCOTT_SUMTRANSACTIONS(Scotts_Org1,'COA - VALUE TABLE'!$A252,'COA - VALUE TABLE'!AC$5,'COA - VALUE TABLE'!AC$6),0)</f>
        <v>0</v>
      </c>
      <c r="AD252" s="350" cm="1">
        <f t="array" ref="AD252">IFERROR(_xldudf_SCOTT_SUMTRANSACTIONS(Scotts_Org1,'COA - VALUE TABLE'!$A252,'COA - VALUE TABLE'!AD$5,'COA - VALUE TABLE'!AD$6),0)</f>
        <v>0</v>
      </c>
      <c r="AE252" s="350">
        <f t="shared" si="49"/>
        <v>0</v>
      </c>
      <c r="AF252" s="350">
        <f>IF(Header!$C$4=S$7,S252,0)+IF(Header!$C$4=T$7,T252,0)+IF(Header!$C$4=U$7,U252,0)+IF(Header!$C$4=V$7,V252,0)+IF(Header!$C$4=W$7,W252,0)+IF(Header!$C$4=X$7,X252,0)+IF(Header!$C$4=Y$7,Y252,0)+IF(Header!$C$4=Z$7,Z252,0)+IF(Header!$C$4=AA$7,AA252,0)+IF(Header!$C$4=AB$7,AB252,0)+IF(Header!$C$4=AC$7,AC252,0)+IF(Header!$C$4=AD$7,AD252,0)</f>
        <v>0</v>
      </c>
      <c r="AG252" s="351">
        <f t="shared" si="62"/>
        <v>0</v>
      </c>
      <c r="AJ252" s="2">
        <f t="shared" si="50"/>
        <v>0</v>
      </c>
      <c r="AK252" s="341">
        <f t="shared" si="51"/>
        <v>0</v>
      </c>
      <c r="AL252" s="341">
        <f t="shared" si="52"/>
        <v>0</v>
      </c>
      <c r="AM252" s="341">
        <f t="shared" si="53"/>
        <v>0</v>
      </c>
      <c r="AN252" s="341">
        <f t="shared" si="54"/>
        <v>0</v>
      </c>
      <c r="AO252" s="341">
        <f t="shared" si="55"/>
        <v>0</v>
      </c>
      <c r="AP252" s="341">
        <f t="shared" si="56"/>
        <v>0</v>
      </c>
      <c r="AQ252" s="341">
        <f t="shared" si="57"/>
        <v>0</v>
      </c>
      <c r="AR252" s="341">
        <f t="shared" si="58"/>
        <v>0</v>
      </c>
      <c r="AS252" s="341">
        <f t="shared" si="59"/>
        <v>0</v>
      </c>
      <c r="AT252" s="341">
        <f t="shared" si="60"/>
        <v>0</v>
      </c>
      <c r="AU252" s="341">
        <f t="shared" si="61"/>
        <v>0</v>
      </c>
      <c r="AV252" s="351"/>
      <c r="AX252" s="349" cm="1">
        <f t="array" ref="AX252">IFERROR(_xldudf_SCOTT_SUMTRANSACTIONS(Scotts_Org1,'COA - VALUE TABLE'!$A252,'COA - VALUE TABLE'!AX$5,'COA - VALUE TABLE'!AX$6),0)</f>
        <v>0</v>
      </c>
      <c r="AY252" s="350" cm="1">
        <f t="array" ref="AY252">IFERROR(_xldudf_SCOTT_SUMTRANSACTIONS(Scotts_Org1,'COA - VALUE TABLE'!$A252,'COA - VALUE TABLE'!AY$5,'COA - VALUE TABLE'!AY$6),0)</f>
        <v>0</v>
      </c>
      <c r="AZ252" s="350" cm="1">
        <f t="array" ref="AZ252">IFERROR(_xldudf_SCOTT_SUMTRANSACTIONS(Scotts_Org1,'COA - VALUE TABLE'!$A252,'COA - VALUE TABLE'!AZ$5,'COA - VALUE TABLE'!AZ$6),0)</f>
        <v>0</v>
      </c>
      <c r="BA252" s="350" cm="1">
        <f t="array" ref="BA252">IFERROR(_xldudf_SCOTT_SUMTRANSACTIONS(Scotts_Org1,'COA - VALUE TABLE'!$A252,'COA - VALUE TABLE'!BA$5,'COA - VALUE TABLE'!BA$6),0)</f>
        <v>0</v>
      </c>
      <c r="BB252" s="350" cm="1">
        <f t="array" ref="BB252">IFERROR(_xldudf_SCOTT_SUMTRANSACTIONS(Scotts_Org1,'COA - VALUE TABLE'!$A252,'COA - VALUE TABLE'!BB$5,'COA - VALUE TABLE'!BB$6),0)</f>
        <v>0</v>
      </c>
      <c r="BC252" s="350" cm="1">
        <f t="array" ref="BC252">IFERROR(_xldudf_SCOTT_SUMTRANSACTIONS(Scotts_Org1,'COA - VALUE TABLE'!$A252,'COA - VALUE TABLE'!BC$5,'COA - VALUE TABLE'!BC$6),0)</f>
        <v>0</v>
      </c>
      <c r="BD252" s="350" cm="1">
        <f t="array" ref="BD252">IFERROR(_xldudf_SCOTT_SUMTRANSACTIONS(Scotts_Org1,'COA - VALUE TABLE'!$A252,'COA - VALUE TABLE'!BD$5,'COA - VALUE TABLE'!BD$6),0)</f>
        <v>0</v>
      </c>
      <c r="BE252" s="350" cm="1">
        <f t="array" ref="BE252">IFERROR(_xldudf_SCOTT_SUMTRANSACTIONS(Scotts_Org1,'COA - VALUE TABLE'!$A252,'COA - VALUE TABLE'!BE$5,'COA - VALUE TABLE'!BE$6),0)</f>
        <v>0</v>
      </c>
      <c r="BF252" s="350" cm="1">
        <f t="array" ref="BF252">IFERROR(_xldudf_SCOTT_SUMTRANSACTIONS(Scotts_Org1,'COA - VALUE TABLE'!$A252,'COA - VALUE TABLE'!BF$5,'COA - VALUE TABLE'!BF$6),0)</f>
        <v>0</v>
      </c>
      <c r="BG252" s="350" cm="1">
        <f t="array" ref="BG252">IFERROR(_xldudf_SCOTT_SUMTRANSACTIONS(Scotts_Org1,'COA - VALUE TABLE'!$A252,'COA - VALUE TABLE'!BG$5,'COA - VALUE TABLE'!BG$6),0)</f>
        <v>0</v>
      </c>
      <c r="BH252" s="350" cm="1">
        <f t="array" ref="BH252">IFERROR(_xldudf_SCOTT_SUMTRANSACTIONS(Scotts_Org1,'COA - VALUE TABLE'!$A252,'COA - VALUE TABLE'!BH$5,'COA - VALUE TABLE'!BH$6),0)</f>
        <v>0</v>
      </c>
      <c r="BI252" s="350" cm="1">
        <f t="array" ref="BI252">IFERROR(_xldudf_SCOTT_SUMTRANSACTIONS(Scotts_Org1,'COA - VALUE TABLE'!$A252,'COA - VALUE TABLE'!BI$5,'COA - VALUE TABLE'!BI$6),0)</f>
        <v>0</v>
      </c>
      <c r="BJ252" s="351" cm="1">
        <f t="array" ref="BJ252">IFERROR(_xldudf_SCOTT_SUMTRANSACTIONS(Scotts_Org1,'COA - VALUE TABLE'!$A252,'COA - VALUE TABLE'!BJ$5,'COA - VALUE TABLE'!BJ$6),0)</f>
        <v>0</v>
      </c>
    </row>
    <row r="253" spans="1:62" x14ac:dyDescent="0.2">
      <c r="A253" s="2"/>
      <c r="B253" s="341"/>
      <c r="C253" s="341"/>
      <c r="D253" s="341"/>
      <c r="E253" s="341"/>
      <c r="F253" s="341"/>
      <c r="G253" s="341"/>
      <c r="H253" s="341"/>
      <c r="I253" s="341"/>
      <c r="J253" s="341"/>
      <c r="K253" s="3"/>
      <c r="L253" t="str">
        <f t="shared" si="48"/>
        <v xml:space="preserve"> - </v>
      </c>
      <c r="M253" t="s">
        <v>456</v>
      </c>
      <c r="S253" s="349" cm="1">
        <f t="array" ref="S253">IFERROR(_xldudf_SCOTT_SUMTRANSACTIONS(Scotts_Org1,'COA - VALUE TABLE'!$A253,'COA - VALUE TABLE'!S$5,'COA - VALUE TABLE'!S$6),0)</f>
        <v>0</v>
      </c>
      <c r="T253" s="350" cm="1">
        <f t="array" ref="T253">IFERROR(_xldudf_SCOTT_SUMTRANSACTIONS(Scotts_Org1,'COA - VALUE TABLE'!$A253,'COA - VALUE TABLE'!T$5,'COA - VALUE TABLE'!T$6),0)</f>
        <v>0</v>
      </c>
      <c r="U253" s="350" cm="1">
        <f t="array" ref="U253">IFERROR(_xldudf_SCOTT_SUMTRANSACTIONS(Scotts_Org1,'COA - VALUE TABLE'!$A253,'COA - VALUE TABLE'!U$5,'COA - VALUE TABLE'!U$6),0)</f>
        <v>0</v>
      </c>
      <c r="V253" s="350" cm="1">
        <f t="array" ref="V253">IFERROR(_xldudf_SCOTT_SUMTRANSACTIONS(Scotts_Org1,'COA - VALUE TABLE'!$A253,'COA - VALUE TABLE'!V$5,'COA - VALUE TABLE'!V$6),0)</f>
        <v>0</v>
      </c>
      <c r="W253" s="350" cm="1">
        <f t="array" ref="W253">IFERROR(_xldudf_SCOTT_SUMTRANSACTIONS(Scotts_Org1,'COA - VALUE TABLE'!$A253,'COA - VALUE TABLE'!W$5,'COA - VALUE TABLE'!W$6),0)</f>
        <v>0</v>
      </c>
      <c r="X253" s="350" cm="1">
        <f t="array" ref="X253">IFERROR(_xldudf_SCOTT_SUMTRANSACTIONS(Scotts_Org1,'COA - VALUE TABLE'!$A253,'COA - VALUE TABLE'!X$5,'COA - VALUE TABLE'!X$6),0)</f>
        <v>0</v>
      </c>
      <c r="Y253" s="350" cm="1">
        <f t="array" ref="Y253">IFERROR(_xldudf_SCOTT_SUMTRANSACTIONS(Scotts_Org1,'COA - VALUE TABLE'!$A253,'COA - VALUE TABLE'!Y$5,'COA - VALUE TABLE'!Y$6),0)</f>
        <v>0</v>
      </c>
      <c r="Z253" s="350" cm="1">
        <f t="array" ref="Z253">IFERROR(_xldudf_SCOTT_SUMTRANSACTIONS(Scotts_Org1,'COA - VALUE TABLE'!$A253,'COA - VALUE TABLE'!Z$5,'COA - VALUE TABLE'!Z$6),0)</f>
        <v>0</v>
      </c>
      <c r="AA253" s="350" cm="1">
        <f t="array" ref="AA253">IFERROR(_xldudf_SCOTT_SUMTRANSACTIONS(Scotts_Org1,'COA - VALUE TABLE'!$A253,'COA - VALUE TABLE'!AA$5,'COA - VALUE TABLE'!AA$6),0)</f>
        <v>0</v>
      </c>
      <c r="AB253" s="350" cm="1">
        <f t="array" ref="AB253">IFERROR(_xldudf_SCOTT_SUMTRANSACTIONS(Scotts_Org1,'COA - VALUE TABLE'!$A253,'COA - VALUE TABLE'!AB$5,'COA - VALUE TABLE'!AB$6),0)</f>
        <v>0</v>
      </c>
      <c r="AC253" s="350" cm="1">
        <f t="array" ref="AC253">IFERROR(_xldudf_SCOTT_SUMTRANSACTIONS(Scotts_Org1,'COA - VALUE TABLE'!$A253,'COA - VALUE TABLE'!AC$5,'COA - VALUE TABLE'!AC$6),0)</f>
        <v>0</v>
      </c>
      <c r="AD253" s="350" cm="1">
        <f t="array" ref="AD253">IFERROR(_xldudf_SCOTT_SUMTRANSACTIONS(Scotts_Org1,'COA - VALUE TABLE'!$A253,'COA - VALUE TABLE'!AD$5,'COA - VALUE TABLE'!AD$6),0)</f>
        <v>0</v>
      </c>
      <c r="AE253" s="350">
        <f t="shared" si="49"/>
        <v>0</v>
      </c>
      <c r="AF253" s="350">
        <f>IF(Header!$C$4=S$7,S253,0)+IF(Header!$C$4=T$7,T253,0)+IF(Header!$C$4=U$7,U253,0)+IF(Header!$C$4=V$7,V253,0)+IF(Header!$C$4=W$7,W253,0)+IF(Header!$C$4=X$7,X253,0)+IF(Header!$C$4=Y$7,Y253,0)+IF(Header!$C$4=Z$7,Z253,0)+IF(Header!$C$4=AA$7,AA253,0)+IF(Header!$C$4=AB$7,AB253,0)+IF(Header!$C$4=AC$7,AC253,0)+IF(Header!$C$4=AD$7,AD253,0)</f>
        <v>0</v>
      </c>
      <c r="AG253" s="351">
        <f t="shared" si="62"/>
        <v>0</v>
      </c>
      <c r="AJ253" s="2">
        <f t="shared" si="50"/>
        <v>0</v>
      </c>
      <c r="AK253" s="341">
        <f t="shared" si="51"/>
        <v>0</v>
      </c>
      <c r="AL253" s="341">
        <f t="shared" si="52"/>
        <v>0</v>
      </c>
      <c r="AM253" s="341">
        <f t="shared" si="53"/>
        <v>0</v>
      </c>
      <c r="AN253" s="341">
        <f t="shared" si="54"/>
        <v>0</v>
      </c>
      <c r="AO253" s="341">
        <f t="shared" si="55"/>
        <v>0</v>
      </c>
      <c r="AP253" s="341">
        <f t="shared" si="56"/>
        <v>0</v>
      </c>
      <c r="AQ253" s="341">
        <f t="shared" si="57"/>
        <v>0</v>
      </c>
      <c r="AR253" s="341">
        <f t="shared" si="58"/>
        <v>0</v>
      </c>
      <c r="AS253" s="341">
        <f t="shared" si="59"/>
        <v>0</v>
      </c>
      <c r="AT253" s="341">
        <f t="shared" si="60"/>
        <v>0</v>
      </c>
      <c r="AU253" s="341">
        <f t="shared" si="61"/>
        <v>0</v>
      </c>
      <c r="AV253" s="351"/>
      <c r="AX253" s="349" cm="1">
        <f t="array" ref="AX253">IFERROR(_xldudf_SCOTT_SUMTRANSACTIONS(Scotts_Org1,'COA - VALUE TABLE'!$A253,'COA - VALUE TABLE'!AX$5,'COA - VALUE TABLE'!AX$6),0)</f>
        <v>0</v>
      </c>
      <c r="AY253" s="350" cm="1">
        <f t="array" ref="AY253">IFERROR(_xldudf_SCOTT_SUMTRANSACTIONS(Scotts_Org1,'COA - VALUE TABLE'!$A253,'COA - VALUE TABLE'!AY$5,'COA - VALUE TABLE'!AY$6),0)</f>
        <v>0</v>
      </c>
      <c r="AZ253" s="350" cm="1">
        <f t="array" ref="AZ253">IFERROR(_xldudf_SCOTT_SUMTRANSACTIONS(Scotts_Org1,'COA - VALUE TABLE'!$A253,'COA - VALUE TABLE'!AZ$5,'COA - VALUE TABLE'!AZ$6),0)</f>
        <v>0</v>
      </c>
      <c r="BA253" s="350" cm="1">
        <f t="array" ref="BA253">IFERROR(_xldudf_SCOTT_SUMTRANSACTIONS(Scotts_Org1,'COA - VALUE TABLE'!$A253,'COA - VALUE TABLE'!BA$5,'COA - VALUE TABLE'!BA$6),0)</f>
        <v>0</v>
      </c>
      <c r="BB253" s="350" cm="1">
        <f t="array" ref="BB253">IFERROR(_xldudf_SCOTT_SUMTRANSACTIONS(Scotts_Org1,'COA - VALUE TABLE'!$A253,'COA - VALUE TABLE'!BB$5,'COA - VALUE TABLE'!BB$6),0)</f>
        <v>0</v>
      </c>
      <c r="BC253" s="350" cm="1">
        <f t="array" ref="BC253">IFERROR(_xldudf_SCOTT_SUMTRANSACTIONS(Scotts_Org1,'COA - VALUE TABLE'!$A253,'COA - VALUE TABLE'!BC$5,'COA - VALUE TABLE'!BC$6),0)</f>
        <v>0</v>
      </c>
      <c r="BD253" s="350" cm="1">
        <f t="array" ref="BD253">IFERROR(_xldudf_SCOTT_SUMTRANSACTIONS(Scotts_Org1,'COA - VALUE TABLE'!$A253,'COA - VALUE TABLE'!BD$5,'COA - VALUE TABLE'!BD$6),0)</f>
        <v>0</v>
      </c>
      <c r="BE253" s="350" cm="1">
        <f t="array" ref="BE253">IFERROR(_xldudf_SCOTT_SUMTRANSACTIONS(Scotts_Org1,'COA - VALUE TABLE'!$A253,'COA - VALUE TABLE'!BE$5,'COA - VALUE TABLE'!BE$6),0)</f>
        <v>0</v>
      </c>
      <c r="BF253" s="350" cm="1">
        <f t="array" ref="BF253">IFERROR(_xldudf_SCOTT_SUMTRANSACTIONS(Scotts_Org1,'COA - VALUE TABLE'!$A253,'COA - VALUE TABLE'!BF$5,'COA - VALUE TABLE'!BF$6),0)</f>
        <v>0</v>
      </c>
      <c r="BG253" s="350" cm="1">
        <f t="array" ref="BG253">IFERROR(_xldudf_SCOTT_SUMTRANSACTIONS(Scotts_Org1,'COA - VALUE TABLE'!$A253,'COA - VALUE TABLE'!BG$5,'COA - VALUE TABLE'!BG$6),0)</f>
        <v>0</v>
      </c>
      <c r="BH253" s="350" cm="1">
        <f t="array" ref="BH253">IFERROR(_xldudf_SCOTT_SUMTRANSACTIONS(Scotts_Org1,'COA - VALUE TABLE'!$A253,'COA - VALUE TABLE'!BH$5,'COA - VALUE TABLE'!BH$6),0)</f>
        <v>0</v>
      </c>
      <c r="BI253" s="350" cm="1">
        <f t="array" ref="BI253">IFERROR(_xldudf_SCOTT_SUMTRANSACTIONS(Scotts_Org1,'COA - VALUE TABLE'!$A253,'COA - VALUE TABLE'!BI$5,'COA - VALUE TABLE'!BI$6),0)</f>
        <v>0</v>
      </c>
      <c r="BJ253" s="351" cm="1">
        <f t="array" ref="BJ253">IFERROR(_xldudf_SCOTT_SUMTRANSACTIONS(Scotts_Org1,'COA - VALUE TABLE'!$A253,'COA - VALUE TABLE'!BJ$5,'COA - VALUE TABLE'!BJ$6),0)</f>
        <v>0</v>
      </c>
    </row>
    <row r="254" spans="1:62" x14ac:dyDescent="0.2">
      <c r="A254" s="2"/>
      <c r="B254" s="341"/>
      <c r="C254" s="341"/>
      <c r="D254" s="341"/>
      <c r="E254" s="341"/>
      <c r="F254" s="341"/>
      <c r="G254" s="341"/>
      <c r="H254" s="341"/>
      <c r="I254" s="341"/>
      <c r="J254" s="341"/>
      <c r="K254" s="3"/>
      <c r="L254" t="str">
        <f t="shared" si="48"/>
        <v xml:space="preserve"> - </v>
      </c>
      <c r="M254" t="s">
        <v>456</v>
      </c>
      <c r="S254" s="349" cm="1">
        <f t="array" ref="S254">IFERROR(_xldudf_SCOTT_SUMTRANSACTIONS(Scotts_Org1,'COA - VALUE TABLE'!$A254,'COA - VALUE TABLE'!S$5,'COA - VALUE TABLE'!S$6),0)</f>
        <v>0</v>
      </c>
      <c r="T254" s="350" cm="1">
        <f t="array" ref="T254">IFERROR(_xldudf_SCOTT_SUMTRANSACTIONS(Scotts_Org1,'COA - VALUE TABLE'!$A254,'COA - VALUE TABLE'!T$5,'COA - VALUE TABLE'!T$6),0)</f>
        <v>0</v>
      </c>
      <c r="U254" s="350" cm="1">
        <f t="array" ref="U254">IFERROR(_xldudf_SCOTT_SUMTRANSACTIONS(Scotts_Org1,'COA - VALUE TABLE'!$A254,'COA - VALUE TABLE'!U$5,'COA - VALUE TABLE'!U$6),0)</f>
        <v>0</v>
      </c>
      <c r="V254" s="350" cm="1">
        <f t="array" ref="V254">IFERROR(_xldudf_SCOTT_SUMTRANSACTIONS(Scotts_Org1,'COA - VALUE TABLE'!$A254,'COA - VALUE TABLE'!V$5,'COA - VALUE TABLE'!V$6),0)</f>
        <v>0</v>
      </c>
      <c r="W254" s="350" cm="1">
        <f t="array" ref="W254">IFERROR(_xldudf_SCOTT_SUMTRANSACTIONS(Scotts_Org1,'COA - VALUE TABLE'!$A254,'COA - VALUE TABLE'!W$5,'COA - VALUE TABLE'!W$6),0)</f>
        <v>0</v>
      </c>
      <c r="X254" s="350" cm="1">
        <f t="array" ref="X254">IFERROR(_xldudf_SCOTT_SUMTRANSACTIONS(Scotts_Org1,'COA - VALUE TABLE'!$A254,'COA - VALUE TABLE'!X$5,'COA - VALUE TABLE'!X$6),0)</f>
        <v>0</v>
      </c>
      <c r="Y254" s="350" cm="1">
        <f t="array" ref="Y254">IFERROR(_xldudf_SCOTT_SUMTRANSACTIONS(Scotts_Org1,'COA - VALUE TABLE'!$A254,'COA - VALUE TABLE'!Y$5,'COA - VALUE TABLE'!Y$6),0)</f>
        <v>0</v>
      </c>
      <c r="Z254" s="350" cm="1">
        <f t="array" ref="Z254">IFERROR(_xldudf_SCOTT_SUMTRANSACTIONS(Scotts_Org1,'COA - VALUE TABLE'!$A254,'COA - VALUE TABLE'!Z$5,'COA - VALUE TABLE'!Z$6),0)</f>
        <v>0</v>
      </c>
      <c r="AA254" s="350" cm="1">
        <f t="array" ref="AA254">IFERROR(_xldudf_SCOTT_SUMTRANSACTIONS(Scotts_Org1,'COA - VALUE TABLE'!$A254,'COA - VALUE TABLE'!AA$5,'COA - VALUE TABLE'!AA$6),0)</f>
        <v>0</v>
      </c>
      <c r="AB254" s="350" cm="1">
        <f t="array" ref="AB254">IFERROR(_xldudf_SCOTT_SUMTRANSACTIONS(Scotts_Org1,'COA - VALUE TABLE'!$A254,'COA - VALUE TABLE'!AB$5,'COA - VALUE TABLE'!AB$6),0)</f>
        <v>0</v>
      </c>
      <c r="AC254" s="350" cm="1">
        <f t="array" ref="AC254">IFERROR(_xldudf_SCOTT_SUMTRANSACTIONS(Scotts_Org1,'COA - VALUE TABLE'!$A254,'COA - VALUE TABLE'!AC$5,'COA - VALUE TABLE'!AC$6),0)</f>
        <v>0</v>
      </c>
      <c r="AD254" s="350" cm="1">
        <f t="array" ref="AD254">IFERROR(_xldudf_SCOTT_SUMTRANSACTIONS(Scotts_Org1,'COA - VALUE TABLE'!$A254,'COA - VALUE TABLE'!AD$5,'COA - VALUE TABLE'!AD$6),0)</f>
        <v>0</v>
      </c>
      <c r="AE254" s="350">
        <f t="shared" si="49"/>
        <v>0</v>
      </c>
      <c r="AF254" s="350">
        <f>IF(Header!$C$4=S$7,S254,0)+IF(Header!$C$4=T$7,T254,0)+IF(Header!$C$4=U$7,U254,0)+IF(Header!$C$4=V$7,V254,0)+IF(Header!$C$4=W$7,W254,0)+IF(Header!$C$4=X$7,X254,0)+IF(Header!$C$4=Y$7,Y254,0)+IF(Header!$C$4=Z$7,Z254,0)+IF(Header!$C$4=AA$7,AA254,0)+IF(Header!$C$4=AB$7,AB254,0)+IF(Header!$C$4=AC$7,AC254,0)+IF(Header!$C$4=AD$7,AD254,0)</f>
        <v>0</v>
      </c>
      <c r="AG254" s="351">
        <f t="shared" si="62"/>
        <v>0</v>
      </c>
      <c r="AJ254" s="2">
        <f t="shared" si="50"/>
        <v>0</v>
      </c>
      <c r="AK254" s="341">
        <f t="shared" si="51"/>
        <v>0</v>
      </c>
      <c r="AL254" s="341">
        <f t="shared" si="52"/>
        <v>0</v>
      </c>
      <c r="AM254" s="341">
        <f t="shared" si="53"/>
        <v>0</v>
      </c>
      <c r="AN254" s="341">
        <f t="shared" si="54"/>
        <v>0</v>
      </c>
      <c r="AO254" s="341">
        <f t="shared" si="55"/>
        <v>0</v>
      </c>
      <c r="AP254" s="341">
        <f t="shared" si="56"/>
        <v>0</v>
      </c>
      <c r="AQ254" s="341">
        <f t="shared" si="57"/>
        <v>0</v>
      </c>
      <c r="AR254" s="341">
        <f t="shared" si="58"/>
        <v>0</v>
      </c>
      <c r="AS254" s="341">
        <f t="shared" si="59"/>
        <v>0</v>
      </c>
      <c r="AT254" s="341">
        <f t="shared" si="60"/>
        <v>0</v>
      </c>
      <c r="AU254" s="341">
        <f t="shared" si="61"/>
        <v>0</v>
      </c>
      <c r="AV254" s="351"/>
      <c r="AX254" s="349" cm="1">
        <f t="array" ref="AX254">IFERROR(_xldudf_SCOTT_SUMTRANSACTIONS(Scotts_Org1,'COA - VALUE TABLE'!$A254,'COA - VALUE TABLE'!AX$5,'COA - VALUE TABLE'!AX$6),0)</f>
        <v>0</v>
      </c>
      <c r="AY254" s="350" cm="1">
        <f t="array" ref="AY254">IFERROR(_xldudf_SCOTT_SUMTRANSACTIONS(Scotts_Org1,'COA - VALUE TABLE'!$A254,'COA - VALUE TABLE'!AY$5,'COA - VALUE TABLE'!AY$6),0)</f>
        <v>0</v>
      </c>
      <c r="AZ254" s="350" cm="1">
        <f t="array" ref="AZ254">IFERROR(_xldudf_SCOTT_SUMTRANSACTIONS(Scotts_Org1,'COA - VALUE TABLE'!$A254,'COA - VALUE TABLE'!AZ$5,'COA - VALUE TABLE'!AZ$6),0)</f>
        <v>0</v>
      </c>
      <c r="BA254" s="350" cm="1">
        <f t="array" ref="BA254">IFERROR(_xldudf_SCOTT_SUMTRANSACTIONS(Scotts_Org1,'COA - VALUE TABLE'!$A254,'COA - VALUE TABLE'!BA$5,'COA - VALUE TABLE'!BA$6),0)</f>
        <v>0</v>
      </c>
      <c r="BB254" s="350" cm="1">
        <f t="array" ref="BB254">IFERROR(_xldudf_SCOTT_SUMTRANSACTIONS(Scotts_Org1,'COA - VALUE TABLE'!$A254,'COA - VALUE TABLE'!BB$5,'COA - VALUE TABLE'!BB$6),0)</f>
        <v>0</v>
      </c>
      <c r="BC254" s="350" cm="1">
        <f t="array" ref="BC254">IFERROR(_xldudf_SCOTT_SUMTRANSACTIONS(Scotts_Org1,'COA - VALUE TABLE'!$A254,'COA - VALUE TABLE'!BC$5,'COA - VALUE TABLE'!BC$6),0)</f>
        <v>0</v>
      </c>
      <c r="BD254" s="350" cm="1">
        <f t="array" ref="BD254">IFERROR(_xldudf_SCOTT_SUMTRANSACTIONS(Scotts_Org1,'COA - VALUE TABLE'!$A254,'COA - VALUE TABLE'!BD$5,'COA - VALUE TABLE'!BD$6),0)</f>
        <v>0</v>
      </c>
      <c r="BE254" s="350" cm="1">
        <f t="array" ref="BE254">IFERROR(_xldudf_SCOTT_SUMTRANSACTIONS(Scotts_Org1,'COA - VALUE TABLE'!$A254,'COA - VALUE TABLE'!BE$5,'COA - VALUE TABLE'!BE$6),0)</f>
        <v>0</v>
      </c>
      <c r="BF254" s="350" cm="1">
        <f t="array" ref="BF254">IFERROR(_xldudf_SCOTT_SUMTRANSACTIONS(Scotts_Org1,'COA - VALUE TABLE'!$A254,'COA - VALUE TABLE'!BF$5,'COA - VALUE TABLE'!BF$6),0)</f>
        <v>0</v>
      </c>
      <c r="BG254" s="350" cm="1">
        <f t="array" ref="BG254">IFERROR(_xldudf_SCOTT_SUMTRANSACTIONS(Scotts_Org1,'COA - VALUE TABLE'!$A254,'COA - VALUE TABLE'!BG$5,'COA - VALUE TABLE'!BG$6),0)</f>
        <v>0</v>
      </c>
      <c r="BH254" s="350" cm="1">
        <f t="array" ref="BH254">IFERROR(_xldudf_SCOTT_SUMTRANSACTIONS(Scotts_Org1,'COA - VALUE TABLE'!$A254,'COA - VALUE TABLE'!BH$5,'COA - VALUE TABLE'!BH$6),0)</f>
        <v>0</v>
      </c>
      <c r="BI254" s="350" cm="1">
        <f t="array" ref="BI254">IFERROR(_xldudf_SCOTT_SUMTRANSACTIONS(Scotts_Org1,'COA - VALUE TABLE'!$A254,'COA - VALUE TABLE'!BI$5,'COA - VALUE TABLE'!BI$6),0)</f>
        <v>0</v>
      </c>
      <c r="BJ254" s="351" cm="1">
        <f t="array" ref="BJ254">IFERROR(_xldudf_SCOTT_SUMTRANSACTIONS(Scotts_Org1,'COA - VALUE TABLE'!$A254,'COA - VALUE TABLE'!BJ$5,'COA - VALUE TABLE'!BJ$6),0)</f>
        <v>0</v>
      </c>
    </row>
    <row r="255" spans="1:62" x14ac:dyDescent="0.2">
      <c r="A255" s="2"/>
      <c r="B255" s="341"/>
      <c r="C255" s="341"/>
      <c r="D255" s="341"/>
      <c r="E255" s="341"/>
      <c r="F255" s="341"/>
      <c r="G255" s="341"/>
      <c r="H255" s="341"/>
      <c r="I255" s="341"/>
      <c r="J255" s="341"/>
      <c r="K255" s="3"/>
      <c r="L255" t="str">
        <f t="shared" si="48"/>
        <v xml:space="preserve"> - </v>
      </c>
      <c r="M255" t="s">
        <v>456</v>
      </c>
      <c r="S255" s="349" cm="1">
        <f t="array" ref="S255">IFERROR(_xldudf_SCOTT_SUMTRANSACTIONS(Scotts_Org1,'COA - VALUE TABLE'!$A255,'COA - VALUE TABLE'!S$5,'COA - VALUE TABLE'!S$6),0)</f>
        <v>0</v>
      </c>
      <c r="T255" s="350" cm="1">
        <f t="array" ref="T255">IFERROR(_xldudf_SCOTT_SUMTRANSACTIONS(Scotts_Org1,'COA - VALUE TABLE'!$A255,'COA - VALUE TABLE'!T$5,'COA - VALUE TABLE'!T$6),0)</f>
        <v>0</v>
      </c>
      <c r="U255" s="350" cm="1">
        <f t="array" ref="U255">IFERROR(_xldudf_SCOTT_SUMTRANSACTIONS(Scotts_Org1,'COA - VALUE TABLE'!$A255,'COA - VALUE TABLE'!U$5,'COA - VALUE TABLE'!U$6),0)</f>
        <v>0</v>
      </c>
      <c r="V255" s="350" cm="1">
        <f t="array" ref="V255">IFERROR(_xldudf_SCOTT_SUMTRANSACTIONS(Scotts_Org1,'COA - VALUE TABLE'!$A255,'COA - VALUE TABLE'!V$5,'COA - VALUE TABLE'!V$6),0)</f>
        <v>0</v>
      </c>
      <c r="W255" s="350" cm="1">
        <f t="array" ref="W255">IFERROR(_xldudf_SCOTT_SUMTRANSACTIONS(Scotts_Org1,'COA - VALUE TABLE'!$A255,'COA - VALUE TABLE'!W$5,'COA - VALUE TABLE'!W$6),0)</f>
        <v>0</v>
      </c>
      <c r="X255" s="350" cm="1">
        <f t="array" ref="X255">IFERROR(_xldudf_SCOTT_SUMTRANSACTIONS(Scotts_Org1,'COA - VALUE TABLE'!$A255,'COA - VALUE TABLE'!X$5,'COA - VALUE TABLE'!X$6),0)</f>
        <v>0</v>
      </c>
      <c r="Y255" s="350" cm="1">
        <f t="array" ref="Y255">IFERROR(_xldudf_SCOTT_SUMTRANSACTIONS(Scotts_Org1,'COA - VALUE TABLE'!$A255,'COA - VALUE TABLE'!Y$5,'COA - VALUE TABLE'!Y$6),0)</f>
        <v>0</v>
      </c>
      <c r="Z255" s="350" cm="1">
        <f t="array" ref="Z255">IFERROR(_xldudf_SCOTT_SUMTRANSACTIONS(Scotts_Org1,'COA - VALUE TABLE'!$A255,'COA - VALUE TABLE'!Z$5,'COA - VALUE TABLE'!Z$6),0)</f>
        <v>0</v>
      </c>
      <c r="AA255" s="350" cm="1">
        <f t="array" ref="AA255">IFERROR(_xldudf_SCOTT_SUMTRANSACTIONS(Scotts_Org1,'COA - VALUE TABLE'!$A255,'COA - VALUE TABLE'!AA$5,'COA - VALUE TABLE'!AA$6),0)</f>
        <v>0</v>
      </c>
      <c r="AB255" s="350" cm="1">
        <f t="array" ref="AB255">IFERROR(_xldudf_SCOTT_SUMTRANSACTIONS(Scotts_Org1,'COA - VALUE TABLE'!$A255,'COA - VALUE TABLE'!AB$5,'COA - VALUE TABLE'!AB$6),0)</f>
        <v>0</v>
      </c>
      <c r="AC255" s="350" cm="1">
        <f t="array" ref="AC255">IFERROR(_xldudf_SCOTT_SUMTRANSACTIONS(Scotts_Org1,'COA - VALUE TABLE'!$A255,'COA - VALUE TABLE'!AC$5,'COA - VALUE TABLE'!AC$6),0)</f>
        <v>0</v>
      </c>
      <c r="AD255" s="350" cm="1">
        <f t="array" ref="AD255">IFERROR(_xldudf_SCOTT_SUMTRANSACTIONS(Scotts_Org1,'COA - VALUE TABLE'!$A255,'COA - VALUE TABLE'!AD$5,'COA - VALUE TABLE'!AD$6),0)</f>
        <v>0</v>
      </c>
      <c r="AE255" s="350">
        <f t="shared" si="49"/>
        <v>0</v>
      </c>
      <c r="AF255" s="350">
        <f>IF(Header!$C$4=S$7,S255,0)+IF(Header!$C$4=T$7,T255,0)+IF(Header!$C$4=U$7,U255,0)+IF(Header!$C$4=V$7,V255,0)+IF(Header!$C$4=W$7,W255,0)+IF(Header!$C$4=X$7,X255,0)+IF(Header!$C$4=Y$7,Y255,0)+IF(Header!$C$4=Z$7,Z255,0)+IF(Header!$C$4=AA$7,AA255,0)+IF(Header!$C$4=AB$7,AB255,0)+IF(Header!$C$4=AC$7,AC255,0)+IF(Header!$C$4=AD$7,AD255,0)</f>
        <v>0</v>
      </c>
      <c r="AG255" s="351">
        <f t="shared" si="62"/>
        <v>0</v>
      </c>
      <c r="AJ255" s="2">
        <f t="shared" si="50"/>
        <v>0</v>
      </c>
      <c r="AK255" s="341">
        <f t="shared" si="51"/>
        <v>0</v>
      </c>
      <c r="AL255" s="341">
        <f t="shared" si="52"/>
        <v>0</v>
      </c>
      <c r="AM255" s="341">
        <f t="shared" si="53"/>
        <v>0</v>
      </c>
      <c r="AN255" s="341">
        <f t="shared" si="54"/>
        <v>0</v>
      </c>
      <c r="AO255" s="341">
        <f t="shared" si="55"/>
        <v>0</v>
      </c>
      <c r="AP255" s="341">
        <f t="shared" si="56"/>
        <v>0</v>
      </c>
      <c r="AQ255" s="341">
        <f t="shared" si="57"/>
        <v>0</v>
      </c>
      <c r="AR255" s="341">
        <f t="shared" si="58"/>
        <v>0</v>
      </c>
      <c r="AS255" s="341">
        <f t="shared" si="59"/>
        <v>0</v>
      </c>
      <c r="AT255" s="341">
        <f t="shared" si="60"/>
        <v>0</v>
      </c>
      <c r="AU255" s="341">
        <f t="shared" si="61"/>
        <v>0</v>
      </c>
      <c r="AV255" s="351"/>
      <c r="AX255" s="349" cm="1">
        <f t="array" ref="AX255">IFERROR(_xldudf_SCOTT_SUMTRANSACTIONS(Scotts_Org1,'COA - VALUE TABLE'!$A255,'COA - VALUE TABLE'!AX$5,'COA - VALUE TABLE'!AX$6),0)</f>
        <v>0</v>
      </c>
      <c r="AY255" s="350" cm="1">
        <f t="array" ref="AY255">IFERROR(_xldudf_SCOTT_SUMTRANSACTIONS(Scotts_Org1,'COA - VALUE TABLE'!$A255,'COA - VALUE TABLE'!AY$5,'COA - VALUE TABLE'!AY$6),0)</f>
        <v>0</v>
      </c>
      <c r="AZ255" s="350" cm="1">
        <f t="array" ref="AZ255">IFERROR(_xldudf_SCOTT_SUMTRANSACTIONS(Scotts_Org1,'COA - VALUE TABLE'!$A255,'COA - VALUE TABLE'!AZ$5,'COA - VALUE TABLE'!AZ$6),0)</f>
        <v>0</v>
      </c>
      <c r="BA255" s="350" cm="1">
        <f t="array" ref="BA255">IFERROR(_xldudf_SCOTT_SUMTRANSACTIONS(Scotts_Org1,'COA - VALUE TABLE'!$A255,'COA - VALUE TABLE'!BA$5,'COA - VALUE TABLE'!BA$6),0)</f>
        <v>0</v>
      </c>
      <c r="BB255" s="350" cm="1">
        <f t="array" ref="BB255">IFERROR(_xldudf_SCOTT_SUMTRANSACTIONS(Scotts_Org1,'COA - VALUE TABLE'!$A255,'COA - VALUE TABLE'!BB$5,'COA - VALUE TABLE'!BB$6),0)</f>
        <v>0</v>
      </c>
      <c r="BC255" s="350" cm="1">
        <f t="array" ref="BC255">IFERROR(_xldudf_SCOTT_SUMTRANSACTIONS(Scotts_Org1,'COA - VALUE TABLE'!$A255,'COA - VALUE TABLE'!BC$5,'COA - VALUE TABLE'!BC$6),0)</f>
        <v>0</v>
      </c>
      <c r="BD255" s="350" cm="1">
        <f t="array" ref="BD255">IFERROR(_xldudf_SCOTT_SUMTRANSACTIONS(Scotts_Org1,'COA - VALUE TABLE'!$A255,'COA - VALUE TABLE'!BD$5,'COA - VALUE TABLE'!BD$6),0)</f>
        <v>0</v>
      </c>
      <c r="BE255" s="350" cm="1">
        <f t="array" ref="BE255">IFERROR(_xldudf_SCOTT_SUMTRANSACTIONS(Scotts_Org1,'COA - VALUE TABLE'!$A255,'COA - VALUE TABLE'!BE$5,'COA - VALUE TABLE'!BE$6),0)</f>
        <v>0</v>
      </c>
      <c r="BF255" s="350" cm="1">
        <f t="array" ref="BF255">IFERROR(_xldudf_SCOTT_SUMTRANSACTIONS(Scotts_Org1,'COA - VALUE TABLE'!$A255,'COA - VALUE TABLE'!BF$5,'COA - VALUE TABLE'!BF$6),0)</f>
        <v>0</v>
      </c>
      <c r="BG255" s="350" cm="1">
        <f t="array" ref="BG255">IFERROR(_xldudf_SCOTT_SUMTRANSACTIONS(Scotts_Org1,'COA - VALUE TABLE'!$A255,'COA - VALUE TABLE'!BG$5,'COA - VALUE TABLE'!BG$6),0)</f>
        <v>0</v>
      </c>
      <c r="BH255" s="350" cm="1">
        <f t="array" ref="BH255">IFERROR(_xldudf_SCOTT_SUMTRANSACTIONS(Scotts_Org1,'COA - VALUE TABLE'!$A255,'COA - VALUE TABLE'!BH$5,'COA - VALUE TABLE'!BH$6),0)</f>
        <v>0</v>
      </c>
      <c r="BI255" s="350" cm="1">
        <f t="array" ref="BI255">IFERROR(_xldudf_SCOTT_SUMTRANSACTIONS(Scotts_Org1,'COA - VALUE TABLE'!$A255,'COA - VALUE TABLE'!BI$5,'COA - VALUE TABLE'!BI$6),0)</f>
        <v>0</v>
      </c>
      <c r="BJ255" s="351" cm="1">
        <f t="array" ref="BJ255">IFERROR(_xldudf_SCOTT_SUMTRANSACTIONS(Scotts_Org1,'COA - VALUE TABLE'!$A255,'COA - VALUE TABLE'!BJ$5,'COA - VALUE TABLE'!BJ$6),0)</f>
        <v>0</v>
      </c>
    </row>
    <row r="256" spans="1:62" x14ac:dyDescent="0.2">
      <c r="A256" s="2"/>
      <c r="B256" s="341"/>
      <c r="C256" s="341"/>
      <c r="D256" s="341"/>
      <c r="E256" s="341"/>
      <c r="F256" s="341"/>
      <c r="G256" s="341"/>
      <c r="H256" s="341"/>
      <c r="I256" s="341"/>
      <c r="J256" s="341"/>
      <c r="K256" s="3"/>
      <c r="L256" t="str">
        <f t="shared" si="48"/>
        <v xml:space="preserve"> - </v>
      </c>
      <c r="M256" t="s">
        <v>456</v>
      </c>
      <c r="S256" s="349" cm="1">
        <f t="array" ref="S256">IFERROR(_xldudf_SCOTT_SUMTRANSACTIONS(Scotts_Org1,'COA - VALUE TABLE'!$A256,'COA - VALUE TABLE'!S$5,'COA - VALUE TABLE'!S$6),0)</f>
        <v>0</v>
      </c>
      <c r="T256" s="350" cm="1">
        <f t="array" ref="T256">IFERROR(_xldudf_SCOTT_SUMTRANSACTIONS(Scotts_Org1,'COA - VALUE TABLE'!$A256,'COA - VALUE TABLE'!T$5,'COA - VALUE TABLE'!T$6),0)</f>
        <v>0</v>
      </c>
      <c r="U256" s="350" cm="1">
        <f t="array" ref="U256">IFERROR(_xldudf_SCOTT_SUMTRANSACTIONS(Scotts_Org1,'COA - VALUE TABLE'!$A256,'COA - VALUE TABLE'!U$5,'COA - VALUE TABLE'!U$6),0)</f>
        <v>0</v>
      </c>
      <c r="V256" s="350" cm="1">
        <f t="array" ref="V256">IFERROR(_xldudf_SCOTT_SUMTRANSACTIONS(Scotts_Org1,'COA - VALUE TABLE'!$A256,'COA - VALUE TABLE'!V$5,'COA - VALUE TABLE'!V$6),0)</f>
        <v>0</v>
      </c>
      <c r="W256" s="350" cm="1">
        <f t="array" ref="W256">IFERROR(_xldudf_SCOTT_SUMTRANSACTIONS(Scotts_Org1,'COA - VALUE TABLE'!$A256,'COA - VALUE TABLE'!W$5,'COA - VALUE TABLE'!W$6),0)</f>
        <v>0</v>
      </c>
      <c r="X256" s="350" cm="1">
        <f t="array" ref="X256">IFERROR(_xldudf_SCOTT_SUMTRANSACTIONS(Scotts_Org1,'COA - VALUE TABLE'!$A256,'COA - VALUE TABLE'!X$5,'COA - VALUE TABLE'!X$6),0)</f>
        <v>0</v>
      </c>
      <c r="Y256" s="350" cm="1">
        <f t="array" ref="Y256">IFERROR(_xldudf_SCOTT_SUMTRANSACTIONS(Scotts_Org1,'COA - VALUE TABLE'!$A256,'COA - VALUE TABLE'!Y$5,'COA - VALUE TABLE'!Y$6),0)</f>
        <v>0</v>
      </c>
      <c r="Z256" s="350" cm="1">
        <f t="array" ref="Z256">IFERROR(_xldudf_SCOTT_SUMTRANSACTIONS(Scotts_Org1,'COA - VALUE TABLE'!$A256,'COA - VALUE TABLE'!Z$5,'COA - VALUE TABLE'!Z$6),0)</f>
        <v>0</v>
      </c>
      <c r="AA256" s="350" cm="1">
        <f t="array" ref="AA256">IFERROR(_xldudf_SCOTT_SUMTRANSACTIONS(Scotts_Org1,'COA - VALUE TABLE'!$A256,'COA - VALUE TABLE'!AA$5,'COA - VALUE TABLE'!AA$6),0)</f>
        <v>0</v>
      </c>
      <c r="AB256" s="350" cm="1">
        <f t="array" ref="AB256">IFERROR(_xldudf_SCOTT_SUMTRANSACTIONS(Scotts_Org1,'COA - VALUE TABLE'!$A256,'COA - VALUE TABLE'!AB$5,'COA - VALUE TABLE'!AB$6),0)</f>
        <v>0</v>
      </c>
      <c r="AC256" s="350" cm="1">
        <f t="array" ref="AC256">IFERROR(_xldudf_SCOTT_SUMTRANSACTIONS(Scotts_Org1,'COA - VALUE TABLE'!$A256,'COA - VALUE TABLE'!AC$5,'COA - VALUE TABLE'!AC$6),0)</f>
        <v>0</v>
      </c>
      <c r="AD256" s="350" cm="1">
        <f t="array" ref="AD256">IFERROR(_xldudf_SCOTT_SUMTRANSACTIONS(Scotts_Org1,'COA - VALUE TABLE'!$A256,'COA - VALUE TABLE'!AD$5,'COA - VALUE TABLE'!AD$6),0)</f>
        <v>0</v>
      </c>
      <c r="AE256" s="350">
        <f t="shared" si="49"/>
        <v>0</v>
      </c>
      <c r="AF256" s="350">
        <f>IF(Header!$C$4=S$7,S256,0)+IF(Header!$C$4=T$7,T256,0)+IF(Header!$C$4=U$7,U256,0)+IF(Header!$C$4=V$7,V256,0)+IF(Header!$C$4=W$7,W256,0)+IF(Header!$C$4=X$7,X256,0)+IF(Header!$C$4=Y$7,Y256,0)+IF(Header!$C$4=Z$7,Z256,0)+IF(Header!$C$4=AA$7,AA256,0)+IF(Header!$C$4=AB$7,AB256,0)+IF(Header!$C$4=AC$7,AC256,0)+IF(Header!$C$4=AD$7,AD256,0)</f>
        <v>0</v>
      </c>
      <c r="AG256" s="351">
        <f t="shared" si="62"/>
        <v>0</v>
      </c>
      <c r="AJ256" s="2">
        <f t="shared" si="50"/>
        <v>0</v>
      </c>
      <c r="AK256" s="341">
        <f t="shared" si="51"/>
        <v>0</v>
      </c>
      <c r="AL256" s="341">
        <f t="shared" si="52"/>
        <v>0</v>
      </c>
      <c r="AM256" s="341">
        <f t="shared" si="53"/>
        <v>0</v>
      </c>
      <c r="AN256" s="341">
        <f t="shared" si="54"/>
        <v>0</v>
      </c>
      <c r="AO256" s="341">
        <f t="shared" si="55"/>
        <v>0</v>
      </c>
      <c r="AP256" s="341">
        <f t="shared" si="56"/>
        <v>0</v>
      </c>
      <c r="AQ256" s="341">
        <f t="shared" si="57"/>
        <v>0</v>
      </c>
      <c r="AR256" s="341">
        <f t="shared" si="58"/>
        <v>0</v>
      </c>
      <c r="AS256" s="341">
        <f t="shared" si="59"/>
        <v>0</v>
      </c>
      <c r="AT256" s="341">
        <f t="shared" si="60"/>
        <v>0</v>
      </c>
      <c r="AU256" s="341">
        <f t="shared" si="61"/>
        <v>0</v>
      </c>
      <c r="AV256" s="351"/>
      <c r="AX256" s="349" cm="1">
        <f t="array" ref="AX256">IFERROR(_xldudf_SCOTT_SUMTRANSACTIONS(Scotts_Org1,'COA - VALUE TABLE'!$A256,'COA - VALUE TABLE'!AX$5,'COA - VALUE TABLE'!AX$6),0)</f>
        <v>0</v>
      </c>
      <c r="AY256" s="350" cm="1">
        <f t="array" ref="AY256">IFERROR(_xldudf_SCOTT_SUMTRANSACTIONS(Scotts_Org1,'COA - VALUE TABLE'!$A256,'COA - VALUE TABLE'!AY$5,'COA - VALUE TABLE'!AY$6),0)</f>
        <v>0</v>
      </c>
      <c r="AZ256" s="350" cm="1">
        <f t="array" ref="AZ256">IFERROR(_xldudf_SCOTT_SUMTRANSACTIONS(Scotts_Org1,'COA - VALUE TABLE'!$A256,'COA - VALUE TABLE'!AZ$5,'COA - VALUE TABLE'!AZ$6),0)</f>
        <v>0</v>
      </c>
      <c r="BA256" s="350" cm="1">
        <f t="array" ref="BA256">IFERROR(_xldudf_SCOTT_SUMTRANSACTIONS(Scotts_Org1,'COA - VALUE TABLE'!$A256,'COA - VALUE TABLE'!BA$5,'COA - VALUE TABLE'!BA$6),0)</f>
        <v>0</v>
      </c>
      <c r="BB256" s="350" cm="1">
        <f t="array" ref="BB256">IFERROR(_xldudf_SCOTT_SUMTRANSACTIONS(Scotts_Org1,'COA - VALUE TABLE'!$A256,'COA - VALUE TABLE'!BB$5,'COA - VALUE TABLE'!BB$6),0)</f>
        <v>0</v>
      </c>
      <c r="BC256" s="350" cm="1">
        <f t="array" ref="BC256">IFERROR(_xldudf_SCOTT_SUMTRANSACTIONS(Scotts_Org1,'COA - VALUE TABLE'!$A256,'COA - VALUE TABLE'!BC$5,'COA - VALUE TABLE'!BC$6),0)</f>
        <v>0</v>
      </c>
      <c r="BD256" s="350" cm="1">
        <f t="array" ref="BD256">IFERROR(_xldudf_SCOTT_SUMTRANSACTIONS(Scotts_Org1,'COA - VALUE TABLE'!$A256,'COA - VALUE TABLE'!BD$5,'COA - VALUE TABLE'!BD$6),0)</f>
        <v>0</v>
      </c>
      <c r="BE256" s="350" cm="1">
        <f t="array" ref="BE256">IFERROR(_xldudf_SCOTT_SUMTRANSACTIONS(Scotts_Org1,'COA - VALUE TABLE'!$A256,'COA - VALUE TABLE'!BE$5,'COA - VALUE TABLE'!BE$6),0)</f>
        <v>0</v>
      </c>
      <c r="BF256" s="350" cm="1">
        <f t="array" ref="BF256">IFERROR(_xldudf_SCOTT_SUMTRANSACTIONS(Scotts_Org1,'COA - VALUE TABLE'!$A256,'COA - VALUE TABLE'!BF$5,'COA - VALUE TABLE'!BF$6),0)</f>
        <v>0</v>
      </c>
      <c r="BG256" s="350" cm="1">
        <f t="array" ref="BG256">IFERROR(_xldudf_SCOTT_SUMTRANSACTIONS(Scotts_Org1,'COA - VALUE TABLE'!$A256,'COA - VALUE TABLE'!BG$5,'COA - VALUE TABLE'!BG$6),0)</f>
        <v>0</v>
      </c>
      <c r="BH256" s="350" cm="1">
        <f t="array" ref="BH256">IFERROR(_xldudf_SCOTT_SUMTRANSACTIONS(Scotts_Org1,'COA - VALUE TABLE'!$A256,'COA - VALUE TABLE'!BH$5,'COA - VALUE TABLE'!BH$6),0)</f>
        <v>0</v>
      </c>
      <c r="BI256" s="350" cm="1">
        <f t="array" ref="BI256">IFERROR(_xldudf_SCOTT_SUMTRANSACTIONS(Scotts_Org1,'COA - VALUE TABLE'!$A256,'COA - VALUE TABLE'!BI$5,'COA - VALUE TABLE'!BI$6),0)</f>
        <v>0</v>
      </c>
      <c r="BJ256" s="351" cm="1">
        <f t="array" ref="BJ256">IFERROR(_xldudf_SCOTT_SUMTRANSACTIONS(Scotts_Org1,'COA - VALUE TABLE'!$A256,'COA - VALUE TABLE'!BJ$5,'COA - VALUE TABLE'!BJ$6),0)</f>
        <v>0</v>
      </c>
    </row>
    <row r="257" spans="1:62" x14ac:dyDescent="0.2">
      <c r="A257" s="2"/>
      <c r="B257" s="341"/>
      <c r="C257" s="341"/>
      <c r="D257" s="341"/>
      <c r="E257" s="341"/>
      <c r="F257" s="341"/>
      <c r="G257" s="341"/>
      <c r="H257" s="341"/>
      <c r="I257" s="341"/>
      <c r="J257" s="341"/>
      <c r="K257" s="3"/>
      <c r="L257" t="str">
        <f t="shared" ref="L257:L300" si="63">CONCATENATE(A257," - ",C257)</f>
        <v xml:space="preserve"> - </v>
      </c>
      <c r="M257" t="s">
        <v>456</v>
      </c>
      <c r="S257" s="349" cm="1">
        <f t="array" ref="S257">IFERROR(_xldudf_SCOTT_SUMTRANSACTIONS(Scotts_Org1,'COA - VALUE TABLE'!$A257,'COA - VALUE TABLE'!S$5,'COA - VALUE TABLE'!S$6),0)</f>
        <v>0</v>
      </c>
      <c r="T257" s="350" cm="1">
        <f t="array" ref="T257">IFERROR(_xldudf_SCOTT_SUMTRANSACTIONS(Scotts_Org1,'COA - VALUE TABLE'!$A257,'COA - VALUE TABLE'!T$5,'COA - VALUE TABLE'!T$6),0)</f>
        <v>0</v>
      </c>
      <c r="U257" s="350" cm="1">
        <f t="array" ref="U257">IFERROR(_xldudf_SCOTT_SUMTRANSACTIONS(Scotts_Org1,'COA - VALUE TABLE'!$A257,'COA - VALUE TABLE'!U$5,'COA - VALUE TABLE'!U$6),0)</f>
        <v>0</v>
      </c>
      <c r="V257" s="350" cm="1">
        <f t="array" ref="V257">IFERROR(_xldudf_SCOTT_SUMTRANSACTIONS(Scotts_Org1,'COA - VALUE TABLE'!$A257,'COA - VALUE TABLE'!V$5,'COA - VALUE TABLE'!V$6),0)</f>
        <v>0</v>
      </c>
      <c r="W257" s="350" cm="1">
        <f t="array" ref="W257">IFERROR(_xldudf_SCOTT_SUMTRANSACTIONS(Scotts_Org1,'COA - VALUE TABLE'!$A257,'COA - VALUE TABLE'!W$5,'COA - VALUE TABLE'!W$6),0)</f>
        <v>0</v>
      </c>
      <c r="X257" s="350" cm="1">
        <f t="array" ref="X257">IFERROR(_xldudf_SCOTT_SUMTRANSACTIONS(Scotts_Org1,'COA - VALUE TABLE'!$A257,'COA - VALUE TABLE'!X$5,'COA - VALUE TABLE'!X$6),0)</f>
        <v>0</v>
      </c>
      <c r="Y257" s="350" cm="1">
        <f t="array" ref="Y257">IFERROR(_xldudf_SCOTT_SUMTRANSACTIONS(Scotts_Org1,'COA - VALUE TABLE'!$A257,'COA - VALUE TABLE'!Y$5,'COA - VALUE TABLE'!Y$6),0)</f>
        <v>0</v>
      </c>
      <c r="Z257" s="350" cm="1">
        <f t="array" ref="Z257">IFERROR(_xldudf_SCOTT_SUMTRANSACTIONS(Scotts_Org1,'COA - VALUE TABLE'!$A257,'COA - VALUE TABLE'!Z$5,'COA - VALUE TABLE'!Z$6),0)</f>
        <v>0</v>
      </c>
      <c r="AA257" s="350" cm="1">
        <f t="array" ref="AA257">IFERROR(_xldudf_SCOTT_SUMTRANSACTIONS(Scotts_Org1,'COA - VALUE TABLE'!$A257,'COA - VALUE TABLE'!AA$5,'COA - VALUE TABLE'!AA$6),0)</f>
        <v>0</v>
      </c>
      <c r="AB257" s="350" cm="1">
        <f t="array" ref="AB257">IFERROR(_xldudf_SCOTT_SUMTRANSACTIONS(Scotts_Org1,'COA - VALUE TABLE'!$A257,'COA - VALUE TABLE'!AB$5,'COA - VALUE TABLE'!AB$6),0)</f>
        <v>0</v>
      </c>
      <c r="AC257" s="350" cm="1">
        <f t="array" ref="AC257">IFERROR(_xldudf_SCOTT_SUMTRANSACTIONS(Scotts_Org1,'COA - VALUE TABLE'!$A257,'COA - VALUE TABLE'!AC$5,'COA - VALUE TABLE'!AC$6),0)</f>
        <v>0</v>
      </c>
      <c r="AD257" s="350" cm="1">
        <f t="array" ref="AD257">IFERROR(_xldudf_SCOTT_SUMTRANSACTIONS(Scotts_Org1,'COA - VALUE TABLE'!$A257,'COA - VALUE TABLE'!AD$5,'COA - VALUE TABLE'!AD$6),0)</f>
        <v>0</v>
      </c>
      <c r="AE257" s="350">
        <f t="shared" si="49"/>
        <v>0</v>
      </c>
      <c r="AF257" s="350">
        <f>IF(Header!$C$4=S$7,S257,0)+IF(Header!$C$4=T$7,T257,0)+IF(Header!$C$4=U$7,U257,0)+IF(Header!$C$4=V$7,V257,0)+IF(Header!$C$4=W$7,W257,0)+IF(Header!$C$4=X$7,X257,0)+IF(Header!$C$4=Y$7,Y257,0)+IF(Header!$C$4=Z$7,Z257,0)+IF(Header!$C$4=AA$7,AA257,0)+IF(Header!$C$4=AB$7,AB257,0)+IF(Header!$C$4=AC$7,AC257,0)+IF(Header!$C$4=AD$7,AD257,0)</f>
        <v>0</v>
      </c>
      <c r="AG257" s="351">
        <f t="shared" si="62"/>
        <v>0</v>
      </c>
      <c r="AJ257" s="2">
        <f t="shared" si="50"/>
        <v>0</v>
      </c>
      <c r="AK257" s="341">
        <f t="shared" si="51"/>
        <v>0</v>
      </c>
      <c r="AL257" s="341">
        <f t="shared" si="52"/>
        <v>0</v>
      </c>
      <c r="AM257" s="341">
        <f t="shared" si="53"/>
        <v>0</v>
      </c>
      <c r="AN257" s="341">
        <f t="shared" si="54"/>
        <v>0</v>
      </c>
      <c r="AO257" s="341">
        <f t="shared" si="55"/>
        <v>0</v>
      </c>
      <c r="AP257" s="341">
        <f t="shared" si="56"/>
        <v>0</v>
      </c>
      <c r="AQ257" s="341">
        <f t="shared" si="57"/>
        <v>0</v>
      </c>
      <c r="AR257" s="341">
        <f t="shared" si="58"/>
        <v>0</v>
      </c>
      <c r="AS257" s="341">
        <f t="shared" si="59"/>
        <v>0</v>
      </c>
      <c r="AT257" s="341">
        <f t="shared" si="60"/>
        <v>0</v>
      </c>
      <c r="AU257" s="341">
        <f t="shared" si="61"/>
        <v>0</v>
      </c>
      <c r="AV257" s="351"/>
      <c r="AX257" s="349" cm="1">
        <f t="array" ref="AX257">IFERROR(_xldudf_SCOTT_SUMTRANSACTIONS(Scotts_Org1,'COA - VALUE TABLE'!$A257,'COA - VALUE TABLE'!AX$5,'COA - VALUE TABLE'!AX$6),0)</f>
        <v>0</v>
      </c>
      <c r="AY257" s="350" cm="1">
        <f t="array" ref="AY257">IFERROR(_xldudf_SCOTT_SUMTRANSACTIONS(Scotts_Org1,'COA - VALUE TABLE'!$A257,'COA - VALUE TABLE'!AY$5,'COA - VALUE TABLE'!AY$6),0)</f>
        <v>0</v>
      </c>
      <c r="AZ257" s="350" cm="1">
        <f t="array" ref="AZ257">IFERROR(_xldudf_SCOTT_SUMTRANSACTIONS(Scotts_Org1,'COA - VALUE TABLE'!$A257,'COA - VALUE TABLE'!AZ$5,'COA - VALUE TABLE'!AZ$6),0)</f>
        <v>0</v>
      </c>
      <c r="BA257" s="350" cm="1">
        <f t="array" ref="BA257">IFERROR(_xldudf_SCOTT_SUMTRANSACTIONS(Scotts_Org1,'COA - VALUE TABLE'!$A257,'COA - VALUE TABLE'!BA$5,'COA - VALUE TABLE'!BA$6),0)</f>
        <v>0</v>
      </c>
      <c r="BB257" s="350" cm="1">
        <f t="array" ref="BB257">IFERROR(_xldudf_SCOTT_SUMTRANSACTIONS(Scotts_Org1,'COA - VALUE TABLE'!$A257,'COA - VALUE TABLE'!BB$5,'COA - VALUE TABLE'!BB$6),0)</f>
        <v>0</v>
      </c>
      <c r="BC257" s="350" cm="1">
        <f t="array" ref="BC257">IFERROR(_xldudf_SCOTT_SUMTRANSACTIONS(Scotts_Org1,'COA - VALUE TABLE'!$A257,'COA - VALUE TABLE'!BC$5,'COA - VALUE TABLE'!BC$6),0)</f>
        <v>0</v>
      </c>
      <c r="BD257" s="350" cm="1">
        <f t="array" ref="BD257">IFERROR(_xldudf_SCOTT_SUMTRANSACTIONS(Scotts_Org1,'COA - VALUE TABLE'!$A257,'COA - VALUE TABLE'!BD$5,'COA - VALUE TABLE'!BD$6),0)</f>
        <v>0</v>
      </c>
      <c r="BE257" s="350" cm="1">
        <f t="array" ref="BE257">IFERROR(_xldudf_SCOTT_SUMTRANSACTIONS(Scotts_Org1,'COA - VALUE TABLE'!$A257,'COA - VALUE TABLE'!BE$5,'COA - VALUE TABLE'!BE$6),0)</f>
        <v>0</v>
      </c>
      <c r="BF257" s="350" cm="1">
        <f t="array" ref="BF257">IFERROR(_xldudf_SCOTT_SUMTRANSACTIONS(Scotts_Org1,'COA - VALUE TABLE'!$A257,'COA - VALUE TABLE'!BF$5,'COA - VALUE TABLE'!BF$6),0)</f>
        <v>0</v>
      </c>
      <c r="BG257" s="350" cm="1">
        <f t="array" ref="BG257">IFERROR(_xldudf_SCOTT_SUMTRANSACTIONS(Scotts_Org1,'COA - VALUE TABLE'!$A257,'COA - VALUE TABLE'!BG$5,'COA - VALUE TABLE'!BG$6),0)</f>
        <v>0</v>
      </c>
      <c r="BH257" s="350" cm="1">
        <f t="array" ref="BH257">IFERROR(_xldudf_SCOTT_SUMTRANSACTIONS(Scotts_Org1,'COA - VALUE TABLE'!$A257,'COA - VALUE TABLE'!BH$5,'COA - VALUE TABLE'!BH$6),0)</f>
        <v>0</v>
      </c>
      <c r="BI257" s="350" cm="1">
        <f t="array" ref="BI257">IFERROR(_xldudf_SCOTT_SUMTRANSACTIONS(Scotts_Org1,'COA - VALUE TABLE'!$A257,'COA - VALUE TABLE'!BI$5,'COA - VALUE TABLE'!BI$6),0)</f>
        <v>0</v>
      </c>
      <c r="BJ257" s="351" cm="1">
        <f t="array" ref="BJ257">IFERROR(_xldudf_SCOTT_SUMTRANSACTIONS(Scotts_Org1,'COA - VALUE TABLE'!$A257,'COA - VALUE TABLE'!BJ$5,'COA - VALUE TABLE'!BJ$6),0)</f>
        <v>0</v>
      </c>
    </row>
    <row r="258" spans="1:62" x14ac:dyDescent="0.2">
      <c r="A258" s="2"/>
      <c r="B258" s="341"/>
      <c r="C258" s="341"/>
      <c r="D258" s="341"/>
      <c r="E258" s="341"/>
      <c r="F258" s="341"/>
      <c r="G258" s="341"/>
      <c r="H258" s="341"/>
      <c r="I258" s="341"/>
      <c r="J258" s="341"/>
      <c r="K258" s="3"/>
      <c r="L258" t="str">
        <f t="shared" si="63"/>
        <v xml:space="preserve"> - </v>
      </c>
      <c r="M258" t="s">
        <v>456</v>
      </c>
      <c r="S258" s="349" cm="1">
        <f t="array" ref="S258">IFERROR(_xldudf_SCOTT_SUMTRANSACTIONS(Scotts_Org1,'COA - VALUE TABLE'!$A258,'COA - VALUE TABLE'!S$5,'COA - VALUE TABLE'!S$6),0)</f>
        <v>0</v>
      </c>
      <c r="T258" s="350" cm="1">
        <f t="array" ref="T258">IFERROR(_xldudf_SCOTT_SUMTRANSACTIONS(Scotts_Org1,'COA - VALUE TABLE'!$A258,'COA - VALUE TABLE'!T$5,'COA - VALUE TABLE'!T$6),0)</f>
        <v>0</v>
      </c>
      <c r="U258" s="350" cm="1">
        <f t="array" ref="U258">IFERROR(_xldudf_SCOTT_SUMTRANSACTIONS(Scotts_Org1,'COA - VALUE TABLE'!$A258,'COA - VALUE TABLE'!U$5,'COA - VALUE TABLE'!U$6),0)</f>
        <v>0</v>
      </c>
      <c r="V258" s="350" cm="1">
        <f t="array" ref="V258">IFERROR(_xldudf_SCOTT_SUMTRANSACTIONS(Scotts_Org1,'COA - VALUE TABLE'!$A258,'COA - VALUE TABLE'!V$5,'COA - VALUE TABLE'!V$6),0)</f>
        <v>0</v>
      </c>
      <c r="W258" s="350" cm="1">
        <f t="array" ref="W258">IFERROR(_xldudf_SCOTT_SUMTRANSACTIONS(Scotts_Org1,'COA - VALUE TABLE'!$A258,'COA - VALUE TABLE'!W$5,'COA - VALUE TABLE'!W$6),0)</f>
        <v>0</v>
      </c>
      <c r="X258" s="350" cm="1">
        <f t="array" ref="X258">IFERROR(_xldudf_SCOTT_SUMTRANSACTIONS(Scotts_Org1,'COA - VALUE TABLE'!$A258,'COA - VALUE TABLE'!X$5,'COA - VALUE TABLE'!X$6),0)</f>
        <v>0</v>
      </c>
      <c r="Y258" s="350" cm="1">
        <f t="array" ref="Y258">IFERROR(_xldudf_SCOTT_SUMTRANSACTIONS(Scotts_Org1,'COA - VALUE TABLE'!$A258,'COA - VALUE TABLE'!Y$5,'COA - VALUE TABLE'!Y$6),0)</f>
        <v>0</v>
      </c>
      <c r="Z258" s="350" cm="1">
        <f t="array" ref="Z258">IFERROR(_xldudf_SCOTT_SUMTRANSACTIONS(Scotts_Org1,'COA - VALUE TABLE'!$A258,'COA - VALUE TABLE'!Z$5,'COA - VALUE TABLE'!Z$6),0)</f>
        <v>0</v>
      </c>
      <c r="AA258" s="350" cm="1">
        <f t="array" ref="AA258">IFERROR(_xldudf_SCOTT_SUMTRANSACTIONS(Scotts_Org1,'COA - VALUE TABLE'!$A258,'COA - VALUE TABLE'!AA$5,'COA - VALUE TABLE'!AA$6),0)</f>
        <v>0</v>
      </c>
      <c r="AB258" s="350" cm="1">
        <f t="array" ref="AB258">IFERROR(_xldudf_SCOTT_SUMTRANSACTIONS(Scotts_Org1,'COA - VALUE TABLE'!$A258,'COA - VALUE TABLE'!AB$5,'COA - VALUE TABLE'!AB$6),0)</f>
        <v>0</v>
      </c>
      <c r="AC258" s="350" cm="1">
        <f t="array" ref="AC258">IFERROR(_xldudf_SCOTT_SUMTRANSACTIONS(Scotts_Org1,'COA - VALUE TABLE'!$A258,'COA - VALUE TABLE'!AC$5,'COA - VALUE TABLE'!AC$6),0)</f>
        <v>0</v>
      </c>
      <c r="AD258" s="350" cm="1">
        <f t="array" ref="AD258">IFERROR(_xldudf_SCOTT_SUMTRANSACTIONS(Scotts_Org1,'COA - VALUE TABLE'!$A258,'COA - VALUE TABLE'!AD$5,'COA - VALUE TABLE'!AD$6),0)</f>
        <v>0</v>
      </c>
      <c r="AE258" s="350">
        <f t="shared" si="49"/>
        <v>0</v>
      </c>
      <c r="AF258" s="350">
        <f>IF(Header!$C$4=S$7,S258,0)+IF(Header!$C$4=T$7,T258,0)+IF(Header!$C$4=U$7,U258,0)+IF(Header!$C$4=V$7,V258,0)+IF(Header!$C$4=W$7,W258,0)+IF(Header!$C$4=X$7,X258,0)+IF(Header!$C$4=Y$7,Y258,0)+IF(Header!$C$4=Z$7,Z258,0)+IF(Header!$C$4=AA$7,AA258,0)+IF(Header!$C$4=AB$7,AB258,0)+IF(Header!$C$4=AC$7,AC258,0)+IF(Header!$C$4=AD$7,AD258,0)</f>
        <v>0</v>
      </c>
      <c r="AG258" s="351">
        <f t="shared" si="62"/>
        <v>0</v>
      </c>
      <c r="AJ258" s="2">
        <f t="shared" si="50"/>
        <v>0</v>
      </c>
      <c r="AK258" s="341">
        <f t="shared" si="51"/>
        <v>0</v>
      </c>
      <c r="AL258" s="341">
        <f t="shared" si="52"/>
        <v>0</v>
      </c>
      <c r="AM258" s="341">
        <f t="shared" si="53"/>
        <v>0</v>
      </c>
      <c r="AN258" s="341">
        <f t="shared" si="54"/>
        <v>0</v>
      </c>
      <c r="AO258" s="341">
        <f t="shared" si="55"/>
        <v>0</v>
      </c>
      <c r="AP258" s="341">
        <f t="shared" si="56"/>
        <v>0</v>
      </c>
      <c r="AQ258" s="341">
        <f t="shared" si="57"/>
        <v>0</v>
      </c>
      <c r="AR258" s="341">
        <f t="shared" si="58"/>
        <v>0</v>
      </c>
      <c r="AS258" s="341">
        <f t="shared" si="59"/>
        <v>0</v>
      </c>
      <c r="AT258" s="341">
        <f t="shared" si="60"/>
        <v>0</v>
      </c>
      <c r="AU258" s="341">
        <f t="shared" si="61"/>
        <v>0</v>
      </c>
      <c r="AV258" s="351"/>
      <c r="AX258" s="349" cm="1">
        <f t="array" ref="AX258">IFERROR(_xldudf_SCOTT_SUMTRANSACTIONS(Scotts_Org1,'COA - VALUE TABLE'!$A258,'COA - VALUE TABLE'!AX$5,'COA - VALUE TABLE'!AX$6),0)</f>
        <v>0</v>
      </c>
      <c r="AY258" s="350" cm="1">
        <f t="array" ref="AY258">IFERROR(_xldudf_SCOTT_SUMTRANSACTIONS(Scotts_Org1,'COA - VALUE TABLE'!$A258,'COA - VALUE TABLE'!AY$5,'COA - VALUE TABLE'!AY$6),0)</f>
        <v>0</v>
      </c>
      <c r="AZ258" s="350" cm="1">
        <f t="array" ref="AZ258">IFERROR(_xldudf_SCOTT_SUMTRANSACTIONS(Scotts_Org1,'COA - VALUE TABLE'!$A258,'COA - VALUE TABLE'!AZ$5,'COA - VALUE TABLE'!AZ$6),0)</f>
        <v>0</v>
      </c>
      <c r="BA258" s="350" cm="1">
        <f t="array" ref="BA258">IFERROR(_xldudf_SCOTT_SUMTRANSACTIONS(Scotts_Org1,'COA - VALUE TABLE'!$A258,'COA - VALUE TABLE'!BA$5,'COA - VALUE TABLE'!BA$6),0)</f>
        <v>0</v>
      </c>
      <c r="BB258" s="350" cm="1">
        <f t="array" ref="BB258">IFERROR(_xldudf_SCOTT_SUMTRANSACTIONS(Scotts_Org1,'COA - VALUE TABLE'!$A258,'COA - VALUE TABLE'!BB$5,'COA - VALUE TABLE'!BB$6),0)</f>
        <v>0</v>
      </c>
      <c r="BC258" s="350" cm="1">
        <f t="array" ref="BC258">IFERROR(_xldudf_SCOTT_SUMTRANSACTIONS(Scotts_Org1,'COA - VALUE TABLE'!$A258,'COA - VALUE TABLE'!BC$5,'COA - VALUE TABLE'!BC$6),0)</f>
        <v>0</v>
      </c>
      <c r="BD258" s="350" cm="1">
        <f t="array" ref="BD258">IFERROR(_xldudf_SCOTT_SUMTRANSACTIONS(Scotts_Org1,'COA - VALUE TABLE'!$A258,'COA - VALUE TABLE'!BD$5,'COA - VALUE TABLE'!BD$6),0)</f>
        <v>0</v>
      </c>
      <c r="BE258" s="350" cm="1">
        <f t="array" ref="BE258">IFERROR(_xldudf_SCOTT_SUMTRANSACTIONS(Scotts_Org1,'COA - VALUE TABLE'!$A258,'COA - VALUE TABLE'!BE$5,'COA - VALUE TABLE'!BE$6),0)</f>
        <v>0</v>
      </c>
      <c r="BF258" s="350" cm="1">
        <f t="array" ref="BF258">IFERROR(_xldudf_SCOTT_SUMTRANSACTIONS(Scotts_Org1,'COA - VALUE TABLE'!$A258,'COA - VALUE TABLE'!BF$5,'COA - VALUE TABLE'!BF$6),0)</f>
        <v>0</v>
      </c>
      <c r="BG258" s="350" cm="1">
        <f t="array" ref="BG258">IFERROR(_xldudf_SCOTT_SUMTRANSACTIONS(Scotts_Org1,'COA - VALUE TABLE'!$A258,'COA - VALUE TABLE'!BG$5,'COA - VALUE TABLE'!BG$6),0)</f>
        <v>0</v>
      </c>
      <c r="BH258" s="350" cm="1">
        <f t="array" ref="BH258">IFERROR(_xldudf_SCOTT_SUMTRANSACTIONS(Scotts_Org1,'COA - VALUE TABLE'!$A258,'COA - VALUE TABLE'!BH$5,'COA - VALUE TABLE'!BH$6),0)</f>
        <v>0</v>
      </c>
      <c r="BI258" s="350" cm="1">
        <f t="array" ref="BI258">IFERROR(_xldudf_SCOTT_SUMTRANSACTIONS(Scotts_Org1,'COA - VALUE TABLE'!$A258,'COA - VALUE TABLE'!BI$5,'COA - VALUE TABLE'!BI$6),0)</f>
        <v>0</v>
      </c>
      <c r="BJ258" s="351" cm="1">
        <f t="array" ref="BJ258">IFERROR(_xldudf_SCOTT_SUMTRANSACTIONS(Scotts_Org1,'COA - VALUE TABLE'!$A258,'COA - VALUE TABLE'!BJ$5,'COA - VALUE TABLE'!BJ$6),0)</f>
        <v>0</v>
      </c>
    </row>
    <row r="259" spans="1:62" x14ac:dyDescent="0.2">
      <c r="A259" s="2"/>
      <c r="B259" s="341"/>
      <c r="C259" s="341"/>
      <c r="D259" s="341"/>
      <c r="E259" s="341"/>
      <c r="F259" s="341"/>
      <c r="G259" s="341"/>
      <c r="H259" s="341"/>
      <c r="I259" s="341"/>
      <c r="J259" s="341"/>
      <c r="K259" s="3"/>
      <c r="L259" t="str">
        <f t="shared" si="63"/>
        <v xml:space="preserve"> - </v>
      </c>
      <c r="M259" t="s">
        <v>456</v>
      </c>
      <c r="S259" s="349" cm="1">
        <f t="array" ref="S259">IFERROR(_xldudf_SCOTT_SUMTRANSACTIONS(Scotts_Org1,'COA - VALUE TABLE'!$A259,'COA - VALUE TABLE'!S$5,'COA - VALUE TABLE'!S$6),0)</f>
        <v>0</v>
      </c>
      <c r="T259" s="350" cm="1">
        <f t="array" ref="T259">IFERROR(_xldudf_SCOTT_SUMTRANSACTIONS(Scotts_Org1,'COA - VALUE TABLE'!$A259,'COA - VALUE TABLE'!T$5,'COA - VALUE TABLE'!T$6),0)</f>
        <v>0</v>
      </c>
      <c r="U259" s="350" cm="1">
        <f t="array" ref="U259">IFERROR(_xldudf_SCOTT_SUMTRANSACTIONS(Scotts_Org1,'COA - VALUE TABLE'!$A259,'COA - VALUE TABLE'!U$5,'COA - VALUE TABLE'!U$6),0)</f>
        <v>0</v>
      </c>
      <c r="V259" s="350" cm="1">
        <f t="array" ref="V259">IFERROR(_xldudf_SCOTT_SUMTRANSACTIONS(Scotts_Org1,'COA - VALUE TABLE'!$A259,'COA - VALUE TABLE'!V$5,'COA - VALUE TABLE'!V$6),0)</f>
        <v>0</v>
      </c>
      <c r="W259" s="350" cm="1">
        <f t="array" ref="W259">IFERROR(_xldudf_SCOTT_SUMTRANSACTIONS(Scotts_Org1,'COA - VALUE TABLE'!$A259,'COA - VALUE TABLE'!W$5,'COA - VALUE TABLE'!W$6),0)</f>
        <v>0</v>
      </c>
      <c r="X259" s="350" cm="1">
        <f t="array" ref="X259">IFERROR(_xldudf_SCOTT_SUMTRANSACTIONS(Scotts_Org1,'COA - VALUE TABLE'!$A259,'COA - VALUE TABLE'!X$5,'COA - VALUE TABLE'!X$6),0)</f>
        <v>0</v>
      </c>
      <c r="Y259" s="350" cm="1">
        <f t="array" ref="Y259">IFERROR(_xldudf_SCOTT_SUMTRANSACTIONS(Scotts_Org1,'COA - VALUE TABLE'!$A259,'COA - VALUE TABLE'!Y$5,'COA - VALUE TABLE'!Y$6),0)</f>
        <v>0</v>
      </c>
      <c r="Z259" s="350" cm="1">
        <f t="array" ref="Z259">IFERROR(_xldudf_SCOTT_SUMTRANSACTIONS(Scotts_Org1,'COA - VALUE TABLE'!$A259,'COA - VALUE TABLE'!Z$5,'COA - VALUE TABLE'!Z$6),0)</f>
        <v>0</v>
      </c>
      <c r="AA259" s="350" cm="1">
        <f t="array" ref="AA259">IFERROR(_xldudf_SCOTT_SUMTRANSACTIONS(Scotts_Org1,'COA - VALUE TABLE'!$A259,'COA - VALUE TABLE'!AA$5,'COA - VALUE TABLE'!AA$6),0)</f>
        <v>0</v>
      </c>
      <c r="AB259" s="350" cm="1">
        <f t="array" ref="AB259">IFERROR(_xldudf_SCOTT_SUMTRANSACTIONS(Scotts_Org1,'COA - VALUE TABLE'!$A259,'COA - VALUE TABLE'!AB$5,'COA - VALUE TABLE'!AB$6),0)</f>
        <v>0</v>
      </c>
      <c r="AC259" s="350" cm="1">
        <f t="array" ref="AC259">IFERROR(_xldudf_SCOTT_SUMTRANSACTIONS(Scotts_Org1,'COA - VALUE TABLE'!$A259,'COA - VALUE TABLE'!AC$5,'COA - VALUE TABLE'!AC$6),0)</f>
        <v>0</v>
      </c>
      <c r="AD259" s="350" cm="1">
        <f t="array" ref="AD259">IFERROR(_xldudf_SCOTT_SUMTRANSACTIONS(Scotts_Org1,'COA - VALUE TABLE'!$A259,'COA - VALUE TABLE'!AD$5,'COA - VALUE TABLE'!AD$6),0)</f>
        <v>0</v>
      </c>
      <c r="AE259" s="350">
        <f t="shared" si="49"/>
        <v>0</v>
      </c>
      <c r="AF259" s="350">
        <f>IF(Header!$C$4=S$7,S259,0)+IF(Header!$C$4=T$7,T259,0)+IF(Header!$C$4=U$7,U259,0)+IF(Header!$C$4=V$7,V259,0)+IF(Header!$C$4=W$7,W259,0)+IF(Header!$C$4=X$7,X259,0)+IF(Header!$C$4=Y$7,Y259,0)+IF(Header!$C$4=Z$7,Z259,0)+IF(Header!$C$4=AA$7,AA259,0)+IF(Header!$C$4=AB$7,AB259,0)+IF(Header!$C$4=AC$7,AC259,0)+IF(Header!$C$4=AD$7,AD259,0)</f>
        <v>0</v>
      </c>
      <c r="AG259" s="351">
        <f t="shared" si="62"/>
        <v>0</v>
      </c>
      <c r="AJ259" s="2">
        <f t="shared" si="50"/>
        <v>0</v>
      </c>
      <c r="AK259" s="341">
        <f t="shared" si="51"/>
        <v>0</v>
      </c>
      <c r="AL259" s="341">
        <f t="shared" si="52"/>
        <v>0</v>
      </c>
      <c r="AM259" s="341">
        <f t="shared" si="53"/>
        <v>0</v>
      </c>
      <c r="AN259" s="341">
        <f t="shared" si="54"/>
        <v>0</v>
      </c>
      <c r="AO259" s="341">
        <f t="shared" si="55"/>
        <v>0</v>
      </c>
      <c r="AP259" s="341">
        <f t="shared" si="56"/>
        <v>0</v>
      </c>
      <c r="AQ259" s="341">
        <f t="shared" si="57"/>
        <v>0</v>
      </c>
      <c r="AR259" s="341">
        <f t="shared" si="58"/>
        <v>0</v>
      </c>
      <c r="AS259" s="341">
        <f t="shared" si="59"/>
        <v>0</v>
      </c>
      <c r="AT259" s="341">
        <f t="shared" si="60"/>
        <v>0</v>
      </c>
      <c r="AU259" s="341">
        <f t="shared" si="61"/>
        <v>0</v>
      </c>
      <c r="AV259" s="351"/>
      <c r="AX259" s="349" cm="1">
        <f t="array" ref="AX259">IFERROR(_xldudf_SCOTT_SUMTRANSACTIONS(Scotts_Org1,'COA - VALUE TABLE'!$A259,'COA - VALUE TABLE'!AX$5,'COA - VALUE TABLE'!AX$6),0)</f>
        <v>0</v>
      </c>
      <c r="AY259" s="350" cm="1">
        <f t="array" ref="AY259">IFERROR(_xldudf_SCOTT_SUMTRANSACTIONS(Scotts_Org1,'COA - VALUE TABLE'!$A259,'COA - VALUE TABLE'!AY$5,'COA - VALUE TABLE'!AY$6),0)</f>
        <v>0</v>
      </c>
      <c r="AZ259" s="350" cm="1">
        <f t="array" ref="AZ259">IFERROR(_xldudf_SCOTT_SUMTRANSACTIONS(Scotts_Org1,'COA - VALUE TABLE'!$A259,'COA - VALUE TABLE'!AZ$5,'COA - VALUE TABLE'!AZ$6),0)</f>
        <v>0</v>
      </c>
      <c r="BA259" s="350" cm="1">
        <f t="array" ref="BA259">IFERROR(_xldudf_SCOTT_SUMTRANSACTIONS(Scotts_Org1,'COA - VALUE TABLE'!$A259,'COA - VALUE TABLE'!BA$5,'COA - VALUE TABLE'!BA$6),0)</f>
        <v>0</v>
      </c>
      <c r="BB259" s="350" cm="1">
        <f t="array" ref="BB259">IFERROR(_xldudf_SCOTT_SUMTRANSACTIONS(Scotts_Org1,'COA - VALUE TABLE'!$A259,'COA - VALUE TABLE'!BB$5,'COA - VALUE TABLE'!BB$6),0)</f>
        <v>0</v>
      </c>
      <c r="BC259" s="350" cm="1">
        <f t="array" ref="BC259">IFERROR(_xldudf_SCOTT_SUMTRANSACTIONS(Scotts_Org1,'COA - VALUE TABLE'!$A259,'COA - VALUE TABLE'!BC$5,'COA - VALUE TABLE'!BC$6),0)</f>
        <v>0</v>
      </c>
      <c r="BD259" s="350" cm="1">
        <f t="array" ref="BD259">IFERROR(_xldudf_SCOTT_SUMTRANSACTIONS(Scotts_Org1,'COA - VALUE TABLE'!$A259,'COA - VALUE TABLE'!BD$5,'COA - VALUE TABLE'!BD$6),0)</f>
        <v>0</v>
      </c>
      <c r="BE259" s="350" cm="1">
        <f t="array" ref="BE259">IFERROR(_xldudf_SCOTT_SUMTRANSACTIONS(Scotts_Org1,'COA - VALUE TABLE'!$A259,'COA - VALUE TABLE'!BE$5,'COA - VALUE TABLE'!BE$6),0)</f>
        <v>0</v>
      </c>
      <c r="BF259" s="350" cm="1">
        <f t="array" ref="BF259">IFERROR(_xldudf_SCOTT_SUMTRANSACTIONS(Scotts_Org1,'COA - VALUE TABLE'!$A259,'COA - VALUE TABLE'!BF$5,'COA - VALUE TABLE'!BF$6),0)</f>
        <v>0</v>
      </c>
      <c r="BG259" s="350" cm="1">
        <f t="array" ref="BG259">IFERROR(_xldudf_SCOTT_SUMTRANSACTIONS(Scotts_Org1,'COA - VALUE TABLE'!$A259,'COA - VALUE TABLE'!BG$5,'COA - VALUE TABLE'!BG$6),0)</f>
        <v>0</v>
      </c>
      <c r="BH259" s="350" cm="1">
        <f t="array" ref="BH259">IFERROR(_xldudf_SCOTT_SUMTRANSACTIONS(Scotts_Org1,'COA - VALUE TABLE'!$A259,'COA - VALUE TABLE'!BH$5,'COA - VALUE TABLE'!BH$6),0)</f>
        <v>0</v>
      </c>
      <c r="BI259" s="350" cm="1">
        <f t="array" ref="BI259">IFERROR(_xldudf_SCOTT_SUMTRANSACTIONS(Scotts_Org1,'COA - VALUE TABLE'!$A259,'COA - VALUE TABLE'!BI$5,'COA - VALUE TABLE'!BI$6),0)</f>
        <v>0</v>
      </c>
      <c r="BJ259" s="351" cm="1">
        <f t="array" ref="BJ259">IFERROR(_xldudf_SCOTT_SUMTRANSACTIONS(Scotts_Org1,'COA - VALUE TABLE'!$A259,'COA - VALUE TABLE'!BJ$5,'COA - VALUE TABLE'!BJ$6),0)</f>
        <v>0</v>
      </c>
    </row>
    <row r="260" spans="1:62" x14ac:dyDescent="0.2">
      <c r="A260" s="2"/>
      <c r="B260" s="341"/>
      <c r="C260" s="341"/>
      <c r="D260" s="341"/>
      <c r="E260" s="341"/>
      <c r="F260" s="341"/>
      <c r="G260" s="341"/>
      <c r="H260" s="341"/>
      <c r="I260" s="341"/>
      <c r="J260" s="341"/>
      <c r="K260" s="3"/>
      <c r="L260" t="str">
        <f t="shared" si="63"/>
        <v xml:space="preserve"> - </v>
      </c>
      <c r="M260" t="s">
        <v>456</v>
      </c>
      <c r="S260" s="349" cm="1">
        <f t="array" ref="S260">IFERROR(_xldudf_SCOTT_SUMTRANSACTIONS(Scotts_Org1,'COA - VALUE TABLE'!$A260,'COA - VALUE TABLE'!S$5,'COA - VALUE TABLE'!S$6),0)</f>
        <v>0</v>
      </c>
      <c r="T260" s="350" cm="1">
        <f t="array" ref="T260">IFERROR(_xldudf_SCOTT_SUMTRANSACTIONS(Scotts_Org1,'COA - VALUE TABLE'!$A260,'COA - VALUE TABLE'!T$5,'COA - VALUE TABLE'!T$6),0)</f>
        <v>0</v>
      </c>
      <c r="U260" s="350" cm="1">
        <f t="array" ref="U260">IFERROR(_xldudf_SCOTT_SUMTRANSACTIONS(Scotts_Org1,'COA - VALUE TABLE'!$A260,'COA - VALUE TABLE'!U$5,'COA - VALUE TABLE'!U$6),0)</f>
        <v>0</v>
      </c>
      <c r="V260" s="350" cm="1">
        <f t="array" ref="V260">IFERROR(_xldudf_SCOTT_SUMTRANSACTIONS(Scotts_Org1,'COA - VALUE TABLE'!$A260,'COA - VALUE TABLE'!V$5,'COA - VALUE TABLE'!V$6),0)</f>
        <v>0</v>
      </c>
      <c r="W260" s="350" cm="1">
        <f t="array" ref="W260">IFERROR(_xldudf_SCOTT_SUMTRANSACTIONS(Scotts_Org1,'COA - VALUE TABLE'!$A260,'COA - VALUE TABLE'!W$5,'COA - VALUE TABLE'!W$6),0)</f>
        <v>0</v>
      </c>
      <c r="X260" s="350" cm="1">
        <f t="array" ref="X260">IFERROR(_xldudf_SCOTT_SUMTRANSACTIONS(Scotts_Org1,'COA - VALUE TABLE'!$A260,'COA - VALUE TABLE'!X$5,'COA - VALUE TABLE'!X$6),0)</f>
        <v>0</v>
      </c>
      <c r="Y260" s="350" cm="1">
        <f t="array" ref="Y260">IFERROR(_xldudf_SCOTT_SUMTRANSACTIONS(Scotts_Org1,'COA - VALUE TABLE'!$A260,'COA - VALUE TABLE'!Y$5,'COA - VALUE TABLE'!Y$6),0)</f>
        <v>0</v>
      </c>
      <c r="Z260" s="350" cm="1">
        <f t="array" ref="Z260">IFERROR(_xldudf_SCOTT_SUMTRANSACTIONS(Scotts_Org1,'COA - VALUE TABLE'!$A260,'COA - VALUE TABLE'!Z$5,'COA - VALUE TABLE'!Z$6),0)</f>
        <v>0</v>
      </c>
      <c r="AA260" s="350" cm="1">
        <f t="array" ref="AA260">IFERROR(_xldudf_SCOTT_SUMTRANSACTIONS(Scotts_Org1,'COA - VALUE TABLE'!$A260,'COA - VALUE TABLE'!AA$5,'COA - VALUE TABLE'!AA$6),0)</f>
        <v>0</v>
      </c>
      <c r="AB260" s="350" cm="1">
        <f t="array" ref="AB260">IFERROR(_xldudf_SCOTT_SUMTRANSACTIONS(Scotts_Org1,'COA - VALUE TABLE'!$A260,'COA - VALUE TABLE'!AB$5,'COA - VALUE TABLE'!AB$6),0)</f>
        <v>0</v>
      </c>
      <c r="AC260" s="350" cm="1">
        <f t="array" ref="AC260">IFERROR(_xldudf_SCOTT_SUMTRANSACTIONS(Scotts_Org1,'COA - VALUE TABLE'!$A260,'COA - VALUE TABLE'!AC$5,'COA - VALUE TABLE'!AC$6),0)</f>
        <v>0</v>
      </c>
      <c r="AD260" s="350" cm="1">
        <f t="array" ref="AD260">IFERROR(_xldudf_SCOTT_SUMTRANSACTIONS(Scotts_Org1,'COA - VALUE TABLE'!$A260,'COA - VALUE TABLE'!AD$5,'COA - VALUE TABLE'!AD$6),0)</f>
        <v>0</v>
      </c>
      <c r="AE260" s="350">
        <f t="shared" si="49"/>
        <v>0</v>
      </c>
      <c r="AF260" s="350">
        <f>IF(Header!$C$4=S$7,S260,0)+IF(Header!$C$4=T$7,T260,0)+IF(Header!$C$4=U$7,U260,0)+IF(Header!$C$4=V$7,V260,0)+IF(Header!$C$4=W$7,W260,0)+IF(Header!$C$4=X$7,X260,0)+IF(Header!$C$4=Y$7,Y260,0)+IF(Header!$C$4=Z$7,Z260,0)+IF(Header!$C$4=AA$7,AA260,0)+IF(Header!$C$4=AB$7,AB260,0)+IF(Header!$C$4=AC$7,AC260,0)+IF(Header!$C$4=AD$7,AD260,0)</f>
        <v>0</v>
      </c>
      <c r="AG260" s="351">
        <f t="shared" si="62"/>
        <v>0</v>
      </c>
      <c r="AJ260" s="2">
        <f t="shared" si="50"/>
        <v>0</v>
      </c>
      <c r="AK260" s="341">
        <f t="shared" si="51"/>
        <v>0</v>
      </c>
      <c r="AL260" s="341">
        <f t="shared" si="52"/>
        <v>0</v>
      </c>
      <c r="AM260" s="341">
        <f t="shared" si="53"/>
        <v>0</v>
      </c>
      <c r="AN260" s="341">
        <f t="shared" si="54"/>
        <v>0</v>
      </c>
      <c r="AO260" s="341">
        <f t="shared" si="55"/>
        <v>0</v>
      </c>
      <c r="AP260" s="341">
        <f t="shared" si="56"/>
        <v>0</v>
      </c>
      <c r="AQ260" s="341">
        <f t="shared" si="57"/>
        <v>0</v>
      </c>
      <c r="AR260" s="341">
        <f t="shared" si="58"/>
        <v>0</v>
      </c>
      <c r="AS260" s="341">
        <f t="shared" si="59"/>
        <v>0</v>
      </c>
      <c r="AT260" s="341">
        <f t="shared" si="60"/>
        <v>0</v>
      </c>
      <c r="AU260" s="341">
        <f t="shared" si="61"/>
        <v>0</v>
      </c>
      <c r="AV260" s="351"/>
      <c r="AX260" s="349" cm="1">
        <f t="array" ref="AX260">IFERROR(_xldudf_SCOTT_SUMTRANSACTIONS(Scotts_Org1,'COA - VALUE TABLE'!$A260,'COA - VALUE TABLE'!AX$5,'COA - VALUE TABLE'!AX$6),0)</f>
        <v>0</v>
      </c>
      <c r="AY260" s="350" cm="1">
        <f t="array" ref="AY260">IFERROR(_xldudf_SCOTT_SUMTRANSACTIONS(Scotts_Org1,'COA - VALUE TABLE'!$A260,'COA - VALUE TABLE'!AY$5,'COA - VALUE TABLE'!AY$6),0)</f>
        <v>0</v>
      </c>
      <c r="AZ260" s="350" cm="1">
        <f t="array" ref="AZ260">IFERROR(_xldudf_SCOTT_SUMTRANSACTIONS(Scotts_Org1,'COA - VALUE TABLE'!$A260,'COA - VALUE TABLE'!AZ$5,'COA - VALUE TABLE'!AZ$6),0)</f>
        <v>0</v>
      </c>
      <c r="BA260" s="350" cm="1">
        <f t="array" ref="BA260">IFERROR(_xldudf_SCOTT_SUMTRANSACTIONS(Scotts_Org1,'COA - VALUE TABLE'!$A260,'COA - VALUE TABLE'!BA$5,'COA - VALUE TABLE'!BA$6),0)</f>
        <v>0</v>
      </c>
      <c r="BB260" s="350" cm="1">
        <f t="array" ref="BB260">IFERROR(_xldudf_SCOTT_SUMTRANSACTIONS(Scotts_Org1,'COA - VALUE TABLE'!$A260,'COA - VALUE TABLE'!BB$5,'COA - VALUE TABLE'!BB$6),0)</f>
        <v>0</v>
      </c>
      <c r="BC260" s="350" cm="1">
        <f t="array" ref="BC260">IFERROR(_xldudf_SCOTT_SUMTRANSACTIONS(Scotts_Org1,'COA - VALUE TABLE'!$A260,'COA - VALUE TABLE'!BC$5,'COA - VALUE TABLE'!BC$6),0)</f>
        <v>0</v>
      </c>
      <c r="BD260" s="350" cm="1">
        <f t="array" ref="BD260">IFERROR(_xldudf_SCOTT_SUMTRANSACTIONS(Scotts_Org1,'COA - VALUE TABLE'!$A260,'COA - VALUE TABLE'!BD$5,'COA - VALUE TABLE'!BD$6),0)</f>
        <v>0</v>
      </c>
      <c r="BE260" s="350" cm="1">
        <f t="array" ref="BE260">IFERROR(_xldudf_SCOTT_SUMTRANSACTIONS(Scotts_Org1,'COA - VALUE TABLE'!$A260,'COA - VALUE TABLE'!BE$5,'COA - VALUE TABLE'!BE$6),0)</f>
        <v>0</v>
      </c>
      <c r="BF260" s="350" cm="1">
        <f t="array" ref="BF260">IFERROR(_xldudf_SCOTT_SUMTRANSACTIONS(Scotts_Org1,'COA - VALUE TABLE'!$A260,'COA - VALUE TABLE'!BF$5,'COA - VALUE TABLE'!BF$6),0)</f>
        <v>0</v>
      </c>
      <c r="BG260" s="350" cm="1">
        <f t="array" ref="BG260">IFERROR(_xldudf_SCOTT_SUMTRANSACTIONS(Scotts_Org1,'COA - VALUE TABLE'!$A260,'COA - VALUE TABLE'!BG$5,'COA - VALUE TABLE'!BG$6),0)</f>
        <v>0</v>
      </c>
      <c r="BH260" s="350" cm="1">
        <f t="array" ref="BH260">IFERROR(_xldudf_SCOTT_SUMTRANSACTIONS(Scotts_Org1,'COA - VALUE TABLE'!$A260,'COA - VALUE TABLE'!BH$5,'COA - VALUE TABLE'!BH$6),0)</f>
        <v>0</v>
      </c>
      <c r="BI260" s="350" cm="1">
        <f t="array" ref="BI260">IFERROR(_xldudf_SCOTT_SUMTRANSACTIONS(Scotts_Org1,'COA - VALUE TABLE'!$A260,'COA - VALUE TABLE'!BI$5,'COA - VALUE TABLE'!BI$6),0)</f>
        <v>0</v>
      </c>
      <c r="BJ260" s="351" cm="1">
        <f t="array" ref="BJ260">IFERROR(_xldudf_SCOTT_SUMTRANSACTIONS(Scotts_Org1,'COA - VALUE TABLE'!$A260,'COA - VALUE TABLE'!BJ$5,'COA - VALUE TABLE'!BJ$6),0)</f>
        <v>0</v>
      </c>
    </row>
    <row r="261" spans="1:62" x14ac:dyDescent="0.2">
      <c r="A261" s="2"/>
      <c r="B261" s="341"/>
      <c r="C261" s="341"/>
      <c r="D261" s="341"/>
      <c r="E261" s="341"/>
      <c r="F261" s="341"/>
      <c r="G261" s="341"/>
      <c r="H261" s="341"/>
      <c r="I261" s="341"/>
      <c r="J261" s="341"/>
      <c r="K261" s="3"/>
      <c r="L261" t="str">
        <f t="shared" si="63"/>
        <v xml:space="preserve"> - </v>
      </c>
      <c r="M261" t="s">
        <v>456</v>
      </c>
      <c r="S261" s="349" cm="1">
        <f t="array" ref="S261">IFERROR(_xldudf_SCOTT_SUMTRANSACTIONS(Scotts_Org1,'COA - VALUE TABLE'!$A261,'COA - VALUE TABLE'!S$5,'COA - VALUE TABLE'!S$6),0)</f>
        <v>0</v>
      </c>
      <c r="T261" s="350" cm="1">
        <f t="array" ref="T261">IFERROR(_xldudf_SCOTT_SUMTRANSACTIONS(Scotts_Org1,'COA - VALUE TABLE'!$A261,'COA - VALUE TABLE'!T$5,'COA - VALUE TABLE'!T$6),0)</f>
        <v>0</v>
      </c>
      <c r="U261" s="350" cm="1">
        <f t="array" ref="U261">IFERROR(_xldudf_SCOTT_SUMTRANSACTIONS(Scotts_Org1,'COA - VALUE TABLE'!$A261,'COA - VALUE TABLE'!U$5,'COA - VALUE TABLE'!U$6),0)</f>
        <v>0</v>
      </c>
      <c r="V261" s="350" cm="1">
        <f t="array" ref="V261">IFERROR(_xldudf_SCOTT_SUMTRANSACTIONS(Scotts_Org1,'COA - VALUE TABLE'!$A261,'COA - VALUE TABLE'!V$5,'COA - VALUE TABLE'!V$6),0)</f>
        <v>0</v>
      </c>
      <c r="W261" s="350" cm="1">
        <f t="array" ref="W261">IFERROR(_xldudf_SCOTT_SUMTRANSACTIONS(Scotts_Org1,'COA - VALUE TABLE'!$A261,'COA - VALUE TABLE'!W$5,'COA - VALUE TABLE'!W$6),0)</f>
        <v>0</v>
      </c>
      <c r="X261" s="350" cm="1">
        <f t="array" ref="X261">IFERROR(_xldudf_SCOTT_SUMTRANSACTIONS(Scotts_Org1,'COA - VALUE TABLE'!$A261,'COA - VALUE TABLE'!X$5,'COA - VALUE TABLE'!X$6),0)</f>
        <v>0</v>
      </c>
      <c r="Y261" s="350" cm="1">
        <f t="array" ref="Y261">IFERROR(_xldudf_SCOTT_SUMTRANSACTIONS(Scotts_Org1,'COA - VALUE TABLE'!$A261,'COA - VALUE TABLE'!Y$5,'COA - VALUE TABLE'!Y$6),0)</f>
        <v>0</v>
      </c>
      <c r="Z261" s="350" cm="1">
        <f t="array" ref="Z261">IFERROR(_xldudf_SCOTT_SUMTRANSACTIONS(Scotts_Org1,'COA - VALUE TABLE'!$A261,'COA - VALUE TABLE'!Z$5,'COA - VALUE TABLE'!Z$6),0)</f>
        <v>0</v>
      </c>
      <c r="AA261" s="350" cm="1">
        <f t="array" ref="AA261">IFERROR(_xldudf_SCOTT_SUMTRANSACTIONS(Scotts_Org1,'COA - VALUE TABLE'!$A261,'COA - VALUE TABLE'!AA$5,'COA - VALUE TABLE'!AA$6),0)</f>
        <v>0</v>
      </c>
      <c r="AB261" s="350" cm="1">
        <f t="array" ref="AB261">IFERROR(_xldudf_SCOTT_SUMTRANSACTIONS(Scotts_Org1,'COA - VALUE TABLE'!$A261,'COA - VALUE TABLE'!AB$5,'COA - VALUE TABLE'!AB$6),0)</f>
        <v>0</v>
      </c>
      <c r="AC261" s="350" cm="1">
        <f t="array" ref="AC261">IFERROR(_xldudf_SCOTT_SUMTRANSACTIONS(Scotts_Org1,'COA - VALUE TABLE'!$A261,'COA - VALUE TABLE'!AC$5,'COA - VALUE TABLE'!AC$6),0)</f>
        <v>0</v>
      </c>
      <c r="AD261" s="350" cm="1">
        <f t="array" ref="AD261">IFERROR(_xldudf_SCOTT_SUMTRANSACTIONS(Scotts_Org1,'COA - VALUE TABLE'!$A261,'COA - VALUE TABLE'!AD$5,'COA - VALUE TABLE'!AD$6),0)</f>
        <v>0</v>
      </c>
      <c r="AE261" s="350">
        <f t="shared" si="49"/>
        <v>0</v>
      </c>
      <c r="AF261" s="350">
        <f>IF(Header!$C$4=S$7,S261,0)+IF(Header!$C$4=T$7,T261,0)+IF(Header!$C$4=U$7,U261,0)+IF(Header!$C$4=V$7,V261,0)+IF(Header!$C$4=W$7,W261,0)+IF(Header!$C$4=X$7,X261,0)+IF(Header!$C$4=Y$7,Y261,0)+IF(Header!$C$4=Z$7,Z261,0)+IF(Header!$C$4=AA$7,AA261,0)+IF(Header!$C$4=AB$7,AB261,0)+IF(Header!$C$4=AC$7,AC261,0)+IF(Header!$C$4=AD$7,AD261,0)</f>
        <v>0</v>
      </c>
      <c r="AG261" s="351">
        <f t="shared" si="62"/>
        <v>0</v>
      </c>
      <c r="AJ261" s="2">
        <f t="shared" si="50"/>
        <v>0</v>
      </c>
      <c r="AK261" s="341">
        <f t="shared" si="51"/>
        <v>0</v>
      </c>
      <c r="AL261" s="341">
        <f t="shared" si="52"/>
        <v>0</v>
      </c>
      <c r="AM261" s="341">
        <f t="shared" si="53"/>
        <v>0</v>
      </c>
      <c r="AN261" s="341">
        <f t="shared" si="54"/>
        <v>0</v>
      </c>
      <c r="AO261" s="341">
        <f t="shared" si="55"/>
        <v>0</v>
      </c>
      <c r="AP261" s="341">
        <f t="shared" si="56"/>
        <v>0</v>
      </c>
      <c r="AQ261" s="341">
        <f t="shared" si="57"/>
        <v>0</v>
      </c>
      <c r="AR261" s="341">
        <f t="shared" si="58"/>
        <v>0</v>
      </c>
      <c r="AS261" s="341">
        <f t="shared" si="59"/>
        <v>0</v>
      </c>
      <c r="AT261" s="341">
        <f t="shared" si="60"/>
        <v>0</v>
      </c>
      <c r="AU261" s="341">
        <f t="shared" si="61"/>
        <v>0</v>
      </c>
      <c r="AV261" s="351"/>
      <c r="AX261" s="349" cm="1">
        <f t="array" ref="AX261">IFERROR(_xldudf_SCOTT_SUMTRANSACTIONS(Scotts_Org1,'COA - VALUE TABLE'!$A261,'COA - VALUE TABLE'!AX$5,'COA - VALUE TABLE'!AX$6),0)</f>
        <v>0</v>
      </c>
      <c r="AY261" s="350" cm="1">
        <f t="array" ref="AY261">IFERROR(_xldudf_SCOTT_SUMTRANSACTIONS(Scotts_Org1,'COA - VALUE TABLE'!$A261,'COA - VALUE TABLE'!AY$5,'COA - VALUE TABLE'!AY$6),0)</f>
        <v>0</v>
      </c>
      <c r="AZ261" s="350" cm="1">
        <f t="array" ref="AZ261">IFERROR(_xldudf_SCOTT_SUMTRANSACTIONS(Scotts_Org1,'COA - VALUE TABLE'!$A261,'COA - VALUE TABLE'!AZ$5,'COA - VALUE TABLE'!AZ$6),0)</f>
        <v>0</v>
      </c>
      <c r="BA261" s="350" cm="1">
        <f t="array" ref="BA261">IFERROR(_xldudf_SCOTT_SUMTRANSACTIONS(Scotts_Org1,'COA - VALUE TABLE'!$A261,'COA - VALUE TABLE'!BA$5,'COA - VALUE TABLE'!BA$6),0)</f>
        <v>0</v>
      </c>
      <c r="BB261" s="350" cm="1">
        <f t="array" ref="BB261">IFERROR(_xldudf_SCOTT_SUMTRANSACTIONS(Scotts_Org1,'COA - VALUE TABLE'!$A261,'COA - VALUE TABLE'!BB$5,'COA - VALUE TABLE'!BB$6),0)</f>
        <v>0</v>
      </c>
      <c r="BC261" s="350" cm="1">
        <f t="array" ref="BC261">IFERROR(_xldudf_SCOTT_SUMTRANSACTIONS(Scotts_Org1,'COA - VALUE TABLE'!$A261,'COA - VALUE TABLE'!BC$5,'COA - VALUE TABLE'!BC$6),0)</f>
        <v>0</v>
      </c>
      <c r="BD261" s="350" cm="1">
        <f t="array" ref="BD261">IFERROR(_xldudf_SCOTT_SUMTRANSACTIONS(Scotts_Org1,'COA - VALUE TABLE'!$A261,'COA - VALUE TABLE'!BD$5,'COA - VALUE TABLE'!BD$6),0)</f>
        <v>0</v>
      </c>
      <c r="BE261" s="350" cm="1">
        <f t="array" ref="BE261">IFERROR(_xldudf_SCOTT_SUMTRANSACTIONS(Scotts_Org1,'COA - VALUE TABLE'!$A261,'COA - VALUE TABLE'!BE$5,'COA - VALUE TABLE'!BE$6),0)</f>
        <v>0</v>
      </c>
      <c r="BF261" s="350" cm="1">
        <f t="array" ref="BF261">IFERROR(_xldudf_SCOTT_SUMTRANSACTIONS(Scotts_Org1,'COA - VALUE TABLE'!$A261,'COA - VALUE TABLE'!BF$5,'COA - VALUE TABLE'!BF$6),0)</f>
        <v>0</v>
      </c>
      <c r="BG261" s="350" cm="1">
        <f t="array" ref="BG261">IFERROR(_xldudf_SCOTT_SUMTRANSACTIONS(Scotts_Org1,'COA - VALUE TABLE'!$A261,'COA - VALUE TABLE'!BG$5,'COA - VALUE TABLE'!BG$6),0)</f>
        <v>0</v>
      </c>
      <c r="BH261" s="350" cm="1">
        <f t="array" ref="BH261">IFERROR(_xldudf_SCOTT_SUMTRANSACTIONS(Scotts_Org1,'COA - VALUE TABLE'!$A261,'COA - VALUE TABLE'!BH$5,'COA - VALUE TABLE'!BH$6),0)</f>
        <v>0</v>
      </c>
      <c r="BI261" s="350" cm="1">
        <f t="array" ref="BI261">IFERROR(_xldudf_SCOTT_SUMTRANSACTIONS(Scotts_Org1,'COA - VALUE TABLE'!$A261,'COA - VALUE TABLE'!BI$5,'COA - VALUE TABLE'!BI$6),0)</f>
        <v>0</v>
      </c>
      <c r="BJ261" s="351" cm="1">
        <f t="array" ref="BJ261">IFERROR(_xldudf_SCOTT_SUMTRANSACTIONS(Scotts_Org1,'COA - VALUE TABLE'!$A261,'COA - VALUE TABLE'!BJ$5,'COA - VALUE TABLE'!BJ$6),0)</f>
        <v>0</v>
      </c>
    </row>
    <row r="262" spans="1:62" x14ac:dyDescent="0.2">
      <c r="A262" s="2"/>
      <c r="B262" s="341"/>
      <c r="C262" s="341"/>
      <c r="D262" s="341"/>
      <c r="E262" s="341"/>
      <c r="F262" s="341"/>
      <c r="G262" s="341"/>
      <c r="H262" s="341"/>
      <c r="I262" s="341"/>
      <c r="J262" s="341"/>
      <c r="K262" s="3"/>
      <c r="L262" t="str">
        <f t="shared" si="63"/>
        <v xml:space="preserve"> - </v>
      </c>
      <c r="M262" t="s">
        <v>456</v>
      </c>
      <c r="S262" s="349" cm="1">
        <f t="array" ref="S262">IFERROR(_xldudf_SCOTT_SUMTRANSACTIONS(Scotts_Org1,'COA - VALUE TABLE'!$A262,'COA - VALUE TABLE'!S$5,'COA - VALUE TABLE'!S$6),0)</f>
        <v>0</v>
      </c>
      <c r="T262" s="350" cm="1">
        <f t="array" ref="T262">IFERROR(_xldudf_SCOTT_SUMTRANSACTIONS(Scotts_Org1,'COA - VALUE TABLE'!$A262,'COA - VALUE TABLE'!T$5,'COA - VALUE TABLE'!T$6),0)</f>
        <v>0</v>
      </c>
      <c r="U262" s="350" cm="1">
        <f t="array" ref="U262">IFERROR(_xldudf_SCOTT_SUMTRANSACTIONS(Scotts_Org1,'COA - VALUE TABLE'!$A262,'COA - VALUE TABLE'!U$5,'COA - VALUE TABLE'!U$6),0)</f>
        <v>0</v>
      </c>
      <c r="V262" s="350" cm="1">
        <f t="array" ref="V262">IFERROR(_xldudf_SCOTT_SUMTRANSACTIONS(Scotts_Org1,'COA - VALUE TABLE'!$A262,'COA - VALUE TABLE'!V$5,'COA - VALUE TABLE'!V$6),0)</f>
        <v>0</v>
      </c>
      <c r="W262" s="350" cm="1">
        <f t="array" ref="W262">IFERROR(_xldudf_SCOTT_SUMTRANSACTIONS(Scotts_Org1,'COA - VALUE TABLE'!$A262,'COA - VALUE TABLE'!W$5,'COA - VALUE TABLE'!W$6),0)</f>
        <v>0</v>
      </c>
      <c r="X262" s="350" cm="1">
        <f t="array" ref="X262">IFERROR(_xldudf_SCOTT_SUMTRANSACTIONS(Scotts_Org1,'COA - VALUE TABLE'!$A262,'COA - VALUE TABLE'!X$5,'COA - VALUE TABLE'!X$6),0)</f>
        <v>0</v>
      </c>
      <c r="Y262" s="350" cm="1">
        <f t="array" ref="Y262">IFERROR(_xldudf_SCOTT_SUMTRANSACTIONS(Scotts_Org1,'COA - VALUE TABLE'!$A262,'COA - VALUE TABLE'!Y$5,'COA - VALUE TABLE'!Y$6),0)</f>
        <v>0</v>
      </c>
      <c r="Z262" s="350" cm="1">
        <f t="array" ref="Z262">IFERROR(_xldudf_SCOTT_SUMTRANSACTIONS(Scotts_Org1,'COA - VALUE TABLE'!$A262,'COA - VALUE TABLE'!Z$5,'COA - VALUE TABLE'!Z$6),0)</f>
        <v>0</v>
      </c>
      <c r="AA262" s="350" cm="1">
        <f t="array" ref="AA262">IFERROR(_xldudf_SCOTT_SUMTRANSACTIONS(Scotts_Org1,'COA - VALUE TABLE'!$A262,'COA - VALUE TABLE'!AA$5,'COA - VALUE TABLE'!AA$6),0)</f>
        <v>0</v>
      </c>
      <c r="AB262" s="350" cm="1">
        <f t="array" ref="AB262">IFERROR(_xldudf_SCOTT_SUMTRANSACTIONS(Scotts_Org1,'COA - VALUE TABLE'!$A262,'COA - VALUE TABLE'!AB$5,'COA - VALUE TABLE'!AB$6),0)</f>
        <v>0</v>
      </c>
      <c r="AC262" s="350" cm="1">
        <f t="array" ref="AC262">IFERROR(_xldudf_SCOTT_SUMTRANSACTIONS(Scotts_Org1,'COA - VALUE TABLE'!$A262,'COA - VALUE TABLE'!AC$5,'COA - VALUE TABLE'!AC$6),0)</f>
        <v>0</v>
      </c>
      <c r="AD262" s="350" cm="1">
        <f t="array" ref="AD262">IFERROR(_xldudf_SCOTT_SUMTRANSACTIONS(Scotts_Org1,'COA - VALUE TABLE'!$A262,'COA - VALUE TABLE'!AD$5,'COA - VALUE TABLE'!AD$6),0)</f>
        <v>0</v>
      </c>
      <c r="AE262" s="350">
        <f t="shared" si="49"/>
        <v>0</v>
      </c>
      <c r="AF262" s="350">
        <f>IF(Header!$C$4=S$7,S262,0)+IF(Header!$C$4=T$7,T262,0)+IF(Header!$C$4=U$7,U262,0)+IF(Header!$C$4=V$7,V262,0)+IF(Header!$C$4=W$7,W262,0)+IF(Header!$C$4=X$7,X262,0)+IF(Header!$C$4=Y$7,Y262,0)+IF(Header!$C$4=Z$7,Z262,0)+IF(Header!$C$4=AA$7,AA262,0)+IF(Header!$C$4=AB$7,AB262,0)+IF(Header!$C$4=AC$7,AC262,0)+IF(Header!$C$4=AD$7,AD262,0)</f>
        <v>0</v>
      </c>
      <c r="AG262" s="351">
        <f t="shared" si="62"/>
        <v>0</v>
      </c>
      <c r="AJ262" s="2">
        <f t="shared" si="50"/>
        <v>0</v>
      </c>
      <c r="AK262" s="341">
        <f t="shared" si="51"/>
        <v>0</v>
      </c>
      <c r="AL262" s="341">
        <f t="shared" si="52"/>
        <v>0</v>
      </c>
      <c r="AM262" s="341">
        <f t="shared" si="53"/>
        <v>0</v>
      </c>
      <c r="AN262" s="341">
        <f t="shared" si="54"/>
        <v>0</v>
      </c>
      <c r="AO262" s="341">
        <f t="shared" si="55"/>
        <v>0</v>
      </c>
      <c r="AP262" s="341">
        <f t="shared" si="56"/>
        <v>0</v>
      </c>
      <c r="AQ262" s="341">
        <f t="shared" si="57"/>
        <v>0</v>
      </c>
      <c r="AR262" s="341">
        <f t="shared" si="58"/>
        <v>0</v>
      </c>
      <c r="AS262" s="341">
        <f t="shared" si="59"/>
        <v>0</v>
      </c>
      <c r="AT262" s="341">
        <f t="shared" si="60"/>
        <v>0</v>
      </c>
      <c r="AU262" s="341">
        <f t="shared" si="61"/>
        <v>0</v>
      </c>
      <c r="AV262" s="351"/>
      <c r="AX262" s="349" cm="1">
        <f t="array" ref="AX262">IFERROR(_xldudf_SCOTT_SUMTRANSACTIONS(Scotts_Org1,'COA - VALUE TABLE'!$A262,'COA - VALUE TABLE'!AX$5,'COA - VALUE TABLE'!AX$6),0)</f>
        <v>0</v>
      </c>
      <c r="AY262" s="350" cm="1">
        <f t="array" ref="AY262">IFERROR(_xldudf_SCOTT_SUMTRANSACTIONS(Scotts_Org1,'COA - VALUE TABLE'!$A262,'COA - VALUE TABLE'!AY$5,'COA - VALUE TABLE'!AY$6),0)</f>
        <v>0</v>
      </c>
      <c r="AZ262" s="350" cm="1">
        <f t="array" ref="AZ262">IFERROR(_xldudf_SCOTT_SUMTRANSACTIONS(Scotts_Org1,'COA - VALUE TABLE'!$A262,'COA - VALUE TABLE'!AZ$5,'COA - VALUE TABLE'!AZ$6),0)</f>
        <v>0</v>
      </c>
      <c r="BA262" s="350" cm="1">
        <f t="array" ref="BA262">IFERROR(_xldudf_SCOTT_SUMTRANSACTIONS(Scotts_Org1,'COA - VALUE TABLE'!$A262,'COA - VALUE TABLE'!BA$5,'COA - VALUE TABLE'!BA$6),0)</f>
        <v>0</v>
      </c>
      <c r="BB262" s="350" cm="1">
        <f t="array" ref="BB262">IFERROR(_xldudf_SCOTT_SUMTRANSACTIONS(Scotts_Org1,'COA - VALUE TABLE'!$A262,'COA - VALUE TABLE'!BB$5,'COA - VALUE TABLE'!BB$6),0)</f>
        <v>0</v>
      </c>
      <c r="BC262" s="350" cm="1">
        <f t="array" ref="BC262">IFERROR(_xldudf_SCOTT_SUMTRANSACTIONS(Scotts_Org1,'COA - VALUE TABLE'!$A262,'COA - VALUE TABLE'!BC$5,'COA - VALUE TABLE'!BC$6),0)</f>
        <v>0</v>
      </c>
      <c r="BD262" s="350" cm="1">
        <f t="array" ref="BD262">IFERROR(_xldudf_SCOTT_SUMTRANSACTIONS(Scotts_Org1,'COA - VALUE TABLE'!$A262,'COA - VALUE TABLE'!BD$5,'COA - VALUE TABLE'!BD$6),0)</f>
        <v>0</v>
      </c>
      <c r="BE262" s="350" cm="1">
        <f t="array" ref="BE262">IFERROR(_xldudf_SCOTT_SUMTRANSACTIONS(Scotts_Org1,'COA - VALUE TABLE'!$A262,'COA - VALUE TABLE'!BE$5,'COA - VALUE TABLE'!BE$6),0)</f>
        <v>0</v>
      </c>
      <c r="BF262" s="350" cm="1">
        <f t="array" ref="BF262">IFERROR(_xldudf_SCOTT_SUMTRANSACTIONS(Scotts_Org1,'COA - VALUE TABLE'!$A262,'COA - VALUE TABLE'!BF$5,'COA - VALUE TABLE'!BF$6),0)</f>
        <v>0</v>
      </c>
      <c r="BG262" s="350" cm="1">
        <f t="array" ref="BG262">IFERROR(_xldudf_SCOTT_SUMTRANSACTIONS(Scotts_Org1,'COA - VALUE TABLE'!$A262,'COA - VALUE TABLE'!BG$5,'COA - VALUE TABLE'!BG$6),0)</f>
        <v>0</v>
      </c>
      <c r="BH262" s="350" cm="1">
        <f t="array" ref="BH262">IFERROR(_xldudf_SCOTT_SUMTRANSACTIONS(Scotts_Org1,'COA - VALUE TABLE'!$A262,'COA - VALUE TABLE'!BH$5,'COA - VALUE TABLE'!BH$6),0)</f>
        <v>0</v>
      </c>
      <c r="BI262" s="350" cm="1">
        <f t="array" ref="BI262">IFERROR(_xldudf_SCOTT_SUMTRANSACTIONS(Scotts_Org1,'COA - VALUE TABLE'!$A262,'COA - VALUE TABLE'!BI$5,'COA - VALUE TABLE'!BI$6),0)</f>
        <v>0</v>
      </c>
      <c r="BJ262" s="351" cm="1">
        <f t="array" ref="BJ262">IFERROR(_xldudf_SCOTT_SUMTRANSACTIONS(Scotts_Org1,'COA - VALUE TABLE'!$A262,'COA - VALUE TABLE'!BJ$5,'COA - VALUE TABLE'!BJ$6),0)</f>
        <v>0</v>
      </c>
    </row>
    <row r="263" spans="1:62" x14ac:dyDescent="0.2">
      <c r="A263" s="2"/>
      <c r="B263" s="341"/>
      <c r="C263" s="341"/>
      <c r="D263" s="341"/>
      <c r="E263" s="341"/>
      <c r="F263" s="341"/>
      <c r="G263" s="341"/>
      <c r="H263" s="341"/>
      <c r="I263" s="341"/>
      <c r="J263" s="341"/>
      <c r="K263" s="3"/>
      <c r="L263" t="str">
        <f t="shared" si="63"/>
        <v xml:space="preserve"> - </v>
      </c>
      <c r="M263" t="s">
        <v>456</v>
      </c>
      <c r="S263" s="349" cm="1">
        <f t="array" ref="S263">IFERROR(_xldudf_SCOTT_SUMTRANSACTIONS(Scotts_Org1,'COA - VALUE TABLE'!$A263,'COA - VALUE TABLE'!S$5,'COA - VALUE TABLE'!S$6),0)</f>
        <v>0</v>
      </c>
      <c r="T263" s="350" cm="1">
        <f t="array" ref="T263">IFERROR(_xldudf_SCOTT_SUMTRANSACTIONS(Scotts_Org1,'COA - VALUE TABLE'!$A263,'COA - VALUE TABLE'!T$5,'COA - VALUE TABLE'!T$6),0)</f>
        <v>0</v>
      </c>
      <c r="U263" s="350" cm="1">
        <f t="array" ref="U263">IFERROR(_xldudf_SCOTT_SUMTRANSACTIONS(Scotts_Org1,'COA - VALUE TABLE'!$A263,'COA - VALUE TABLE'!U$5,'COA - VALUE TABLE'!U$6),0)</f>
        <v>0</v>
      </c>
      <c r="V263" s="350" cm="1">
        <f t="array" ref="V263">IFERROR(_xldudf_SCOTT_SUMTRANSACTIONS(Scotts_Org1,'COA - VALUE TABLE'!$A263,'COA - VALUE TABLE'!V$5,'COA - VALUE TABLE'!V$6),0)</f>
        <v>0</v>
      </c>
      <c r="W263" s="350" cm="1">
        <f t="array" ref="W263">IFERROR(_xldudf_SCOTT_SUMTRANSACTIONS(Scotts_Org1,'COA - VALUE TABLE'!$A263,'COA - VALUE TABLE'!W$5,'COA - VALUE TABLE'!W$6),0)</f>
        <v>0</v>
      </c>
      <c r="X263" s="350" cm="1">
        <f t="array" ref="X263">IFERROR(_xldudf_SCOTT_SUMTRANSACTIONS(Scotts_Org1,'COA - VALUE TABLE'!$A263,'COA - VALUE TABLE'!X$5,'COA - VALUE TABLE'!X$6),0)</f>
        <v>0</v>
      </c>
      <c r="Y263" s="350" cm="1">
        <f t="array" ref="Y263">IFERROR(_xldudf_SCOTT_SUMTRANSACTIONS(Scotts_Org1,'COA - VALUE TABLE'!$A263,'COA - VALUE TABLE'!Y$5,'COA - VALUE TABLE'!Y$6),0)</f>
        <v>0</v>
      </c>
      <c r="Z263" s="350" cm="1">
        <f t="array" ref="Z263">IFERROR(_xldudf_SCOTT_SUMTRANSACTIONS(Scotts_Org1,'COA - VALUE TABLE'!$A263,'COA - VALUE TABLE'!Z$5,'COA - VALUE TABLE'!Z$6),0)</f>
        <v>0</v>
      </c>
      <c r="AA263" s="350" cm="1">
        <f t="array" ref="AA263">IFERROR(_xldudf_SCOTT_SUMTRANSACTIONS(Scotts_Org1,'COA - VALUE TABLE'!$A263,'COA - VALUE TABLE'!AA$5,'COA - VALUE TABLE'!AA$6),0)</f>
        <v>0</v>
      </c>
      <c r="AB263" s="350" cm="1">
        <f t="array" ref="AB263">IFERROR(_xldudf_SCOTT_SUMTRANSACTIONS(Scotts_Org1,'COA - VALUE TABLE'!$A263,'COA - VALUE TABLE'!AB$5,'COA - VALUE TABLE'!AB$6),0)</f>
        <v>0</v>
      </c>
      <c r="AC263" s="350" cm="1">
        <f t="array" ref="AC263">IFERROR(_xldudf_SCOTT_SUMTRANSACTIONS(Scotts_Org1,'COA - VALUE TABLE'!$A263,'COA - VALUE TABLE'!AC$5,'COA - VALUE TABLE'!AC$6),0)</f>
        <v>0</v>
      </c>
      <c r="AD263" s="350" cm="1">
        <f t="array" ref="AD263">IFERROR(_xldudf_SCOTT_SUMTRANSACTIONS(Scotts_Org1,'COA - VALUE TABLE'!$A263,'COA - VALUE TABLE'!AD$5,'COA - VALUE TABLE'!AD$6),0)</f>
        <v>0</v>
      </c>
      <c r="AE263" s="350">
        <f t="shared" si="49"/>
        <v>0</v>
      </c>
      <c r="AF263" s="350">
        <f>IF(Header!$C$4=S$7,S263,0)+IF(Header!$C$4=T$7,T263,0)+IF(Header!$C$4=U$7,U263,0)+IF(Header!$C$4=V$7,V263,0)+IF(Header!$C$4=W$7,W263,0)+IF(Header!$C$4=X$7,X263,0)+IF(Header!$C$4=Y$7,Y263,0)+IF(Header!$C$4=Z$7,Z263,0)+IF(Header!$C$4=AA$7,AA263,0)+IF(Header!$C$4=AB$7,AB263,0)+IF(Header!$C$4=AC$7,AC263,0)+IF(Header!$C$4=AD$7,AD263,0)</f>
        <v>0</v>
      </c>
      <c r="AG263" s="351">
        <f t="shared" si="62"/>
        <v>0</v>
      </c>
      <c r="AJ263" s="2">
        <f t="shared" si="50"/>
        <v>0</v>
      </c>
      <c r="AK263" s="341">
        <f t="shared" si="51"/>
        <v>0</v>
      </c>
      <c r="AL263" s="341">
        <f t="shared" si="52"/>
        <v>0</v>
      </c>
      <c r="AM263" s="341">
        <f t="shared" si="53"/>
        <v>0</v>
      </c>
      <c r="AN263" s="341">
        <f t="shared" si="54"/>
        <v>0</v>
      </c>
      <c r="AO263" s="341">
        <f t="shared" si="55"/>
        <v>0</v>
      </c>
      <c r="AP263" s="341">
        <f t="shared" si="56"/>
        <v>0</v>
      </c>
      <c r="AQ263" s="341">
        <f t="shared" si="57"/>
        <v>0</v>
      </c>
      <c r="AR263" s="341">
        <f t="shared" si="58"/>
        <v>0</v>
      </c>
      <c r="AS263" s="341">
        <f t="shared" si="59"/>
        <v>0</v>
      </c>
      <c r="AT263" s="341">
        <f t="shared" si="60"/>
        <v>0</v>
      </c>
      <c r="AU263" s="341">
        <f t="shared" si="61"/>
        <v>0</v>
      </c>
      <c r="AV263" s="351"/>
      <c r="AX263" s="349" cm="1">
        <f t="array" ref="AX263">IFERROR(_xldudf_SCOTT_SUMTRANSACTIONS(Scotts_Org1,'COA - VALUE TABLE'!$A263,'COA - VALUE TABLE'!AX$5,'COA - VALUE TABLE'!AX$6),0)</f>
        <v>0</v>
      </c>
      <c r="AY263" s="350" cm="1">
        <f t="array" ref="AY263">IFERROR(_xldudf_SCOTT_SUMTRANSACTIONS(Scotts_Org1,'COA - VALUE TABLE'!$A263,'COA - VALUE TABLE'!AY$5,'COA - VALUE TABLE'!AY$6),0)</f>
        <v>0</v>
      </c>
      <c r="AZ263" s="350" cm="1">
        <f t="array" ref="AZ263">IFERROR(_xldudf_SCOTT_SUMTRANSACTIONS(Scotts_Org1,'COA - VALUE TABLE'!$A263,'COA - VALUE TABLE'!AZ$5,'COA - VALUE TABLE'!AZ$6),0)</f>
        <v>0</v>
      </c>
      <c r="BA263" s="350" cm="1">
        <f t="array" ref="BA263">IFERROR(_xldudf_SCOTT_SUMTRANSACTIONS(Scotts_Org1,'COA - VALUE TABLE'!$A263,'COA - VALUE TABLE'!BA$5,'COA - VALUE TABLE'!BA$6),0)</f>
        <v>0</v>
      </c>
      <c r="BB263" s="350" cm="1">
        <f t="array" ref="BB263">IFERROR(_xldudf_SCOTT_SUMTRANSACTIONS(Scotts_Org1,'COA - VALUE TABLE'!$A263,'COA - VALUE TABLE'!BB$5,'COA - VALUE TABLE'!BB$6),0)</f>
        <v>0</v>
      </c>
      <c r="BC263" s="350" cm="1">
        <f t="array" ref="BC263">IFERROR(_xldudf_SCOTT_SUMTRANSACTIONS(Scotts_Org1,'COA - VALUE TABLE'!$A263,'COA - VALUE TABLE'!BC$5,'COA - VALUE TABLE'!BC$6),0)</f>
        <v>0</v>
      </c>
      <c r="BD263" s="350" cm="1">
        <f t="array" ref="BD263">IFERROR(_xldudf_SCOTT_SUMTRANSACTIONS(Scotts_Org1,'COA - VALUE TABLE'!$A263,'COA - VALUE TABLE'!BD$5,'COA - VALUE TABLE'!BD$6),0)</f>
        <v>0</v>
      </c>
      <c r="BE263" s="350" cm="1">
        <f t="array" ref="BE263">IFERROR(_xldudf_SCOTT_SUMTRANSACTIONS(Scotts_Org1,'COA - VALUE TABLE'!$A263,'COA - VALUE TABLE'!BE$5,'COA - VALUE TABLE'!BE$6),0)</f>
        <v>0</v>
      </c>
      <c r="BF263" s="350" cm="1">
        <f t="array" ref="BF263">IFERROR(_xldudf_SCOTT_SUMTRANSACTIONS(Scotts_Org1,'COA - VALUE TABLE'!$A263,'COA - VALUE TABLE'!BF$5,'COA - VALUE TABLE'!BF$6),0)</f>
        <v>0</v>
      </c>
      <c r="BG263" s="350" cm="1">
        <f t="array" ref="BG263">IFERROR(_xldudf_SCOTT_SUMTRANSACTIONS(Scotts_Org1,'COA - VALUE TABLE'!$A263,'COA - VALUE TABLE'!BG$5,'COA - VALUE TABLE'!BG$6),0)</f>
        <v>0</v>
      </c>
      <c r="BH263" s="350" cm="1">
        <f t="array" ref="BH263">IFERROR(_xldudf_SCOTT_SUMTRANSACTIONS(Scotts_Org1,'COA - VALUE TABLE'!$A263,'COA - VALUE TABLE'!BH$5,'COA - VALUE TABLE'!BH$6),0)</f>
        <v>0</v>
      </c>
      <c r="BI263" s="350" cm="1">
        <f t="array" ref="BI263">IFERROR(_xldudf_SCOTT_SUMTRANSACTIONS(Scotts_Org1,'COA - VALUE TABLE'!$A263,'COA - VALUE TABLE'!BI$5,'COA - VALUE TABLE'!BI$6),0)</f>
        <v>0</v>
      </c>
      <c r="BJ263" s="351" cm="1">
        <f t="array" ref="BJ263">IFERROR(_xldudf_SCOTT_SUMTRANSACTIONS(Scotts_Org1,'COA - VALUE TABLE'!$A263,'COA - VALUE TABLE'!BJ$5,'COA - VALUE TABLE'!BJ$6),0)</f>
        <v>0</v>
      </c>
    </row>
    <row r="264" spans="1:62" x14ac:dyDescent="0.2">
      <c r="A264" s="2"/>
      <c r="B264" s="341"/>
      <c r="C264" s="341"/>
      <c r="D264" s="341"/>
      <c r="E264" s="341"/>
      <c r="F264" s="341"/>
      <c r="G264" s="341"/>
      <c r="H264" s="341"/>
      <c r="I264" s="341"/>
      <c r="J264" s="341"/>
      <c r="K264" s="3"/>
      <c r="L264" t="str">
        <f t="shared" si="63"/>
        <v xml:space="preserve"> - </v>
      </c>
      <c r="M264" t="s">
        <v>456</v>
      </c>
      <c r="S264" s="349" cm="1">
        <f t="array" ref="S264">IFERROR(_xldudf_SCOTT_SUMTRANSACTIONS(Scotts_Org1,'COA - VALUE TABLE'!$A264,'COA - VALUE TABLE'!S$5,'COA - VALUE TABLE'!S$6),0)</f>
        <v>0</v>
      </c>
      <c r="T264" s="350" cm="1">
        <f t="array" ref="T264">IFERROR(_xldudf_SCOTT_SUMTRANSACTIONS(Scotts_Org1,'COA - VALUE TABLE'!$A264,'COA - VALUE TABLE'!T$5,'COA - VALUE TABLE'!T$6),0)</f>
        <v>0</v>
      </c>
      <c r="U264" s="350" cm="1">
        <f t="array" ref="U264">IFERROR(_xldudf_SCOTT_SUMTRANSACTIONS(Scotts_Org1,'COA - VALUE TABLE'!$A264,'COA - VALUE TABLE'!U$5,'COA - VALUE TABLE'!U$6),0)</f>
        <v>0</v>
      </c>
      <c r="V264" s="350" cm="1">
        <f t="array" ref="V264">IFERROR(_xldudf_SCOTT_SUMTRANSACTIONS(Scotts_Org1,'COA - VALUE TABLE'!$A264,'COA - VALUE TABLE'!V$5,'COA - VALUE TABLE'!V$6),0)</f>
        <v>0</v>
      </c>
      <c r="W264" s="350" cm="1">
        <f t="array" ref="W264">IFERROR(_xldudf_SCOTT_SUMTRANSACTIONS(Scotts_Org1,'COA - VALUE TABLE'!$A264,'COA - VALUE TABLE'!W$5,'COA - VALUE TABLE'!W$6),0)</f>
        <v>0</v>
      </c>
      <c r="X264" s="350" cm="1">
        <f t="array" ref="X264">IFERROR(_xldudf_SCOTT_SUMTRANSACTIONS(Scotts_Org1,'COA - VALUE TABLE'!$A264,'COA - VALUE TABLE'!X$5,'COA - VALUE TABLE'!X$6),0)</f>
        <v>0</v>
      </c>
      <c r="Y264" s="350" cm="1">
        <f t="array" ref="Y264">IFERROR(_xldudf_SCOTT_SUMTRANSACTIONS(Scotts_Org1,'COA - VALUE TABLE'!$A264,'COA - VALUE TABLE'!Y$5,'COA - VALUE TABLE'!Y$6),0)</f>
        <v>0</v>
      </c>
      <c r="Z264" s="350" cm="1">
        <f t="array" ref="Z264">IFERROR(_xldudf_SCOTT_SUMTRANSACTIONS(Scotts_Org1,'COA - VALUE TABLE'!$A264,'COA - VALUE TABLE'!Z$5,'COA - VALUE TABLE'!Z$6),0)</f>
        <v>0</v>
      </c>
      <c r="AA264" s="350" cm="1">
        <f t="array" ref="AA264">IFERROR(_xldudf_SCOTT_SUMTRANSACTIONS(Scotts_Org1,'COA - VALUE TABLE'!$A264,'COA - VALUE TABLE'!AA$5,'COA - VALUE TABLE'!AA$6),0)</f>
        <v>0</v>
      </c>
      <c r="AB264" s="350" cm="1">
        <f t="array" ref="AB264">IFERROR(_xldudf_SCOTT_SUMTRANSACTIONS(Scotts_Org1,'COA - VALUE TABLE'!$A264,'COA - VALUE TABLE'!AB$5,'COA - VALUE TABLE'!AB$6),0)</f>
        <v>0</v>
      </c>
      <c r="AC264" s="350" cm="1">
        <f t="array" ref="AC264">IFERROR(_xldudf_SCOTT_SUMTRANSACTIONS(Scotts_Org1,'COA - VALUE TABLE'!$A264,'COA - VALUE TABLE'!AC$5,'COA - VALUE TABLE'!AC$6),0)</f>
        <v>0</v>
      </c>
      <c r="AD264" s="350" cm="1">
        <f t="array" ref="AD264">IFERROR(_xldudf_SCOTT_SUMTRANSACTIONS(Scotts_Org1,'COA - VALUE TABLE'!$A264,'COA - VALUE TABLE'!AD$5,'COA - VALUE TABLE'!AD$6),0)</f>
        <v>0</v>
      </c>
      <c r="AE264" s="350">
        <f t="shared" si="49"/>
        <v>0</v>
      </c>
      <c r="AF264" s="350">
        <f>IF(Header!$C$4=S$7,S264,0)+IF(Header!$C$4=T$7,T264,0)+IF(Header!$C$4=U$7,U264,0)+IF(Header!$C$4=V$7,V264,0)+IF(Header!$C$4=W$7,W264,0)+IF(Header!$C$4=X$7,X264,0)+IF(Header!$C$4=Y$7,Y264,0)+IF(Header!$C$4=Z$7,Z264,0)+IF(Header!$C$4=AA$7,AA264,0)+IF(Header!$C$4=AB$7,AB264,0)+IF(Header!$C$4=AC$7,AC264,0)+IF(Header!$C$4=AD$7,AD264,0)</f>
        <v>0</v>
      </c>
      <c r="AG264" s="351">
        <f t="shared" si="62"/>
        <v>0</v>
      </c>
      <c r="AJ264" s="2">
        <f t="shared" si="50"/>
        <v>0</v>
      </c>
      <c r="AK264" s="341">
        <f t="shared" si="51"/>
        <v>0</v>
      </c>
      <c r="AL264" s="341">
        <f t="shared" si="52"/>
        <v>0</v>
      </c>
      <c r="AM264" s="341">
        <f t="shared" si="53"/>
        <v>0</v>
      </c>
      <c r="AN264" s="341">
        <f t="shared" si="54"/>
        <v>0</v>
      </c>
      <c r="AO264" s="341">
        <f t="shared" si="55"/>
        <v>0</v>
      </c>
      <c r="AP264" s="341">
        <f t="shared" si="56"/>
        <v>0</v>
      </c>
      <c r="AQ264" s="341">
        <f t="shared" si="57"/>
        <v>0</v>
      </c>
      <c r="AR264" s="341">
        <f t="shared" si="58"/>
        <v>0</v>
      </c>
      <c r="AS264" s="341">
        <f t="shared" si="59"/>
        <v>0</v>
      </c>
      <c r="AT264" s="341">
        <f t="shared" si="60"/>
        <v>0</v>
      </c>
      <c r="AU264" s="341">
        <f t="shared" si="61"/>
        <v>0</v>
      </c>
      <c r="AV264" s="351"/>
      <c r="AX264" s="349" cm="1">
        <f t="array" ref="AX264">IFERROR(_xldudf_SCOTT_SUMTRANSACTIONS(Scotts_Org1,'COA - VALUE TABLE'!$A264,'COA - VALUE TABLE'!AX$5,'COA - VALUE TABLE'!AX$6),0)</f>
        <v>0</v>
      </c>
      <c r="AY264" s="350" cm="1">
        <f t="array" ref="AY264">IFERROR(_xldudf_SCOTT_SUMTRANSACTIONS(Scotts_Org1,'COA - VALUE TABLE'!$A264,'COA - VALUE TABLE'!AY$5,'COA - VALUE TABLE'!AY$6),0)</f>
        <v>0</v>
      </c>
      <c r="AZ264" s="350" cm="1">
        <f t="array" ref="AZ264">IFERROR(_xldudf_SCOTT_SUMTRANSACTIONS(Scotts_Org1,'COA - VALUE TABLE'!$A264,'COA - VALUE TABLE'!AZ$5,'COA - VALUE TABLE'!AZ$6),0)</f>
        <v>0</v>
      </c>
      <c r="BA264" s="350" cm="1">
        <f t="array" ref="BA264">IFERROR(_xldudf_SCOTT_SUMTRANSACTIONS(Scotts_Org1,'COA - VALUE TABLE'!$A264,'COA - VALUE TABLE'!BA$5,'COA - VALUE TABLE'!BA$6),0)</f>
        <v>0</v>
      </c>
      <c r="BB264" s="350" cm="1">
        <f t="array" ref="BB264">IFERROR(_xldudf_SCOTT_SUMTRANSACTIONS(Scotts_Org1,'COA - VALUE TABLE'!$A264,'COA - VALUE TABLE'!BB$5,'COA - VALUE TABLE'!BB$6),0)</f>
        <v>0</v>
      </c>
      <c r="BC264" s="350" cm="1">
        <f t="array" ref="BC264">IFERROR(_xldudf_SCOTT_SUMTRANSACTIONS(Scotts_Org1,'COA - VALUE TABLE'!$A264,'COA - VALUE TABLE'!BC$5,'COA - VALUE TABLE'!BC$6),0)</f>
        <v>0</v>
      </c>
      <c r="BD264" s="350" cm="1">
        <f t="array" ref="BD264">IFERROR(_xldudf_SCOTT_SUMTRANSACTIONS(Scotts_Org1,'COA - VALUE TABLE'!$A264,'COA - VALUE TABLE'!BD$5,'COA - VALUE TABLE'!BD$6),0)</f>
        <v>0</v>
      </c>
      <c r="BE264" s="350" cm="1">
        <f t="array" ref="BE264">IFERROR(_xldudf_SCOTT_SUMTRANSACTIONS(Scotts_Org1,'COA - VALUE TABLE'!$A264,'COA - VALUE TABLE'!BE$5,'COA - VALUE TABLE'!BE$6),0)</f>
        <v>0</v>
      </c>
      <c r="BF264" s="350" cm="1">
        <f t="array" ref="BF264">IFERROR(_xldudf_SCOTT_SUMTRANSACTIONS(Scotts_Org1,'COA - VALUE TABLE'!$A264,'COA - VALUE TABLE'!BF$5,'COA - VALUE TABLE'!BF$6),0)</f>
        <v>0</v>
      </c>
      <c r="BG264" s="350" cm="1">
        <f t="array" ref="BG264">IFERROR(_xldudf_SCOTT_SUMTRANSACTIONS(Scotts_Org1,'COA - VALUE TABLE'!$A264,'COA - VALUE TABLE'!BG$5,'COA - VALUE TABLE'!BG$6),0)</f>
        <v>0</v>
      </c>
      <c r="BH264" s="350" cm="1">
        <f t="array" ref="BH264">IFERROR(_xldudf_SCOTT_SUMTRANSACTIONS(Scotts_Org1,'COA - VALUE TABLE'!$A264,'COA - VALUE TABLE'!BH$5,'COA - VALUE TABLE'!BH$6),0)</f>
        <v>0</v>
      </c>
      <c r="BI264" s="350" cm="1">
        <f t="array" ref="BI264">IFERROR(_xldudf_SCOTT_SUMTRANSACTIONS(Scotts_Org1,'COA - VALUE TABLE'!$A264,'COA - VALUE TABLE'!BI$5,'COA - VALUE TABLE'!BI$6),0)</f>
        <v>0</v>
      </c>
      <c r="BJ264" s="351" cm="1">
        <f t="array" ref="BJ264">IFERROR(_xldudf_SCOTT_SUMTRANSACTIONS(Scotts_Org1,'COA - VALUE TABLE'!$A264,'COA - VALUE TABLE'!BJ$5,'COA - VALUE TABLE'!BJ$6),0)</f>
        <v>0</v>
      </c>
    </row>
    <row r="265" spans="1:62" x14ac:dyDescent="0.2">
      <c r="A265" s="2"/>
      <c r="B265" s="341"/>
      <c r="C265" s="356"/>
      <c r="D265" s="341"/>
      <c r="E265" s="341"/>
      <c r="F265" s="341"/>
      <c r="G265" s="341"/>
      <c r="H265" s="341"/>
      <c r="I265" s="341"/>
      <c r="J265" s="341"/>
      <c r="K265" s="3"/>
      <c r="L265" t="str">
        <f t="shared" si="63"/>
        <v xml:space="preserve"> - </v>
      </c>
      <c r="M265" t="s">
        <v>456</v>
      </c>
      <c r="S265" s="349" cm="1">
        <f t="array" ref="S265">IFERROR(_xldudf_SCOTT_SUMTRANSACTIONS(Scotts_Org1,'COA - VALUE TABLE'!$A265,'COA - VALUE TABLE'!S$5,'COA - VALUE TABLE'!S$6),0)</f>
        <v>0</v>
      </c>
      <c r="T265" s="350" cm="1">
        <f t="array" ref="T265">IFERROR(_xldudf_SCOTT_SUMTRANSACTIONS(Scotts_Org1,'COA - VALUE TABLE'!$A265,'COA - VALUE TABLE'!T$5,'COA - VALUE TABLE'!T$6),0)</f>
        <v>0</v>
      </c>
      <c r="U265" s="350" cm="1">
        <f t="array" ref="U265">IFERROR(_xldudf_SCOTT_SUMTRANSACTIONS(Scotts_Org1,'COA - VALUE TABLE'!$A265,'COA - VALUE TABLE'!U$5,'COA - VALUE TABLE'!U$6),0)</f>
        <v>0</v>
      </c>
      <c r="V265" s="350" cm="1">
        <f t="array" ref="V265">IFERROR(_xldudf_SCOTT_SUMTRANSACTIONS(Scotts_Org1,'COA - VALUE TABLE'!$A265,'COA - VALUE TABLE'!V$5,'COA - VALUE TABLE'!V$6),0)</f>
        <v>0</v>
      </c>
      <c r="W265" s="350" cm="1">
        <f t="array" ref="W265">IFERROR(_xldudf_SCOTT_SUMTRANSACTIONS(Scotts_Org1,'COA - VALUE TABLE'!$A265,'COA - VALUE TABLE'!W$5,'COA - VALUE TABLE'!W$6),0)</f>
        <v>0</v>
      </c>
      <c r="X265" s="350" cm="1">
        <f t="array" ref="X265">IFERROR(_xldudf_SCOTT_SUMTRANSACTIONS(Scotts_Org1,'COA - VALUE TABLE'!$A265,'COA - VALUE TABLE'!X$5,'COA - VALUE TABLE'!X$6),0)</f>
        <v>0</v>
      </c>
      <c r="Y265" s="350" cm="1">
        <f t="array" ref="Y265">IFERROR(_xldudf_SCOTT_SUMTRANSACTIONS(Scotts_Org1,'COA - VALUE TABLE'!$A265,'COA - VALUE TABLE'!Y$5,'COA - VALUE TABLE'!Y$6),0)</f>
        <v>0</v>
      </c>
      <c r="Z265" s="350" cm="1">
        <f t="array" ref="Z265">IFERROR(_xldudf_SCOTT_SUMTRANSACTIONS(Scotts_Org1,'COA - VALUE TABLE'!$A265,'COA - VALUE TABLE'!Z$5,'COA - VALUE TABLE'!Z$6),0)</f>
        <v>0</v>
      </c>
      <c r="AA265" s="350" cm="1">
        <f t="array" ref="AA265">IFERROR(_xldudf_SCOTT_SUMTRANSACTIONS(Scotts_Org1,'COA - VALUE TABLE'!$A265,'COA - VALUE TABLE'!AA$5,'COA - VALUE TABLE'!AA$6),0)</f>
        <v>0</v>
      </c>
      <c r="AB265" s="350" cm="1">
        <f t="array" ref="AB265">IFERROR(_xldudf_SCOTT_SUMTRANSACTIONS(Scotts_Org1,'COA - VALUE TABLE'!$A265,'COA - VALUE TABLE'!AB$5,'COA - VALUE TABLE'!AB$6),0)</f>
        <v>0</v>
      </c>
      <c r="AC265" s="350" cm="1">
        <f t="array" ref="AC265">IFERROR(_xldudf_SCOTT_SUMTRANSACTIONS(Scotts_Org1,'COA - VALUE TABLE'!$A265,'COA - VALUE TABLE'!AC$5,'COA - VALUE TABLE'!AC$6),0)</f>
        <v>0</v>
      </c>
      <c r="AD265" s="350" cm="1">
        <f t="array" ref="AD265">IFERROR(_xldudf_SCOTT_SUMTRANSACTIONS(Scotts_Org1,'COA - VALUE TABLE'!$A265,'COA - VALUE TABLE'!AD$5,'COA - VALUE TABLE'!AD$6),0)</f>
        <v>0</v>
      </c>
      <c r="AE265" s="350">
        <f t="shared" ref="AE265:AE270" si="64">SUM(S265:AD265)</f>
        <v>0</v>
      </c>
      <c r="AF265" s="350">
        <f>IF(Header!$C$4=S$7,S265,0)+IF(Header!$C$4=T$7,T265,0)+IF(Header!$C$4=U$7,U265,0)+IF(Header!$C$4=V$7,V265,0)+IF(Header!$C$4=W$7,W265,0)+IF(Header!$C$4=X$7,X265,0)+IF(Header!$C$4=Y$7,Y265,0)+IF(Header!$C$4=Z$7,Z265,0)+IF(Header!$C$4=AA$7,AA265,0)+IF(Header!$C$4=AB$7,AB265,0)+IF(Header!$C$4=AC$7,AC265,0)+IF(Header!$C$4=AD$7,AD265,0)</f>
        <v>0</v>
      </c>
      <c r="AG265" s="351">
        <f t="shared" si="62"/>
        <v>0</v>
      </c>
      <c r="AJ265" s="2">
        <f t="shared" ref="AJ265:AJ300" si="65">SUMIFS(Sales_1,Sales_Lookup,$L265)+SUMIFS(OH_1,OH_Lookup,$L265)+SUMIFS(Gross_Salary_1,Gross_Salary_Lookup,$L265)+SUMIFS(ER_NI_1,ER_NI_Lookup,$L265)+SUMIFS(ER_Pension_1,ER_Pension_Lookup,$L265)</f>
        <v>0</v>
      </c>
      <c r="AK265" s="341">
        <f t="shared" ref="AK265:AK300" si="66">SUMIFS(Sales_2,Sales_Lookup,$L265)+SUMIFS(OH_2,OH_Lookup,$L265)+SUMIFS(Gross_Salary_2,Gross_Salary_Lookup,$L265)+SUMIFS(ER_NI_2,ER_NI_Lookup,$L265)+SUMIFS(ER_Pension_2,ER_Pension_Lookup,$L265)</f>
        <v>0</v>
      </c>
      <c r="AL265" s="341">
        <f t="shared" ref="AL265:AL300" si="67">SUMIFS(Sales_3,Sales_Lookup,$L265)+SUMIFS(OH_3,OH_Lookup,$L265)+SUMIFS(Gross_Salary_3,Gross_Salary_Lookup,$L265)+SUMIFS(ER_NI_3,ER_NI_Lookup,$L265)+SUMIFS(ER_Pension_3,ER_Pension_Lookup,$L265)</f>
        <v>0</v>
      </c>
      <c r="AM265" s="341">
        <f t="shared" ref="AM265:AM300" si="68">SUMIFS(Sales_4,Sales_Lookup,$L265)+SUMIFS(OH_4,OH_Lookup,$L265)+SUMIFS(Gross_Salary_4,Gross_Salary_Lookup,$L265)+SUMIFS(ER_NI_4,ER_NI_Lookup,$L265)+SUMIFS(ER_Pension_4,ER_Pension_Lookup,$L265)</f>
        <v>0</v>
      </c>
      <c r="AN265" s="341">
        <f t="shared" ref="AN265:AN300" si="69">SUMIFS(Sales_5,Sales_Lookup,$L265)+SUMIFS(OH_5,OH_Lookup,$L265)+SUMIFS(Gross_Salary_5,Gross_Salary_Lookup,$L265)+SUMIFS(ER_NI_5,ER_NI_Lookup,$L265)+SUMIFS(ER_Pension_5,ER_Pension_Lookup,$L265)</f>
        <v>0</v>
      </c>
      <c r="AO265" s="341">
        <f t="shared" ref="AO265:AO300" si="70">SUMIFS(Sales_6,Sales_Lookup,$L265)+SUMIFS(OH_6,OH_Lookup,$L265)+SUMIFS(Gross_Salary_6,Gross_Salary_Lookup,$L265)+SUMIFS(ER_NI_6,ER_NI_Lookup,$L265)+SUMIFS(ER_Pension_6,ER_Pension_Lookup,$L265)</f>
        <v>0</v>
      </c>
      <c r="AP265" s="341">
        <f t="shared" ref="AP265:AP300" si="71">SUMIFS(Sales_7,Sales_Lookup,$L265)+SUMIFS(OH_7,OH_Lookup,$L265)+SUMIFS(Gross_Salary_7,Gross_Salary_Lookup,$L265)+SUMIFS(ER_NI_7,ER_NI_Lookup,$L265)+SUMIFS(ER_Pension_7,ER_Pension_Lookup,$L265)</f>
        <v>0</v>
      </c>
      <c r="AQ265" s="341">
        <f t="shared" ref="AQ265:AQ300" si="72">SUMIFS(Sales_8,Sales_Lookup,$L265)+SUMIFS(OH_8,OH_Lookup,$L265)+SUMIFS(Gross_Salary_8,Gross_Salary_Lookup,$L265)+SUMIFS(ER_NI_8,ER_NI_Lookup,$L265)+SUMIFS(ER_Pension_8,ER_Pension_Lookup,$L265)</f>
        <v>0</v>
      </c>
      <c r="AR265" s="341">
        <f t="shared" ref="AR265:AR300" si="73">SUMIFS(Sales_9,Sales_Lookup,$L265)+SUMIFS(OH_9,OH_Lookup,$L265)+SUMIFS(Gross_Salary_9,Gross_Salary_Lookup,$L265)+SUMIFS(ER_NI_9,ER_NI_Lookup,$L265)+SUMIFS(ER_Pension_9,ER_Pension_Lookup,$L265)</f>
        <v>0</v>
      </c>
      <c r="AS265" s="341">
        <f t="shared" ref="AS265:AS300" si="74">SUMIFS(Sales_10,Sales_Lookup,$L265)+SUMIFS(OH_10,OH_Lookup,$L265)+SUMIFS(Gross_Salary_10,Gross_Salary_Lookup,$L265)+SUMIFS(ER_NI_10,ER_NI_Lookup,$L265)+SUMIFS(ER_Pension_10,ER_Pension_Lookup,$L265)</f>
        <v>0</v>
      </c>
      <c r="AT265" s="341">
        <f t="shared" ref="AT265:AT300" si="75">SUMIFS(Sales_11,Sales_Lookup,$L265)+SUMIFS(OH_11,OH_Lookup,$L265)+SUMIFS(Gross_Salary_11,Gross_Salary_Lookup,$L265)+SUMIFS(ER_NI_11,ER_NI_Lookup,$L265)+SUMIFS(ER_Pension_11,ER_Pension_Lookup,$L265)</f>
        <v>0</v>
      </c>
      <c r="AU265" s="341">
        <f t="shared" ref="AU265:AU300" si="76">SUMIFS(Sales_12,Sales_Lookup,$L265)+SUMIFS(OH_12,OH_Lookup,$L265)+SUMIFS(Gross_Salary_12,Gross_Salary_Lookup,$L265)+SUMIFS(ER_NI_12,ER_NI_Lookup,$L265)+SUMIFS(ER_Pension_12,ER_Pension_Lookup,$L265)</f>
        <v>0</v>
      </c>
      <c r="AV265" s="351"/>
      <c r="AX265" s="349" cm="1">
        <f t="array" ref="AX265">IFERROR(_xldudf_SCOTT_SUMTRANSACTIONS(Scotts_Org1,'COA - VALUE TABLE'!$A265,'COA - VALUE TABLE'!AX$5,'COA - VALUE TABLE'!AX$6),0)</f>
        <v>0</v>
      </c>
      <c r="AY265" s="350" cm="1">
        <f t="array" ref="AY265">IFERROR(_xldudf_SCOTT_SUMTRANSACTIONS(Scotts_Org1,'COA - VALUE TABLE'!$A265,'COA - VALUE TABLE'!AY$5,'COA - VALUE TABLE'!AY$6),0)</f>
        <v>0</v>
      </c>
      <c r="AZ265" s="350" cm="1">
        <f t="array" ref="AZ265">IFERROR(_xldudf_SCOTT_SUMTRANSACTIONS(Scotts_Org1,'COA - VALUE TABLE'!$A265,'COA - VALUE TABLE'!AZ$5,'COA - VALUE TABLE'!AZ$6),0)</f>
        <v>0</v>
      </c>
      <c r="BA265" s="350" cm="1">
        <f t="array" ref="BA265">IFERROR(_xldudf_SCOTT_SUMTRANSACTIONS(Scotts_Org1,'COA - VALUE TABLE'!$A265,'COA - VALUE TABLE'!BA$5,'COA - VALUE TABLE'!BA$6),0)</f>
        <v>0</v>
      </c>
      <c r="BB265" s="350" cm="1">
        <f t="array" ref="BB265">IFERROR(_xldudf_SCOTT_SUMTRANSACTIONS(Scotts_Org1,'COA - VALUE TABLE'!$A265,'COA - VALUE TABLE'!BB$5,'COA - VALUE TABLE'!BB$6),0)</f>
        <v>0</v>
      </c>
      <c r="BC265" s="350" cm="1">
        <f t="array" ref="BC265">IFERROR(_xldudf_SCOTT_SUMTRANSACTIONS(Scotts_Org1,'COA - VALUE TABLE'!$A265,'COA - VALUE TABLE'!BC$5,'COA - VALUE TABLE'!BC$6),0)</f>
        <v>0</v>
      </c>
      <c r="BD265" s="350" cm="1">
        <f t="array" ref="BD265">IFERROR(_xldudf_SCOTT_SUMTRANSACTIONS(Scotts_Org1,'COA - VALUE TABLE'!$A265,'COA - VALUE TABLE'!BD$5,'COA - VALUE TABLE'!BD$6),0)</f>
        <v>0</v>
      </c>
      <c r="BE265" s="350" cm="1">
        <f t="array" ref="BE265">IFERROR(_xldudf_SCOTT_SUMTRANSACTIONS(Scotts_Org1,'COA - VALUE TABLE'!$A265,'COA - VALUE TABLE'!BE$5,'COA - VALUE TABLE'!BE$6),0)</f>
        <v>0</v>
      </c>
      <c r="BF265" s="350" cm="1">
        <f t="array" ref="BF265">IFERROR(_xldudf_SCOTT_SUMTRANSACTIONS(Scotts_Org1,'COA - VALUE TABLE'!$A265,'COA - VALUE TABLE'!BF$5,'COA - VALUE TABLE'!BF$6),0)</f>
        <v>0</v>
      </c>
      <c r="BG265" s="350" cm="1">
        <f t="array" ref="BG265">IFERROR(_xldudf_SCOTT_SUMTRANSACTIONS(Scotts_Org1,'COA - VALUE TABLE'!$A265,'COA - VALUE TABLE'!BG$5,'COA - VALUE TABLE'!BG$6),0)</f>
        <v>0</v>
      </c>
      <c r="BH265" s="350" cm="1">
        <f t="array" ref="BH265">IFERROR(_xldudf_SCOTT_SUMTRANSACTIONS(Scotts_Org1,'COA - VALUE TABLE'!$A265,'COA - VALUE TABLE'!BH$5,'COA - VALUE TABLE'!BH$6),0)</f>
        <v>0</v>
      </c>
      <c r="BI265" s="350" cm="1">
        <f t="array" ref="BI265">IFERROR(_xldudf_SCOTT_SUMTRANSACTIONS(Scotts_Org1,'COA - VALUE TABLE'!$A265,'COA - VALUE TABLE'!BI$5,'COA - VALUE TABLE'!BI$6),0)</f>
        <v>0</v>
      </c>
      <c r="BJ265" s="351" cm="1">
        <f t="array" ref="BJ265">IFERROR(_xldudf_SCOTT_SUMTRANSACTIONS(Scotts_Org1,'COA - VALUE TABLE'!$A265,'COA - VALUE TABLE'!BJ$5,'COA - VALUE TABLE'!BJ$6),0)</f>
        <v>0</v>
      </c>
    </row>
    <row r="266" spans="1:62" x14ac:dyDescent="0.2">
      <c r="A266" s="2"/>
      <c r="B266" s="341"/>
      <c r="C266" s="356"/>
      <c r="D266" s="341"/>
      <c r="E266" s="341"/>
      <c r="F266" s="341"/>
      <c r="G266" s="341"/>
      <c r="H266" s="341"/>
      <c r="I266" s="341"/>
      <c r="J266" s="341"/>
      <c r="K266" s="3"/>
      <c r="L266" t="str">
        <f t="shared" si="63"/>
        <v xml:space="preserve"> - </v>
      </c>
      <c r="M266" t="s">
        <v>456</v>
      </c>
      <c r="S266" s="349" cm="1">
        <f t="array" ref="S266">IFERROR(_xldudf_SCOTT_SUMTRANSACTIONS(Scotts_Org1,'COA - VALUE TABLE'!$A266,'COA - VALUE TABLE'!S$5,'COA - VALUE TABLE'!S$6),0)</f>
        <v>0</v>
      </c>
      <c r="T266" s="350" cm="1">
        <f t="array" ref="T266">IFERROR(_xldudf_SCOTT_SUMTRANSACTIONS(Scotts_Org1,'COA - VALUE TABLE'!$A266,'COA - VALUE TABLE'!T$5,'COA - VALUE TABLE'!T$6),0)</f>
        <v>0</v>
      </c>
      <c r="U266" s="350" cm="1">
        <f t="array" ref="U266">IFERROR(_xldudf_SCOTT_SUMTRANSACTIONS(Scotts_Org1,'COA - VALUE TABLE'!$A266,'COA - VALUE TABLE'!U$5,'COA - VALUE TABLE'!U$6),0)</f>
        <v>0</v>
      </c>
      <c r="V266" s="350" cm="1">
        <f t="array" ref="V266">IFERROR(_xldudf_SCOTT_SUMTRANSACTIONS(Scotts_Org1,'COA - VALUE TABLE'!$A266,'COA - VALUE TABLE'!V$5,'COA - VALUE TABLE'!V$6),0)</f>
        <v>0</v>
      </c>
      <c r="W266" s="350" cm="1">
        <f t="array" ref="W266">IFERROR(_xldudf_SCOTT_SUMTRANSACTIONS(Scotts_Org1,'COA - VALUE TABLE'!$A266,'COA - VALUE TABLE'!W$5,'COA - VALUE TABLE'!W$6),0)</f>
        <v>0</v>
      </c>
      <c r="X266" s="350" cm="1">
        <f t="array" ref="X266">IFERROR(_xldudf_SCOTT_SUMTRANSACTIONS(Scotts_Org1,'COA - VALUE TABLE'!$A266,'COA - VALUE TABLE'!X$5,'COA - VALUE TABLE'!X$6),0)</f>
        <v>0</v>
      </c>
      <c r="Y266" s="350" cm="1">
        <f t="array" ref="Y266">IFERROR(_xldudf_SCOTT_SUMTRANSACTIONS(Scotts_Org1,'COA - VALUE TABLE'!$A266,'COA - VALUE TABLE'!Y$5,'COA - VALUE TABLE'!Y$6),0)</f>
        <v>0</v>
      </c>
      <c r="Z266" s="350" cm="1">
        <f t="array" ref="Z266">IFERROR(_xldudf_SCOTT_SUMTRANSACTIONS(Scotts_Org1,'COA - VALUE TABLE'!$A266,'COA - VALUE TABLE'!Z$5,'COA - VALUE TABLE'!Z$6),0)</f>
        <v>0</v>
      </c>
      <c r="AA266" s="350" cm="1">
        <f t="array" ref="AA266">IFERROR(_xldudf_SCOTT_SUMTRANSACTIONS(Scotts_Org1,'COA - VALUE TABLE'!$A266,'COA - VALUE TABLE'!AA$5,'COA - VALUE TABLE'!AA$6),0)</f>
        <v>0</v>
      </c>
      <c r="AB266" s="350" cm="1">
        <f t="array" ref="AB266">IFERROR(_xldudf_SCOTT_SUMTRANSACTIONS(Scotts_Org1,'COA - VALUE TABLE'!$A266,'COA - VALUE TABLE'!AB$5,'COA - VALUE TABLE'!AB$6),0)</f>
        <v>0</v>
      </c>
      <c r="AC266" s="350" cm="1">
        <f t="array" ref="AC266">IFERROR(_xldudf_SCOTT_SUMTRANSACTIONS(Scotts_Org1,'COA - VALUE TABLE'!$A266,'COA - VALUE TABLE'!AC$5,'COA - VALUE TABLE'!AC$6),0)</f>
        <v>0</v>
      </c>
      <c r="AD266" s="350" cm="1">
        <f t="array" ref="AD266">IFERROR(_xldudf_SCOTT_SUMTRANSACTIONS(Scotts_Org1,'COA - VALUE TABLE'!$A266,'COA - VALUE TABLE'!AD$5,'COA - VALUE TABLE'!AD$6),0)</f>
        <v>0</v>
      </c>
      <c r="AE266" s="350">
        <f t="shared" si="64"/>
        <v>0</v>
      </c>
      <c r="AF266" s="350">
        <f>IF(Header!$C$4=S$7,S266,0)+IF(Header!$C$4=T$7,T266,0)+IF(Header!$C$4=U$7,U266,0)+IF(Header!$C$4=V$7,V266,0)+IF(Header!$C$4=W$7,W266,0)+IF(Header!$C$4=X$7,X266,0)+IF(Header!$C$4=Y$7,Y266,0)+IF(Header!$C$4=Z$7,Z266,0)+IF(Header!$C$4=AA$7,AA266,0)+IF(Header!$C$4=AB$7,AB266,0)+IF(Header!$C$4=AC$7,AC266,0)+IF(Header!$C$4=AD$7,AD266,0)</f>
        <v>0</v>
      </c>
      <c r="AG266" s="351">
        <f t="shared" ref="AG266:AG300" si="77">IF(S$3="Actual",S266,0)+IF(T$3="Actual",T266,0)+IF(U$3="Actual",U266,0)+IF(V$3="Actual",V266,0)+IF(W$3="Actual",W266,0)+IF(X$3="Actual",X266,0)+IF(Y$3="Actual",Y266,0)+IF(Z$3="Actual",Z266,0)+IF(AA$3="Actual",AA266,0)+IF(AB$3="Actual",AB266,0)+IF(AC$3="Actual",AC266,0)+IF(AD$3="Actual",AD266,0)</f>
        <v>0</v>
      </c>
      <c r="AJ266" s="2">
        <f t="shared" si="65"/>
        <v>0</v>
      </c>
      <c r="AK266" s="341">
        <f t="shared" si="66"/>
        <v>0</v>
      </c>
      <c r="AL266" s="341">
        <f t="shared" si="67"/>
        <v>0</v>
      </c>
      <c r="AM266" s="341">
        <f t="shared" si="68"/>
        <v>0</v>
      </c>
      <c r="AN266" s="341">
        <f t="shared" si="69"/>
        <v>0</v>
      </c>
      <c r="AO266" s="341">
        <f t="shared" si="70"/>
        <v>0</v>
      </c>
      <c r="AP266" s="341">
        <f t="shared" si="71"/>
        <v>0</v>
      </c>
      <c r="AQ266" s="341">
        <f t="shared" si="72"/>
        <v>0</v>
      </c>
      <c r="AR266" s="341">
        <f t="shared" si="73"/>
        <v>0</v>
      </c>
      <c r="AS266" s="341">
        <f t="shared" si="74"/>
        <v>0</v>
      </c>
      <c r="AT266" s="341">
        <f t="shared" si="75"/>
        <v>0</v>
      </c>
      <c r="AU266" s="341">
        <f t="shared" si="76"/>
        <v>0</v>
      </c>
      <c r="AV266" s="351"/>
      <c r="AX266" s="349" cm="1">
        <f t="array" ref="AX266">IFERROR(_xldudf_SCOTT_SUMTRANSACTIONS(Scotts_Org1,'COA - VALUE TABLE'!$A266,'COA - VALUE TABLE'!AX$5,'COA - VALUE TABLE'!AX$6),0)</f>
        <v>0</v>
      </c>
      <c r="AY266" s="350" cm="1">
        <f t="array" ref="AY266">IFERROR(_xldudf_SCOTT_SUMTRANSACTIONS(Scotts_Org1,'COA - VALUE TABLE'!$A266,'COA - VALUE TABLE'!AY$5,'COA - VALUE TABLE'!AY$6),0)</f>
        <v>0</v>
      </c>
      <c r="AZ266" s="350" cm="1">
        <f t="array" ref="AZ266">IFERROR(_xldudf_SCOTT_SUMTRANSACTIONS(Scotts_Org1,'COA - VALUE TABLE'!$A266,'COA - VALUE TABLE'!AZ$5,'COA - VALUE TABLE'!AZ$6),0)</f>
        <v>0</v>
      </c>
      <c r="BA266" s="350" cm="1">
        <f t="array" ref="BA266">IFERROR(_xldudf_SCOTT_SUMTRANSACTIONS(Scotts_Org1,'COA - VALUE TABLE'!$A266,'COA - VALUE TABLE'!BA$5,'COA - VALUE TABLE'!BA$6),0)</f>
        <v>0</v>
      </c>
      <c r="BB266" s="350" cm="1">
        <f t="array" ref="BB266">IFERROR(_xldudf_SCOTT_SUMTRANSACTIONS(Scotts_Org1,'COA - VALUE TABLE'!$A266,'COA - VALUE TABLE'!BB$5,'COA - VALUE TABLE'!BB$6),0)</f>
        <v>0</v>
      </c>
      <c r="BC266" s="350" cm="1">
        <f t="array" ref="BC266">IFERROR(_xldudf_SCOTT_SUMTRANSACTIONS(Scotts_Org1,'COA - VALUE TABLE'!$A266,'COA - VALUE TABLE'!BC$5,'COA - VALUE TABLE'!BC$6),0)</f>
        <v>0</v>
      </c>
      <c r="BD266" s="350" cm="1">
        <f t="array" ref="BD266">IFERROR(_xldudf_SCOTT_SUMTRANSACTIONS(Scotts_Org1,'COA - VALUE TABLE'!$A266,'COA - VALUE TABLE'!BD$5,'COA - VALUE TABLE'!BD$6),0)</f>
        <v>0</v>
      </c>
      <c r="BE266" s="350" cm="1">
        <f t="array" ref="BE266">IFERROR(_xldudf_SCOTT_SUMTRANSACTIONS(Scotts_Org1,'COA - VALUE TABLE'!$A266,'COA - VALUE TABLE'!BE$5,'COA - VALUE TABLE'!BE$6),0)</f>
        <v>0</v>
      </c>
      <c r="BF266" s="350" cm="1">
        <f t="array" ref="BF266">IFERROR(_xldudf_SCOTT_SUMTRANSACTIONS(Scotts_Org1,'COA - VALUE TABLE'!$A266,'COA - VALUE TABLE'!BF$5,'COA - VALUE TABLE'!BF$6),0)</f>
        <v>0</v>
      </c>
      <c r="BG266" s="350" cm="1">
        <f t="array" ref="BG266">IFERROR(_xldudf_SCOTT_SUMTRANSACTIONS(Scotts_Org1,'COA - VALUE TABLE'!$A266,'COA - VALUE TABLE'!BG$5,'COA - VALUE TABLE'!BG$6),0)</f>
        <v>0</v>
      </c>
      <c r="BH266" s="350" cm="1">
        <f t="array" ref="BH266">IFERROR(_xldudf_SCOTT_SUMTRANSACTIONS(Scotts_Org1,'COA - VALUE TABLE'!$A266,'COA - VALUE TABLE'!BH$5,'COA - VALUE TABLE'!BH$6),0)</f>
        <v>0</v>
      </c>
      <c r="BI266" s="350" cm="1">
        <f t="array" ref="BI266">IFERROR(_xldudf_SCOTT_SUMTRANSACTIONS(Scotts_Org1,'COA - VALUE TABLE'!$A266,'COA - VALUE TABLE'!BI$5,'COA - VALUE TABLE'!BI$6),0)</f>
        <v>0</v>
      </c>
      <c r="BJ266" s="351" cm="1">
        <f t="array" ref="BJ266">IFERROR(_xldudf_SCOTT_SUMTRANSACTIONS(Scotts_Org1,'COA - VALUE TABLE'!$A266,'COA - VALUE TABLE'!BJ$5,'COA - VALUE TABLE'!BJ$6),0)</f>
        <v>0</v>
      </c>
    </row>
    <row r="267" spans="1:62" x14ac:dyDescent="0.2">
      <c r="A267" s="2"/>
      <c r="B267" s="341"/>
      <c r="C267" s="341"/>
      <c r="D267" s="341"/>
      <c r="E267" s="341"/>
      <c r="F267" s="341"/>
      <c r="G267" s="341"/>
      <c r="H267" s="341"/>
      <c r="I267" s="341"/>
      <c r="J267" s="341"/>
      <c r="K267" s="3"/>
      <c r="L267" t="str">
        <f t="shared" si="63"/>
        <v xml:space="preserve"> - </v>
      </c>
      <c r="M267" t="s">
        <v>456</v>
      </c>
      <c r="S267" s="349" cm="1">
        <f t="array" ref="S267">IFERROR(_xldudf_SCOTT_SUMTRANSACTIONS(Scotts_Org1,'COA - VALUE TABLE'!$A267,'COA - VALUE TABLE'!S$5,'COA - VALUE TABLE'!S$6),0)</f>
        <v>0</v>
      </c>
      <c r="T267" s="350" cm="1">
        <f t="array" ref="T267">IFERROR(_xldudf_SCOTT_SUMTRANSACTIONS(Scotts_Org1,'COA - VALUE TABLE'!$A267,'COA - VALUE TABLE'!T$5,'COA - VALUE TABLE'!T$6),0)</f>
        <v>0</v>
      </c>
      <c r="U267" s="350" cm="1">
        <f t="array" ref="U267">IFERROR(_xldudf_SCOTT_SUMTRANSACTIONS(Scotts_Org1,'COA - VALUE TABLE'!$A267,'COA - VALUE TABLE'!U$5,'COA - VALUE TABLE'!U$6),0)</f>
        <v>0</v>
      </c>
      <c r="V267" s="350" cm="1">
        <f t="array" ref="V267">IFERROR(_xldudf_SCOTT_SUMTRANSACTIONS(Scotts_Org1,'COA - VALUE TABLE'!$A267,'COA - VALUE TABLE'!V$5,'COA - VALUE TABLE'!V$6),0)</f>
        <v>0</v>
      </c>
      <c r="W267" s="350" cm="1">
        <f t="array" ref="W267">IFERROR(_xldudf_SCOTT_SUMTRANSACTIONS(Scotts_Org1,'COA - VALUE TABLE'!$A267,'COA - VALUE TABLE'!W$5,'COA - VALUE TABLE'!W$6),0)</f>
        <v>0</v>
      </c>
      <c r="X267" s="350" cm="1">
        <f t="array" ref="X267">IFERROR(_xldudf_SCOTT_SUMTRANSACTIONS(Scotts_Org1,'COA - VALUE TABLE'!$A267,'COA - VALUE TABLE'!X$5,'COA - VALUE TABLE'!X$6),0)</f>
        <v>0</v>
      </c>
      <c r="Y267" s="350" cm="1">
        <f t="array" ref="Y267">IFERROR(_xldudf_SCOTT_SUMTRANSACTIONS(Scotts_Org1,'COA - VALUE TABLE'!$A267,'COA - VALUE TABLE'!Y$5,'COA - VALUE TABLE'!Y$6),0)</f>
        <v>0</v>
      </c>
      <c r="Z267" s="350" cm="1">
        <f t="array" ref="Z267">IFERROR(_xldudf_SCOTT_SUMTRANSACTIONS(Scotts_Org1,'COA - VALUE TABLE'!$A267,'COA - VALUE TABLE'!Z$5,'COA - VALUE TABLE'!Z$6),0)</f>
        <v>0</v>
      </c>
      <c r="AA267" s="350" cm="1">
        <f t="array" ref="AA267">IFERROR(_xldudf_SCOTT_SUMTRANSACTIONS(Scotts_Org1,'COA - VALUE TABLE'!$A267,'COA - VALUE TABLE'!AA$5,'COA - VALUE TABLE'!AA$6),0)</f>
        <v>0</v>
      </c>
      <c r="AB267" s="350" cm="1">
        <f t="array" ref="AB267">IFERROR(_xldudf_SCOTT_SUMTRANSACTIONS(Scotts_Org1,'COA - VALUE TABLE'!$A267,'COA - VALUE TABLE'!AB$5,'COA - VALUE TABLE'!AB$6),0)</f>
        <v>0</v>
      </c>
      <c r="AC267" s="350" cm="1">
        <f t="array" ref="AC267">IFERROR(_xldudf_SCOTT_SUMTRANSACTIONS(Scotts_Org1,'COA - VALUE TABLE'!$A267,'COA - VALUE TABLE'!AC$5,'COA - VALUE TABLE'!AC$6),0)</f>
        <v>0</v>
      </c>
      <c r="AD267" s="350" cm="1">
        <f t="array" ref="AD267">IFERROR(_xldudf_SCOTT_SUMTRANSACTIONS(Scotts_Org1,'COA - VALUE TABLE'!$A267,'COA - VALUE TABLE'!AD$5,'COA - VALUE TABLE'!AD$6),0)</f>
        <v>0</v>
      </c>
      <c r="AE267" s="350">
        <f t="shared" si="64"/>
        <v>0</v>
      </c>
      <c r="AF267" s="350">
        <f>IF(Header!$C$4=S$7,S267,0)+IF(Header!$C$4=T$7,T267,0)+IF(Header!$C$4=U$7,U267,0)+IF(Header!$C$4=V$7,V267,0)+IF(Header!$C$4=W$7,W267,0)+IF(Header!$C$4=X$7,X267,0)+IF(Header!$C$4=Y$7,Y267,0)+IF(Header!$C$4=Z$7,Z267,0)+IF(Header!$C$4=AA$7,AA267,0)+IF(Header!$C$4=AB$7,AB267,0)+IF(Header!$C$4=AC$7,AC267,0)+IF(Header!$C$4=AD$7,AD267,0)</f>
        <v>0</v>
      </c>
      <c r="AG267" s="351">
        <f t="shared" si="77"/>
        <v>0</v>
      </c>
      <c r="AJ267" s="2">
        <f t="shared" si="65"/>
        <v>0</v>
      </c>
      <c r="AK267" s="341">
        <f t="shared" si="66"/>
        <v>0</v>
      </c>
      <c r="AL267" s="341">
        <f t="shared" si="67"/>
        <v>0</v>
      </c>
      <c r="AM267" s="341">
        <f t="shared" si="68"/>
        <v>0</v>
      </c>
      <c r="AN267" s="341">
        <f t="shared" si="69"/>
        <v>0</v>
      </c>
      <c r="AO267" s="341">
        <f t="shared" si="70"/>
        <v>0</v>
      </c>
      <c r="AP267" s="341">
        <f t="shared" si="71"/>
        <v>0</v>
      </c>
      <c r="AQ267" s="341">
        <f t="shared" si="72"/>
        <v>0</v>
      </c>
      <c r="AR267" s="341">
        <f t="shared" si="73"/>
        <v>0</v>
      </c>
      <c r="AS267" s="341">
        <f t="shared" si="74"/>
        <v>0</v>
      </c>
      <c r="AT267" s="341">
        <f t="shared" si="75"/>
        <v>0</v>
      </c>
      <c r="AU267" s="341">
        <f t="shared" si="76"/>
        <v>0</v>
      </c>
      <c r="AV267" s="351"/>
      <c r="AX267" s="349" cm="1">
        <f t="array" ref="AX267">IFERROR(_xldudf_SCOTT_SUMTRANSACTIONS(Scotts_Org1,'COA - VALUE TABLE'!$A267,'COA - VALUE TABLE'!AX$5,'COA - VALUE TABLE'!AX$6),0)</f>
        <v>0</v>
      </c>
      <c r="AY267" s="350" cm="1">
        <f t="array" ref="AY267">IFERROR(_xldudf_SCOTT_SUMTRANSACTIONS(Scotts_Org1,'COA - VALUE TABLE'!$A267,'COA - VALUE TABLE'!AY$5,'COA - VALUE TABLE'!AY$6),0)</f>
        <v>0</v>
      </c>
      <c r="AZ267" s="350" cm="1">
        <f t="array" ref="AZ267">IFERROR(_xldudf_SCOTT_SUMTRANSACTIONS(Scotts_Org1,'COA - VALUE TABLE'!$A267,'COA - VALUE TABLE'!AZ$5,'COA - VALUE TABLE'!AZ$6),0)</f>
        <v>0</v>
      </c>
      <c r="BA267" s="350" cm="1">
        <f t="array" ref="BA267">IFERROR(_xldudf_SCOTT_SUMTRANSACTIONS(Scotts_Org1,'COA - VALUE TABLE'!$A267,'COA - VALUE TABLE'!BA$5,'COA - VALUE TABLE'!BA$6),0)</f>
        <v>0</v>
      </c>
      <c r="BB267" s="350" cm="1">
        <f t="array" ref="BB267">IFERROR(_xldudf_SCOTT_SUMTRANSACTIONS(Scotts_Org1,'COA - VALUE TABLE'!$A267,'COA - VALUE TABLE'!BB$5,'COA - VALUE TABLE'!BB$6),0)</f>
        <v>0</v>
      </c>
      <c r="BC267" s="350" cm="1">
        <f t="array" ref="BC267">IFERROR(_xldudf_SCOTT_SUMTRANSACTIONS(Scotts_Org1,'COA - VALUE TABLE'!$A267,'COA - VALUE TABLE'!BC$5,'COA - VALUE TABLE'!BC$6),0)</f>
        <v>0</v>
      </c>
      <c r="BD267" s="350" cm="1">
        <f t="array" ref="BD267">IFERROR(_xldudf_SCOTT_SUMTRANSACTIONS(Scotts_Org1,'COA - VALUE TABLE'!$A267,'COA - VALUE TABLE'!BD$5,'COA - VALUE TABLE'!BD$6),0)</f>
        <v>0</v>
      </c>
      <c r="BE267" s="350" cm="1">
        <f t="array" ref="BE267">IFERROR(_xldudf_SCOTT_SUMTRANSACTIONS(Scotts_Org1,'COA - VALUE TABLE'!$A267,'COA - VALUE TABLE'!BE$5,'COA - VALUE TABLE'!BE$6),0)</f>
        <v>0</v>
      </c>
      <c r="BF267" s="350" cm="1">
        <f t="array" ref="BF267">IFERROR(_xldudf_SCOTT_SUMTRANSACTIONS(Scotts_Org1,'COA - VALUE TABLE'!$A267,'COA - VALUE TABLE'!BF$5,'COA - VALUE TABLE'!BF$6),0)</f>
        <v>0</v>
      </c>
      <c r="BG267" s="350" cm="1">
        <f t="array" ref="BG267">IFERROR(_xldudf_SCOTT_SUMTRANSACTIONS(Scotts_Org1,'COA - VALUE TABLE'!$A267,'COA - VALUE TABLE'!BG$5,'COA - VALUE TABLE'!BG$6),0)</f>
        <v>0</v>
      </c>
      <c r="BH267" s="350" cm="1">
        <f t="array" ref="BH267">IFERROR(_xldudf_SCOTT_SUMTRANSACTIONS(Scotts_Org1,'COA - VALUE TABLE'!$A267,'COA - VALUE TABLE'!BH$5,'COA - VALUE TABLE'!BH$6),0)</f>
        <v>0</v>
      </c>
      <c r="BI267" s="350" cm="1">
        <f t="array" ref="BI267">IFERROR(_xldudf_SCOTT_SUMTRANSACTIONS(Scotts_Org1,'COA - VALUE TABLE'!$A267,'COA - VALUE TABLE'!BI$5,'COA - VALUE TABLE'!BI$6),0)</f>
        <v>0</v>
      </c>
      <c r="BJ267" s="351" cm="1">
        <f t="array" ref="BJ267">IFERROR(_xldudf_SCOTT_SUMTRANSACTIONS(Scotts_Org1,'COA - VALUE TABLE'!$A267,'COA - VALUE TABLE'!BJ$5,'COA - VALUE TABLE'!BJ$6),0)</f>
        <v>0</v>
      </c>
    </row>
    <row r="268" spans="1:62" x14ac:dyDescent="0.2">
      <c r="A268" s="2"/>
      <c r="B268" s="341"/>
      <c r="C268" s="341"/>
      <c r="D268" s="341"/>
      <c r="E268" s="341"/>
      <c r="F268" s="341"/>
      <c r="G268" s="341"/>
      <c r="H268" s="341"/>
      <c r="I268" s="341"/>
      <c r="J268" s="341"/>
      <c r="K268" s="3"/>
      <c r="L268" t="str">
        <f t="shared" si="63"/>
        <v xml:space="preserve"> - </v>
      </c>
      <c r="M268" t="s">
        <v>456</v>
      </c>
      <c r="S268" s="349" cm="1">
        <f t="array" ref="S268">IFERROR(_xldudf_SCOTT_SUMTRANSACTIONS(Scotts_Org1,'COA - VALUE TABLE'!$A268,'COA - VALUE TABLE'!S$5,'COA - VALUE TABLE'!S$6),0)</f>
        <v>0</v>
      </c>
      <c r="T268" s="350" cm="1">
        <f t="array" ref="T268">IFERROR(_xldudf_SCOTT_SUMTRANSACTIONS(Scotts_Org1,'COA - VALUE TABLE'!$A268,'COA - VALUE TABLE'!T$5,'COA - VALUE TABLE'!T$6),0)</f>
        <v>0</v>
      </c>
      <c r="U268" s="350" cm="1">
        <f t="array" ref="U268">IFERROR(_xldudf_SCOTT_SUMTRANSACTIONS(Scotts_Org1,'COA - VALUE TABLE'!$A268,'COA - VALUE TABLE'!U$5,'COA - VALUE TABLE'!U$6),0)</f>
        <v>0</v>
      </c>
      <c r="V268" s="350" cm="1">
        <f t="array" ref="V268">IFERROR(_xldudf_SCOTT_SUMTRANSACTIONS(Scotts_Org1,'COA - VALUE TABLE'!$A268,'COA - VALUE TABLE'!V$5,'COA - VALUE TABLE'!V$6),0)</f>
        <v>0</v>
      </c>
      <c r="W268" s="350" cm="1">
        <f t="array" ref="W268">IFERROR(_xldudf_SCOTT_SUMTRANSACTIONS(Scotts_Org1,'COA - VALUE TABLE'!$A268,'COA - VALUE TABLE'!W$5,'COA - VALUE TABLE'!W$6),0)</f>
        <v>0</v>
      </c>
      <c r="X268" s="350" cm="1">
        <f t="array" ref="X268">IFERROR(_xldudf_SCOTT_SUMTRANSACTIONS(Scotts_Org1,'COA - VALUE TABLE'!$A268,'COA - VALUE TABLE'!X$5,'COA - VALUE TABLE'!X$6),0)</f>
        <v>0</v>
      </c>
      <c r="Y268" s="350" cm="1">
        <f t="array" ref="Y268">IFERROR(_xldudf_SCOTT_SUMTRANSACTIONS(Scotts_Org1,'COA - VALUE TABLE'!$A268,'COA - VALUE TABLE'!Y$5,'COA - VALUE TABLE'!Y$6),0)</f>
        <v>0</v>
      </c>
      <c r="Z268" s="350" cm="1">
        <f t="array" ref="Z268">IFERROR(_xldudf_SCOTT_SUMTRANSACTIONS(Scotts_Org1,'COA - VALUE TABLE'!$A268,'COA - VALUE TABLE'!Z$5,'COA - VALUE TABLE'!Z$6),0)</f>
        <v>0</v>
      </c>
      <c r="AA268" s="350" cm="1">
        <f t="array" ref="AA268">IFERROR(_xldudf_SCOTT_SUMTRANSACTIONS(Scotts_Org1,'COA - VALUE TABLE'!$A268,'COA - VALUE TABLE'!AA$5,'COA - VALUE TABLE'!AA$6),0)</f>
        <v>0</v>
      </c>
      <c r="AB268" s="350" cm="1">
        <f t="array" ref="AB268">IFERROR(_xldudf_SCOTT_SUMTRANSACTIONS(Scotts_Org1,'COA - VALUE TABLE'!$A268,'COA - VALUE TABLE'!AB$5,'COA - VALUE TABLE'!AB$6),0)</f>
        <v>0</v>
      </c>
      <c r="AC268" s="350" cm="1">
        <f t="array" ref="AC268">IFERROR(_xldudf_SCOTT_SUMTRANSACTIONS(Scotts_Org1,'COA - VALUE TABLE'!$A268,'COA - VALUE TABLE'!AC$5,'COA - VALUE TABLE'!AC$6),0)</f>
        <v>0</v>
      </c>
      <c r="AD268" s="350" cm="1">
        <f t="array" ref="AD268">IFERROR(_xldudf_SCOTT_SUMTRANSACTIONS(Scotts_Org1,'COA - VALUE TABLE'!$A268,'COA - VALUE TABLE'!AD$5,'COA - VALUE TABLE'!AD$6),0)</f>
        <v>0</v>
      </c>
      <c r="AE268" s="350">
        <f t="shared" si="64"/>
        <v>0</v>
      </c>
      <c r="AF268" s="350">
        <f>IF(Header!$C$4=S$7,S268,0)+IF(Header!$C$4=T$7,T268,0)+IF(Header!$C$4=U$7,U268,0)+IF(Header!$C$4=V$7,V268,0)+IF(Header!$C$4=W$7,W268,0)+IF(Header!$C$4=X$7,X268,0)+IF(Header!$C$4=Y$7,Y268,0)+IF(Header!$C$4=Z$7,Z268,0)+IF(Header!$C$4=AA$7,AA268,0)+IF(Header!$C$4=AB$7,AB268,0)+IF(Header!$C$4=AC$7,AC268,0)+IF(Header!$C$4=AD$7,AD268,0)</f>
        <v>0</v>
      </c>
      <c r="AG268" s="351">
        <f t="shared" si="77"/>
        <v>0</v>
      </c>
      <c r="AJ268" s="2">
        <f t="shared" si="65"/>
        <v>0</v>
      </c>
      <c r="AK268" s="341">
        <f t="shared" si="66"/>
        <v>0</v>
      </c>
      <c r="AL268" s="341">
        <f t="shared" si="67"/>
        <v>0</v>
      </c>
      <c r="AM268" s="341">
        <f t="shared" si="68"/>
        <v>0</v>
      </c>
      <c r="AN268" s="341">
        <f t="shared" si="69"/>
        <v>0</v>
      </c>
      <c r="AO268" s="341">
        <f t="shared" si="70"/>
        <v>0</v>
      </c>
      <c r="AP268" s="341">
        <f t="shared" si="71"/>
        <v>0</v>
      </c>
      <c r="AQ268" s="341">
        <f t="shared" si="72"/>
        <v>0</v>
      </c>
      <c r="AR268" s="341">
        <f t="shared" si="73"/>
        <v>0</v>
      </c>
      <c r="AS268" s="341">
        <f t="shared" si="74"/>
        <v>0</v>
      </c>
      <c r="AT268" s="341">
        <f t="shared" si="75"/>
        <v>0</v>
      </c>
      <c r="AU268" s="341">
        <f t="shared" si="76"/>
        <v>0</v>
      </c>
      <c r="AV268" s="351"/>
      <c r="AX268" s="349" cm="1">
        <f t="array" ref="AX268">IFERROR(_xldudf_SCOTT_SUMTRANSACTIONS(Scotts_Org1,'COA - VALUE TABLE'!$A268,'COA - VALUE TABLE'!AX$5,'COA - VALUE TABLE'!AX$6),0)</f>
        <v>0</v>
      </c>
      <c r="AY268" s="350" cm="1">
        <f t="array" ref="AY268">IFERROR(_xldudf_SCOTT_SUMTRANSACTIONS(Scotts_Org1,'COA - VALUE TABLE'!$A268,'COA - VALUE TABLE'!AY$5,'COA - VALUE TABLE'!AY$6),0)</f>
        <v>0</v>
      </c>
      <c r="AZ268" s="350" cm="1">
        <f t="array" ref="AZ268">IFERROR(_xldudf_SCOTT_SUMTRANSACTIONS(Scotts_Org1,'COA - VALUE TABLE'!$A268,'COA - VALUE TABLE'!AZ$5,'COA - VALUE TABLE'!AZ$6),0)</f>
        <v>0</v>
      </c>
      <c r="BA268" s="350" cm="1">
        <f t="array" ref="BA268">IFERROR(_xldudf_SCOTT_SUMTRANSACTIONS(Scotts_Org1,'COA - VALUE TABLE'!$A268,'COA - VALUE TABLE'!BA$5,'COA - VALUE TABLE'!BA$6),0)</f>
        <v>0</v>
      </c>
      <c r="BB268" s="350" cm="1">
        <f t="array" ref="BB268">IFERROR(_xldudf_SCOTT_SUMTRANSACTIONS(Scotts_Org1,'COA - VALUE TABLE'!$A268,'COA - VALUE TABLE'!BB$5,'COA - VALUE TABLE'!BB$6),0)</f>
        <v>0</v>
      </c>
      <c r="BC268" s="350" cm="1">
        <f t="array" ref="BC268">IFERROR(_xldudf_SCOTT_SUMTRANSACTIONS(Scotts_Org1,'COA - VALUE TABLE'!$A268,'COA - VALUE TABLE'!BC$5,'COA - VALUE TABLE'!BC$6),0)</f>
        <v>0</v>
      </c>
      <c r="BD268" s="350" cm="1">
        <f t="array" ref="BD268">IFERROR(_xldudf_SCOTT_SUMTRANSACTIONS(Scotts_Org1,'COA - VALUE TABLE'!$A268,'COA - VALUE TABLE'!BD$5,'COA - VALUE TABLE'!BD$6),0)</f>
        <v>0</v>
      </c>
      <c r="BE268" s="350" cm="1">
        <f t="array" ref="BE268">IFERROR(_xldudf_SCOTT_SUMTRANSACTIONS(Scotts_Org1,'COA - VALUE TABLE'!$A268,'COA - VALUE TABLE'!BE$5,'COA - VALUE TABLE'!BE$6),0)</f>
        <v>0</v>
      </c>
      <c r="BF268" s="350" cm="1">
        <f t="array" ref="BF268">IFERROR(_xldudf_SCOTT_SUMTRANSACTIONS(Scotts_Org1,'COA - VALUE TABLE'!$A268,'COA - VALUE TABLE'!BF$5,'COA - VALUE TABLE'!BF$6),0)</f>
        <v>0</v>
      </c>
      <c r="BG268" s="350" cm="1">
        <f t="array" ref="BG268">IFERROR(_xldudf_SCOTT_SUMTRANSACTIONS(Scotts_Org1,'COA - VALUE TABLE'!$A268,'COA - VALUE TABLE'!BG$5,'COA - VALUE TABLE'!BG$6),0)</f>
        <v>0</v>
      </c>
      <c r="BH268" s="350" cm="1">
        <f t="array" ref="BH268">IFERROR(_xldudf_SCOTT_SUMTRANSACTIONS(Scotts_Org1,'COA - VALUE TABLE'!$A268,'COA - VALUE TABLE'!BH$5,'COA - VALUE TABLE'!BH$6),0)</f>
        <v>0</v>
      </c>
      <c r="BI268" s="350" cm="1">
        <f t="array" ref="BI268">IFERROR(_xldudf_SCOTT_SUMTRANSACTIONS(Scotts_Org1,'COA - VALUE TABLE'!$A268,'COA - VALUE TABLE'!BI$5,'COA - VALUE TABLE'!BI$6),0)</f>
        <v>0</v>
      </c>
      <c r="BJ268" s="351" cm="1">
        <f t="array" ref="BJ268">IFERROR(_xldudf_SCOTT_SUMTRANSACTIONS(Scotts_Org1,'COA - VALUE TABLE'!$A268,'COA - VALUE TABLE'!BJ$5,'COA - VALUE TABLE'!BJ$6),0)</f>
        <v>0</v>
      </c>
    </row>
    <row r="269" spans="1:62" x14ac:dyDescent="0.2">
      <c r="A269" s="2"/>
      <c r="B269" s="341"/>
      <c r="C269" s="341"/>
      <c r="D269" s="341"/>
      <c r="E269" s="341"/>
      <c r="F269" s="341"/>
      <c r="G269" s="341"/>
      <c r="H269" s="341"/>
      <c r="I269" s="341"/>
      <c r="J269" s="341"/>
      <c r="K269" s="3"/>
      <c r="L269" t="str">
        <f t="shared" si="63"/>
        <v xml:space="preserve"> - </v>
      </c>
      <c r="M269" t="s">
        <v>456</v>
      </c>
      <c r="S269" s="349" cm="1">
        <f t="array" ref="S269">IFERROR(_xldudf_SCOTT_SUMTRANSACTIONS(Scotts_Org1,'COA - VALUE TABLE'!$A269,'COA - VALUE TABLE'!S$5,'COA - VALUE TABLE'!S$6),0)</f>
        <v>0</v>
      </c>
      <c r="T269" s="350" cm="1">
        <f t="array" ref="T269">IFERROR(_xldudf_SCOTT_SUMTRANSACTIONS(Scotts_Org1,'COA - VALUE TABLE'!$A269,'COA - VALUE TABLE'!T$5,'COA - VALUE TABLE'!T$6),0)</f>
        <v>0</v>
      </c>
      <c r="U269" s="350" cm="1">
        <f t="array" ref="U269">IFERROR(_xldudf_SCOTT_SUMTRANSACTIONS(Scotts_Org1,'COA - VALUE TABLE'!$A269,'COA - VALUE TABLE'!U$5,'COA - VALUE TABLE'!U$6),0)</f>
        <v>0</v>
      </c>
      <c r="V269" s="350" cm="1">
        <f t="array" ref="V269">IFERROR(_xldudf_SCOTT_SUMTRANSACTIONS(Scotts_Org1,'COA - VALUE TABLE'!$A269,'COA - VALUE TABLE'!V$5,'COA - VALUE TABLE'!V$6),0)</f>
        <v>0</v>
      </c>
      <c r="W269" s="350" cm="1">
        <f t="array" ref="W269">IFERROR(_xldudf_SCOTT_SUMTRANSACTIONS(Scotts_Org1,'COA - VALUE TABLE'!$A269,'COA - VALUE TABLE'!W$5,'COA - VALUE TABLE'!W$6),0)</f>
        <v>0</v>
      </c>
      <c r="X269" s="350" cm="1">
        <f t="array" ref="X269">IFERROR(_xldudf_SCOTT_SUMTRANSACTIONS(Scotts_Org1,'COA - VALUE TABLE'!$A269,'COA - VALUE TABLE'!X$5,'COA - VALUE TABLE'!X$6),0)</f>
        <v>0</v>
      </c>
      <c r="Y269" s="350" cm="1">
        <f t="array" ref="Y269">IFERROR(_xldudf_SCOTT_SUMTRANSACTIONS(Scotts_Org1,'COA - VALUE TABLE'!$A269,'COA - VALUE TABLE'!Y$5,'COA - VALUE TABLE'!Y$6),0)</f>
        <v>0</v>
      </c>
      <c r="Z269" s="350" cm="1">
        <f t="array" ref="Z269">IFERROR(_xldudf_SCOTT_SUMTRANSACTIONS(Scotts_Org1,'COA - VALUE TABLE'!$A269,'COA - VALUE TABLE'!Z$5,'COA - VALUE TABLE'!Z$6),0)</f>
        <v>0</v>
      </c>
      <c r="AA269" s="350" cm="1">
        <f t="array" ref="AA269">IFERROR(_xldudf_SCOTT_SUMTRANSACTIONS(Scotts_Org1,'COA - VALUE TABLE'!$A269,'COA - VALUE TABLE'!AA$5,'COA - VALUE TABLE'!AA$6),0)</f>
        <v>0</v>
      </c>
      <c r="AB269" s="350" cm="1">
        <f t="array" ref="AB269">IFERROR(_xldudf_SCOTT_SUMTRANSACTIONS(Scotts_Org1,'COA - VALUE TABLE'!$A269,'COA - VALUE TABLE'!AB$5,'COA - VALUE TABLE'!AB$6),0)</f>
        <v>0</v>
      </c>
      <c r="AC269" s="350" cm="1">
        <f t="array" ref="AC269">IFERROR(_xldudf_SCOTT_SUMTRANSACTIONS(Scotts_Org1,'COA - VALUE TABLE'!$A269,'COA - VALUE TABLE'!AC$5,'COA - VALUE TABLE'!AC$6),0)</f>
        <v>0</v>
      </c>
      <c r="AD269" s="350" cm="1">
        <f t="array" ref="AD269">IFERROR(_xldudf_SCOTT_SUMTRANSACTIONS(Scotts_Org1,'COA - VALUE TABLE'!$A269,'COA - VALUE TABLE'!AD$5,'COA - VALUE TABLE'!AD$6),0)</f>
        <v>0</v>
      </c>
      <c r="AE269" s="350">
        <f t="shared" si="64"/>
        <v>0</v>
      </c>
      <c r="AF269" s="350">
        <f>IF(Header!$C$4=S$7,S269,0)+IF(Header!$C$4=T$7,T269,0)+IF(Header!$C$4=U$7,U269,0)+IF(Header!$C$4=V$7,V269,0)+IF(Header!$C$4=W$7,W269,0)+IF(Header!$C$4=X$7,X269,0)+IF(Header!$C$4=Y$7,Y269,0)+IF(Header!$C$4=Z$7,Z269,0)+IF(Header!$C$4=AA$7,AA269,0)+IF(Header!$C$4=AB$7,AB269,0)+IF(Header!$C$4=AC$7,AC269,0)+IF(Header!$C$4=AD$7,AD269,0)</f>
        <v>0</v>
      </c>
      <c r="AG269" s="351">
        <f t="shared" si="77"/>
        <v>0</v>
      </c>
      <c r="AJ269" s="2">
        <f t="shared" si="65"/>
        <v>0</v>
      </c>
      <c r="AK269" s="341">
        <f t="shared" si="66"/>
        <v>0</v>
      </c>
      <c r="AL269" s="341">
        <f t="shared" si="67"/>
        <v>0</v>
      </c>
      <c r="AM269" s="341">
        <f t="shared" si="68"/>
        <v>0</v>
      </c>
      <c r="AN269" s="341">
        <f t="shared" si="69"/>
        <v>0</v>
      </c>
      <c r="AO269" s="341">
        <f t="shared" si="70"/>
        <v>0</v>
      </c>
      <c r="AP269" s="341">
        <f t="shared" si="71"/>
        <v>0</v>
      </c>
      <c r="AQ269" s="341">
        <f t="shared" si="72"/>
        <v>0</v>
      </c>
      <c r="AR269" s="341">
        <f t="shared" si="73"/>
        <v>0</v>
      </c>
      <c r="AS269" s="341">
        <f t="shared" si="74"/>
        <v>0</v>
      </c>
      <c r="AT269" s="341">
        <f t="shared" si="75"/>
        <v>0</v>
      </c>
      <c r="AU269" s="341">
        <f t="shared" si="76"/>
        <v>0</v>
      </c>
      <c r="AV269" s="351"/>
      <c r="AX269" s="349" cm="1">
        <f t="array" ref="AX269">IFERROR(_xldudf_SCOTT_SUMTRANSACTIONS(Scotts_Org1,'COA - VALUE TABLE'!$A269,'COA - VALUE TABLE'!AX$5,'COA - VALUE TABLE'!AX$6),0)</f>
        <v>0</v>
      </c>
      <c r="AY269" s="350" cm="1">
        <f t="array" ref="AY269">IFERROR(_xldudf_SCOTT_SUMTRANSACTIONS(Scotts_Org1,'COA - VALUE TABLE'!$A269,'COA - VALUE TABLE'!AY$5,'COA - VALUE TABLE'!AY$6),0)</f>
        <v>0</v>
      </c>
      <c r="AZ269" s="350" cm="1">
        <f t="array" ref="AZ269">IFERROR(_xldudf_SCOTT_SUMTRANSACTIONS(Scotts_Org1,'COA - VALUE TABLE'!$A269,'COA - VALUE TABLE'!AZ$5,'COA - VALUE TABLE'!AZ$6),0)</f>
        <v>0</v>
      </c>
      <c r="BA269" s="350" cm="1">
        <f t="array" ref="BA269">IFERROR(_xldudf_SCOTT_SUMTRANSACTIONS(Scotts_Org1,'COA - VALUE TABLE'!$A269,'COA - VALUE TABLE'!BA$5,'COA - VALUE TABLE'!BA$6),0)</f>
        <v>0</v>
      </c>
      <c r="BB269" s="350" cm="1">
        <f t="array" ref="BB269">IFERROR(_xldudf_SCOTT_SUMTRANSACTIONS(Scotts_Org1,'COA - VALUE TABLE'!$A269,'COA - VALUE TABLE'!BB$5,'COA - VALUE TABLE'!BB$6),0)</f>
        <v>0</v>
      </c>
      <c r="BC269" s="350" cm="1">
        <f t="array" ref="BC269">IFERROR(_xldudf_SCOTT_SUMTRANSACTIONS(Scotts_Org1,'COA - VALUE TABLE'!$A269,'COA - VALUE TABLE'!BC$5,'COA - VALUE TABLE'!BC$6),0)</f>
        <v>0</v>
      </c>
      <c r="BD269" s="350" cm="1">
        <f t="array" ref="BD269">IFERROR(_xldudf_SCOTT_SUMTRANSACTIONS(Scotts_Org1,'COA - VALUE TABLE'!$A269,'COA - VALUE TABLE'!BD$5,'COA - VALUE TABLE'!BD$6),0)</f>
        <v>0</v>
      </c>
      <c r="BE269" s="350" cm="1">
        <f t="array" ref="BE269">IFERROR(_xldudf_SCOTT_SUMTRANSACTIONS(Scotts_Org1,'COA - VALUE TABLE'!$A269,'COA - VALUE TABLE'!BE$5,'COA - VALUE TABLE'!BE$6),0)</f>
        <v>0</v>
      </c>
      <c r="BF269" s="350" cm="1">
        <f t="array" ref="BF269">IFERROR(_xldudf_SCOTT_SUMTRANSACTIONS(Scotts_Org1,'COA - VALUE TABLE'!$A269,'COA - VALUE TABLE'!BF$5,'COA - VALUE TABLE'!BF$6),0)</f>
        <v>0</v>
      </c>
      <c r="BG269" s="350" cm="1">
        <f t="array" ref="BG269">IFERROR(_xldudf_SCOTT_SUMTRANSACTIONS(Scotts_Org1,'COA - VALUE TABLE'!$A269,'COA - VALUE TABLE'!BG$5,'COA - VALUE TABLE'!BG$6),0)</f>
        <v>0</v>
      </c>
      <c r="BH269" s="350" cm="1">
        <f t="array" ref="BH269">IFERROR(_xldudf_SCOTT_SUMTRANSACTIONS(Scotts_Org1,'COA - VALUE TABLE'!$A269,'COA - VALUE TABLE'!BH$5,'COA - VALUE TABLE'!BH$6),0)</f>
        <v>0</v>
      </c>
      <c r="BI269" s="350" cm="1">
        <f t="array" ref="BI269">IFERROR(_xldudf_SCOTT_SUMTRANSACTIONS(Scotts_Org1,'COA - VALUE TABLE'!$A269,'COA - VALUE TABLE'!BI$5,'COA - VALUE TABLE'!BI$6),0)</f>
        <v>0</v>
      </c>
      <c r="BJ269" s="351" cm="1">
        <f t="array" ref="BJ269">IFERROR(_xldudf_SCOTT_SUMTRANSACTIONS(Scotts_Org1,'COA - VALUE TABLE'!$A269,'COA - VALUE TABLE'!BJ$5,'COA - VALUE TABLE'!BJ$6),0)</f>
        <v>0</v>
      </c>
    </row>
    <row r="270" spans="1:62" x14ac:dyDescent="0.2">
      <c r="A270" s="2"/>
      <c r="B270" s="341"/>
      <c r="C270" s="341"/>
      <c r="D270" s="341"/>
      <c r="E270" s="341"/>
      <c r="F270" s="341"/>
      <c r="G270" s="341"/>
      <c r="H270" s="341"/>
      <c r="I270" s="341"/>
      <c r="J270" s="341"/>
      <c r="K270" s="3"/>
      <c r="L270" t="str">
        <f t="shared" si="63"/>
        <v xml:space="preserve"> - </v>
      </c>
      <c r="M270" t="s">
        <v>456</v>
      </c>
      <c r="S270" s="349" cm="1">
        <f t="array" ref="S270">IFERROR(_xldudf_SCOTT_SUMTRANSACTIONS(Scotts_Org1,'COA - VALUE TABLE'!$A270,'COA - VALUE TABLE'!S$5,'COA - VALUE TABLE'!S$6),0)</f>
        <v>0</v>
      </c>
      <c r="T270" s="350" cm="1">
        <f t="array" ref="T270">IFERROR(_xldudf_SCOTT_SUMTRANSACTIONS(Scotts_Org1,'COA - VALUE TABLE'!$A270,'COA - VALUE TABLE'!T$5,'COA - VALUE TABLE'!T$6),0)</f>
        <v>0</v>
      </c>
      <c r="U270" s="350" cm="1">
        <f t="array" ref="U270">IFERROR(_xldudf_SCOTT_SUMTRANSACTIONS(Scotts_Org1,'COA - VALUE TABLE'!$A270,'COA - VALUE TABLE'!U$5,'COA - VALUE TABLE'!U$6),0)</f>
        <v>0</v>
      </c>
      <c r="V270" s="350" cm="1">
        <f t="array" ref="V270">IFERROR(_xldudf_SCOTT_SUMTRANSACTIONS(Scotts_Org1,'COA - VALUE TABLE'!$A270,'COA - VALUE TABLE'!V$5,'COA - VALUE TABLE'!V$6),0)</f>
        <v>0</v>
      </c>
      <c r="W270" s="350" cm="1">
        <f t="array" ref="W270">IFERROR(_xldudf_SCOTT_SUMTRANSACTIONS(Scotts_Org1,'COA - VALUE TABLE'!$A270,'COA - VALUE TABLE'!W$5,'COA - VALUE TABLE'!W$6),0)</f>
        <v>0</v>
      </c>
      <c r="X270" s="350" cm="1">
        <f t="array" ref="X270">IFERROR(_xldudf_SCOTT_SUMTRANSACTIONS(Scotts_Org1,'COA - VALUE TABLE'!$A270,'COA - VALUE TABLE'!X$5,'COA - VALUE TABLE'!X$6),0)</f>
        <v>0</v>
      </c>
      <c r="Y270" s="350" cm="1">
        <f t="array" ref="Y270">IFERROR(_xldudf_SCOTT_SUMTRANSACTIONS(Scotts_Org1,'COA - VALUE TABLE'!$A270,'COA - VALUE TABLE'!Y$5,'COA - VALUE TABLE'!Y$6),0)</f>
        <v>0</v>
      </c>
      <c r="Z270" s="350" cm="1">
        <f t="array" ref="Z270">IFERROR(_xldudf_SCOTT_SUMTRANSACTIONS(Scotts_Org1,'COA - VALUE TABLE'!$A270,'COA - VALUE TABLE'!Z$5,'COA - VALUE TABLE'!Z$6),0)</f>
        <v>0</v>
      </c>
      <c r="AA270" s="350" cm="1">
        <f t="array" ref="AA270">IFERROR(_xldudf_SCOTT_SUMTRANSACTIONS(Scotts_Org1,'COA - VALUE TABLE'!$A270,'COA - VALUE TABLE'!AA$5,'COA - VALUE TABLE'!AA$6),0)</f>
        <v>0</v>
      </c>
      <c r="AB270" s="350" cm="1">
        <f t="array" ref="AB270">IFERROR(_xldudf_SCOTT_SUMTRANSACTIONS(Scotts_Org1,'COA - VALUE TABLE'!$A270,'COA - VALUE TABLE'!AB$5,'COA - VALUE TABLE'!AB$6),0)</f>
        <v>0</v>
      </c>
      <c r="AC270" s="350" cm="1">
        <f t="array" ref="AC270">IFERROR(_xldudf_SCOTT_SUMTRANSACTIONS(Scotts_Org1,'COA - VALUE TABLE'!$A270,'COA - VALUE TABLE'!AC$5,'COA - VALUE TABLE'!AC$6),0)</f>
        <v>0</v>
      </c>
      <c r="AD270" s="350" cm="1">
        <f t="array" ref="AD270">IFERROR(_xldudf_SCOTT_SUMTRANSACTIONS(Scotts_Org1,'COA - VALUE TABLE'!$A270,'COA - VALUE TABLE'!AD$5,'COA - VALUE TABLE'!AD$6),0)</f>
        <v>0</v>
      </c>
      <c r="AE270" s="350">
        <f t="shared" si="64"/>
        <v>0</v>
      </c>
      <c r="AF270" s="350">
        <f>IF(Header!$C$4=S$7,S270,0)+IF(Header!$C$4=T$7,T270,0)+IF(Header!$C$4=U$7,U270,0)+IF(Header!$C$4=V$7,V270,0)+IF(Header!$C$4=W$7,W270,0)+IF(Header!$C$4=X$7,X270,0)+IF(Header!$C$4=Y$7,Y270,0)+IF(Header!$C$4=Z$7,Z270,0)+IF(Header!$C$4=AA$7,AA270,0)+IF(Header!$C$4=AB$7,AB270,0)+IF(Header!$C$4=AC$7,AC270,0)+IF(Header!$C$4=AD$7,AD270,0)</f>
        <v>0</v>
      </c>
      <c r="AG270" s="351">
        <f t="shared" si="77"/>
        <v>0</v>
      </c>
      <c r="AJ270" s="2">
        <f t="shared" si="65"/>
        <v>0</v>
      </c>
      <c r="AK270" s="341">
        <f t="shared" si="66"/>
        <v>0</v>
      </c>
      <c r="AL270" s="341">
        <f t="shared" si="67"/>
        <v>0</v>
      </c>
      <c r="AM270" s="341">
        <f t="shared" si="68"/>
        <v>0</v>
      </c>
      <c r="AN270" s="341">
        <f t="shared" si="69"/>
        <v>0</v>
      </c>
      <c r="AO270" s="341">
        <f t="shared" si="70"/>
        <v>0</v>
      </c>
      <c r="AP270" s="341">
        <f t="shared" si="71"/>
        <v>0</v>
      </c>
      <c r="AQ270" s="341">
        <f t="shared" si="72"/>
        <v>0</v>
      </c>
      <c r="AR270" s="341">
        <f t="shared" si="73"/>
        <v>0</v>
      </c>
      <c r="AS270" s="341">
        <f t="shared" si="74"/>
        <v>0</v>
      </c>
      <c r="AT270" s="341">
        <f t="shared" si="75"/>
        <v>0</v>
      </c>
      <c r="AU270" s="341">
        <f t="shared" si="76"/>
        <v>0</v>
      </c>
      <c r="AV270" s="351"/>
      <c r="AX270" s="349" cm="1">
        <f t="array" ref="AX270">IFERROR(_xldudf_SCOTT_SUMTRANSACTIONS(Scotts_Org1,'COA - VALUE TABLE'!$A270,'COA - VALUE TABLE'!AX$5,'COA - VALUE TABLE'!AX$6),0)</f>
        <v>0</v>
      </c>
      <c r="AY270" s="350" cm="1">
        <f t="array" ref="AY270">IFERROR(_xldudf_SCOTT_SUMTRANSACTIONS(Scotts_Org1,'COA - VALUE TABLE'!$A270,'COA - VALUE TABLE'!AY$5,'COA - VALUE TABLE'!AY$6),0)</f>
        <v>0</v>
      </c>
      <c r="AZ270" s="350" cm="1">
        <f t="array" ref="AZ270">IFERROR(_xldudf_SCOTT_SUMTRANSACTIONS(Scotts_Org1,'COA - VALUE TABLE'!$A270,'COA - VALUE TABLE'!AZ$5,'COA - VALUE TABLE'!AZ$6),0)</f>
        <v>0</v>
      </c>
      <c r="BA270" s="350" cm="1">
        <f t="array" ref="BA270">IFERROR(_xldudf_SCOTT_SUMTRANSACTIONS(Scotts_Org1,'COA - VALUE TABLE'!$A270,'COA - VALUE TABLE'!BA$5,'COA - VALUE TABLE'!BA$6),0)</f>
        <v>0</v>
      </c>
      <c r="BB270" s="350" cm="1">
        <f t="array" ref="BB270">IFERROR(_xldudf_SCOTT_SUMTRANSACTIONS(Scotts_Org1,'COA - VALUE TABLE'!$A270,'COA - VALUE TABLE'!BB$5,'COA - VALUE TABLE'!BB$6),0)</f>
        <v>0</v>
      </c>
      <c r="BC270" s="350" cm="1">
        <f t="array" ref="BC270">IFERROR(_xldudf_SCOTT_SUMTRANSACTIONS(Scotts_Org1,'COA - VALUE TABLE'!$A270,'COA - VALUE TABLE'!BC$5,'COA - VALUE TABLE'!BC$6),0)</f>
        <v>0</v>
      </c>
      <c r="BD270" s="350" cm="1">
        <f t="array" ref="BD270">IFERROR(_xldudf_SCOTT_SUMTRANSACTIONS(Scotts_Org1,'COA - VALUE TABLE'!$A270,'COA - VALUE TABLE'!BD$5,'COA - VALUE TABLE'!BD$6),0)</f>
        <v>0</v>
      </c>
      <c r="BE270" s="350" cm="1">
        <f t="array" ref="BE270">IFERROR(_xldudf_SCOTT_SUMTRANSACTIONS(Scotts_Org1,'COA - VALUE TABLE'!$A270,'COA - VALUE TABLE'!BE$5,'COA - VALUE TABLE'!BE$6),0)</f>
        <v>0</v>
      </c>
      <c r="BF270" s="350" cm="1">
        <f t="array" ref="BF270">IFERROR(_xldudf_SCOTT_SUMTRANSACTIONS(Scotts_Org1,'COA - VALUE TABLE'!$A270,'COA - VALUE TABLE'!BF$5,'COA - VALUE TABLE'!BF$6),0)</f>
        <v>0</v>
      </c>
      <c r="BG270" s="350" cm="1">
        <f t="array" ref="BG270">IFERROR(_xldudf_SCOTT_SUMTRANSACTIONS(Scotts_Org1,'COA - VALUE TABLE'!$A270,'COA - VALUE TABLE'!BG$5,'COA - VALUE TABLE'!BG$6),0)</f>
        <v>0</v>
      </c>
      <c r="BH270" s="350" cm="1">
        <f t="array" ref="BH270">IFERROR(_xldudf_SCOTT_SUMTRANSACTIONS(Scotts_Org1,'COA - VALUE TABLE'!$A270,'COA - VALUE TABLE'!BH$5,'COA - VALUE TABLE'!BH$6),0)</f>
        <v>0</v>
      </c>
      <c r="BI270" s="350" cm="1">
        <f t="array" ref="BI270">IFERROR(_xldudf_SCOTT_SUMTRANSACTIONS(Scotts_Org1,'COA - VALUE TABLE'!$A270,'COA - VALUE TABLE'!BI$5,'COA - VALUE TABLE'!BI$6),0)</f>
        <v>0</v>
      </c>
      <c r="BJ270" s="351" cm="1">
        <f t="array" ref="BJ270">IFERROR(_xldudf_SCOTT_SUMTRANSACTIONS(Scotts_Org1,'COA - VALUE TABLE'!$A270,'COA - VALUE TABLE'!BJ$5,'COA - VALUE TABLE'!BJ$6),0)</f>
        <v>0</v>
      </c>
    </row>
    <row r="271" spans="1:62" x14ac:dyDescent="0.2">
      <c r="A271" s="2"/>
      <c r="B271" s="341"/>
      <c r="C271" s="341"/>
      <c r="D271" s="341"/>
      <c r="E271" s="341"/>
      <c r="F271" s="341"/>
      <c r="G271" s="341"/>
      <c r="H271" s="341"/>
      <c r="I271" s="341"/>
      <c r="J271" s="341"/>
      <c r="K271" s="3"/>
      <c r="L271" t="str">
        <f t="shared" si="63"/>
        <v xml:space="preserve"> - </v>
      </c>
      <c r="M271" t="s">
        <v>456</v>
      </c>
      <c r="S271" s="349" cm="1">
        <f t="array" ref="S271">IFERROR(_xldudf_SCOTT_SUMTRANSACTIONS(Scotts_Org1,'COA - VALUE TABLE'!$A271,'COA - VALUE TABLE'!S$5,'COA - VALUE TABLE'!S$6),0)</f>
        <v>0</v>
      </c>
      <c r="T271" s="350" cm="1">
        <f t="array" ref="T271">IFERROR(_xldudf_SCOTT_SUMTRANSACTIONS(Scotts_Org1,'COA - VALUE TABLE'!$A271,'COA - VALUE TABLE'!T$5,'COA - VALUE TABLE'!T$6),0)</f>
        <v>0</v>
      </c>
      <c r="U271" s="350" cm="1">
        <f t="array" ref="U271">IFERROR(_xldudf_SCOTT_SUMTRANSACTIONS(Scotts_Org1,'COA - VALUE TABLE'!$A271,'COA - VALUE TABLE'!U$5,'COA - VALUE TABLE'!U$6),0)</f>
        <v>0</v>
      </c>
      <c r="V271" s="350" cm="1">
        <f t="array" ref="V271">IFERROR(_xldudf_SCOTT_SUMTRANSACTIONS(Scotts_Org1,'COA - VALUE TABLE'!$A271,'COA - VALUE TABLE'!V$5,'COA - VALUE TABLE'!V$6),0)</f>
        <v>0</v>
      </c>
      <c r="W271" s="350" cm="1">
        <f t="array" ref="W271">IFERROR(_xldudf_SCOTT_SUMTRANSACTIONS(Scotts_Org1,'COA - VALUE TABLE'!$A271,'COA - VALUE TABLE'!W$5,'COA - VALUE TABLE'!W$6),0)</f>
        <v>0</v>
      </c>
      <c r="X271" s="350" cm="1">
        <f t="array" ref="X271">IFERROR(_xldudf_SCOTT_SUMTRANSACTIONS(Scotts_Org1,'COA - VALUE TABLE'!$A271,'COA - VALUE TABLE'!X$5,'COA - VALUE TABLE'!X$6),0)</f>
        <v>0</v>
      </c>
      <c r="Y271" s="350" cm="1">
        <f t="array" ref="Y271">IFERROR(_xldudf_SCOTT_SUMTRANSACTIONS(Scotts_Org1,'COA - VALUE TABLE'!$A271,'COA - VALUE TABLE'!Y$5,'COA - VALUE TABLE'!Y$6),0)</f>
        <v>0</v>
      </c>
      <c r="Z271" s="350" cm="1">
        <f t="array" ref="Z271">IFERROR(_xldudf_SCOTT_SUMTRANSACTIONS(Scotts_Org1,'COA - VALUE TABLE'!$A271,'COA - VALUE TABLE'!Z$5,'COA - VALUE TABLE'!Z$6),0)</f>
        <v>0</v>
      </c>
      <c r="AA271" s="350" cm="1">
        <f t="array" ref="AA271">IFERROR(_xldudf_SCOTT_SUMTRANSACTIONS(Scotts_Org1,'COA - VALUE TABLE'!$A271,'COA - VALUE TABLE'!AA$5,'COA - VALUE TABLE'!AA$6),0)</f>
        <v>0</v>
      </c>
      <c r="AB271" s="350" cm="1">
        <f t="array" ref="AB271">IFERROR(_xldudf_SCOTT_SUMTRANSACTIONS(Scotts_Org1,'COA - VALUE TABLE'!$A271,'COA - VALUE TABLE'!AB$5,'COA - VALUE TABLE'!AB$6),0)</f>
        <v>0</v>
      </c>
      <c r="AC271" s="350" cm="1">
        <f t="array" ref="AC271">IFERROR(_xldudf_SCOTT_SUMTRANSACTIONS(Scotts_Org1,'COA - VALUE TABLE'!$A271,'COA - VALUE TABLE'!AC$5,'COA - VALUE TABLE'!AC$6),0)</f>
        <v>0</v>
      </c>
      <c r="AD271" s="350" cm="1">
        <f t="array" ref="AD271">IFERROR(_xldudf_SCOTT_SUMTRANSACTIONS(Scotts_Org1,'COA - VALUE TABLE'!$A271,'COA - VALUE TABLE'!AD$5,'COA - VALUE TABLE'!AD$6),0)</f>
        <v>0</v>
      </c>
      <c r="AE271" s="350">
        <f t="shared" ref="AE271:AE300" si="78">SUM(S271:AD271)</f>
        <v>0</v>
      </c>
      <c r="AF271" s="350">
        <f>IF(Header!$C$4=S$7,S271,0)+IF(Header!$C$4=T$7,T271,0)+IF(Header!$C$4=U$7,U271,0)+IF(Header!$C$4=V$7,V271,0)+IF(Header!$C$4=W$7,W271,0)+IF(Header!$C$4=X$7,X271,0)+IF(Header!$C$4=Y$7,Y271,0)+IF(Header!$C$4=Z$7,Z271,0)+IF(Header!$C$4=AA$7,AA271,0)+IF(Header!$C$4=AB$7,AB271,0)+IF(Header!$C$4=AC$7,AC271,0)+IF(Header!$C$4=AD$7,AD271,0)</f>
        <v>0</v>
      </c>
      <c r="AG271" s="351">
        <f t="shared" si="77"/>
        <v>0</v>
      </c>
      <c r="AJ271" s="2">
        <f t="shared" si="65"/>
        <v>0</v>
      </c>
      <c r="AK271" s="341">
        <f t="shared" si="66"/>
        <v>0</v>
      </c>
      <c r="AL271" s="341">
        <f t="shared" si="67"/>
        <v>0</v>
      </c>
      <c r="AM271" s="341">
        <f t="shared" si="68"/>
        <v>0</v>
      </c>
      <c r="AN271" s="341">
        <f t="shared" si="69"/>
        <v>0</v>
      </c>
      <c r="AO271" s="341">
        <f t="shared" si="70"/>
        <v>0</v>
      </c>
      <c r="AP271" s="341">
        <f t="shared" si="71"/>
        <v>0</v>
      </c>
      <c r="AQ271" s="341">
        <f t="shared" si="72"/>
        <v>0</v>
      </c>
      <c r="AR271" s="341">
        <f t="shared" si="73"/>
        <v>0</v>
      </c>
      <c r="AS271" s="341">
        <f t="shared" si="74"/>
        <v>0</v>
      </c>
      <c r="AT271" s="341">
        <f t="shared" si="75"/>
        <v>0</v>
      </c>
      <c r="AU271" s="341">
        <f t="shared" si="76"/>
        <v>0</v>
      </c>
      <c r="AV271" s="351"/>
      <c r="AX271" s="349" cm="1">
        <f t="array" ref="AX271">IFERROR(_xldudf_SCOTT_SUMTRANSACTIONS(Scotts_Org1,'COA - VALUE TABLE'!$A271,'COA - VALUE TABLE'!AX$5,'COA - VALUE TABLE'!AX$6),0)</f>
        <v>0</v>
      </c>
      <c r="AY271" s="350" cm="1">
        <f t="array" ref="AY271">IFERROR(_xldudf_SCOTT_SUMTRANSACTIONS(Scotts_Org1,'COA - VALUE TABLE'!$A271,'COA - VALUE TABLE'!AY$5,'COA - VALUE TABLE'!AY$6),0)</f>
        <v>0</v>
      </c>
      <c r="AZ271" s="350" cm="1">
        <f t="array" ref="AZ271">IFERROR(_xldudf_SCOTT_SUMTRANSACTIONS(Scotts_Org1,'COA - VALUE TABLE'!$A271,'COA - VALUE TABLE'!AZ$5,'COA - VALUE TABLE'!AZ$6),0)</f>
        <v>0</v>
      </c>
      <c r="BA271" s="350" cm="1">
        <f t="array" ref="BA271">IFERROR(_xldudf_SCOTT_SUMTRANSACTIONS(Scotts_Org1,'COA - VALUE TABLE'!$A271,'COA - VALUE TABLE'!BA$5,'COA - VALUE TABLE'!BA$6),0)</f>
        <v>0</v>
      </c>
      <c r="BB271" s="350" cm="1">
        <f t="array" ref="BB271">IFERROR(_xldudf_SCOTT_SUMTRANSACTIONS(Scotts_Org1,'COA - VALUE TABLE'!$A271,'COA - VALUE TABLE'!BB$5,'COA - VALUE TABLE'!BB$6),0)</f>
        <v>0</v>
      </c>
      <c r="BC271" s="350" cm="1">
        <f t="array" ref="BC271">IFERROR(_xldudf_SCOTT_SUMTRANSACTIONS(Scotts_Org1,'COA - VALUE TABLE'!$A271,'COA - VALUE TABLE'!BC$5,'COA - VALUE TABLE'!BC$6),0)</f>
        <v>0</v>
      </c>
      <c r="BD271" s="350" cm="1">
        <f t="array" ref="BD271">IFERROR(_xldudf_SCOTT_SUMTRANSACTIONS(Scotts_Org1,'COA - VALUE TABLE'!$A271,'COA - VALUE TABLE'!BD$5,'COA - VALUE TABLE'!BD$6),0)</f>
        <v>0</v>
      </c>
      <c r="BE271" s="350" cm="1">
        <f t="array" ref="BE271">IFERROR(_xldudf_SCOTT_SUMTRANSACTIONS(Scotts_Org1,'COA - VALUE TABLE'!$A271,'COA - VALUE TABLE'!BE$5,'COA - VALUE TABLE'!BE$6),0)</f>
        <v>0</v>
      </c>
      <c r="BF271" s="350" cm="1">
        <f t="array" ref="BF271">IFERROR(_xldudf_SCOTT_SUMTRANSACTIONS(Scotts_Org1,'COA - VALUE TABLE'!$A271,'COA - VALUE TABLE'!BF$5,'COA - VALUE TABLE'!BF$6),0)</f>
        <v>0</v>
      </c>
      <c r="BG271" s="350" cm="1">
        <f t="array" ref="BG271">IFERROR(_xldudf_SCOTT_SUMTRANSACTIONS(Scotts_Org1,'COA - VALUE TABLE'!$A271,'COA - VALUE TABLE'!BG$5,'COA - VALUE TABLE'!BG$6),0)</f>
        <v>0</v>
      </c>
      <c r="BH271" s="350" cm="1">
        <f t="array" ref="BH271">IFERROR(_xldudf_SCOTT_SUMTRANSACTIONS(Scotts_Org1,'COA - VALUE TABLE'!$A271,'COA - VALUE TABLE'!BH$5,'COA - VALUE TABLE'!BH$6),0)</f>
        <v>0</v>
      </c>
      <c r="BI271" s="350" cm="1">
        <f t="array" ref="BI271">IFERROR(_xldudf_SCOTT_SUMTRANSACTIONS(Scotts_Org1,'COA - VALUE TABLE'!$A271,'COA - VALUE TABLE'!BI$5,'COA - VALUE TABLE'!BI$6),0)</f>
        <v>0</v>
      </c>
      <c r="BJ271" s="351" cm="1">
        <f t="array" ref="BJ271">IFERROR(_xldudf_SCOTT_SUMTRANSACTIONS(Scotts_Org1,'COA - VALUE TABLE'!$A271,'COA - VALUE TABLE'!BJ$5,'COA - VALUE TABLE'!BJ$6),0)</f>
        <v>0</v>
      </c>
    </row>
    <row r="272" spans="1:62" x14ac:dyDescent="0.2">
      <c r="A272" s="2"/>
      <c r="B272" s="341"/>
      <c r="C272" s="341"/>
      <c r="D272" s="341"/>
      <c r="E272" s="341"/>
      <c r="F272" s="341"/>
      <c r="G272" s="341"/>
      <c r="H272" s="341"/>
      <c r="I272" s="341"/>
      <c r="J272" s="341"/>
      <c r="K272" s="3"/>
      <c r="L272" t="str">
        <f t="shared" si="63"/>
        <v xml:space="preserve"> - </v>
      </c>
      <c r="M272" t="s">
        <v>456</v>
      </c>
      <c r="S272" s="349" cm="1">
        <f t="array" ref="S272">IFERROR(_xldudf_SCOTT_SUMTRANSACTIONS(Scotts_Org1,'COA - VALUE TABLE'!$A272,'COA - VALUE TABLE'!S$5,'COA - VALUE TABLE'!S$6),0)</f>
        <v>0</v>
      </c>
      <c r="T272" s="350" cm="1">
        <f t="array" ref="T272">IFERROR(_xldudf_SCOTT_SUMTRANSACTIONS(Scotts_Org1,'COA - VALUE TABLE'!$A272,'COA - VALUE TABLE'!T$5,'COA - VALUE TABLE'!T$6),0)</f>
        <v>0</v>
      </c>
      <c r="U272" s="350" cm="1">
        <f t="array" ref="U272">IFERROR(_xldudf_SCOTT_SUMTRANSACTIONS(Scotts_Org1,'COA - VALUE TABLE'!$A272,'COA - VALUE TABLE'!U$5,'COA - VALUE TABLE'!U$6),0)</f>
        <v>0</v>
      </c>
      <c r="V272" s="350" cm="1">
        <f t="array" ref="V272">IFERROR(_xldudf_SCOTT_SUMTRANSACTIONS(Scotts_Org1,'COA - VALUE TABLE'!$A272,'COA - VALUE TABLE'!V$5,'COA - VALUE TABLE'!V$6),0)</f>
        <v>0</v>
      </c>
      <c r="W272" s="350" cm="1">
        <f t="array" ref="W272">IFERROR(_xldudf_SCOTT_SUMTRANSACTIONS(Scotts_Org1,'COA - VALUE TABLE'!$A272,'COA - VALUE TABLE'!W$5,'COA - VALUE TABLE'!W$6),0)</f>
        <v>0</v>
      </c>
      <c r="X272" s="350" cm="1">
        <f t="array" ref="X272">IFERROR(_xldudf_SCOTT_SUMTRANSACTIONS(Scotts_Org1,'COA - VALUE TABLE'!$A272,'COA - VALUE TABLE'!X$5,'COA - VALUE TABLE'!X$6),0)</f>
        <v>0</v>
      </c>
      <c r="Y272" s="350" cm="1">
        <f t="array" ref="Y272">IFERROR(_xldudf_SCOTT_SUMTRANSACTIONS(Scotts_Org1,'COA - VALUE TABLE'!$A272,'COA - VALUE TABLE'!Y$5,'COA - VALUE TABLE'!Y$6),0)</f>
        <v>0</v>
      </c>
      <c r="Z272" s="350" cm="1">
        <f t="array" ref="Z272">IFERROR(_xldudf_SCOTT_SUMTRANSACTIONS(Scotts_Org1,'COA - VALUE TABLE'!$A272,'COA - VALUE TABLE'!Z$5,'COA - VALUE TABLE'!Z$6),0)</f>
        <v>0</v>
      </c>
      <c r="AA272" s="350" cm="1">
        <f t="array" ref="AA272">IFERROR(_xldudf_SCOTT_SUMTRANSACTIONS(Scotts_Org1,'COA - VALUE TABLE'!$A272,'COA - VALUE TABLE'!AA$5,'COA - VALUE TABLE'!AA$6),0)</f>
        <v>0</v>
      </c>
      <c r="AB272" s="350" cm="1">
        <f t="array" ref="AB272">IFERROR(_xldudf_SCOTT_SUMTRANSACTIONS(Scotts_Org1,'COA - VALUE TABLE'!$A272,'COA - VALUE TABLE'!AB$5,'COA - VALUE TABLE'!AB$6),0)</f>
        <v>0</v>
      </c>
      <c r="AC272" s="350" cm="1">
        <f t="array" ref="AC272">IFERROR(_xldudf_SCOTT_SUMTRANSACTIONS(Scotts_Org1,'COA - VALUE TABLE'!$A272,'COA - VALUE TABLE'!AC$5,'COA - VALUE TABLE'!AC$6),0)</f>
        <v>0</v>
      </c>
      <c r="AD272" s="350" cm="1">
        <f t="array" ref="AD272">IFERROR(_xldudf_SCOTT_SUMTRANSACTIONS(Scotts_Org1,'COA - VALUE TABLE'!$A272,'COA - VALUE TABLE'!AD$5,'COA - VALUE TABLE'!AD$6),0)</f>
        <v>0</v>
      </c>
      <c r="AE272" s="350">
        <f t="shared" si="78"/>
        <v>0</v>
      </c>
      <c r="AF272" s="350">
        <f>IF(Header!$C$4=S$7,S272,0)+IF(Header!$C$4=T$7,T272,0)+IF(Header!$C$4=U$7,U272,0)+IF(Header!$C$4=V$7,V272,0)+IF(Header!$C$4=W$7,W272,0)+IF(Header!$C$4=X$7,X272,0)+IF(Header!$C$4=Y$7,Y272,0)+IF(Header!$C$4=Z$7,Z272,0)+IF(Header!$C$4=AA$7,AA272,0)+IF(Header!$C$4=AB$7,AB272,0)+IF(Header!$C$4=AC$7,AC272,0)+IF(Header!$C$4=AD$7,AD272,0)</f>
        <v>0</v>
      </c>
      <c r="AG272" s="351">
        <f t="shared" si="77"/>
        <v>0</v>
      </c>
      <c r="AJ272" s="2">
        <f t="shared" si="65"/>
        <v>0</v>
      </c>
      <c r="AK272" s="341">
        <f t="shared" si="66"/>
        <v>0</v>
      </c>
      <c r="AL272" s="341">
        <f t="shared" si="67"/>
        <v>0</v>
      </c>
      <c r="AM272" s="341">
        <f t="shared" si="68"/>
        <v>0</v>
      </c>
      <c r="AN272" s="341">
        <f t="shared" si="69"/>
        <v>0</v>
      </c>
      <c r="AO272" s="341">
        <f t="shared" si="70"/>
        <v>0</v>
      </c>
      <c r="AP272" s="341">
        <f t="shared" si="71"/>
        <v>0</v>
      </c>
      <c r="AQ272" s="341">
        <f t="shared" si="72"/>
        <v>0</v>
      </c>
      <c r="AR272" s="341">
        <f t="shared" si="73"/>
        <v>0</v>
      </c>
      <c r="AS272" s="341">
        <f t="shared" si="74"/>
        <v>0</v>
      </c>
      <c r="AT272" s="341">
        <f t="shared" si="75"/>
        <v>0</v>
      </c>
      <c r="AU272" s="341">
        <f t="shared" si="76"/>
        <v>0</v>
      </c>
      <c r="AV272" s="351"/>
      <c r="AX272" s="349" cm="1">
        <f t="array" ref="AX272">IFERROR(_xldudf_SCOTT_SUMTRANSACTIONS(Scotts_Org1,'COA - VALUE TABLE'!$A272,'COA - VALUE TABLE'!AX$5,'COA - VALUE TABLE'!AX$6),0)</f>
        <v>0</v>
      </c>
      <c r="AY272" s="350" cm="1">
        <f t="array" ref="AY272">IFERROR(_xldudf_SCOTT_SUMTRANSACTIONS(Scotts_Org1,'COA - VALUE TABLE'!$A272,'COA - VALUE TABLE'!AY$5,'COA - VALUE TABLE'!AY$6),0)</f>
        <v>0</v>
      </c>
      <c r="AZ272" s="350" cm="1">
        <f t="array" ref="AZ272">IFERROR(_xldudf_SCOTT_SUMTRANSACTIONS(Scotts_Org1,'COA - VALUE TABLE'!$A272,'COA - VALUE TABLE'!AZ$5,'COA - VALUE TABLE'!AZ$6),0)</f>
        <v>0</v>
      </c>
      <c r="BA272" s="350" cm="1">
        <f t="array" ref="BA272">IFERROR(_xldudf_SCOTT_SUMTRANSACTIONS(Scotts_Org1,'COA - VALUE TABLE'!$A272,'COA - VALUE TABLE'!BA$5,'COA - VALUE TABLE'!BA$6),0)</f>
        <v>0</v>
      </c>
      <c r="BB272" s="350" cm="1">
        <f t="array" ref="BB272">IFERROR(_xldudf_SCOTT_SUMTRANSACTIONS(Scotts_Org1,'COA - VALUE TABLE'!$A272,'COA - VALUE TABLE'!BB$5,'COA - VALUE TABLE'!BB$6),0)</f>
        <v>0</v>
      </c>
      <c r="BC272" s="350" cm="1">
        <f t="array" ref="BC272">IFERROR(_xldudf_SCOTT_SUMTRANSACTIONS(Scotts_Org1,'COA - VALUE TABLE'!$A272,'COA - VALUE TABLE'!BC$5,'COA - VALUE TABLE'!BC$6),0)</f>
        <v>0</v>
      </c>
      <c r="BD272" s="350" cm="1">
        <f t="array" ref="BD272">IFERROR(_xldudf_SCOTT_SUMTRANSACTIONS(Scotts_Org1,'COA - VALUE TABLE'!$A272,'COA - VALUE TABLE'!BD$5,'COA - VALUE TABLE'!BD$6),0)</f>
        <v>0</v>
      </c>
      <c r="BE272" s="350" cm="1">
        <f t="array" ref="BE272">IFERROR(_xldudf_SCOTT_SUMTRANSACTIONS(Scotts_Org1,'COA - VALUE TABLE'!$A272,'COA - VALUE TABLE'!BE$5,'COA - VALUE TABLE'!BE$6),0)</f>
        <v>0</v>
      </c>
      <c r="BF272" s="350" cm="1">
        <f t="array" ref="BF272">IFERROR(_xldudf_SCOTT_SUMTRANSACTIONS(Scotts_Org1,'COA - VALUE TABLE'!$A272,'COA - VALUE TABLE'!BF$5,'COA - VALUE TABLE'!BF$6),0)</f>
        <v>0</v>
      </c>
      <c r="BG272" s="350" cm="1">
        <f t="array" ref="BG272">IFERROR(_xldudf_SCOTT_SUMTRANSACTIONS(Scotts_Org1,'COA - VALUE TABLE'!$A272,'COA - VALUE TABLE'!BG$5,'COA - VALUE TABLE'!BG$6),0)</f>
        <v>0</v>
      </c>
      <c r="BH272" s="350" cm="1">
        <f t="array" ref="BH272">IFERROR(_xldudf_SCOTT_SUMTRANSACTIONS(Scotts_Org1,'COA - VALUE TABLE'!$A272,'COA - VALUE TABLE'!BH$5,'COA - VALUE TABLE'!BH$6),0)</f>
        <v>0</v>
      </c>
      <c r="BI272" s="350" cm="1">
        <f t="array" ref="BI272">IFERROR(_xldudf_SCOTT_SUMTRANSACTIONS(Scotts_Org1,'COA - VALUE TABLE'!$A272,'COA - VALUE TABLE'!BI$5,'COA - VALUE TABLE'!BI$6),0)</f>
        <v>0</v>
      </c>
      <c r="BJ272" s="351" cm="1">
        <f t="array" ref="BJ272">IFERROR(_xldudf_SCOTT_SUMTRANSACTIONS(Scotts_Org1,'COA - VALUE TABLE'!$A272,'COA - VALUE TABLE'!BJ$5,'COA - VALUE TABLE'!BJ$6),0)</f>
        <v>0</v>
      </c>
    </row>
    <row r="273" spans="1:62" x14ac:dyDescent="0.2">
      <c r="A273" s="2"/>
      <c r="B273" s="341"/>
      <c r="C273" s="341"/>
      <c r="D273" s="341"/>
      <c r="E273" s="341"/>
      <c r="F273" s="341"/>
      <c r="G273" s="341"/>
      <c r="H273" s="341"/>
      <c r="I273" s="341"/>
      <c r="J273" s="341"/>
      <c r="K273" s="3"/>
      <c r="L273" t="str">
        <f t="shared" si="63"/>
        <v xml:space="preserve"> - </v>
      </c>
      <c r="M273" t="s">
        <v>456</v>
      </c>
      <c r="S273" s="349" cm="1">
        <f t="array" ref="S273">IFERROR(_xldudf_SCOTT_SUMTRANSACTIONS(Scotts_Org1,'COA - VALUE TABLE'!$A273,'COA - VALUE TABLE'!S$5,'COA - VALUE TABLE'!S$6),0)</f>
        <v>0</v>
      </c>
      <c r="T273" s="350" cm="1">
        <f t="array" ref="T273">IFERROR(_xldudf_SCOTT_SUMTRANSACTIONS(Scotts_Org1,'COA - VALUE TABLE'!$A273,'COA - VALUE TABLE'!T$5,'COA - VALUE TABLE'!T$6),0)</f>
        <v>0</v>
      </c>
      <c r="U273" s="350" cm="1">
        <f t="array" ref="U273">IFERROR(_xldudf_SCOTT_SUMTRANSACTIONS(Scotts_Org1,'COA - VALUE TABLE'!$A273,'COA - VALUE TABLE'!U$5,'COA - VALUE TABLE'!U$6),0)</f>
        <v>0</v>
      </c>
      <c r="V273" s="350" cm="1">
        <f t="array" ref="V273">IFERROR(_xldudf_SCOTT_SUMTRANSACTIONS(Scotts_Org1,'COA - VALUE TABLE'!$A273,'COA - VALUE TABLE'!V$5,'COA - VALUE TABLE'!V$6),0)</f>
        <v>0</v>
      </c>
      <c r="W273" s="350" cm="1">
        <f t="array" ref="W273">IFERROR(_xldudf_SCOTT_SUMTRANSACTIONS(Scotts_Org1,'COA - VALUE TABLE'!$A273,'COA - VALUE TABLE'!W$5,'COA - VALUE TABLE'!W$6),0)</f>
        <v>0</v>
      </c>
      <c r="X273" s="350" cm="1">
        <f t="array" ref="X273">IFERROR(_xldudf_SCOTT_SUMTRANSACTIONS(Scotts_Org1,'COA - VALUE TABLE'!$A273,'COA - VALUE TABLE'!X$5,'COA - VALUE TABLE'!X$6),0)</f>
        <v>0</v>
      </c>
      <c r="Y273" s="350" cm="1">
        <f t="array" ref="Y273">IFERROR(_xldudf_SCOTT_SUMTRANSACTIONS(Scotts_Org1,'COA - VALUE TABLE'!$A273,'COA - VALUE TABLE'!Y$5,'COA - VALUE TABLE'!Y$6),0)</f>
        <v>0</v>
      </c>
      <c r="Z273" s="350" cm="1">
        <f t="array" ref="Z273">IFERROR(_xldudf_SCOTT_SUMTRANSACTIONS(Scotts_Org1,'COA - VALUE TABLE'!$A273,'COA - VALUE TABLE'!Z$5,'COA - VALUE TABLE'!Z$6),0)</f>
        <v>0</v>
      </c>
      <c r="AA273" s="350" cm="1">
        <f t="array" ref="AA273">IFERROR(_xldudf_SCOTT_SUMTRANSACTIONS(Scotts_Org1,'COA - VALUE TABLE'!$A273,'COA - VALUE TABLE'!AA$5,'COA - VALUE TABLE'!AA$6),0)</f>
        <v>0</v>
      </c>
      <c r="AB273" s="350" cm="1">
        <f t="array" ref="AB273">IFERROR(_xldudf_SCOTT_SUMTRANSACTIONS(Scotts_Org1,'COA - VALUE TABLE'!$A273,'COA - VALUE TABLE'!AB$5,'COA - VALUE TABLE'!AB$6),0)</f>
        <v>0</v>
      </c>
      <c r="AC273" s="350" cm="1">
        <f t="array" ref="AC273">IFERROR(_xldudf_SCOTT_SUMTRANSACTIONS(Scotts_Org1,'COA - VALUE TABLE'!$A273,'COA - VALUE TABLE'!AC$5,'COA - VALUE TABLE'!AC$6),0)</f>
        <v>0</v>
      </c>
      <c r="AD273" s="350" cm="1">
        <f t="array" ref="AD273">IFERROR(_xldudf_SCOTT_SUMTRANSACTIONS(Scotts_Org1,'COA - VALUE TABLE'!$A273,'COA - VALUE TABLE'!AD$5,'COA - VALUE TABLE'!AD$6),0)</f>
        <v>0</v>
      </c>
      <c r="AE273" s="350">
        <f t="shared" si="78"/>
        <v>0</v>
      </c>
      <c r="AF273" s="350">
        <f>IF(Header!$C$4=S$7,S273,0)+IF(Header!$C$4=T$7,T273,0)+IF(Header!$C$4=U$7,U273,0)+IF(Header!$C$4=V$7,V273,0)+IF(Header!$C$4=W$7,W273,0)+IF(Header!$C$4=X$7,X273,0)+IF(Header!$C$4=Y$7,Y273,0)+IF(Header!$C$4=Z$7,Z273,0)+IF(Header!$C$4=AA$7,AA273,0)+IF(Header!$C$4=AB$7,AB273,0)+IF(Header!$C$4=AC$7,AC273,0)+IF(Header!$C$4=AD$7,AD273,0)</f>
        <v>0</v>
      </c>
      <c r="AG273" s="351">
        <f t="shared" si="77"/>
        <v>0</v>
      </c>
      <c r="AJ273" s="2">
        <f t="shared" si="65"/>
        <v>0</v>
      </c>
      <c r="AK273" s="341">
        <f t="shared" si="66"/>
        <v>0</v>
      </c>
      <c r="AL273" s="341">
        <f t="shared" si="67"/>
        <v>0</v>
      </c>
      <c r="AM273" s="341">
        <f t="shared" si="68"/>
        <v>0</v>
      </c>
      <c r="AN273" s="341">
        <f t="shared" si="69"/>
        <v>0</v>
      </c>
      <c r="AO273" s="341">
        <f t="shared" si="70"/>
        <v>0</v>
      </c>
      <c r="AP273" s="341">
        <f t="shared" si="71"/>
        <v>0</v>
      </c>
      <c r="AQ273" s="341">
        <f t="shared" si="72"/>
        <v>0</v>
      </c>
      <c r="AR273" s="341">
        <f t="shared" si="73"/>
        <v>0</v>
      </c>
      <c r="AS273" s="341">
        <f t="shared" si="74"/>
        <v>0</v>
      </c>
      <c r="AT273" s="341">
        <f t="shared" si="75"/>
        <v>0</v>
      </c>
      <c r="AU273" s="341">
        <f t="shared" si="76"/>
        <v>0</v>
      </c>
      <c r="AV273" s="351"/>
      <c r="AX273" s="349" cm="1">
        <f t="array" ref="AX273">IFERROR(_xldudf_SCOTT_SUMTRANSACTIONS(Scotts_Org1,'COA - VALUE TABLE'!$A273,'COA - VALUE TABLE'!AX$5,'COA - VALUE TABLE'!AX$6),0)</f>
        <v>0</v>
      </c>
      <c r="AY273" s="350" cm="1">
        <f t="array" ref="AY273">IFERROR(_xldudf_SCOTT_SUMTRANSACTIONS(Scotts_Org1,'COA - VALUE TABLE'!$A273,'COA - VALUE TABLE'!AY$5,'COA - VALUE TABLE'!AY$6),0)</f>
        <v>0</v>
      </c>
      <c r="AZ273" s="350" cm="1">
        <f t="array" ref="AZ273">IFERROR(_xldudf_SCOTT_SUMTRANSACTIONS(Scotts_Org1,'COA - VALUE TABLE'!$A273,'COA - VALUE TABLE'!AZ$5,'COA - VALUE TABLE'!AZ$6),0)</f>
        <v>0</v>
      </c>
      <c r="BA273" s="350" cm="1">
        <f t="array" ref="BA273">IFERROR(_xldudf_SCOTT_SUMTRANSACTIONS(Scotts_Org1,'COA - VALUE TABLE'!$A273,'COA - VALUE TABLE'!BA$5,'COA - VALUE TABLE'!BA$6),0)</f>
        <v>0</v>
      </c>
      <c r="BB273" s="350" cm="1">
        <f t="array" ref="BB273">IFERROR(_xldudf_SCOTT_SUMTRANSACTIONS(Scotts_Org1,'COA - VALUE TABLE'!$A273,'COA - VALUE TABLE'!BB$5,'COA - VALUE TABLE'!BB$6),0)</f>
        <v>0</v>
      </c>
      <c r="BC273" s="350" cm="1">
        <f t="array" ref="BC273">IFERROR(_xldudf_SCOTT_SUMTRANSACTIONS(Scotts_Org1,'COA - VALUE TABLE'!$A273,'COA - VALUE TABLE'!BC$5,'COA - VALUE TABLE'!BC$6),0)</f>
        <v>0</v>
      </c>
      <c r="BD273" s="350" cm="1">
        <f t="array" ref="BD273">IFERROR(_xldudf_SCOTT_SUMTRANSACTIONS(Scotts_Org1,'COA - VALUE TABLE'!$A273,'COA - VALUE TABLE'!BD$5,'COA - VALUE TABLE'!BD$6),0)</f>
        <v>0</v>
      </c>
      <c r="BE273" s="350" cm="1">
        <f t="array" ref="BE273">IFERROR(_xldudf_SCOTT_SUMTRANSACTIONS(Scotts_Org1,'COA - VALUE TABLE'!$A273,'COA - VALUE TABLE'!BE$5,'COA - VALUE TABLE'!BE$6),0)</f>
        <v>0</v>
      </c>
      <c r="BF273" s="350" cm="1">
        <f t="array" ref="BF273">IFERROR(_xldudf_SCOTT_SUMTRANSACTIONS(Scotts_Org1,'COA - VALUE TABLE'!$A273,'COA - VALUE TABLE'!BF$5,'COA - VALUE TABLE'!BF$6),0)</f>
        <v>0</v>
      </c>
      <c r="BG273" s="350" cm="1">
        <f t="array" ref="BG273">IFERROR(_xldudf_SCOTT_SUMTRANSACTIONS(Scotts_Org1,'COA - VALUE TABLE'!$A273,'COA - VALUE TABLE'!BG$5,'COA - VALUE TABLE'!BG$6),0)</f>
        <v>0</v>
      </c>
      <c r="BH273" s="350" cm="1">
        <f t="array" ref="BH273">IFERROR(_xldudf_SCOTT_SUMTRANSACTIONS(Scotts_Org1,'COA - VALUE TABLE'!$A273,'COA - VALUE TABLE'!BH$5,'COA - VALUE TABLE'!BH$6),0)</f>
        <v>0</v>
      </c>
      <c r="BI273" s="350" cm="1">
        <f t="array" ref="BI273">IFERROR(_xldudf_SCOTT_SUMTRANSACTIONS(Scotts_Org1,'COA - VALUE TABLE'!$A273,'COA - VALUE TABLE'!BI$5,'COA - VALUE TABLE'!BI$6),0)</f>
        <v>0</v>
      </c>
      <c r="BJ273" s="351" cm="1">
        <f t="array" ref="BJ273">IFERROR(_xldudf_SCOTT_SUMTRANSACTIONS(Scotts_Org1,'COA - VALUE TABLE'!$A273,'COA - VALUE TABLE'!BJ$5,'COA - VALUE TABLE'!BJ$6),0)</f>
        <v>0</v>
      </c>
    </row>
    <row r="274" spans="1:62" x14ac:dyDescent="0.2">
      <c r="A274" s="2"/>
      <c r="B274" s="341"/>
      <c r="C274" s="341"/>
      <c r="D274" s="341"/>
      <c r="E274" s="341"/>
      <c r="F274" s="341"/>
      <c r="G274" s="341"/>
      <c r="H274" s="341"/>
      <c r="I274" s="341"/>
      <c r="J274" s="341"/>
      <c r="K274" s="3"/>
      <c r="L274" t="str">
        <f t="shared" si="63"/>
        <v xml:space="preserve"> - </v>
      </c>
      <c r="M274" t="s">
        <v>456</v>
      </c>
      <c r="S274" s="349" cm="1">
        <f t="array" ref="S274">IFERROR(_xldudf_SCOTT_SUMTRANSACTIONS(Scotts_Org1,'COA - VALUE TABLE'!$A274,'COA - VALUE TABLE'!S$5,'COA - VALUE TABLE'!S$6),0)</f>
        <v>0</v>
      </c>
      <c r="T274" s="350" cm="1">
        <f t="array" ref="T274">IFERROR(_xldudf_SCOTT_SUMTRANSACTIONS(Scotts_Org1,'COA - VALUE TABLE'!$A274,'COA - VALUE TABLE'!T$5,'COA - VALUE TABLE'!T$6),0)</f>
        <v>0</v>
      </c>
      <c r="U274" s="350" cm="1">
        <f t="array" ref="U274">IFERROR(_xldudf_SCOTT_SUMTRANSACTIONS(Scotts_Org1,'COA - VALUE TABLE'!$A274,'COA - VALUE TABLE'!U$5,'COA - VALUE TABLE'!U$6),0)</f>
        <v>0</v>
      </c>
      <c r="V274" s="350" cm="1">
        <f t="array" ref="V274">IFERROR(_xldudf_SCOTT_SUMTRANSACTIONS(Scotts_Org1,'COA - VALUE TABLE'!$A274,'COA - VALUE TABLE'!V$5,'COA - VALUE TABLE'!V$6),0)</f>
        <v>0</v>
      </c>
      <c r="W274" s="350" cm="1">
        <f t="array" ref="W274">IFERROR(_xldudf_SCOTT_SUMTRANSACTIONS(Scotts_Org1,'COA - VALUE TABLE'!$A274,'COA - VALUE TABLE'!W$5,'COA - VALUE TABLE'!W$6),0)</f>
        <v>0</v>
      </c>
      <c r="X274" s="350" cm="1">
        <f t="array" ref="X274">IFERROR(_xldudf_SCOTT_SUMTRANSACTIONS(Scotts_Org1,'COA - VALUE TABLE'!$A274,'COA - VALUE TABLE'!X$5,'COA - VALUE TABLE'!X$6),0)</f>
        <v>0</v>
      </c>
      <c r="Y274" s="350" cm="1">
        <f t="array" ref="Y274">IFERROR(_xldudf_SCOTT_SUMTRANSACTIONS(Scotts_Org1,'COA - VALUE TABLE'!$A274,'COA - VALUE TABLE'!Y$5,'COA - VALUE TABLE'!Y$6),0)</f>
        <v>0</v>
      </c>
      <c r="Z274" s="350" cm="1">
        <f t="array" ref="Z274">IFERROR(_xldudf_SCOTT_SUMTRANSACTIONS(Scotts_Org1,'COA - VALUE TABLE'!$A274,'COA - VALUE TABLE'!Z$5,'COA - VALUE TABLE'!Z$6),0)</f>
        <v>0</v>
      </c>
      <c r="AA274" s="350" cm="1">
        <f t="array" ref="AA274">IFERROR(_xldudf_SCOTT_SUMTRANSACTIONS(Scotts_Org1,'COA - VALUE TABLE'!$A274,'COA - VALUE TABLE'!AA$5,'COA - VALUE TABLE'!AA$6),0)</f>
        <v>0</v>
      </c>
      <c r="AB274" s="350" cm="1">
        <f t="array" ref="AB274">IFERROR(_xldudf_SCOTT_SUMTRANSACTIONS(Scotts_Org1,'COA - VALUE TABLE'!$A274,'COA - VALUE TABLE'!AB$5,'COA - VALUE TABLE'!AB$6),0)</f>
        <v>0</v>
      </c>
      <c r="AC274" s="350" cm="1">
        <f t="array" ref="AC274">IFERROR(_xldudf_SCOTT_SUMTRANSACTIONS(Scotts_Org1,'COA - VALUE TABLE'!$A274,'COA - VALUE TABLE'!AC$5,'COA - VALUE TABLE'!AC$6),0)</f>
        <v>0</v>
      </c>
      <c r="AD274" s="350" cm="1">
        <f t="array" ref="AD274">IFERROR(_xldudf_SCOTT_SUMTRANSACTIONS(Scotts_Org1,'COA - VALUE TABLE'!$A274,'COA - VALUE TABLE'!AD$5,'COA - VALUE TABLE'!AD$6),0)</f>
        <v>0</v>
      </c>
      <c r="AE274" s="350">
        <f t="shared" si="78"/>
        <v>0</v>
      </c>
      <c r="AF274" s="350">
        <f>IF(Header!$C$4=S$7,S274,0)+IF(Header!$C$4=T$7,T274,0)+IF(Header!$C$4=U$7,U274,0)+IF(Header!$C$4=V$7,V274,0)+IF(Header!$C$4=W$7,W274,0)+IF(Header!$C$4=X$7,X274,0)+IF(Header!$C$4=Y$7,Y274,0)+IF(Header!$C$4=Z$7,Z274,0)+IF(Header!$C$4=AA$7,AA274,0)+IF(Header!$C$4=AB$7,AB274,0)+IF(Header!$C$4=AC$7,AC274,0)+IF(Header!$C$4=AD$7,AD274,0)</f>
        <v>0</v>
      </c>
      <c r="AG274" s="351">
        <f t="shared" si="77"/>
        <v>0</v>
      </c>
      <c r="AJ274" s="2">
        <f t="shared" si="65"/>
        <v>0</v>
      </c>
      <c r="AK274" s="341">
        <f t="shared" si="66"/>
        <v>0</v>
      </c>
      <c r="AL274" s="341">
        <f t="shared" si="67"/>
        <v>0</v>
      </c>
      <c r="AM274" s="341">
        <f t="shared" si="68"/>
        <v>0</v>
      </c>
      <c r="AN274" s="341">
        <f t="shared" si="69"/>
        <v>0</v>
      </c>
      <c r="AO274" s="341">
        <f t="shared" si="70"/>
        <v>0</v>
      </c>
      <c r="AP274" s="341">
        <f t="shared" si="71"/>
        <v>0</v>
      </c>
      <c r="AQ274" s="341">
        <f t="shared" si="72"/>
        <v>0</v>
      </c>
      <c r="AR274" s="341">
        <f t="shared" si="73"/>
        <v>0</v>
      </c>
      <c r="AS274" s="341">
        <f t="shared" si="74"/>
        <v>0</v>
      </c>
      <c r="AT274" s="341">
        <f t="shared" si="75"/>
        <v>0</v>
      </c>
      <c r="AU274" s="341">
        <f t="shared" si="76"/>
        <v>0</v>
      </c>
      <c r="AV274" s="351"/>
      <c r="AX274" s="349" cm="1">
        <f t="array" ref="AX274">IFERROR(_xldudf_SCOTT_SUMTRANSACTIONS(Scotts_Org1,'COA - VALUE TABLE'!$A274,'COA - VALUE TABLE'!AX$5,'COA - VALUE TABLE'!AX$6),0)</f>
        <v>0</v>
      </c>
      <c r="AY274" s="350" cm="1">
        <f t="array" ref="AY274">IFERROR(_xldudf_SCOTT_SUMTRANSACTIONS(Scotts_Org1,'COA - VALUE TABLE'!$A274,'COA - VALUE TABLE'!AY$5,'COA - VALUE TABLE'!AY$6),0)</f>
        <v>0</v>
      </c>
      <c r="AZ274" s="350" cm="1">
        <f t="array" ref="AZ274">IFERROR(_xldudf_SCOTT_SUMTRANSACTIONS(Scotts_Org1,'COA - VALUE TABLE'!$A274,'COA - VALUE TABLE'!AZ$5,'COA - VALUE TABLE'!AZ$6),0)</f>
        <v>0</v>
      </c>
      <c r="BA274" s="350" cm="1">
        <f t="array" ref="BA274">IFERROR(_xldudf_SCOTT_SUMTRANSACTIONS(Scotts_Org1,'COA - VALUE TABLE'!$A274,'COA - VALUE TABLE'!BA$5,'COA - VALUE TABLE'!BA$6),0)</f>
        <v>0</v>
      </c>
      <c r="BB274" s="350" cm="1">
        <f t="array" ref="BB274">IFERROR(_xldudf_SCOTT_SUMTRANSACTIONS(Scotts_Org1,'COA - VALUE TABLE'!$A274,'COA - VALUE TABLE'!BB$5,'COA - VALUE TABLE'!BB$6),0)</f>
        <v>0</v>
      </c>
      <c r="BC274" s="350" cm="1">
        <f t="array" ref="BC274">IFERROR(_xldudf_SCOTT_SUMTRANSACTIONS(Scotts_Org1,'COA - VALUE TABLE'!$A274,'COA - VALUE TABLE'!BC$5,'COA - VALUE TABLE'!BC$6),0)</f>
        <v>0</v>
      </c>
      <c r="BD274" s="350" cm="1">
        <f t="array" ref="BD274">IFERROR(_xldudf_SCOTT_SUMTRANSACTIONS(Scotts_Org1,'COA - VALUE TABLE'!$A274,'COA - VALUE TABLE'!BD$5,'COA - VALUE TABLE'!BD$6),0)</f>
        <v>0</v>
      </c>
      <c r="BE274" s="350" cm="1">
        <f t="array" ref="BE274">IFERROR(_xldudf_SCOTT_SUMTRANSACTIONS(Scotts_Org1,'COA - VALUE TABLE'!$A274,'COA - VALUE TABLE'!BE$5,'COA - VALUE TABLE'!BE$6),0)</f>
        <v>0</v>
      </c>
      <c r="BF274" s="350" cm="1">
        <f t="array" ref="BF274">IFERROR(_xldudf_SCOTT_SUMTRANSACTIONS(Scotts_Org1,'COA - VALUE TABLE'!$A274,'COA - VALUE TABLE'!BF$5,'COA - VALUE TABLE'!BF$6),0)</f>
        <v>0</v>
      </c>
      <c r="BG274" s="350" cm="1">
        <f t="array" ref="BG274">IFERROR(_xldudf_SCOTT_SUMTRANSACTIONS(Scotts_Org1,'COA - VALUE TABLE'!$A274,'COA - VALUE TABLE'!BG$5,'COA - VALUE TABLE'!BG$6),0)</f>
        <v>0</v>
      </c>
      <c r="BH274" s="350" cm="1">
        <f t="array" ref="BH274">IFERROR(_xldudf_SCOTT_SUMTRANSACTIONS(Scotts_Org1,'COA - VALUE TABLE'!$A274,'COA - VALUE TABLE'!BH$5,'COA - VALUE TABLE'!BH$6),0)</f>
        <v>0</v>
      </c>
      <c r="BI274" s="350" cm="1">
        <f t="array" ref="BI274">IFERROR(_xldudf_SCOTT_SUMTRANSACTIONS(Scotts_Org1,'COA - VALUE TABLE'!$A274,'COA - VALUE TABLE'!BI$5,'COA - VALUE TABLE'!BI$6),0)</f>
        <v>0</v>
      </c>
      <c r="BJ274" s="351" cm="1">
        <f t="array" ref="BJ274">IFERROR(_xldudf_SCOTT_SUMTRANSACTIONS(Scotts_Org1,'COA - VALUE TABLE'!$A274,'COA - VALUE TABLE'!BJ$5,'COA - VALUE TABLE'!BJ$6),0)</f>
        <v>0</v>
      </c>
    </row>
    <row r="275" spans="1:62" x14ac:dyDescent="0.2">
      <c r="A275" s="2"/>
      <c r="B275" s="341"/>
      <c r="C275" s="341"/>
      <c r="D275" s="341"/>
      <c r="E275" s="341"/>
      <c r="F275" s="341"/>
      <c r="G275" s="341"/>
      <c r="H275" s="341"/>
      <c r="I275" s="341"/>
      <c r="J275" s="341"/>
      <c r="K275" s="3"/>
      <c r="L275" t="str">
        <f t="shared" si="63"/>
        <v xml:space="preserve"> - </v>
      </c>
      <c r="M275" t="s">
        <v>456</v>
      </c>
      <c r="S275" s="349" cm="1">
        <f t="array" ref="S275">IFERROR(_xldudf_SCOTT_SUMTRANSACTIONS(Scotts_Org1,'COA - VALUE TABLE'!$A275,'COA - VALUE TABLE'!S$5,'COA - VALUE TABLE'!S$6),0)</f>
        <v>0</v>
      </c>
      <c r="T275" s="350" cm="1">
        <f t="array" ref="T275">IFERROR(_xldudf_SCOTT_SUMTRANSACTIONS(Scotts_Org1,'COA - VALUE TABLE'!$A275,'COA - VALUE TABLE'!T$5,'COA - VALUE TABLE'!T$6),0)</f>
        <v>0</v>
      </c>
      <c r="U275" s="350" cm="1">
        <f t="array" ref="U275">IFERROR(_xldudf_SCOTT_SUMTRANSACTIONS(Scotts_Org1,'COA - VALUE TABLE'!$A275,'COA - VALUE TABLE'!U$5,'COA - VALUE TABLE'!U$6),0)</f>
        <v>0</v>
      </c>
      <c r="V275" s="350" cm="1">
        <f t="array" ref="V275">IFERROR(_xldudf_SCOTT_SUMTRANSACTIONS(Scotts_Org1,'COA - VALUE TABLE'!$A275,'COA - VALUE TABLE'!V$5,'COA - VALUE TABLE'!V$6),0)</f>
        <v>0</v>
      </c>
      <c r="W275" s="350" cm="1">
        <f t="array" ref="W275">IFERROR(_xldudf_SCOTT_SUMTRANSACTIONS(Scotts_Org1,'COA - VALUE TABLE'!$A275,'COA - VALUE TABLE'!W$5,'COA - VALUE TABLE'!W$6),0)</f>
        <v>0</v>
      </c>
      <c r="X275" s="350" cm="1">
        <f t="array" ref="X275">IFERROR(_xldudf_SCOTT_SUMTRANSACTIONS(Scotts_Org1,'COA - VALUE TABLE'!$A275,'COA - VALUE TABLE'!X$5,'COA - VALUE TABLE'!X$6),0)</f>
        <v>0</v>
      </c>
      <c r="Y275" s="350" cm="1">
        <f t="array" ref="Y275">IFERROR(_xldudf_SCOTT_SUMTRANSACTIONS(Scotts_Org1,'COA - VALUE TABLE'!$A275,'COA - VALUE TABLE'!Y$5,'COA - VALUE TABLE'!Y$6),0)</f>
        <v>0</v>
      </c>
      <c r="Z275" s="350" cm="1">
        <f t="array" ref="Z275">IFERROR(_xldudf_SCOTT_SUMTRANSACTIONS(Scotts_Org1,'COA - VALUE TABLE'!$A275,'COA - VALUE TABLE'!Z$5,'COA - VALUE TABLE'!Z$6),0)</f>
        <v>0</v>
      </c>
      <c r="AA275" s="350" cm="1">
        <f t="array" ref="AA275">IFERROR(_xldudf_SCOTT_SUMTRANSACTIONS(Scotts_Org1,'COA - VALUE TABLE'!$A275,'COA - VALUE TABLE'!AA$5,'COA - VALUE TABLE'!AA$6),0)</f>
        <v>0</v>
      </c>
      <c r="AB275" s="350" cm="1">
        <f t="array" ref="AB275">IFERROR(_xldudf_SCOTT_SUMTRANSACTIONS(Scotts_Org1,'COA - VALUE TABLE'!$A275,'COA - VALUE TABLE'!AB$5,'COA - VALUE TABLE'!AB$6),0)</f>
        <v>0</v>
      </c>
      <c r="AC275" s="350" cm="1">
        <f t="array" ref="AC275">IFERROR(_xldudf_SCOTT_SUMTRANSACTIONS(Scotts_Org1,'COA - VALUE TABLE'!$A275,'COA - VALUE TABLE'!AC$5,'COA - VALUE TABLE'!AC$6),0)</f>
        <v>0</v>
      </c>
      <c r="AD275" s="350" cm="1">
        <f t="array" ref="AD275">IFERROR(_xldudf_SCOTT_SUMTRANSACTIONS(Scotts_Org1,'COA - VALUE TABLE'!$A275,'COA - VALUE TABLE'!AD$5,'COA - VALUE TABLE'!AD$6),0)</f>
        <v>0</v>
      </c>
      <c r="AE275" s="350">
        <f t="shared" si="78"/>
        <v>0</v>
      </c>
      <c r="AF275" s="350">
        <f>IF(Header!$C$4=S$7,S275,0)+IF(Header!$C$4=T$7,T275,0)+IF(Header!$C$4=U$7,U275,0)+IF(Header!$C$4=V$7,V275,0)+IF(Header!$C$4=W$7,W275,0)+IF(Header!$C$4=X$7,X275,0)+IF(Header!$C$4=Y$7,Y275,0)+IF(Header!$C$4=Z$7,Z275,0)+IF(Header!$C$4=AA$7,AA275,0)+IF(Header!$C$4=AB$7,AB275,0)+IF(Header!$C$4=AC$7,AC275,0)+IF(Header!$C$4=AD$7,AD275,0)</f>
        <v>0</v>
      </c>
      <c r="AG275" s="351">
        <f t="shared" si="77"/>
        <v>0</v>
      </c>
      <c r="AJ275" s="2">
        <f t="shared" si="65"/>
        <v>0</v>
      </c>
      <c r="AK275" s="341">
        <f t="shared" si="66"/>
        <v>0</v>
      </c>
      <c r="AL275" s="341">
        <f t="shared" si="67"/>
        <v>0</v>
      </c>
      <c r="AM275" s="341">
        <f t="shared" si="68"/>
        <v>0</v>
      </c>
      <c r="AN275" s="341">
        <f t="shared" si="69"/>
        <v>0</v>
      </c>
      <c r="AO275" s="341">
        <f t="shared" si="70"/>
        <v>0</v>
      </c>
      <c r="AP275" s="341">
        <f t="shared" si="71"/>
        <v>0</v>
      </c>
      <c r="AQ275" s="341">
        <f t="shared" si="72"/>
        <v>0</v>
      </c>
      <c r="AR275" s="341">
        <f t="shared" si="73"/>
        <v>0</v>
      </c>
      <c r="AS275" s="341">
        <f t="shared" si="74"/>
        <v>0</v>
      </c>
      <c r="AT275" s="341">
        <f t="shared" si="75"/>
        <v>0</v>
      </c>
      <c r="AU275" s="341">
        <f t="shared" si="76"/>
        <v>0</v>
      </c>
      <c r="AV275" s="351"/>
      <c r="AX275" s="349" cm="1">
        <f t="array" ref="AX275">IFERROR(_xldudf_SCOTT_SUMTRANSACTIONS(Scotts_Org1,'COA - VALUE TABLE'!$A275,'COA - VALUE TABLE'!AX$5,'COA - VALUE TABLE'!AX$6),0)</f>
        <v>0</v>
      </c>
      <c r="AY275" s="350" cm="1">
        <f t="array" ref="AY275">IFERROR(_xldudf_SCOTT_SUMTRANSACTIONS(Scotts_Org1,'COA - VALUE TABLE'!$A275,'COA - VALUE TABLE'!AY$5,'COA - VALUE TABLE'!AY$6),0)</f>
        <v>0</v>
      </c>
      <c r="AZ275" s="350" cm="1">
        <f t="array" ref="AZ275">IFERROR(_xldudf_SCOTT_SUMTRANSACTIONS(Scotts_Org1,'COA - VALUE TABLE'!$A275,'COA - VALUE TABLE'!AZ$5,'COA - VALUE TABLE'!AZ$6),0)</f>
        <v>0</v>
      </c>
      <c r="BA275" s="350" cm="1">
        <f t="array" ref="BA275">IFERROR(_xldudf_SCOTT_SUMTRANSACTIONS(Scotts_Org1,'COA - VALUE TABLE'!$A275,'COA - VALUE TABLE'!BA$5,'COA - VALUE TABLE'!BA$6),0)</f>
        <v>0</v>
      </c>
      <c r="BB275" s="350" cm="1">
        <f t="array" ref="BB275">IFERROR(_xldudf_SCOTT_SUMTRANSACTIONS(Scotts_Org1,'COA - VALUE TABLE'!$A275,'COA - VALUE TABLE'!BB$5,'COA - VALUE TABLE'!BB$6),0)</f>
        <v>0</v>
      </c>
      <c r="BC275" s="350" cm="1">
        <f t="array" ref="BC275">IFERROR(_xldudf_SCOTT_SUMTRANSACTIONS(Scotts_Org1,'COA - VALUE TABLE'!$A275,'COA - VALUE TABLE'!BC$5,'COA - VALUE TABLE'!BC$6),0)</f>
        <v>0</v>
      </c>
      <c r="BD275" s="350" cm="1">
        <f t="array" ref="BD275">IFERROR(_xldudf_SCOTT_SUMTRANSACTIONS(Scotts_Org1,'COA - VALUE TABLE'!$A275,'COA - VALUE TABLE'!BD$5,'COA - VALUE TABLE'!BD$6),0)</f>
        <v>0</v>
      </c>
      <c r="BE275" s="350" cm="1">
        <f t="array" ref="BE275">IFERROR(_xldudf_SCOTT_SUMTRANSACTIONS(Scotts_Org1,'COA - VALUE TABLE'!$A275,'COA - VALUE TABLE'!BE$5,'COA - VALUE TABLE'!BE$6),0)</f>
        <v>0</v>
      </c>
      <c r="BF275" s="350" cm="1">
        <f t="array" ref="BF275">IFERROR(_xldudf_SCOTT_SUMTRANSACTIONS(Scotts_Org1,'COA - VALUE TABLE'!$A275,'COA - VALUE TABLE'!BF$5,'COA - VALUE TABLE'!BF$6),0)</f>
        <v>0</v>
      </c>
      <c r="BG275" s="350" cm="1">
        <f t="array" ref="BG275">IFERROR(_xldudf_SCOTT_SUMTRANSACTIONS(Scotts_Org1,'COA - VALUE TABLE'!$A275,'COA - VALUE TABLE'!BG$5,'COA - VALUE TABLE'!BG$6),0)</f>
        <v>0</v>
      </c>
      <c r="BH275" s="350" cm="1">
        <f t="array" ref="BH275">IFERROR(_xldudf_SCOTT_SUMTRANSACTIONS(Scotts_Org1,'COA - VALUE TABLE'!$A275,'COA - VALUE TABLE'!BH$5,'COA - VALUE TABLE'!BH$6),0)</f>
        <v>0</v>
      </c>
      <c r="BI275" s="350" cm="1">
        <f t="array" ref="BI275">IFERROR(_xldudf_SCOTT_SUMTRANSACTIONS(Scotts_Org1,'COA - VALUE TABLE'!$A275,'COA - VALUE TABLE'!BI$5,'COA - VALUE TABLE'!BI$6),0)</f>
        <v>0</v>
      </c>
      <c r="BJ275" s="351" cm="1">
        <f t="array" ref="BJ275">IFERROR(_xldudf_SCOTT_SUMTRANSACTIONS(Scotts_Org1,'COA - VALUE TABLE'!$A275,'COA - VALUE TABLE'!BJ$5,'COA - VALUE TABLE'!BJ$6),0)</f>
        <v>0</v>
      </c>
    </row>
    <row r="276" spans="1:62" x14ac:dyDescent="0.2">
      <c r="A276" s="2"/>
      <c r="B276" s="341"/>
      <c r="C276" s="341"/>
      <c r="D276" s="341"/>
      <c r="E276" s="341"/>
      <c r="F276" s="341"/>
      <c r="G276" s="341"/>
      <c r="H276" s="341"/>
      <c r="I276" s="341"/>
      <c r="J276" s="341"/>
      <c r="K276" s="3"/>
      <c r="L276" t="str">
        <f t="shared" si="63"/>
        <v xml:space="preserve"> - </v>
      </c>
      <c r="M276" t="s">
        <v>456</v>
      </c>
      <c r="S276" s="349" cm="1">
        <f t="array" ref="S276">IFERROR(_xldudf_SCOTT_SUMTRANSACTIONS(Scotts_Org1,'COA - VALUE TABLE'!$A276,'COA - VALUE TABLE'!S$5,'COA - VALUE TABLE'!S$6),0)</f>
        <v>0</v>
      </c>
      <c r="T276" s="350" cm="1">
        <f t="array" ref="T276">IFERROR(_xldudf_SCOTT_SUMTRANSACTIONS(Scotts_Org1,'COA - VALUE TABLE'!$A276,'COA - VALUE TABLE'!T$5,'COA - VALUE TABLE'!T$6),0)</f>
        <v>0</v>
      </c>
      <c r="U276" s="350" cm="1">
        <f t="array" ref="U276">IFERROR(_xldudf_SCOTT_SUMTRANSACTIONS(Scotts_Org1,'COA - VALUE TABLE'!$A276,'COA - VALUE TABLE'!U$5,'COA - VALUE TABLE'!U$6),0)</f>
        <v>0</v>
      </c>
      <c r="V276" s="350" cm="1">
        <f t="array" ref="V276">IFERROR(_xldudf_SCOTT_SUMTRANSACTIONS(Scotts_Org1,'COA - VALUE TABLE'!$A276,'COA - VALUE TABLE'!V$5,'COA - VALUE TABLE'!V$6),0)</f>
        <v>0</v>
      </c>
      <c r="W276" s="350" cm="1">
        <f t="array" ref="W276">IFERROR(_xldudf_SCOTT_SUMTRANSACTIONS(Scotts_Org1,'COA - VALUE TABLE'!$A276,'COA - VALUE TABLE'!W$5,'COA - VALUE TABLE'!W$6),0)</f>
        <v>0</v>
      </c>
      <c r="X276" s="350" cm="1">
        <f t="array" ref="X276">IFERROR(_xldudf_SCOTT_SUMTRANSACTIONS(Scotts_Org1,'COA - VALUE TABLE'!$A276,'COA - VALUE TABLE'!X$5,'COA - VALUE TABLE'!X$6),0)</f>
        <v>0</v>
      </c>
      <c r="Y276" s="350" cm="1">
        <f t="array" ref="Y276">IFERROR(_xldudf_SCOTT_SUMTRANSACTIONS(Scotts_Org1,'COA - VALUE TABLE'!$A276,'COA - VALUE TABLE'!Y$5,'COA - VALUE TABLE'!Y$6),0)</f>
        <v>0</v>
      </c>
      <c r="Z276" s="350" cm="1">
        <f t="array" ref="Z276">IFERROR(_xldudf_SCOTT_SUMTRANSACTIONS(Scotts_Org1,'COA - VALUE TABLE'!$A276,'COA - VALUE TABLE'!Z$5,'COA - VALUE TABLE'!Z$6),0)</f>
        <v>0</v>
      </c>
      <c r="AA276" s="350" cm="1">
        <f t="array" ref="AA276">IFERROR(_xldudf_SCOTT_SUMTRANSACTIONS(Scotts_Org1,'COA - VALUE TABLE'!$A276,'COA - VALUE TABLE'!AA$5,'COA - VALUE TABLE'!AA$6),0)</f>
        <v>0</v>
      </c>
      <c r="AB276" s="350" cm="1">
        <f t="array" ref="AB276">IFERROR(_xldudf_SCOTT_SUMTRANSACTIONS(Scotts_Org1,'COA - VALUE TABLE'!$A276,'COA - VALUE TABLE'!AB$5,'COA - VALUE TABLE'!AB$6),0)</f>
        <v>0</v>
      </c>
      <c r="AC276" s="350" cm="1">
        <f t="array" ref="AC276">IFERROR(_xldudf_SCOTT_SUMTRANSACTIONS(Scotts_Org1,'COA - VALUE TABLE'!$A276,'COA - VALUE TABLE'!AC$5,'COA - VALUE TABLE'!AC$6),0)</f>
        <v>0</v>
      </c>
      <c r="AD276" s="350" cm="1">
        <f t="array" ref="AD276">IFERROR(_xldudf_SCOTT_SUMTRANSACTIONS(Scotts_Org1,'COA - VALUE TABLE'!$A276,'COA - VALUE TABLE'!AD$5,'COA - VALUE TABLE'!AD$6),0)</f>
        <v>0</v>
      </c>
      <c r="AE276" s="350">
        <f t="shared" si="78"/>
        <v>0</v>
      </c>
      <c r="AF276" s="350">
        <f>IF(Header!$C$4=S$7,S276,0)+IF(Header!$C$4=T$7,T276,0)+IF(Header!$C$4=U$7,U276,0)+IF(Header!$C$4=V$7,V276,0)+IF(Header!$C$4=W$7,W276,0)+IF(Header!$C$4=X$7,X276,0)+IF(Header!$C$4=Y$7,Y276,0)+IF(Header!$C$4=Z$7,Z276,0)+IF(Header!$C$4=AA$7,AA276,0)+IF(Header!$C$4=AB$7,AB276,0)+IF(Header!$C$4=AC$7,AC276,0)+IF(Header!$C$4=AD$7,AD276,0)</f>
        <v>0</v>
      </c>
      <c r="AG276" s="351">
        <f t="shared" si="77"/>
        <v>0</v>
      </c>
      <c r="AJ276" s="2">
        <f t="shared" si="65"/>
        <v>0</v>
      </c>
      <c r="AK276" s="341">
        <f t="shared" si="66"/>
        <v>0</v>
      </c>
      <c r="AL276" s="341">
        <f t="shared" si="67"/>
        <v>0</v>
      </c>
      <c r="AM276" s="341">
        <f t="shared" si="68"/>
        <v>0</v>
      </c>
      <c r="AN276" s="341">
        <f t="shared" si="69"/>
        <v>0</v>
      </c>
      <c r="AO276" s="341">
        <f t="shared" si="70"/>
        <v>0</v>
      </c>
      <c r="AP276" s="341">
        <f t="shared" si="71"/>
        <v>0</v>
      </c>
      <c r="AQ276" s="341">
        <f t="shared" si="72"/>
        <v>0</v>
      </c>
      <c r="AR276" s="341">
        <f t="shared" si="73"/>
        <v>0</v>
      </c>
      <c r="AS276" s="341">
        <f t="shared" si="74"/>
        <v>0</v>
      </c>
      <c r="AT276" s="341">
        <f t="shared" si="75"/>
        <v>0</v>
      </c>
      <c r="AU276" s="341">
        <f t="shared" si="76"/>
        <v>0</v>
      </c>
      <c r="AV276" s="351"/>
      <c r="AX276" s="349" cm="1">
        <f t="array" ref="AX276">IFERROR(_xldudf_SCOTT_SUMTRANSACTIONS(Scotts_Org1,'COA - VALUE TABLE'!$A276,'COA - VALUE TABLE'!AX$5,'COA - VALUE TABLE'!AX$6),0)</f>
        <v>0</v>
      </c>
      <c r="AY276" s="350" cm="1">
        <f t="array" ref="AY276">IFERROR(_xldudf_SCOTT_SUMTRANSACTIONS(Scotts_Org1,'COA - VALUE TABLE'!$A276,'COA - VALUE TABLE'!AY$5,'COA - VALUE TABLE'!AY$6),0)</f>
        <v>0</v>
      </c>
      <c r="AZ276" s="350" cm="1">
        <f t="array" ref="AZ276">IFERROR(_xldudf_SCOTT_SUMTRANSACTIONS(Scotts_Org1,'COA - VALUE TABLE'!$A276,'COA - VALUE TABLE'!AZ$5,'COA - VALUE TABLE'!AZ$6),0)</f>
        <v>0</v>
      </c>
      <c r="BA276" s="350" cm="1">
        <f t="array" ref="BA276">IFERROR(_xldudf_SCOTT_SUMTRANSACTIONS(Scotts_Org1,'COA - VALUE TABLE'!$A276,'COA - VALUE TABLE'!BA$5,'COA - VALUE TABLE'!BA$6),0)</f>
        <v>0</v>
      </c>
      <c r="BB276" s="350" cm="1">
        <f t="array" ref="BB276">IFERROR(_xldudf_SCOTT_SUMTRANSACTIONS(Scotts_Org1,'COA - VALUE TABLE'!$A276,'COA - VALUE TABLE'!BB$5,'COA - VALUE TABLE'!BB$6),0)</f>
        <v>0</v>
      </c>
      <c r="BC276" s="350" cm="1">
        <f t="array" ref="BC276">IFERROR(_xldudf_SCOTT_SUMTRANSACTIONS(Scotts_Org1,'COA - VALUE TABLE'!$A276,'COA - VALUE TABLE'!BC$5,'COA - VALUE TABLE'!BC$6),0)</f>
        <v>0</v>
      </c>
      <c r="BD276" s="350" cm="1">
        <f t="array" ref="BD276">IFERROR(_xldudf_SCOTT_SUMTRANSACTIONS(Scotts_Org1,'COA - VALUE TABLE'!$A276,'COA - VALUE TABLE'!BD$5,'COA - VALUE TABLE'!BD$6),0)</f>
        <v>0</v>
      </c>
      <c r="BE276" s="350" cm="1">
        <f t="array" ref="BE276">IFERROR(_xldudf_SCOTT_SUMTRANSACTIONS(Scotts_Org1,'COA - VALUE TABLE'!$A276,'COA - VALUE TABLE'!BE$5,'COA - VALUE TABLE'!BE$6),0)</f>
        <v>0</v>
      </c>
      <c r="BF276" s="350" cm="1">
        <f t="array" ref="BF276">IFERROR(_xldudf_SCOTT_SUMTRANSACTIONS(Scotts_Org1,'COA - VALUE TABLE'!$A276,'COA - VALUE TABLE'!BF$5,'COA - VALUE TABLE'!BF$6),0)</f>
        <v>0</v>
      </c>
      <c r="BG276" s="350" cm="1">
        <f t="array" ref="BG276">IFERROR(_xldudf_SCOTT_SUMTRANSACTIONS(Scotts_Org1,'COA - VALUE TABLE'!$A276,'COA - VALUE TABLE'!BG$5,'COA - VALUE TABLE'!BG$6),0)</f>
        <v>0</v>
      </c>
      <c r="BH276" s="350" cm="1">
        <f t="array" ref="BH276">IFERROR(_xldudf_SCOTT_SUMTRANSACTIONS(Scotts_Org1,'COA - VALUE TABLE'!$A276,'COA - VALUE TABLE'!BH$5,'COA - VALUE TABLE'!BH$6),0)</f>
        <v>0</v>
      </c>
      <c r="BI276" s="350" cm="1">
        <f t="array" ref="BI276">IFERROR(_xldudf_SCOTT_SUMTRANSACTIONS(Scotts_Org1,'COA - VALUE TABLE'!$A276,'COA - VALUE TABLE'!BI$5,'COA - VALUE TABLE'!BI$6),0)</f>
        <v>0</v>
      </c>
      <c r="BJ276" s="351" cm="1">
        <f t="array" ref="BJ276">IFERROR(_xldudf_SCOTT_SUMTRANSACTIONS(Scotts_Org1,'COA - VALUE TABLE'!$A276,'COA - VALUE TABLE'!BJ$5,'COA - VALUE TABLE'!BJ$6),0)</f>
        <v>0</v>
      </c>
    </row>
    <row r="277" spans="1:62" x14ac:dyDescent="0.2">
      <c r="A277" s="2"/>
      <c r="B277" s="341"/>
      <c r="C277" s="341"/>
      <c r="D277" s="341"/>
      <c r="E277" s="341"/>
      <c r="F277" s="341"/>
      <c r="G277" s="341"/>
      <c r="H277" s="341"/>
      <c r="I277" s="341"/>
      <c r="J277" s="341"/>
      <c r="K277" s="3"/>
      <c r="L277" t="str">
        <f t="shared" si="63"/>
        <v xml:space="preserve"> - </v>
      </c>
      <c r="M277" t="s">
        <v>456</v>
      </c>
      <c r="S277" s="349" cm="1">
        <f t="array" ref="S277">IFERROR(_xldudf_SCOTT_SUMTRANSACTIONS(Scotts_Org1,'COA - VALUE TABLE'!$A277,'COA - VALUE TABLE'!S$5,'COA - VALUE TABLE'!S$6),0)</f>
        <v>0</v>
      </c>
      <c r="T277" s="350" cm="1">
        <f t="array" ref="T277">IFERROR(_xldudf_SCOTT_SUMTRANSACTIONS(Scotts_Org1,'COA - VALUE TABLE'!$A277,'COA - VALUE TABLE'!T$5,'COA - VALUE TABLE'!T$6),0)</f>
        <v>0</v>
      </c>
      <c r="U277" s="350" cm="1">
        <f t="array" ref="U277">IFERROR(_xldudf_SCOTT_SUMTRANSACTIONS(Scotts_Org1,'COA - VALUE TABLE'!$A277,'COA - VALUE TABLE'!U$5,'COA - VALUE TABLE'!U$6),0)</f>
        <v>0</v>
      </c>
      <c r="V277" s="350" cm="1">
        <f t="array" ref="V277">IFERROR(_xldudf_SCOTT_SUMTRANSACTIONS(Scotts_Org1,'COA - VALUE TABLE'!$A277,'COA - VALUE TABLE'!V$5,'COA - VALUE TABLE'!V$6),0)</f>
        <v>0</v>
      </c>
      <c r="W277" s="350" cm="1">
        <f t="array" ref="W277">IFERROR(_xldudf_SCOTT_SUMTRANSACTIONS(Scotts_Org1,'COA - VALUE TABLE'!$A277,'COA - VALUE TABLE'!W$5,'COA - VALUE TABLE'!W$6),0)</f>
        <v>0</v>
      </c>
      <c r="X277" s="350" cm="1">
        <f t="array" ref="X277">IFERROR(_xldudf_SCOTT_SUMTRANSACTIONS(Scotts_Org1,'COA - VALUE TABLE'!$A277,'COA - VALUE TABLE'!X$5,'COA - VALUE TABLE'!X$6),0)</f>
        <v>0</v>
      </c>
      <c r="Y277" s="350" cm="1">
        <f t="array" ref="Y277">IFERROR(_xldudf_SCOTT_SUMTRANSACTIONS(Scotts_Org1,'COA - VALUE TABLE'!$A277,'COA - VALUE TABLE'!Y$5,'COA - VALUE TABLE'!Y$6),0)</f>
        <v>0</v>
      </c>
      <c r="Z277" s="350" cm="1">
        <f t="array" ref="Z277">IFERROR(_xldudf_SCOTT_SUMTRANSACTIONS(Scotts_Org1,'COA - VALUE TABLE'!$A277,'COA - VALUE TABLE'!Z$5,'COA - VALUE TABLE'!Z$6),0)</f>
        <v>0</v>
      </c>
      <c r="AA277" s="350" cm="1">
        <f t="array" ref="AA277">IFERROR(_xldudf_SCOTT_SUMTRANSACTIONS(Scotts_Org1,'COA - VALUE TABLE'!$A277,'COA - VALUE TABLE'!AA$5,'COA - VALUE TABLE'!AA$6),0)</f>
        <v>0</v>
      </c>
      <c r="AB277" s="350" cm="1">
        <f t="array" ref="AB277">IFERROR(_xldudf_SCOTT_SUMTRANSACTIONS(Scotts_Org1,'COA - VALUE TABLE'!$A277,'COA - VALUE TABLE'!AB$5,'COA - VALUE TABLE'!AB$6),0)</f>
        <v>0</v>
      </c>
      <c r="AC277" s="350" cm="1">
        <f t="array" ref="AC277">IFERROR(_xldudf_SCOTT_SUMTRANSACTIONS(Scotts_Org1,'COA - VALUE TABLE'!$A277,'COA - VALUE TABLE'!AC$5,'COA - VALUE TABLE'!AC$6),0)</f>
        <v>0</v>
      </c>
      <c r="AD277" s="350" cm="1">
        <f t="array" ref="AD277">IFERROR(_xldudf_SCOTT_SUMTRANSACTIONS(Scotts_Org1,'COA - VALUE TABLE'!$A277,'COA - VALUE TABLE'!AD$5,'COA - VALUE TABLE'!AD$6),0)</f>
        <v>0</v>
      </c>
      <c r="AE277" s="350">
        <f t="shared" si="78"/>
        <v>0</v>
      </c>
      <c r="AF277" s="350">
        <f>IF(Header!$C$4=S$7,S277,0)+IF(Header!$C$4=T$7,T277,0)+IF(Header!$C$4=U$7,U277,0)+IF(Header!$C$4=V$7,V277,0)+IF(Header!$C$4=W$7,W277,0)+IF(Header!$C$4=X$7,X277,0)+IF(Header!$C$4=Y$7,Y277,0)+IF(Header!$C$4=Z$7,Z277,0)+IF(Header!$C$4=AA$7,AA277,0)+IF(Header!$C$4=AB$7,AB277,0)+IF(Header!$C$4=AC$7,AC277,0)+IF(Header!$C$4=AD$7,AD277,0)</f>
        <v>0</v>
      </c>
      <c r="AG277" s="351">
        <f t="shared" si="77"/>
        <v>0</v>
      </c>
      <c r="AJ277" s="2">
        <f t="shared" si="65"/>
        <v>0</v>
      </c>
      <c r="AK277" s="341">
        <f t="shared" si="66"/>
        <v>0</v>
      </c>
      <c r="AL277" s="341">
        <f t="shared" si="67"/>
        <v>0</v>
      </c>
      <c r="AM277" s="341">
        <f t="shared" si="68"/>
        <v>0</v>
      </c>
      <c r="AN277" s="341">
        <f t="shared" si="69"/>
        <v>0</v>
      </c>
      <c r="AO277" s="341">
        <f t="shared" si="70"/>
        <v>0</v>
      </c>
      <c r="AP277" s="341">
        <f t="shared" si="71"/>
        <v>0</v>
      </c>
      <c r="AQ277" s="341">
        <f t="shared" si="72"/>
        <v>0</v>
      </c>
      <c r="AR277" s="341">
        <f t="shared" si="73"/>
        <v>0</v>
      </c>
      <c r="AS277" s="341">
        <f t="shared" si="74"/>
        <v>0</v>
      </c>
      <c r="AT277" s="341">
        <f t="shared" si="75"/>
        <v>0</v>
      </c>
      <c r="AU277" s="341">
        <f t="shared" si="76"/>
        <v>0</v>
      </c>
      <c r="AV277" s="351"/>
      <c r="AX277" s="349" cm="1">
        <f t="array" ref="AX277">IFERROR(_xldudf_SCOTT_SUMTRANSACTIONS(Scotts_Org1,'COA - VALUE TABLE'!$A277,'COA - VALUE TABLE'!AX$5,'COA - VALUE TABLE'!AX$6),0)</f>
        <v>0</v>
      </c>
      <c r="AY277" s="350" cm="1">
        <f t="array" ref="AY277">IFERROR(_xldudf_SCOTT_SUMTRANSACTIONS(Scotts_Org1,'COA - VALUE TABLE'!$A277,'COA - VALUE TABLE'!AY$5,'COA - VALUE TABLE'!AY$6),0)</f>
        <v>0</v>
      </c>
      <c r="AZ277" s="350" cm="1">
        <f t="array" ref="AZ277">IFERROR(_xldudf_SCOTT_SUMTRANSACTIONS(Scotts_Org1,'COA - VALUE TABLE'!$A277,'COA - VALUE TABLE'!AZ$5,'COA - VALUE TABLE'!AZ$6),0)</f>
        <v>0</v>
      </c>
      <c r="BA277" s="350" cm="1">
        <f t="array" ref="BA277">IFERROR(_xldudf_SCOTT_SUMTRANSACTIONS(Scotts_Org1,'COA - VALUE TABLE'!$A277,'COA - VALUE TABLE'!BA$5,'COA - VALUE TABLE'!BA$6),0)</f>
        <v>0</v>
      </c>
      <c r="BB277" s="350" cm="1">
        <f t="array" ref="BB277">IFERROR(_xldudf_SCOTT_SUMTRANSACTIONS(Scotts_Org1,'COA - VALUE TABLE'!$A277,'COA - VALUE TABLE'!BB$5,'COA - VALUE TABLE'!BB$6),0)</f>
        <v>0</v>
      </c>
      <c r="BC277" s="350" cm="1">
        <f t="array" ref="BC277">IFERROR(_xldudf_SCOTT_SUMTRANSACTIONS(Scotts_Org1,'COA - VALUE TABLE'!$A277,'COA - VALUE TABLE'!BC$5,'COA - VALUE TABLE'!BC$6),0)</f>
        <v>0</v>
      </c>
      <c r="BD277" s="350" cm="1">
        <f t="array" ref="BD277">IFERROR(_xldudf_SCOTT_SUMTRANSACTIONS(Scotts_Org1,'COA - VALUE TABLE'!$A277,'COA - VALUE TABLE'!BD$5,'COA - VALUE TABLE'!BD$6),0)</f>
        <v>0</v>
      </c>
      <c r="BE277" s="350" cm="1">
        <f t="array" ref="BE277">IFERROR(_xldudf_SCOTT_SUMTRANSACTIONS(Scotts_Org1,'COA - VALUE TABLE'!$A277,'COA - VALUE TABLE'!BE$5,'COA - VALUE TABLE'!BE$6),0)</f>
        <v>0</v>
      </c>
      <c r="BF277" s="350" cm="1">
        <f t="array" ref="BF277">IFERROR(_xldudf_SCOTT_SUMTRANSACTIONS(Scotts_Org1,'COA - VALUE TABLE'!$A277,'COA - VALUE TABLE'!BF$5,'COA - VALUE TABLE'!BF$6),0)</f>
        <v>0</v>
      </c>
      <c r="BG277" s="350" cm="1">
        <f t="array" ref="BG277">IFERROR(_xldudf_SCOTT_SUMTRANSACTIONS(Scotts_Org1,'COA - VALUE TABLE'!$A277,'COA - VALUE TABLE'!BG$5,'COA - VALUE TABLE'!BG$6),0)</f>
        <v>0</v>
      </c>
      <c r="BH277" s="350" cm="1">
        <f t="array" ref="BH277">IFERROR(_xldudf_SCOTT_SUMTRANSACTIONS(Scotts_Org1,'COA - VALUE TABLE'!$A277,'COA - VALUE TABLE'!BH$5,'COA - VALUE TABLE'!BH$6),0)</f>
        <v>0</v>
      </c>
      <c r="BI277" s="350" cm="1">
        <f t="array" ref="BI277">IFERROR(_xldudf_SCOTT_SUMTRANSACTIONS(Scotts_Org1,'COA - VALUE TABLE'!$A277,'COA - VALUE TABLE'!BI$5,'COA - VALUE TABLE'!BI$6),0)</f>
        <v>0</v>
      </c>
      <c r="BJ277" s="351" cm="1">
        <f t="array" ref="BJ277">IFERROR(_xldudf_SCOTT_SUMTRANSACTIONS(Scotts_Org1,'COA - VALUE TABLE'!$A277,'COA - VALUE TABLE'!BJ$5,'COA - VALUE TABLE'!BJ$6),0)</f>
        <v>0</v>
      </c>
    </row>
    <row r="278" spans="1:62" x14ac:dyDescent="0.2">
      <c r="A278" s="2"/>
      <c r="B278" s="341"/>
      <c r="C278" s="341"/>
      <c r="D278" s="341"/>
      <c r="E278" s="341"/>
      <c r="F278" s="341"/>
      <c r="G278" s="341"/>
      <c r="H278" s="341"/>
      <c r="I278" s="341"/>
      <c r="J278" s="341"/>
      <c r="K278" s="3"/>
      <c r="L278" t="str">
        <f t="shared" si="63"/>
        <v xml:space="preserve"> - </v>
      </c>
      <c r="M278" t="s">
        <v>456</v>
      </c>
      <c r="S278" s="349" cm="1">
        <f t="array" ref="S278">IFERROR(_xldudf_SCOTT_SUMTRANSACTIONS(Scotts_Org1,'COA - VALUE TABLE'!$A278,'COA - VALUE TABLE'!S$5,'COA - VALUE TABLE'!S$6),0)</f>
        <v>0</v>
      </c>
      <c r="T278" s="350" cm="1">
        <f t="array" ref="T278">IFERROR(_xldudf_SCOTT_SUMTRANSACTIONS(Scotts_Org1,'COA - VALUE TABLE'!$A278,'COA - VALUE TABLE'!T$5,'COA - VALUE TABLE'!T$6),0)</f>
        <v>0</v>
      </c>
      <c r="U278" s="350" cm="1">
        <f t="array" ref="U278">IFERROR(_xldudf_SCOTT_SUMTRANSACTIONS(Scotts_Org1,'COA - VALUE TABLE'!$A278,'COA - VALUE TABLE'!U$5,'COA - VALUE TABLE'!U$6),0)</f>
        <v>0</v>
      </c>
      <c r="V278" s="350" cm="1">
        <f t="array" ref="V278">IFERROR(_xldudf_SCOTT_SUMTRANSACTIONS(Scotts_Org1,'COA - VALUE TABLE'!$A278,'COA - VALUE TABLE'!V$5,'COA - VALUE TABLE'!V$6),0)</f>
        <v>0</v>
      </c>
      <c r="W278" s="350" cm="1">
        <f t="array" ref="W278">IFERROR(_xldudf_SCOTT_SUMTRANSACTIONS(Scotts_Org1,'COA - VALUE TABLE'!$A278,'COA - VALUE TABLE'!W$5,'COA - VALUE TABLE'!W$6),0)</f>
        <v>0</v>
      </c>
      <c r="X278" s="350" cm="1">
        <f t="array" ref="X278">IFERROR(_xldudf_SCOTT_SUMTRANSACTIONS(Scotts_Org1,'COA - VALUE TABLE'!$A278,'COA - VALUE TABLE'!X$5,'COA - VALUE TABLE'!X$6),0)</f>
        <v>0</v>
      </c>
      <c r="Y278" s="350" cm="1">
        <f t="array" ref="Y278">IFERROR(_xldudf_SCOTT_SUMTRANSACTIONS(Scotts_Org1,'COA - VALUE TABLE'!$A278,'COA - VALUE TABLE'!Y$5,'COA - VALUE TABLE'!Y$6),0)</f>
        <v>0</v>
      </c>
      <c r="Z278" s="350" cm="1">
        <f t="array" ref="Z278">IFERROR(_xldudf_SCOTT_SUMTRANSACTIONS(Scotts_Org1,'COA - VALUE TABLE'!$A278,'COA - VALUE TABLE'!Z$5,'COA - VALUE TABLE'!Z$6),0)</f>
        <v>0</v>
      </c>
      <c r="AA278" s="350" cm="1">
        <f t="array" ref="AA278">IFERROR(_xldudf_SCOTT_SUMTRANSACTIONS(Scotts_Org1,'COA - VALUE TABLE'!$A278,'COA - VALUE TABLE'!AA$5,'COA - VALUE TABLE'!AA$6),0)</f>
        <v>0</v>
      </c>
      <c r="AB278" s="350" cm="1">
        <f t="array" ref="AB278">IFERROR(_xldudf_SCOTT_SUMTRANSACTIONS(Scotts_Org1,'COA - VALUE TABLE'!$A278,'COA - VALUE TABLE'!AB$5,'COA - VALUE TABLE'!AB$6),0)</f>
        <v>0</v>
      </c>
      <c r="AC278" s="350" cm="1">
        <f t="array" ref="AC278">IFERROR(_xldudf_SCOTT_SUMTRANSACTIONS(Scotts_Org1,'COA - VALUE TABLE'!$A278,'COA - VALUE TABLE'!AC$5,'COA - VALUE TABLE'!AC$6),0)</f>
        <v>0</v>
      </c>
      <c r="AD278" s="350" cm="1">
        <f t="array" ref="AD278">IFERROR(_xldudf_SCOTT_SUMTRANSACTIONS(Scotts_Org1,'COA - VALUE TABLE'!$A278,'COA - VALUE TABLE'!AD$5,'COA - VALUE TABLE'!AD$6),0)</f>
        <v>0</v>
      </c>
      <c r="AE278" s="350">
        <f t="shared" si="78"/>
        <v>0</v>
      </c>
      <c r="AF278" s="350">
        <f>IF(Header!$C$4=S$7,S278,0)+IF(Header!$C$4=T$7,T278,0)+IF(Header!$C$4=U$7,U278,0)+IF(Header!$C$4=V$7,V278,0)+IF(Header!$C$4=W$7,W278,0)+IF(Header!$C$4=X$7,X278,0)+IF(Header!$C$4=Y$7,Y278,0)+IF(Header!$C$4=Z$7,Z278,0)+IF(Header!$C$4=AA$7,AA278,0)+IF(Header!$C$4=AB$7,AB278,0)+IF(Header!$C$4=AC$7,AC278,0)+IF(Header!$C$4=AD$7,AD278,0)</f>
        <v>0</v>
      </c>
      <c r="AG278" s="351">
        <f t="shared" si="77"/>
        <v>0</v>
      </c>
      <c r="AJ278" s="2">
        <f t="shared" si="65"/>
        <v>0</v>
      </c>
      <c r="AK278" s="341">
        <f t="shared" si="66"/>
        <v>0</v>
      </c>
      <c r="AL278" s="341">
        <f t="shared" si="67"/>
        <v>0</v>
      </c>
      <c r="AM278" s="341">
        <f t="shared" si="68"/>
        <v>0</v>
      </c>
      <c r="AN278" s="341">
        <f t="shared" si="69"/>
        <v>0</v>
      </c>
      <c r="AO278" s="341">
        <f t="shared" si="70"/>
        <v>0</v>
      </c>
      <c r="AP278" s="341">
        <f t="shared" si="71"/>
        <v>0</v>
      </c>
      <c r="AQ278" s="341">
        <f t="shared" si="72"/>
        <v>0</v>
      </c>
      <c r="AR278" s="341">
        <f t="shared" si="73"/>
        <v>0</v>
      </c>
      <c r="AS278" s="341">
        <f t="shared" si="74"/>
        <v>0</v>
      </c>
      <c r="AT278" s="341">
        <f t="shared" si="75"/>
        <v>0</v>
      </c>
      <c r="AU278" s="341">
        <f t="shared" si="76"/>
        <v>0</v>
      </c>
      <c r="AV278" s="351"/>
      <c r="AX278" s="349" cm="1">
        <f t="array" ref="AX278">IFERROR(_xldudf_SCOTT_SUMTRANSACTIONS(Scotts_Org1,'COA - VALUE TABLE'!$A278,'COA - VALUE TABLE'!AX$5,'COA - VALUE TABLE'!AX$6),0)</f>
        <v>0</v>
      </c>
      <c r="AY278" s="350" cm="1">
        <f t="array" ref="AY278">IFERROR(_xldudf_SCOTT_SUMTRANSACTIONS(Scotts_Org1,'COA - VALUE TABLE'!$A278,'COA - VALUE TABLE'!AY$5,'COA - VALUE TABLE'!AY$6),0)</f>
        <v>0</v>
      </c>
      <c r="AZ278" s="350" cm="1">
        <f t="array" ref="AZ278">IFERROR(_xldudf_SCOTT_SUMTRANSACTIONS(Scotts_Org1,'COA - VALUE TABLE'!$A278,'COA - VALUE TABLE'!AZ$5,'COA - VALUE TABLE'!AZ$6),0)</f>
        <v>0</v>
      </c>
      <c r="BA278" s="350" cm="1">
        <f t="array" ref="BA278">IFERROR(_xldudf_SCOTT_SUMTRANSACTIONS(Scotts_Org1,'COA - VALUE TABLE'!$A278,'COA - VALUE TABLE'!BA$5,'COA - VALUE TABLE'!BA$6),0)</f>
        <v>0</v>
      </c>
      <c r="BB278" s="350" cm="1">
        <f t="array" ref="BB278">IFERROR(_xldudf_SCOTT_SUMTRANSACTIONS(Scotts_Org1,'COA - VALUE TABLE'!$A278,'COA - VALUE TABLE'!BB$5,'COA - VALUE TABLE'!BB$6),0)</f>
        <v>0</v>
      </c>
      <c r="BC278" s="350" cm="1">
        <f t="array" ref="BC278">IFERROR(_xldudf_SCOTT_SUMTRANSACTIONS(Scotts_Org1,'COA - VALUE TABLE'!$A278,'COA - VALUE TABLE'!BC$5,'COA - VALUE TABLE'!BC$6),0)</f>
        <v>0</v>
      </c>
      <c r="BD278" s="350" cm="1">
        <f t="array" ref="BD278">IFERROR(_xldudf_SCOTT_SUMTRANSACTIONS(Scotts_Org1,'COA - VALUE TABLE'!$A278,'COA - VALUE TABLE'!BD$5,'COA - VALUE TABLE'!BD$6),0)</f>
        <v>0</v>
      </c>
      <c r="BE278" s="350" cm="1">
        <f t="array" ref="BE278">IFERROR(_xldudf_SCOTT_SUMTRANSACTIONS(Scotts_Org1,'COA - VALUE TABLE'!$A278,'COA - VALUE TABLE'!BE$5,'COA - VALUE TABLE'!BE$6),0)</f>
        <v>0</v>
      </c>
      <c r="BF278" s="350" cm="1">
        <f t="array" ref="BF278">IFERROR(_xldudf_SCOTT_SUMTRANSACTIONS(Scotts_Org1,'COA - VALUE TABLE'!$A278,'COA - VALUE TABLE'!BF$5,'COA - VALUE TABLE'!BF$6),0)</f>
        <v>0</v>
      </c>
      <c r="BG278" s="350" cm="1">
        <f t="array" ref="BG278">IFERROR(_xldudf_SCOTT_SUMTRANSACTIONS(Scotts_Org1,'COA - VALUE TABLE'!$A278,'COA - VALUE TABLE'!BG$5,'COA - VALUE TABLE'!BG$6),0)</f>
        <v>0</v>
      </c>
      <c r="BH278" s="350" cm="1">
        <f t="array" ref="BH278">IFERROR(_xldudf_SCOTT_SUMTRANSACTIONS(Scotts_Org1,'COA - VALUE TABLE'!$A278,'COA - VALUE TABLE'!BH$5,'COA - VALUE TABLE'!BH$6),0)</f>
        <v>0</v>
      </c>
      <c r="BI278" s="350" cm="1">
        <f t="array" ref="BI278">IFERROR(_xldudf_SCOTT_SUMTRANSACTIONS(Scotts_Org1,'COA - VALUE TABLE'!$A278,'COA - VALUE TABLE'!BI$5,'COA - VALUE TABLE'!BI$6),0)</f>
        <v>0</v>
      </c>
      <c r="BJ278" s="351" cm="1">
        <f t="array" ref="BJ278">IFERROR(_xldudf_SCOTT_SUMTRANSACTIONS(Scotts_Org1,'COA - VALUE TABLE'!$A278,'COA - VALUE TABLE'!BJ$5,'COA - VALUE TABLE'!BJ$6),0)</f>
        <v>0</v>
      </c>
    </row>
    <row r="279" spans="1:62" x14ac:dyDescent="0.2">
      <c r="A279" s="2"/>
      <c r="B279" s="341"/>
      <c r="C279" s="341"/>
      <c r="D279" s="341"/>
      <c r="E279" s="341"/>
      <c r="F279" s="341"/>
      <c r="G279" s="341"/>
      <c r="H279" s="341"/>
      <c r="I279" s="341"/>
      <c r="J279" s="341"/>
      <c r="K279" s="3"/>
      <c r="L279" t="str">
        <f t="shared" si="63"/>
        <v xml:space="preserve"> - </v>
      </c>
      <c r="M279" t="s">
        <v>456</v>
      </c>
      <c r="S279" s="349" cm="1">
        <f t="array" ref="S279">IFERROR(_xldudf_SCOTT_SUMTRANSACTIONS(Scotts_Org1,'COA - VALUE TABLE'!$A279,'COA - VALUE TABLE'!S$5,'COA - VALUE TABLE'!S$6),0)</f>
        <v>0</v>
      </c>
      <c r="T279" s="350" cm="1">
        <f t="array" ref="T279">IFERROR(_xldudf_SCOTT_SUMTRANSACTIONS(Scotts_Org1,'COA - VALUE TABLE'!$A279,'COA - VALUE TABLE'!T$5,'COA - VALUE TABLE'!T$6),0)</f>
        <v>0</v>
      </c>
      <c r="U279" s="350" cm="1">
        <f t="array" ref="U279">IFERROR(_xldudf_SCOTT_SUMTRANSACTIONS(Scotts_Org1,'COA - VALUE TABLE'!$A279,'COA - VALUE TABLE'!U$5,'COA - VALUE TABLE'!U$6),0)</f>
        <v>0</v>
      </c>
      <c r="V279" s="350" cm="1">
        <f t="array" ref="V279">IFERROR(_xldudf_SCOTT_SUMTRANSACTIONS(Scotts_Org1,'COA - VALUE TABLE'!$A279,'COA - VALUE TABLE'!V$5,'COA - VALUE TABLE'!V$6),0)</f>
        <v>0</v>
      </c>
      <c r="W279" s="350" cm="1">
        <f t="array" ref="W279">IFERROR(_xldudf_SCOTT_SUMTRANSACTIONS(Scotts_Org1,'COA - VALUE TABLE'!$A279,'COA - VALUE TABLE'!W$5,'COA - VALUE TABLE'!W$6),0)</f>
        <v>0</v>
      </c>
      <c r="X279" s="350" cm="1">
        <f t="array" ref="X279">IFERROR(_xldudf_SCOTT_SUMTRANSACTIONS(Scotts_Org1,'COA - VALUE TABLE'!$A279,'COA - VALUE TABLE'!X$5,'COA - VALUE TABLE'!X$6),0)</f>
        <v>0</v>
      </c>
      <c r="Y279" s="350" cm="1">
        <f t="array" ref="Y279">IFERROR(_xldudf_SCOTT_SUMTRANSACTIONS(Scotts_Org1,'COA - VALUE TABLE'!$A279,'COA - VALUE TABLE'!Y$5,'COA - VALUE TABLE'!Y$6),0)</f>
        <v>0</v>
      </c>
      <c r="Z279" s="350" cm="1">
        <f t="array" ref="Z279">IFERROR(_xldudf_SCOTT_SUMTRANSACTIONS(Scotts_Org1,'COA - VALUE TABLE'!$A279,'COA - VALUE TABLE'!Z$5,'COA - VALUE TABLE'!Z$6),0)</f>
        <v>0</v>
      </c>
      <c r="AA279" s="350" cm="1">
        <f t="array" ref="AA279">IFERROR(_xldudf_SCOTT_SUMTRANSACTIONS(Scotts_Org1,'COA - VALUE TABLE'!$A279,'COA - VALUE TABLE'!AA$5,'COA - VALUE TABLE'!AA$6),0)</f>
        <v>0</v>
      </c>
      <c r="AB279" s="350" cm="1">
        <f t="array" ref="AB279">IFERROR(_xldudf_SCOTT_SUMTRANSACTIONS(Scotts_Org1,'COA - VALUE TABLE'!$A279,'COA - VALUE TABLE'!AB$5,'COA - VALUE TABLE'!AB$6),0)</f>
        <v>0</v>
      </c>
      <c r="AC279" s="350" cm="1">
        <f t="array" ref="AC279">IFERROR(_xldudf_SCOTT_SUMTRANSACTIONS(Scotts_Org1,'COA - VALUE TABLE'!$A279,'COA - VALUE TABLE'!AC$5,'COA - VALUE TABLE'!AC$6),0)</f>
        <v>0</v>
      </c>
      <c r="AD279" s="350" cm="1">
        <f t="array" ref="AD279">IFERROR(_xldudf_SCOTT_SUMTRANSACTIONS(Scotts_Org1,'COA - VALUE TABLE'!$A279,'COA - VALUE TABLE'!AD$5,'COA - VALUE TABLE'!AD$6),0)</f>
        <v>0</v>
      </c>
      <c r="AE279" s="350">
        <f t="shared" si="78"/>
        <v>0</v>
      </c>
      <c r="AF279" s="350">
        <f>IF(Header!$C$4=S$7,S279,0)+IF(Header!$C$4=T$7,T279,0)+IF(Header!$C$4=U$7,U279,0)+IF(Header!$C$4=V$7,V279,0)+IF(Header!$C$4=W$7,W279,0)+IF(Header!$C$4=X$7,X279,0)+IF(Header!$C$4=Y$7,Y279,0)+IF(Header!$C$4=Z$7,Z279,0)+IF(Header!$C$4=AA$7,AA279,0)+IF(Header!$C$4=AB$7,AB279,0)+IF(Header!$C$4=AC$7,AC279,0)+IF(Header!$C$4=AD$7,AD279,0)</f>
        <v>0</v>
      </c>
      <c r="AG279" s="351">
        <f t="shared" si="77"/>
        <v>0</v>
      </c>
      <c r="AJ279" s="2">
        <f t="shared" si="65"/>
        <v>0</v>
      </c>
      <c r="AK279" s="341">
        <f t="shared" si="66"/>
        <v>0</v>
      </c>
      <c r="AL279" s="341">
        <f t="shared" si="67"/>
        <v>0</v>
      </c>
      <c r="AM279" s="341">
        <f t="shared" si="68"/>
        <v>0</v>
      </c>
      <c r="AN279" s="341">
        <f t="shared" si="69"/>
        <v>0</v>
      </c>
      <c r="AO279" s="341">
        <f t="shared" si="70"/>
        <v>0</v>
      </c>
      <c r="AP279" s="341">
        <f t="shared" si="71"/>
        <v>0</v>
      </c>
      <c r="AQ279" s="341">
        <f t="shared" si="72"/>
        <v>0</v>
      </c>
      <c r="AR279" s="341">
        <f t="shared" si="73"/>
        <v>0</v>
      </c>
      <c r="AS279" s="341">
        <f t="shared" si="74"/>
        <v>0</v>
      </c>
      <c r="AT279" s="341">
        <f t="shared" si="75"/>
        <v>0</v>
      </c>
      <c r="AU279" s="341">
        <f t="shared" si="76"/>
        <v>0</v>
      </c>
      <c r="AV279" s="351"/>
      <c r="AX279" s="349" cm="1">
        <f t="array" ref="AX279">IFERROR(_xldudf_SCOTT_SUMTRANSACTIONS(Scotts_Org1,'COA - VALUE TABLE'!$A279,'COA - VALUE TABLE'!AX$5,'COA - VALUE TABLE'!AX$6),0)</f>
        <v>0</v>
      </c>
      <c r="AY279" s="350" cm="1">
        <f t="array" ref="AY279">IFERROR(_xldudf_SCOTT_SUMTRANSACTIONS(Scotts_Org1,'COA - VALUE TABLE'!$A279,'COA - VALUE TABLE'!AY$5,'COA - VALUE TABLE'!AY$6),0)</f>
        <v>0</v>
      </c>
      <c r="AZ279" s="350" cm="1">
        <f t="array" ref="AZ279">IFERROR(_xldudf_SCOTT_SUMTRANSACTIONS(Scotts_Org1,'COA - VALUE TABLE'!$A279,'COA - VALUE TABLE'!AZ$5,'COA - VALUE TABLE'!AZ$6),0)</f>
        <v>0</v>
      </c>
      <c r="BA279" s="350" cm="1">
        <f t="array" ref="BA279">IFERROR(_xldudf_SCOTT_SUMTRANSACTIONS(Scotts_Org1,'COA - VALUE TABLE'!$A279,'COA - VALUE TABLE'!BA$5,'COA - VALUE TABLE'!BA$6),0)</f>
        <v>0</v>
      </c>
      <c r="BB279" s="350" cm="1">
        <f t="array" ref="BB279">IFERROR(_xldudf_SCOTT_SUMTRANSACTIONS(Scotts_Org1,'COA - VALUE TABLE'!$A279,'COA - VALUE TABLE'!BB$5,'COA - VALUE TABLE'!BB$6),0)</f>
        <v>0</v>
      </c>
      <c r="BC279" s="350" cm="1">
        <f t="array" ref="BC279">IFERROR(_xldudf_SCOTT_SUMTRANSACTIONS(Scotts_Org1,'COA - VALUE TABLE'!$A279,'COA - VALUE TABLE'!BC$5,'COA - VALUE TABLE'!BC$6),0)</f>
        <v>0</v>
      </c>
      <c r="BD279" s="350" cm="1">
        <f t="array" ref="BD279">IFERROR(_xldudf_SCOTT_SUMTRANSACTIONS(Scotts_Org1,'COA - VALUE TABLE'!$A279,'COA - VALUE TABLE'!BD$5,'COA - VALUE TABLE'!BD$6),0)</f>
        <v>0</v>
      </c>
      <c r="BE279" s="350" cm="1">
        <f t="array" ref="BE279">IFERROR(_xldudf_SCOTT_SUMTRANSACTIONS(Scotts_Org1,'COA - VALUE TABLE'!$A279,'COA - VALUE TABLE'!BE$5,'COA - VALUE TABLE'!BE$6),0)</f>
        <v>0</v>
      </c>
      <c r="BF279" s="350" cm="1">
        <f t="array" ref="BF279">IFERROR(_xldudf_SCOTT_SUMTRANSACTIONS(Scotts_Org1,'COA - VALUE TABLE'!$A279,'COA - VALUE TABLE'!BF$5,'COA - VALUE TABLE'!BF$6),0)</f>
        <v>0</v>
      </c>
      <c r="BG279" s="350" cm="1">
        <f t="array" ref="BG279">IFERROR(_xldudf_SCOTT_SUMTRANSACTIONS(Scotts_Org1,'COA - VALUE TABLE'!$A279,'COA - VALUE TABLE'!BG$5,'COA - VALUE TABLE'!BG$6),0)</f>
        <v>0</v>
      </c>
      <c r="BH279" s="350" cm="1">
        <f t="array" ref="BH279">IFERROR(_xldudf_SCOTT_SUMTRANSACTIONS(Scotts_Org1,'COA - VALUE TABLE'!$A279,'COA - VALUE TABLE'!BH$5,'COA - VALUE TABLE'!BH$6),0)</f>
        <v>0</v>
      </c>
      <c r="BI279" s="350" cm="1">
        <f t="array" ref="BI279">IFERROR(_xldudf_SCOTT_SUMTRANSACTIONS(Scotts_Org1,'COA - VALUE TABLE'!$A279,'COA - VALUE TABLE'!BI$5,'COA - VALUE TABLE'!BI$6),0)</f>
        <v>0</v>
      </c>
      <c r="BJ279" s="351" cm="1">
        <f t="array" ref="BJ279">IFERROR(_xldudf_SCOTT_SUMTRANSACTIONS(Scotts_Org1,'COA - VALUE TABLE'!$A279,'COA - VALUE TABLE'!BJ$5,'COA - VALUE TABLE'!BJ$6),0)</f>
        <v>0</v>
      </c>
    </row>
    <row r="280" spans="1:62" x14ac:dyDescent="0.2">
      <c r="A280" s="2"/>
      <c r="B280" s="341"/>
      <c r="C280" s="341"/>
      <c r="D280" s="341"/>
      <c r="E280" s="341"/>
      <c r="F280" s="341"/>
      <c r="G280" s="341"/>
      <c r="H280" s="341"/>
      <c r="I280" s="341"/>
      <c r="J280" s="341"/>
      <c r="K280" s="3"/>
      <c r="L280" t="str">
        <f t="shared" si="63"/>
        <v xml:space="preserve"> - </v>
      </c>
      <c r="M280" t="s">
        <v>456</v>
      </c>
      <c r="S280" s="349" cm="1">
        <f t="array" ref="S280">IFERROR(_xldudf_SCOTT_SUMTRANSACTIONS(Scotts_Org1,'COA - VALUE TABLE'!$A280,'COA - VALUE TABLE'!S$5,'COA - VALUE TABLE'!S$6),0)</f>
        <v>0</v>
      </c>
      <c r="T280" s="350" cm="1">
        <f t="array" ref="T280">IFERROR(_xldudf_SCOTT_SUMTRANSACTIONS(Scotts_Org1,'COA - VALUE TABLE'!$A280,'COA - VALUE TABLE'!T$5,'COA - VALUE TABLE'!T$6),0)</f>
        <v>0</v>
      </c>
      <c r="U280" s="350" cm="1">
        <f t="array" ref="U280">IFERROR(_xldudf_SCOTT_SUMTRANSACTIONS(Scotts_Org1,'COA - VALUE TABLE'!$A280,'COA - VALUE TABLE'!U$5,'COA - VALUE TABLE'!U$6),0)</f>
        <v>0</v>
      </c>
      <c r="V280" s="350" cm="1">
        <f t="array" ref="V280">IFERROR(_xldudf_SCOTT_SUMTRANSACTIONS(Scotts_Org1,'COA - VALUE TABLE'!$A280,'COA - VALUE TABLE'!V$5,'COA - VALUE TABLE'!V$6),0)</f>
        <v>0</v>
      </c>
      <c r="W280" s="350" cm="1">
        <f t="array" ref="W280">IFERROR(_xldudf_SCOTT_SUMTRANSACTIONS(Scotts_Org1,'COA - VALUE TABLE'!$A280,'COA - VALUE TABLE'!W$5,'COA - VALUE TABLE'!W$6),0)</f>
        <v>0</v>
      </c>
      <c r="X280" s="350" cm="1">
        <f t="array" ref="X280">IFERROR(_xldudf_SCOTT_SUMTRANSACTIONS(Scotts_Org1,'COA - VALUE TABLE'!$A280,'COA - VALUE TABLE'!X$5,'COA - VALUE TABLE'!X$6),0)</f>
        <v>0</v>
      </c>
      <c r="Y280" s="350" cm="1">
        <f t="array" ref="Y280">IFERROR(_xldudf_SCOTT_SUMTRANSACTIONS(Scotts_Org1,'COA - VALUE TABLE'!$A280,'COA - VALUE TABLE'!Y$5,'COA - VALUE TABLE'!Y$6),0)</f>
        <v>0</v>
      </c>
      <c r="Z280" s="350" cm="1">
        <f t="array" ref="Z280">IFERROR(_xldudf_SCOTT_SUMTRANSACTIONS(Scotts_Org1,'COA - VALUE TABLE'!$A280,'COA - VALUE TABLE'!Z$5,'COA - VALUE TABLE'!Z$6),0)</f>
        <v>0</v>
      </c>
      <c r="AA280" s="350" cm="1">
        <f t="array" ref="AA280">IFERROR(_xldudf_SCOTT_SUMTRANSACTIONS(Scotts_Org1,'COA - VALUE TABLE'!$A280,'COA - VALUE TABLE'!AA$5,'COA - VALUE TABLE'!AA$6),0)</f>
        <v>0</v>
      </c>
      <c r="AB280" s="350" cm="1">
        <f t="array" ref="AB280">IFERROR(_xldudf_SCOTT_SUMTRANSACTIONS(Scotts_Org1,'COA - VALUE TABLE'!$A280,'COA - VALUE TABLE'!AB$5,'COA - VALUE TABLE'!AB$6),0)</f>
        <v>0</v>
      </c>
      <c r="AC280" s="350" cm="1">
        <f t="array" ref="AC280">IFERROR(_xldudf_SCOTT_SUMTRANSACTIONS(Scotts_Org1,'COA - VALUE TABLE'!$A280,'COA - VALUE TABLE'!AC$5,'COA - VALUE TABLE'!AC$6),0)</f>
        <v>0</v>
      </c>
      <c r="AD280" s="350" cm="1">
        <f t="array" ref="AD280">IFERROR(_xldudf_SCOTT_SUMTRANSACTIONS(Scotts_Org1,'COA - VALUE TABLE'!$A280,'COA - VALUE TABLE'!AD$5,'COA - VALUE TABLE'!AD$6),0)</f>
        <v>0</v>
      </c>
      <c r="AE280" s="350">
        <f t="shared" si="78"/>
        <v>0</v>
      </c>
      <c r="AF280" s="350">
        <f>IF(Header!$C$4=S$7,S280,0)+IF(Header!$C$4=T$7,T280,0)+IF(Header!$C$4=U$7,U280,0)+IF(Header!$C$4=V$7,V280,0)+IF(Header!$C$4=W$7,W280,0)+IF(Header!$C$4=X$7,X280,0)+IF(Header!$C$4=Y$7,Y280,0)+IF(Header!$C$4=Z$7,Z280,0)+IF(Header!$C$4=AA$7,AA280,0)+IF(Header!$C$4=AB$7,AB280,0)+IF(Header!$C$4=AC$7,AC280,0)+IF(Header!$C$4=AD$7,AD280,0)</f>
        <v>0</v>
      </c>
      <c r="AG280" s="351">
        <f t="shared" si="77"/>
        <v>0</v>
      </c>
      <c r="AJ280" s="2">
        <f t="shared" si="65"/>
        <v>0</v>
      </c>
      <c r="AK280" s="341">
        <f t="shared" si="66"/>
        <v>0</v>
      </c>
      <c r="AL280" s="341">
        <f t="shared" si="67"/>
        <v>0</v>
      </c>
      <c r="AM280" s="341">
        <f t="shared" si="68"/>
        <v>0</v>
      </c>
      <c r="AN280" s="341">
        <f t="shared" si="69"/>
        <v>0</v>
      </c>
      <c r="AO280" s="341">
        <f t="shared" si="70"/>
        <v>0</v>
      </c>
      <c r="AP280" s="341">
        <f t="shared" si="71"/>
        <v>0</v>
      </c>
      <c r="AQ280" s="341">
        <f t="shared" si="72"/>
        <v>0</v>
      </c>
      <c r="AR280" s="341">
        <f t="shared" si="73"/>
        <v>0</v>
      </c>
      <c r="AS280" s="341">
        <f t="shared" si="74"/>
        <v>0</v>
      </c>
      <c r="AT280" s="341">
        <f t="shared" si="75"/>
        <v>0</v>
      </c>
      <c r="AU280" s="341">
        <f t="shared" si="76"/>
        <v>0</v>
      </c>
      <c r="AV280" s="351"/>
      <c r="AX280" s="349" cm="1">
        <f t="array" ref="AX280">IFERROR(_xldudf_SCOTT_SUMTRANSACTIONS(Scotts_Org1,'COA - VALUE TABLE'!$A280,'COA - VALUE TABLE'!AX$5,'COA - VALUE TABLE'!AX$6),0)</f>
        <v>0</v>
      </c>
      <c r="AY280" s="350" cm="1">
        <f t="array" ref="AY280">IFERROR(_xldudf_SCOTT_SUMTRANSACTIONS(Scotts_Org1,'COA - VALUE TABLE'!$A280,'COA - VALUE TABLE'!AY$5,'COA - VALUE TABLE'!AY$6),0)</f>
        <v>0</v>
      </c>
      <c r="AZ280" s="350" cm="1">
        <f t="array" ref="AZ280">IFERROR(_xldudf_SCOTT_SUMTRANSACTIONS(Scotts_Org1,'COA - VALUE TABLE'!$A280,'COA - VALUE TABLE'!AZ$5,'COA - VALUE TABLE'!AZ$6),0)</f>
        <v>0</v>
      </c>
      <c r="BA280" s="350" cm="1">
        <f t="array" ref="BA280">IFERROR(_xldudf_SCOTT_SUMTRANSACTIONS(Scotts_Org1,'COA - VALUE TABLE'!$A280,'COA - VALUE TABLE'!BA$5,'COA - VALUE TABLE'!BA$6),0)</f>
        <v>0</v>
      </c>
      <c r="BB280" s="350" cm="1">
        <f t="array" ref="BB280">IFERROR(_xldudf_SCOTT_SUMTRANSACTIONS(Scotts_Org1,'COA - VALUE TABLE'!$A280,'COA - VALUE TABLE'!BB$5,'COA - VALUE TABLE'!BB$6),0)</f>
        <v>0</v>
      </c>
      <c r="BC280" s="350" cm="1">
        <f t="array" ref="BC280">IFERROR(_xldudf_SCOTT_SUMTRANSACTIONS(Scotts_Org1,'COA - VALUE TABLE'!$A280,'COA - VALUE TABLE'!BC$5,'COA - VALUE TABLE'!BC$6),0)</f>
        <v>0</v>
      </c>
      <c r="BD280" s="350" cm="1">
        <f t="array" ref="BD280">IFERROR(_xldudf_SCOTT_SUMTRANSACTIONS(Scotts_Org1,'COA - VALUE TABLE'!$A280,'COA - VALUE TABLE'!BD$5,'COA - VALUE TABLE'!BD$6),0)</f>
        <v>0</v>
      </c>
      <c r="BE280" s="350" cm="1">
        <f t="array" ref="BE280">IFERROR(_xldudf_SCOTT_SUMTRANSACTIONS(Scotts_Org1,'COA - VALUE TABLE'!$A280,'COA - VALUE TABLE'!BE$5,'COA - VALUE TABLE'!BE$6),0)</f>
        <v>0</v>
      </c>
      <c r="BF280" s="350" cm="1">
        <f t="array" ref="BF280">IFERROR(_xldudf_SCOTT_SUMTRANSACTIONS(Scotts_Org1,'COA - VALUE TABLE'!$A280,'COA - VALUE TABLE'!BF$5,'COA - VALUE TABLE'!BF$6),0)</f>
        <v>0</v>
      </c>
      <c r="BG280" s="350" cm="1">
        <f t="array" ref="BG280">IFERROR(_xldudf_SCOTT_SUMTRANSACTIONS(Scotts_Org1,'COA - VALUE TABLE'!$A280,'COA - VALUE TABLE'!BG$5,'COA - VALUE TABLE'!BG$6),0)</f>
        <v>0</v>
      </c>
      <c r="BH280" s="350" cm="1">
        <f t="array" ref="BH280">IFERROR(_xldudf_SCOTT_SUMTRANSACTIONS(Scotts_Org1,'COA - VALUE TABLE'!$A280,'COA - VALUE TABLE'!BH$5,'COA - VALUE TABLE'!BH$6),0)</f>
        <v>0</v>
      </c>
      <c r="BI280" s="350" cm="1">
        <f t="array" ref="BI280">IFERROR(_xldudf_SCOTT_SUMTRANSACTIONS(Scotts_Org1,'COA - VALUE TABLE'!$A280,'COA - VALUE TABLE'!BI$5,'COA - VALUE TABLE'!BI$6),0)</f>
        <v>0</v>
      </c>
      <c r="BJ280" s="351" cm="1">
        <f t="array" ref="BJ280">IFERROR(_xldudf_SCOTT_SUMTRANSACTIONS(Scotts_Org1,'COA - VALUE TABLE'!$A280,'COA - VALUE TABLE'!BJ$5,'COA - VALUE TABLE'!BJ$6),0)</f>
        <v>0</v>
      </c>
    </row>
    <row r="281" spans="1:62" x14ac:dyDescent="0.2">
      <c r="A281" s="2"/>
      <c r="B281" s="341"/>
      <c r="C281" s="341"/>
      <c r="D281" s="341"/>
      <c r="E281" s="341"/>
      <c r="F281" s="341"/>
      <c r="G281" s="341"/>
      <c r="H281" s="341"/>
      <c r="I281" s="341"/>
      <c r="J281" s="341"/>
      <c r="K281" s="3"/>
      <c r="L281" t="str">
        <f t="shared" si="63"/>
        <v xml:space="preserve"> - </v>
      </c>
      <c r="M281" t="s">
        <v>456</v>
      </c>
      <c r="S281" s="349" cm="1">
        <f t="array" ref="S281">IFERROR(_xldudf_SCOTT_SUMTRANSACTIONS(Scotts_Org1,'COA - VALUE TABLE'!$A281,'COA - VALUE TABLE'!S$5,'COA - VALUE TABLE'!S$6),0)</f>
        <v>0</v>
      </c>
      <c r="T281" s="350" cm="1">
        <f t="array" ref="T281">IFERROR(_xldudf_SCOTT_SUMTRANSACTIONS(Scotts_Org1,'COA - VALUE TABLE'!$A281,'COA - VALUE TABLE'!T$5,'COA - VALUE TABLE'!T$6),0)</f>
        <v>0</v>
      </c>
      <c r="U281" s="350" cm="1">
        <f t="array" ref="U281">IFERROR(_xldudf_SCOTT_SUMTRANSACTIONS(Scotts_Org1,'COA - VALUE TABLE'!$A281,'COA - VALUE TABLE'!U$5,'COA - VALUE TABLE'!U$6),0)</f>
        <v>0</v>
      </c>
      <c r="V281" s="350" cm="1">
        <f t="array" ref="V281">IFERROR(_xldudf_SCOTT_SUMTRANSACTIONS(Scotts_Org1,'COA - VALUE TABLE'!$A281,'COA - VALUE TABLE'!V$5,'COA - VALUE TABLE'!V$6),0)</f>
        <v>0</v>
      </c>
      <c r="W281" s="350" cm="1">
        <f t="array" ref="W281">IFERROR(_xldudf_SCOTT_SUMTRANSACTIONS(Scotts_Org1,'COA - VALUE TABLE'!$A281,'COA - VALUE TABLE'!W$5,'COA - VALUE TABLE'!W$6),0)</f>
        <v>0</v>
      </c>
      <c r="X281" s="350" cm="1">
        <f t="array" ref="X281">IFERROR(_xldudf_SCOTT_SUMTRANSACTIONS(Scotts_Org1,'COA - VALUE TABLE'!$A281,'COA - VALUE TABLE'!X$5,'COA - VALUE TABLE'!X$6),0)</f>
        <v>0</v>
      </c>
      <c r="Y281" s="350" cm="1">
        <f t="array" ref="Y281">IFERROR(_xldudf_SCOTT_SUMTRANSACTIONS(Scotts_Org1,'COA - VALUE TABLE'!$A281,'COA - VALUE TABLE'!Y$5,'COA - VALUE TABLE'!Y$6),0)</f>
        <v>0</v>
      </c>
      <c r="Z281" s="350" cm="1">
        <f t="array" ref="Z281">IFERROR(_xldudf_SCOTT_SUMTRANSACTIONS(Scotts_Org1,'COA - VALUE TABLE'!$A281,'COA - VALUE TABLE'!Z$5,'COA - VALUE TABLE'!Z$6),0)</f>
        <v>0</v>
      </c>
      <c r="AA281" s="350" cm="1">
        <f t="array" ref="AA281">IFERROR(_xldudf_SCOTT_SUMTRANSACTIONS(Scotts_Org1,'COA - VALUE TABLE'!$A281,'COA - VALUE TABLE'!AA$5,'COA - VALUE TABLE'!AA$6),0)</f>
        <v>0</v>
      </c>
      <c r="AB281" s="350" cm="1">
        <f t="array" ref="AB281">IFERROR(_xldudf_SCOTT_SUMTRANSACTIONS(Scotts_Org1,'COA - VALUE TABLE'!$A281,'COA - VALUE TABLE'!AB$5,'COA - VALUE TABLE'!AB$6),0)</f>
        <v>0</v>
      </c>
      <c r="AC281" s="350" cm="1">
        <f t="array" ref="AC281">IFERROR(_xldudf_SCOTT_SUMTRANSACTIONS(Scotts_Org1,'COA - VALUE TABLE'!$A281,'COA - VALUE TABLE'!AC$5,'COA - VALUE TABLE'!AC$6),0)</f>
        <v>0</v>
      </c>
      <c r="AD281" s="350" cm="1">
        <f t="array" ref="AD281">IFERROR(_xldudf_SCOTT_SUMTRANSACTIONS(Scotts_Org1,'COA - VALUE TABLE'!$A281,'COA - VALUE TABLE'!AD$5,'COA - VALUE TABLE'!AD$6),0)</f>
        <v>0</v>
      </c>
      <c r="AE281" s="350">
        <f t="shared" si="78"/>
        <v>0</v>
      </c>
      <c r="AF281" s="350">
        <f>IF(Header!$C$4=S$7,S281,0)+IF(Header!$C$4=T$7,T281,0)+IF(Header!$C$4=U$7,U281,0)+IF(Header!$C$4=V$7,V281,0)+IF(Header!$C$4=W$7,W281,0)+IF(Header!$C$4=X$7,X281,0)+IF(Header!$C$4=Y$7,Y281,0)+IF(Header!$C$4=Z$7,Z281,0)+IF(Header!$C$4=AA$7,AA281,0)+IF(Header!$C$4=AB$7,AB281,0)+IF(Header!$C$4=AC$7,AC281,0)+IF(Header!$C$4=AD$7,AD281,0)</f>
        <v>0</v>
      </c>
      <c r="AG281" s="351">
        <f t="shared" si="77"/>
        <v>0</v>
      </c>
      <c r="AJ281" s="2">
        <f t="shared" si="65"/>
        <v>0</v>
      </c>
      <c r="AK281" s="341">
        <f t="shared" si="66"/>
        <v>0</v>
      </c>
      <c r="AL281" s="341">
        <f t="shared" si="67"/>
        <v>0</v>
      </c>
      <c r="AM281" s="341">
        <f t="shared" si="68"/>
        <v>0</v>
      </c>
      <c r="AN281" s="341">
        <f t="shared" si="69"/>
        <v>0</v>
      </c>
      <c r="AO281" s="341">
        <f t="shared" si="70"/>
        <v>0</v>
      </c>
      <c r="AP281" s="341">
        <f t="shared" si="71"/>
        <v>0</v>
      </c>
      <c r="AQ281" s="341">
        <f t="shared" si="72"/>
        <v>0</v>
      </c>
      <c r="AR281" s="341">
        <f t="shared" si="73"/>
        <v>0</v>
      </c>
      <c r="AS281" s="341">
        <f t="shared" si="74"/>
        <v>0</v>
      </c>
      <c r="AT281" s="341">
        <f t="shared" si="75"/>
        <v>0</v>
      </c>
      <c r="AU281" s="341">
        <f t="shared" si="76"/>
        <v>0</v>
      </c>
      <c r="AV281" s="351"/>
      <c r="AX281" s="349" cm="1">
        <f t="array" ref="AX281">IFERROR(_xldudf_SCOTT_SUMTRANSACTIONS(Scotts_Org1,'COA - VALUE TABLE'!$A281,'COA - VALUE TABLE'!AX$5,'COA - VALUE TABLE'!AX$6),0)</f>
        <v>0</v>
      </c>
      <c r="AY281" s="350" cm="1">
        <f t="array" ref="AY281">IFERROR(_xldudf_SCOTT_SUMTRANSACTIONS(Scotts_Org1,'COA - VALUE TABLE'!$A281,'COA - VALUE TABLE'!AY$5,'COA - VALUE TABLE'!AY$6),0)</f>
        <v>0</v>
      </c>
      <c r="AZ281" s="350" cm="1">
        <f t="array" ref="AZ281">IFERROR(_xldudf_SCOTT_SUMTRANSACTIONS(Scotts_Org1,'COA - VALUE TABLE'!$A281,'COA - VALUE TABLE'!AZ$5,'COA - VALUE TABLE'!AZ$6),0)</f>
        <v>0</v>
      </c>
      <c r="BA281" s="350" cm="1">
        <f t="array" ref="BA281">IFERROR(_xldudf_SCOTT_SUMTRANSACTIONS(Scotts_Org1,'COA - VALUE TABLE'!$A281,'COA - VALUE TABLE'!BA$5,'COA - VALUE TABLE'!BA$6),0)</f>
        <v>0</v>
      </c>
      <c r="BB281" s="350" cm="1">
        <f t="array" ref="BB281">IFERROR(_xldudf_SCOTT_SUMTRANSACTIONS(Scotts_Org1,'COA - VALUE TABLE'!$A281,'COA - VALUE TABLE'!BB$5,'COA - VALUE TABLE'!BB$6),0)</f>
        <v>0</v>
      </c>
      <c r="BC281" s="350" cm="1">
        <f t="array" ref="BC281">IFERROR(_xldudf_SCOTT_SUMTRANSACTIONS(Scotts_Org1,'COA - VALUE TABLE'!$A281,'COA - VALUE TABLE'!BC$5,'COA - VALUE TABLE'!BC$6),0)</f>
        <v>0</v>
      </c>
      <c r="BD281" s="350" cm="1">
        <f t="array" ref="BD281">IFERROR(_xldudf_SCOTT_SUMTRANSACTIONS(Scotts_Org1,'COA - VALUE TABLE'!$A281,'COA - VALUE TABLE'!BD$5,'COA - VALUE TABLE'!BD$6),0)</f>
        <v>0</v>
      </c>
      <c r="BE281" s="350" cm="1">
        <f t="array" ref="BE281">IFERROR(_xldudf_SCOTT_SUMTRANSACTIONS(Scotts_Org1,'COA - VALUE TABLE'!$A281,'COA - VALUE TABLE'!BE$5,'COA - VALUE TABLE'!BE$6),0)</f>
        <v>0</v>
      </c>
      <c r="BF281" s="350" cm="1">
        <f t="array" ref="BF281">IFERROR(_xldudf_SCOTT_SUMTRANSACTIONS(Scotts_Org1,'COA - VALUE TABLE'!$A281,'COA - VALUE TABLE'!BF$5,'COA - VALUE TABLE'!BF$6),0)</f>
        <v>0</v>
      </c>
      <c r="BG281" s="350" cm="1">
        <f t="array" ref="BG281">IFERROR(_xldudf_SCOTT_SUMTRANSACTIONS(Scotts_Org1,'COA - VALUE TABLE'!$A281,'COA - VALUE TABLE'!BG$5,'COA - VALUE TABLE'!BG$6),0)</f>
        <v>0</v>
      </c>
      <c r="BH281" s="350" cm="1">
        <f t="array" ref="BH281">IFERROR(_xldudf_SCOTT_SUMTRANSACTIONS(Scotts_Org1,'COA - VALUE TABLE'!$A281,'COA - VALUE TABLE'!BH$5,'COA - VALUE TABLE'!BH$6),0)</f>
        <v>0</v>
      </c>
      <c r="BI281" s="350" cm="1">
        <f t="array" ref="BI281">IFERROR(_xldudf_SCOTT_SUMTRANSACTIONS(Scotts_Org1,'COA - VALUE TABLE'!$A281,'COA - VALUE TABLE'!BI$5,'COA - VALUE TABLE'!BI$6),0)</f>
        <v>0</v>
      </c>
      <c r="BJ281" s="351" cm="1">
        <f t="array" ref="BJ281">IFERROR(_xldudf_SCOTT_SUMTRANSACTIONS(Scotts_Org1,'COA - VALUE TABLE'!$A281,'COA - VALUE TABLE'!BJ$5,'COA - VALUE TABLE'!BJ$6),0)</f>
        <v>0</v>
      </c>
    </row>
    <row r="282" spans="1:62" x14ac:dyDescent="0.2">
      <c r="A282" s="2"/>
      <c r="B282" s="341"/>
      <c r="C282" s="341"/>
      <c r="D282" s="341"/>
      <c r="E282" s="341"/>
      <c r="F282" s="341"/>
      <c r="G282" s="341"/>
      <c r="H282" s="341"/>
      <c r="I282" s="341"/>
      <c r="J282" s="341"/>
      <c r="K282" s="3"/>
      <c r="L282" t="str">
        <f t="shared" si="63"/>
        <v xml:space="preserve"> - </v>
      </c>
      <c r="M282" t="s">
        <v>456</v>
      </c>
      <c r="S282" s="349" cm="1">
        <f t="array" ref="S282">IFERROR(_xldudf_SCOTT_SUMTRANSACTIONS(Scotts_Org1,'COA - VALUE TABLE'!$A282,'COA - VALUE TABLE'!S$5,'COA - VALUE TABLE'!S$6),0)</f>
        <v>0</v>
      </c>
      <c r="T282" s="350" cm="1">
        <f t="array" ref="T282">IFERROR(_xldudf_SCOTT_SUMTRANSACTIONS(Scotts_Org1,'COA - VALUE TABLE'!$A282,'COA - VALUE TABLE'!T$5,'COA - VALUE TABLE'!T$6),0)</f>
        <v>0</v>
      </c>
      <c r="U282" s="350" cm="1">
        <f t="array" ref="U282">IFERROR(_xldudf_SCOTT_SUMTRANSACTIONS(Scotts_Org1,'COA - VALUE TABLE'!$A282,'COA - VALUE TABLE'!U$5,'COA - VALUE TABLE'!U$6),0)</f>
        <v>0</v>
      </c>
      <c r="V282" s="350" cm="1">
        <f t="array" ref="V282">IFERROR(_xldudf_SCOTT_SUMTRANSACTIONS(Scotts_Org1,'COA - VALUE TABLE'!$A282,'COA - VALUE TABLE'!V$5,'COA - VALUE TABLE'!V$6),0)</f>
        <v>0</v>
      </c>
      <c r="W282" s="350" cm="1">
        <f t="array" ref="W282">IFERROR(_xldudf_SCOTT_SUMTRANSACTIONS(Scotts_Org1,'COA - VALUE TABLE'!$A282,'COA - VALUE TABLE'!W$5,'COA - VALUE TABLE'!W$6),0)</f>
        <v>0</v>
      </c>
      <c r="X282" s="350" cm="1">
        <f t="array" ref="X282">IFERROR(_xldudf_SCOTT_SUMTRANSACTIONS(Scotts_Org1,'COA - VALUE TABLE'!$A282,'COA - VALUE TABLE'!X$5,'COA - VALUE TABLE'!X$6),0)</f>
        <v>0</v>
      </c>
      <c r="Y282" s="350" cm="1">
        <f t="array" ref="Y282">IFERROR(_xldudf_SCOTT_SUMTRANSACTIONS(Scotts_Org1,'COA - VALUE TABLE'!$A282,'COA - VALUE TABLE'!Y$5,'COA - VALUE TABLE'!Y$6),0)</f>
        <v>0</v>
      </c>
      <c r="Z282" s="350" cm="1">
        <f t="array" ref="Z282">IFERROR(_xldudf_SCOTT_SUMTRANSACTIONS(Scotts_Org1,'COA - VALUE TABLE'!$A282,'COA - VALUE TABLE'!Z$5,'COA - VALUE TABLE'!Z$6),0)</f>
        <v>0</v>
      </c>
      <c r="AA282" s="350" cm="1">
        <f t="array" ref="AA282">IFERROR(_xldudf_SCOTT_SUMTRANSACTIONS(Scotts_Org1,'COA - VALUE TABLE'!$A282,'COA - VALUE TABLE'!AA$5,'COA - VALUE TABLE'!AA$6),0)</f>
        <v>0</v>
      </c>
      <c r="AB282" s="350" cm="1">
        <f t="array" ref="AB282">IFERROR(_xldudf_SCOTT_SUMTRANSACTIONS(Scotts_Org1,'COA - VALUE TABLE'!$A282,'COA - VALUE TABLE'!AB$5,'COA - VALUE TABLE'!AB$6),0)</f>
        <v>0</v>
      </c>
      <c r="AC282" s="350" cm="1">
        <f t="array" ref="AC282">IFERROR(_xldudf_SCOTT_SUMTRANSACTIONS(Scotts_Org1,'COA - VALUE TABLE'!$A282,'COA - VALUE TABLE'!AC$5,'COA - VALUE TABLE'!AC$6),0)</f>
        <v>0</v>
      </c>
      <c r="AD282" s="350" cm="1">
        <f t="array" ref="AD282">IFERROR(_xldudf_SCOTT_SUMTRANSACTIONS(Scotts_Org1,'COA - VALUE TABLE'!$A282,'COA - VALUE TABLE'!AD$5,'COA - VALUE TABLE'!AD$6),0)</f>
        <v>0</v>
      </c>
      <c r="AE282" s="350">
        <f t="shared" si="78"/>
        <v>0</v>
      </c>
      <c r="AF282" s="350">
        <f>IF(Header!$C$4=S$7,S282,0)+IF(Header!$C$4=T$7,T282,0)+IF(Header!$C$4=U$7,U282,0)+IF(Header!$C$4=V$7,V282,0)+IF(Header!$C$4=W$7,W282,0)+IF(Header!$C$4=X$7,X282,0)+IF(Header!$C$4=Y$7,Y282,0)+IF(Header!$C$4=Z$7,Z282,0)+IF(Header!$C$4=AA$7,AA282,0)+IF(Header!$C$4=AB$7,AB282,0)+IF(Header!$C$4=AC$7,AC282,0)+IF(Header!$C$4=AD$7,AD282,0)</f>
        <v>0</v>
      </c>
      <c r="AG282" s="351">
        <f t="shared" si="77"/>
        <v>0</v>
      </c>
      <c r="AJ282" s="2">
        <f t="shared" si="65"/>
        <v>0</v>
      </c>
      <c r="AK282" s="341">
        <f t="shared" si="66"/>
        <v>0</v>
      </c>
      <c r="AL282" s="341">
        <f t="shared" si="67"/>
        <v>0</v>
      </c>
      <c r="AM282" s="341">
        <f t="shared" si="68"/>
        <v>0</v>
      </c>
      <c r="AN282" s="341">
        <f t="shared" si="69"/>
        <v>0</v>
      </c>
      <c r="AO282" s="341">
        <f t="shared" si="70"/>
        <v>0</v>
      </c>
      <c r="AP282" s="341">
        <f t="shared" si="71"/>
        <v>0</v>
      </c>
      <c r="AQ282" s="341">
        <f t="shared" si="72"/>
        <v>0</v>
      </c>
      <c r="AR282" s="341">
        <f t="shared" si="73"/>
        <v>0</v>
      </c>
      <c r="AS282" s="341">
        <f t="shared" si="74"/>
        <v>0</v>
      </c>
      <c r="AT282" s="341">
        <f t="shared" si="75"/>
        <v>0</v>
      </c>
      <c r="AU282" s="341">
        <f t="shared" si="76"/>
        <v>0</v>
      </c>
      <c r="AV282" s="351"/>
      <c r="AX282" s="349" cm="1">
        <f t="array" ref="AX282">IFERROR(_xldudf_SCOTT_SUMTRANSACTIONS(Scotts_Org1,'COA - VALUE TABLE'!$A282,'COA - VALUE TABLE'!AX$5,'COA - VALUE TABLE'!AX$6),0)</f>
        <v>0</v>
      </c>
      <c r="AY282" s="350" cm="1">
        <f t="array" ref="AY282">IFERROR(_xldudf_SCOTT_SUMTRANSACTIONS(Scotts_Org1,'COA - VALUE TABLE'!$A282,'COA - VALUE TABLE'!AY$5,'COA - VALUE TABLE'!AY$6),0)</f>
        <v>0</v>
      </c>
      <c r="AZ282" s="350" cm="1">
        <f t="array" ref="AZ282">IFERROR(_xldudf_SCOTT_SUMTRANSACTIONS(Scotts_Org1,'COA - VALUE TABLE'!$A282,'COA - VALUE TABLE'!AZ$5,'COA - VALUE TABLE'!AZ$6),0)</f>
        <v>0</v>
      </c>
      <c r="BA282" s="350" cm="1">
        <f t="array" ref="BA282">IFERROR(_xldudf_SCOTT_SUMTRANSACTIONS(Scotts_Org1,'COA - VALUE TABLE'!$A282,'COA - VALUE TABLE'!BA$5,'COA - VALUE TABLE'!BA$6),0)</f>
        <v>0</v>
      </c>
      <c r="BB282" s="350" cm="1">
        <f t="array" ref="BB282">IFERROR(_xldudf_SCOTT_SUMTRANSACTIONS(Scotts_Org1,'COA - VALUE TABLE'!$A282,'COA - VALUE TABLE'!BB$5,'COA - VALUE TABLE'!BB$6),0)</f>
        <v>0</v>
      </c>
      <c r="BC282" s="350" cm="1">
        <f t="array" ref="BC282">IFERROR(_xldudf_SCOTT_SUMTRANSACTIONS(Scotts_Org1,'COA - VALUE TABLE'!$A282,'COA - VALUE TABLE'!BC$5,'COA - VALUE TABLE'!BC$6),0)</f>
        <v>0</v>
      </c>
      <c r="BD282" s="350" cm="1">
        <f t="array" ref="BD282">IFERROR(_xldudf_SCOTT_SUMTRANSACTIONS(Scotts_Org1,'COA - VALUE TABLE'!$A282,'COA - VALUE TABLE'!BD$5,'COA - VALUE TABLE'!BD$6),0)</f>
        <v>0</v>
      </c>
      <c r="BE282" s="350" cm="1">
        <f t="array" ref="BE282">IFERROR(_xldudf_SCOTT_SUMTRANSACTIONS(Scotts_Org1,'COA - VALUE TABLE'!$A282,'COA - VALUE TABLE'!BE$5,'COA - VALUE TABLE'!BE$6),0)</f>
        <v>0</v>
      </c>
      <c r="BF282" s="350" cm="1">
        <f t="array" ref="BF282">IFERROR(_xldudf_SCOTT_SUMTRANSACTIONS(Scotts_Org1,'COA - VALUE TABLE'!$A282,'COA - VALUE TABLE'!BF$5,'COA - VALUE TABLE'!BF$6),0)</f>
        <v>0</v>
      </c>
      <c r="BG282" s="350" cm="1">
        <f t="array" ref="BG282">IFERROR(_xldudf_SCOTT_SUMTRANSACTIONS(Scotts_Org1,'COA - VALUE TABLE'!$A282,'COA - VALUE TABLE'!BG$5,'COA - VALUE TABLE'!BG$6),0)</f>
        <v>0</v>
      </c>
      <c r="BH282" s="350" cm="1">
        <f t="array" ref="BH282">IFERROR(_xldudf_SCOTT_SUMTRANSACTIONS(Scotts_Org1,'COA - VALUE TABLE'!$A282,'COA - VALUE TABLE'!BH$5,'COA - VALUE TABLE'!BH$6),0)</f>
        <v>0</v>
      </c>
      <c r="BI282" s="350" cm="1">
        <f t="array" ref="BI282">IFERROR(_xldudf_SCOTT_SUMTRANSACTIONS(Scotts_Org1,'COA - VALUE TABLE'!$A282,'COA - VALUE TABLE'!BI$5,'COA - VALUE TABLE'!BI$6),0)</f>
        <v>0</v>
      </c>
      <c r="BJ282" s="351" cm="1">
        <f t="array" ref="BJ282">IFERROR(_xldudf_SCOTT_SUMTRANSACTIONS(Scotts_Org1,'COA - VALUE TABLE'!$A282,'COA - VALUE TABLE'!BJ$5,'COA - VALUE TABLE'!BJ$6),0)</f>
        <v>0</v>
      </c>
    </row>
    <row r="283" spans="1:62" x14ac:dyDescent="0.2">
      <c r="A283" s="2"/>
      <c r="B283" s="341"/>
      <c r="C283" s="341"/>
      <c r="D283" s="341"/>
      <c r="E283" s="341"/>
      <c r="F283" s="341"/>
      <c r="G283" s="341"/>
      <c r="H283" s="341"/>
      <c r="I283" s="341"/>
      <c r="J283" s="341"/>
      <c r="K283" s="3"/>
      <c r="L283" t="str">
        <f t="shared" si="63"/>
        <v xml:space="preserve"> - </v>
      </c>
      <c r="M283" t="s">
        <v>456</v>
      </c>
      <c r="S283" s="349" cm="1">
        <f t="array" ref="S283">IFERROR(_xldudf_SCOTT_SUMTRANSACTIONS(Scotts_Org1,'COA - VALUE TABLE'!$A283,'COA - VALUE TABLE'!S$5,'COA - VALUE TABLE'!S$6),0)</f>
        <v>0</v>
      </c>
      <c r="T283" s="350" cm="1">
        <f t="array" ref="T283">IFERROR(_xldudf_SCOTT_SUMTRANSACTIONS(Scotts_Org1,'COA - VALUE TABLE'!$A283,'COA - VALUE TABLE'!T$5,'COA - VALUE TABLE'!T$6),0)</f>
        <v>0</v>
      </c>
      <c r="U283" s="350" cm="1">
        <f t="array" ref="U283">IFERROR(_xldudf_SCOTT_SUMTRANSACTIONS(Scotts_Org1,'COA - VALUE TABLE'!$A283,'COA - VALUE TABLE'!U$5,'COA - VALUE TABLE'!U$6),0)</f>
        <v>0</v>
      </c>
      <c r="V283" s="350" cm="1">
        <f t="array" ref="V283">IFERROR(_xldudf_SCOTT_SUMTRANSACTIONS(Scotts_Org1,'COA - VALUE TABLE'!$A283,'COA - VALUE TABLE'!V$5,'COA - VALUE TABLE'!V$6),0)</f>
        <v>0</v>
      </c>
      <c r="W283" s="350" cm="1">
        <f t="array" ref="W283">IFERROR(_xldudf_SCOTT_SUMTRANSACTIONS(Scotts_Org1,'COA - VALUE TABLE'!$A283,'COA - VALUE TABLE'!W$5,'COA - VALUE TABLE'!W$6),0)</f>
        <v>0</v>
      </c>
      <c r="X283" s="350" cm="1">
        <f t="array" ref="X283">IFERROR(_xldudf_SCOTT_SUMTRANSACTIONS(Scotts_Org1,'COA - VALUE TABLE'!$A283,'COA - VALUE TABLE'!X$5,'COA - VALUE TABLE'!X$6),0)</f>
        <v>0</v>
      </c>
      <c r="Y283" s="350" cm="1">
        <f t="array" ref="Y283">IFERROR(_xldudf_SCOTT_SUMTRANSACTIONS(Scotts_Org1,'COA - VALUE TABLE'!$A283,'COA - VALUE TABLE'!Y$5,'COA - VALUE TABLE'!Y$6),0)</f>
        <v>0</v>
      </c>
      <c r="Z283" s="350" cm="1">
        <f t="array" ref="Z283">IFERROR(_xldudf_SCOTT_SUMTRANSACTIONS(Scotts_Org1,'COA - VALUE TABLE'!$A283,'COA - VALUE TABLE'!Z$5,'COA - VALUE TABLE'!Z$6),0)</f>
        <v>0</v>
      </c>
      <c r="AA283" s="350" cm="1">
        <f t="array" ref="AA283">IFERROR(_xldudf_SCOTT_SUMTRANSACTIONS(Scotts_Org1,'COA - VALUE TABLE'!$A283,'COA - VALUE TABLE'!AA$5,'COA - VALUE TABLE'!AA$6),0)</f>
        <v>0</v>
      </c>
      <c r="AB283" s="350" cm="1">
        <f t="array" ref="AB283">IFERROR(_xldudf_SCOTT_SUMTRANSACTIONS(Scotts_Org1,'COA - VALUE TABLE'!$A283,'COA - VALUE TABLE'!AB$5,'COA - VALUE TABLE'!AB$6),0)</f>
        <v>0</v>
      </c>
      <c r="AC283" s="350" cm="1">
        <f t="array" ref="AC283">IFERROR(_xldudf_SCOTT_SUMTRANSACTIONS(Scotts_Org1,'COA - VALUE TABLE'!$A283,'COA - VALUE TABLE'!AC$5,'COA - VALUE TABLE'!AC$6),0)</f>
        <v>0</v>
      </c>
      <c r="AD283" s="350" cm="1">
        <f t="array" ref="AD283">IFERROR(_xldudf_SCOTT_SUMTRANSACTIONS(Scotts_Org1,'COA - VALUE TABLE'!$A283,'COA - VALUE TABLE'!AD$5,'COA - VALUE TABLE'!AD$6),0)</f>
        <v>0</v>
      </c>
      <c r="AE283" s="350">
        <f t="shared" si="78"/>
        <v>0</v>
      </c>
      <c r="AF283" s="350">
        <f>IF(Header!$C$4=S$7,S283,0)+IF(Header!$C$4=T$7,T283,0)+IF(Header!$C$4=U$7,U283,0)+IF(Header!$C$4=V$7,V283,0)+IF(Header!$C$4=W$7,W283,0)+IF(Header!$C$4=X$7,X283,0)+IF(Header!$C$4=Y$7,Y283,0)+IF(Header!$C$4=Z$7,Z283,0)+IF(Header!$C$4=AA$7,AA283,0)+IF(Header!$C$4=AB$7,AB283,0)+IF(Header!$C$4=AC$7,AC283,0)+IF(Header!$C$4=AD$7,AD283,0)</f>
        <v>0</v>
      </c>
      <c r="AG283" s="351">
        <f t="shared" si="77"/>
        <v>0</v>
      </c>
      <c r="AJ283" s="2">
        <f t="shared" si="65"/>
        <v>0</v>
      </c>
      <c r="AK283" s="341">
        <f t="shared" si="66"/>
        <v>0</v>
      </c>
      <c r="AL283" s="341">
        <f t="shared" si="67"/>
        <v>0</v>
      </c>
      <c r="AM283" s="341">
        <f t="shared" si="68"/>
        <v>0</v>
      </c>
      <c r="AN283" s="341">
        <f t="shared" si="69"/>
        <v>0</v>
      </c>
      <c r="AO283" s="341">
        <f t="shared" si="70"/>
        <v>0</v>
      </c>
      <c r="AP283" s="341">
        <f t="shared" si="71"/>
        <v>0</v>
      </c>
      <c r="AQ283" s="341">
        <f t="shared" si="72"/>
        <v>0</v>
      </c>
      <c r="AR283" s="341">
        <f t="shared" si="73"/>
        <v>0</v>
      </c>
      <c r="AS283" s="341">
        <f t="shared" si="74"/>
        <v>0</v>
      </c>
      <c r="AT283" s="341">
        <f t="shared" si="75"/>
        <v>0</v>
      </c>
      <c r="AU283" s="341">
        <f t="shared" si="76"/>
        <v>0</v>
      </c>
      <c r="AV283" s="351"/>
      <c r="AX283" s="349" cm="1">
        <f t="array" ref="AX283">IFERROR(_xldudf_SCOTT_SUMTRANSACTIONS(Scotts_Org1,'COA - VALUE TABLE'!$A283,'COA - VALUE TABLE'!AX$5,'COA - VALUE TABLE'!AX$6),0)</f>
        <v>0</v>
      </c>
      <c r="AY283" s="350" cm="1">
        <f t="array" ref="AY283">IFERROR(_xldudf_SCOTT_SUMTRANSACTIONS(Scotts_Org1,'COA - VALUE TABLE'!$A283,'COA - VALUE TABLE'!AY$5,'COA - VALUE TABLE'!AY$6),0)</f>
        <v>0</v>
      </c>
      <c r="AZ283" s="350" cm="1">
        <f t="array" ref="AZ283">IFERROR(_xldudf_SCOTT_SUMTRANSACTIONS(Scotts_Org1,'COA - VALUE TABLE'!$A283,'COA - VALUE TABLE'!AZ$5,'COA - VALUE TABLE'!AZ$6),0)</f>
        <v>0</v>
      </c>
      <c r="BA283" s="350" cm="1">
        <f t="array" ref="BA283">IFERROR(_xldudf_SCOTT_SUMTRANSACTIONS(Scotts_Org1,'COA - VALUE TABLE'!$A283,'COA - VALUE TABLE'!BA$5,'COA - VALUE TABLE'!BA$6),0)</f>
        <v>0</v>
      </c>
      <c r="BB283" s="350" cm="1">
        <f t="array" ref="BB283">IFERROR(_xldudf_SCOTT_SUMTRANSACTIONS(Scotts_Org1,'COA - VALUE TABLE'!$A283,'COA - VALUE TABLE'!BB$5,'COA - VALUE TABLE'!BB$6),0)</f>
        <v>0</v>
      </c>
      <c r="BC283" s="350" cm="1">
        <f t="array" ref="BC283">IFERROR(_xldudf_SCOTT_SUMTRANSACTIONS(Scotts_Org1,'COA - VALUE TABLE'!$A283,'COA - VALUE TABLE'!BC$5,'COA - VALUE TABLE'!BC$6),0)</f>
        <v>0</v>
      </c>
      <c r="BD283" s="350" cm="1">
        <f t="array" ref="BD283">IFERROR(_xldudf_SCOTT_SUMTRANSACTIONS(Scotts_Org1,'COA - VALUE TABLE'!$A283,'COA - VALUE TABLE'!BD$5,'COA - VALUE TABLE'!BD$6),0)</f>
        <v>0</v>
      </c>
      <c r="BE283" s="350" cm="1">
        <f t="array" ref="BE283">IFERROR(_xldudf_SCOTT_SUMTRANSACTIONS(Scotts_Org1,'COA - VALUE TABLE'!$A283,'COA - VALUE TABLE'!BE$5,'COA - VALUE TABLE'!BE$6),0)</f>
        <v>0</v>
      </c>
      <c r="BF283" s="350" cm="1">
        <f t="array" ref="BF283">IFERROR(_xldudf_SCOTT_SUMTRANSACTIONS(Scotts_Org1,'COA - VALUE TABLE'!$A283,'COA - VALUE TABLE'!BF$5,'COA - VALUE TABLE'!BF$6),0)</f>
        <v>0</v>
      </c>
      <c r="BG283" s="350" cm="1">
        <f t="array" ref="BG283">IFERROR(_xldudf_SCOTT_SUMTRANSACTIONS(Scotts_Org1,'COA - VALUE TABLE'!$A283,'COA - VALUE TABLE'!BG$5,'COA - VALUE TABLE'!BG$6),0)</f>
        <v>0</v>
      </c>
      <c r="BH283" s="350" cm="1">
        <f t="array" ref="BH283">IFERROR(_xldudf_SCOTT_SUMTRANSACTIONS(Scotts_Org1,'COA - VALUE TABLE'!$A283,'COA - VALUE TABLE'!BH$5,'COA - VALUE TABLE'!BH$6),0)</f>
        <v>0</v>
      </c>
      <c r="BI283" s="350" cm="1">
        <f t="array" ref="BI283">IFERROR(_xldudf_SCOTT_SUMTRANSACTIONS(Scotts_Org1,'COA - VALUE TABLE'!$A283,'COA - VALUE TABLE'!BI$5,'COA - VALUE TABLE'!BI$6),0)</f>
        <v>0</v>
      </c>
      <c r="BJ283" s="351" cm="1">
        <f t="array" ref="BJ283">IFERROR(_xldudf_SCOTT_SUMTRANSACTIONS(Scotts_Org1,'COA - VALUE TABLE'!$A283,'COA - VALUE TABLE'!BJ$5,'COA - VALUE TABLE'!BJ$6),0)</f>
        <v>0</v>
      </c>
    </row>
    <row r="284" spans="1:62" x14ac:dyDescent="0.2">
      <c r="A284" s="2"/>
      <c r="B284" s="341"/>
      <c r="C284" s="341"/>
      <c r="D284" s="341"/>
      <c r="E284" s="341"/>
      <c r="F284" s="341"/>
      <c r="G284" s="341"/>
      <c r="H284" s="341"/>
      <c r="I284" s="341"/>
      <c r="J284" s="341"/>
      <c r="K284" s="3"/>
      <c r="L284" t="str">
        <f t="shared" si="63"/>
        <v xml:space="preserve"> - </v>
      </c>
      <c r="M284" t="s">
        <v>456</v>
      </c>
      <c r="S284" s="349" cm="1">
        <f t="array" ref="S284">IFERROR(_xldudf_SCOTT_SUMTRANSACTIONS(Scotts_Org1,'COA - VALUE TABLE'!$A284,'COA - VALUE TABLE'!S$5,'COA - VALUE TABLE'!S$6),0)</f>
        <v>0</v>
      </c>
      <c r="T284" s="350" cm="1">
        <f t="array" ref="T284">IFERROR(_xldudf_SCOTT_SUMTRANSACTIONS(Scotts_Org1,'COA - VALUE TABLE'!$A284,'COA - VALUE TABLE'!T$5,'COA - VALUE TABLE'!T$6),0)</f>
        <v>0</v>
      </c>
      <c r="U284" s="350" cm="1">
        <f t="array" ref="U284">IFERROR(_xldudf_SCOTT_SUMTRANSACTIONS(Scotts_Org1,'COA - VALUE TABLE'!$A284,'COA - VALUE TABLE'!U$5,'COA - VALUE TABLE'!U$6),0)</f>
        <v>0</v>
      </c>
      <c r="V284" s="350" cm="1">
        <f t="array" ref="V284">IFERROR(_xldudf_SCOTT_SUMTRANSACTIONS(Scotts_Org1,'COA - VALUE TABLE'!$A284,'COA - VALUE TABLE'!V$5,'COA - VALUE TABLE'!V$6),0)</f>
        <v>0</v>
      </c>
      <c r="W284" s="350" cm="1">
        <f t="array" ref="W284">IFERROR(_xldudf_SCOTT_SUMTRANSACTIONS(Scotts_Org1,'COA - VALUE TABLE'!$A284,'COA - VALUE TABLE'!W$5,'COA - VALUE TABLE'!W$6),0)</f>
        <v>0</v>
      </c>
      <c r="X284" s="350" cm="1">
        <f t="array" ref="X284">IFERROR(_xldudf_SCOTT_SUMTRANSACTIONS(Scotts_Org1,'COA - VALUE TABLE'!$A284,'COA - VALUE TABLE'!X$5,'COA - VALUE TABLE'!X$6),0)</f>
        <v>0</v>
      </c>
      <c r="Y284" s="350" cm="1">
        <f t="array" ref="Y284">IFERROR(_xldudf_SCOTT_SUMTRANSACTIONS(Scotts_Org1,'COA - VALUE TABLE'!$A284,'COA - VALUE TABLE'!Y$5,'COA - VALUE TABLE'!Y$6),0)</f>
        <v>0</v>
      </c>
      <c r="Z284" s="350" cm="1">
        <f t="array" ref="Z284">IFERROR(_xldudf_SCOTT_SUMTRANSACTIONS(Scotts_Org1,'COA - VALUE TABLE'!$A284,'COA - VALUE TABLE'!Z$5,'COA - VALUE TABLE'!Z$6),0)</f>
        <v>0</v>
      </c>
      <c r="AA284" s="350" cm="1">
        <f t="array" ref="AA284">IFERROR(_xldudf_SCOTT_SUMTRANSACTIONS(Scotts_Org1,'COA - VALUE TABLE'!$A284,'COA - VALUE TABLE'!AA$5,'COA - VALUE TABLE'!AA$6),0)</f>
        <v>0</v>
      </c>
      <c r="AB284" s="350" cm="1">
        <f t="array" ref="AB284">IFERROR(_xldudf_SCOTT_SUMTRANSACTIONS(Scotts_Org1,'COA - VALUE TABLE'!$A284,'COA - VALUE TABLE'!AB$5,'COA - VALUE TABLE'!AB$6),0)</f>
        <v>0</v>
      </c>
      <c r="AC284" s="350" cm="1">
        <f t="array" ref="AC284">IFERROR(_xldudf_SCOTT_SUMTRANSACTIONS(Scotts_Org1,'COA - VALUE TABLE'!$A284,'COA - VALUE TABLE'!AC$5,'COA - VALUE TABLE'!AC$6),0)</f>
        <v>0</v>
      </c>
      <c r="AD284" s="350" cm="1">
        <f t="array" ref="AD284">IFERROR(_xldudf_SCOTT_SUMTRANSACTIONS(Scotts_Org1,'COA - VALUE TABLE'!$A284,'COA - VALUE TABLE'!AD$5,'COA - VALUE TABLE'!AD$6),0)</f>
        <v>0</v>
      </c>
      <c r="AE284" s="350">
        <f t="shared" si="78"/>
        <v>0</v>
      </c>
      <c r="AF284" s="350">
        <f>IF(Header!$C$4=S$7,S284,0)+IF(Header!$C$4=T$7,T284,0)+IF(Header!$C$4=U$7,U284,0)+IF(Header!$C$4=V$7,V284,0)+IF(Header!$C$4=W$7,W284,0)+IF(Header!$C$4=X$7,X284,0)+IF(Header!$C$4=Y$7,Y284,0)+IF(Header!$C$4=Z$7,Z284,0)+IF(Header!$C$4=AA$7,AA284,0)+IF(Header!$C$4=AB$7,AB284,0)+IF(Header!$C$4=AC$7,AC284,0)+IF(Header!$C$4=AD$7,AD284,0)</f>
        <v>0</v>
      </c>
      <c r="AG284" s="351">
        <f t="shared" si="77"/>
        <v>0</v>
      </c>
      <c r="AJ284" s="2">
        <f t="shared" si="65"/>
        <v>0</v>
      </c>
      <c r="AK284" s="341">
        <f t="shared" si="66"/>
        <v>0</v>
      </c>
      <c r="AL284" s="341">
        <f t="shared" si="67"/>
        <v>0</v>
      </c>
      <c r="AM284" s="341">
        <f t="shared" si="68"/>
        <v>0</v>
      </c>
      <c r="AN284" s="341">
        <f t="shared" si="69"/>
        <v>0</v>
      </c>
      <c r="AO284" s="341">
        <f t="shared" si="70"/>
        <v>0</v>
      </c>
      <c r="AP284" s="341">
        <f t="shared" si="71"/>
        <v>0</v>
      </c>
      <c r="AQ284" s="341">
        <f t="shared" si="72"/>
        <v>0</v>
      </c>
      <c r="AR284" s="341">
        <f t="shared" si="73"/>
        <v>0</v>
      </c>
      <c r="AS284" s="341">
        <f t="shared" si="74"/>
        <v>0</v>
      </c>
      <c r="AT284" s="341">
        <f t="shared" si="75"/>
        <v>0</v>
      </c>
      <c r="AU284" s="341">
        <f t="shared" si="76"/>
        <v>0</v>
      </c>
      <c r="AV284" s="351"/>
      <c r="AX284" s="349" cm="1">
        <f t="array" ref="AX284">IFERROR(_xldudf_SCOTT_SUMTRANSACTIONS(Scotts_Org1,'COA - VALUE TABLE'!$A284,'COA - VALUE TABLE'!AX$5,'COA - VALUE TABLE'!AX$6),0)</f>
        <v>0</v>
      </c>
      <c r="AY284" s="350" cm="1">
        <f t="array" ref="AY284">IFERROR(_xldudf_SCOTT_SUMTRANSACTIONS(Scotts_Org1,'COA - VALUE TABLE'!$A284,'COA - VALUE TABLE'!AY$5,'COA - VALUE TABLE'!AY$6),0)</f>
        <v>0</v>
      </c>
      <c r="AZ284" s="350" cm="1">
        <f t="array" ref="AZ284">IFERROR(_xldudf_SCOTT_SUMTRANSACTIONS(Scotts_Org1,'COA - VALUE TABLE'!$A284,'COA - VALUE TABLE'!AZ$5,'COA - VALUE TABLE'!AZ$6),0)</f>
        <v>0</v>
      </c>
      <c r="BA284" s="350" cm="1">
        <f t="array" ref="BA284">IFERROR(_xldudf_SCOTT_SUMTRANSACTIONS(Scotts_Org1,'COA - VALUE TABLE'!$A284,'COA - VALUE TABLE'!BA$5,'COA - VALUE TABLE'!BA$6),0)</f>
        <v>0</v>
      </c>
      <c r="BB284" s="350" cm="1">
        <f t="array" ref="BB284">IFERROR(_xldudf_SCOTT_SUMTRANSACTIONS(Scotts_Org1,'COA - VALUE TABLE'!$A284,'COA - VALUE TABLE'!BB$5,'COA - VALUE TABLE'!BB$6),0)</f>
        <v>0</v>
      </c>
      <c r="BC284" s="350" cm="1">
        <f t="array" ref="BC284">IFERROR(_xldudf_SCOTT_SUMTRANSACTIONS(Scotts_Org1,'COA - VALUE TABLE'!$A284,'COA - VALUE TABLE'!BC$5,'COA - VALUE TABLE'!BC$6),0)</f>
        <v>0</v>
      </c>
      <c r="BD284" s="350" cm="1">
        <f t="array" ref="BD284">IFERROR(_xldudf_SCOTT_SUMTRANSACTIONS(Scotts_Org1,'COA - VALUE TABLE'!$A284,'COA - VALUE TABLE'!BD$5,'COA - VALUE TABLE'!BD$6),0)</f>
        <v>0</v>
      </c>
      <c r="BE284" s="350" cm="1">
        <f t="array" ref="BE284">IFERROR(_xldudf_SCOTT_SUMTRANSACTIONS(Scotts_Org1,'COA - VALUE TABLE'!$A284,'COA - VALUE TABLE'!BE$5,'COA - VALUE TABLE'!BE$6),0)</f>
        <v>0</v>
      </c>
      <c r="BF284" s="350" cm="1">
        <f t="array" ref="BF284">IFERROR(_xldudf_SCOTT_SUMTRANSACTIONS(Scotts_Org1,'COA - VALUE TABLE'!$A284,'COA - VALUE TABLE'!BF$5,'COA - VALUE TABLE'!BF$6),0)</f>
        <v>0</v>
      </c>
      <c r="BG284" s="350" cm="1">
        <f t="array" ref="BG284">IFERROR(_xldudf_SCOTT_SUMTRANSACTIONS(Scotts_Org1,'COA - VALUE TABLE'!$A284,'COA - VALUE TABLE'!BG$5,'COA - VALUE TABLE'!BG$6),0)</f>
        <v>0</v>
      </c>
      <c r="BH284" s="350" cm="1">
        <f t="array" ref="BH284">IFERROR(_xldudf_SCOTT_SUMTRANSACTIONS(Scotts_Org1,'COA - VALUE TABLE'!$A284,'COA - VALUE TABLE'!BH$5,'COA - VALUE TABLE'!BH$6),0)</f>
        <v>0</v>
      </c>
      <c r="BI284" s="350" cm="1">
        <f t="array" ref="BI284">IFERROR(_xldudf_SCOTT_SUMTRANSACTIONS(Scotts_Org1,'COA - VALUE TABLE'!$A284,'COA - VALUE TABLE'!BI$5,'COA - VALUE TABLE'!BI$6),0)</f>
        <v>0</v>
      </c>
      <c r="BJ284" s="351" cm="1">
        <f t="array" ref="BJ284">IFERROR(_xldudf_SCOTT_SUMTRANSACTIONS(Scotts_Org1,'COA - VALUE TABLE'!$A284,'COA - VALUE TABLE'!BJ$5,'COA - VALUE TABLE'!BJ$6),0)</f>
        <v>0</v>
      </c>
    </row>
    <row r="285" spans="1:62" x14ac:dyDescent="0.2">
      <c r="A285" s="2"/>
      <c r="B285" s="341"/>
      <c r="C285" s="341"/>
      <c r="D285" s="341"/>
      <c r="E285" s="341"/>
      <c r="F285" s="341"/>
      <c r="G285" s="341"/>
      <c r="H285" s="341"/>
      <c r="I285" s="341"/>
      <c r="J285" s="341"/>
      <c r="K285" s="3"/>
      <c r="L285" t="str">
        <f t="shared" si="63"/>
        <v xml:space="preserve"> - </v>
      </c>
      <c r="M285" t="s">
        <v>456</v>
      </c>
      <c r="S285" s="349" cm="1">
        <f t="array" ref="S285">IFERROR(_xldudf_SCOTT_SUMTRANSACTIONS(Scotts_Org1,'COA - VALUE TABLE'!$A285,'COA - VALUE TABLE'!S$5,'COA - VALUE TABLE'!S$6),0)</f>
        <v>0</v>
      </c>
      <c r="T285" s="350" cm="1">
        <f t="array" ref="T285">IFERROR(_xldudf_SCOTT_SUMTRANSACTIONS(Scotts_Org1,'COA - VALUE TABLE'!$A285,'COA - VALUE TABLE'!T$5,'COA - VALUE TABLE'!T$6),0)</f>
        <v>0</v>
      </c>
      <c r="U285" s="350" cm="1">
        <f t="array" ref="U285">IFERROR(_xldudf_SCOTT_SUMTRANSACTIONS(Scotts_Org1,'COA - VALUE TABLE'!$A285,'COA - VALUE TABLE'!U$5,'COA - VALUE TABLE'!U$6),0)</f>
        <v>0</v>
      </c>
      <c r="V285" s="350" cm="1">
        <f t="array" ref="V285">IFERROR(_xldudf_SCOTT_SUMTRANSACTIONS(Scotts_Org1,'COA - VALUE TABLE'!$A285,'COA - VALUE TABLE'!V$5,'COA - VALUE TABLE'!V$6),0)</f>
        <v>0</v>
      </c>
      <c r="W285" s="350" cm="1">
        <f t="array" ref="W285">IFERROR(_xldudf_SCOTT_SUMTRANSACTIONS(Scotts_Org1,'COA - VALUE TABLE'!$A285,'COA - VALUE TABLE'!W$5,'COA - VALUE TABLE'!W$6),0)</f>
        <v>0</v>
      </c>
      <c r="X285" s="350" cm="1">
        <f t="array" ref="X285">IFERROR(_xldudf_SCOTT_SUMTRANSACTIONS(Scotts_Org1,'COA - VALUE TABLE'!$A285,'COA - VALUE TABLE'!X$5,'COA - VALUE TABLE'!X$6),0)</f>
        <v>0</v>
      </c>
      <c r="Y285" s="350" cm="1">
        <f t="array" ref="Y285">IFERROR(_xldudf_SCOTT_SUMTRANSACTIONS(Scotts_Org1,'COA - VALUE TABLE'!$A285,'COA - VALUE TABLE'!Y$5,'COA - VALUE TABLE'!Y$6),0)</f>
        <v>0</v>
      </c>
      <c r="Z285" s="350" cm="1">
        <f t="array" ref="Z285">IFERROR(_xldudf_SCOTT_SUMTRANSACTIONS(Scotts_Org1,'COA - VALUE TABLE'!$A285,'COA - VALUE TABLE'!Z$5,'COA - VALUE TABLE'!Z$6),0)</f>
        <v>0</v>
      </c>
      <c r="AA285" s="350" cm="1">
        <f t="array" ref="AA285">IFERROR(_xldudf_SCOTT_SUMTRANSACTIONS(Scotts_Org1,'COA - VALUE TABLE'!$A285,'COA - VALUE TABLE'!AA$5,'COA - VALUE TABLE'!AA$6),0)</f>
        <v>0</v>
      </c>
      <c r="AB285" s="350" cm="1">
        <f t="array" ref="AB285">IFERROR(_xldudf_SCOTT_SUMTRANSACTIONS(Scotts_Org1,'COA - VALUE TABLE'!$A285,'COA - VALUE TABLE'!AB$5,'COA - VALUE TABLE'!AB$6),0)</f>
        <v>0</v>
      </c>
      <c r="AC285" s="350" cm="1">
        <f t="array" ref="AC285">IFERROR(_xldudf_SCOTT_SUMTRANSACTIONS(Scotts_Org1,'COA - VALUE TABLE'!$A285,'COA - VALUE TABLE'!AC$5,'COA - VALUE TABLE'!AC$6),0)</f>
        <v>0</v>
      </c>
      <c r="AD285" s="350" cm="1">
        <f t="array" ref="AD285">IFERROR(_xldudf_SCOTT_SUMTRANSACTIONS(Scotts_Org1,'COA - VALUE TABLE'!$A285,'COA - VALUE TABLE'!AD$5,'COA - VALUE TABLE'!AD$6),0)</f>
        <v>0</v>
      </c>
      <c r="AE285" s="350">
        <f t="shared" si="78"/>
        <v>0</v>
      </c>
      <c r="AF285" s="350">
        <f>IF(Header!$C$4=S$7,S285,0)+IF(Header!$C$4=T$7,T285,0)+IF(Header!$C$4=U$7,U285,0)+IF(Header!$C$4=V$7,V285,0)+IF(Header!$C$4=W$7,W285,0)+IF(Header!$C$4=X$7,X285,0)+IF(Header!$C$4=Y$7,Y285,0)+IF(Header!$C$4=Z$7,Z285,0)+IF(Header!$C$4=AA$7,AA285,0)+IF(Header!$C$4=AB$7,AB285,0)+IF(Header!$C$4=AC$7,AC285,0)+IF(Header!$C$4=AD$7,AD285,0)</f>
        <v>0</v>
      </c>
      <c r="AG285" s="351">
        <f t="shared" si="77"/>
        <v>0</v>
      </c>
      <c r="AJ285" s="2">
        <f t="shared" si="65"/>
        <v>0</v>
      </c>
      <c r="AK285" s="341">
        <f t="shared" si="66"/>
        <v>0</v>
      </c>
      <c r="AL285" s="341">
        <f t="shared" si="67"/>
        <v>0</v>
      </c>
      <c r="AM285" s="341">
        <f t="shared" si="68"/>
        <v>0</v>
      </c>
      <c r="AN285" s="341">
        <f t="shared" si="69"/>
        <v>0</v>
      </c>
      <c r="AO285" s="341">
        <f t="shared" si="70"/>
        <v>0</v>
      </c>
      <c r="AP285" s="341">
        <f t="shared" si="71"/>
        <v>0</v>
      </c>
      <c r="AQ285" s="341">
        <f t="shared" si="72"/>
        <v>0</v>
      </c>
      <c r="AR285" s="341">
        <f t="shared" si="73"/>
        <v>0</v>
      </c>
      <c r="AS285" s="341">
        <f t="shared" si="74"/>
        <v>0</v>
      </c>
      <c r="AT285" s="341">
        <f t="shared" si="75"/>
        <v>0</v>
      </c>
      <c r="AU285" s="341">
        <f t="shared" si="76"/>
        <v>0</v>
      </c>
      <c r="AV285" s="351"/>
      <c r="AX285" s="349" cm="1">
        <f t="array" ref="AX285">IFERROR(_xldudf_SCOTT_SUMTRANSACTIONS(Scotts_Org1,'COA - VALUE TABLE'!$A285,'COA - VALUE TABLE'!AX$5,'COA - VALUE TABLE'!AX$6),0)</f>
        <v>0</v>
      </c>
      <c r="AY285" s="350" cm="1">
        <f t="array" ref="AY285">IFERROR(_xldudf_SCOTT_SUMTRANSACTIONS(Scotts_Org1,'COA - VALUE TABLE'!$A285,'COA - VALUE TABLE'!AY$5,'COA - VALUE TABLE'!AY$6),0)</f>
        <v>0</v>
      </c>
      <c r="AZ285" s="350" cm="1">
        <f t="array" ref="AZ285">IFERROR(_xldudf_SCOTT_SUMTRANSACTIONS(Scotts_Org1,'COA - VALUE TABLE'!$A285,'COA - VALUE TABLE'!AZ$5,'COA - VALUE TABLE'!AZ$6),0)</f>
        <v>0</v>
      </c>
      <c r="BA285" s="350" cm="1">
        <f t="array" ref="BA285">IFERROR(_xldudf_SCOTT_SUMTRANSACTIONS(Scotts_Org1,'COA - VALUE TABLE'!$A285,'COA - VALUE TABLE'!BA$5,'COA - VALUE TABLE'!BA$6),0)</f>
        <v>0</v>
      </c>
      <c r="BB285" s="350" cm="1">
        <f t="array" ref="BB285">IFERROR(_xldudf_SCOTT_SUMTRANSACTIONS(Scotts_Org1,'COA - VALUE TABLE'!$A285,'COA - VALUE TABLE'!BB$5,'COA - VALUE TABLE'!BB$6),0)</f>
        <v>0</v>
      </c>
      <c r="BC285" s="350" cm="1">
        <f t="array" ref="BC285">IFERROR(_xldudf_SCOTT_SUMTRANSACTIONS(Scotts_Org1,'COA - VALUE TABLE'!$A285,'COA - VALUE TABLE'!BC$5,'COA - VALUE TABLE'!BC$6),0)</f>
        <v>0</v>
      </c>
      <c r="BD285" s="350" cm="1">
        <f t="array" ref="BD285">IFERROR(_xldudf_SCOTT_SUMTRANSACTIONS(Scotts_Org1,'COA - VALUE TABLE'!$A285,'COA - VALUE TABLE'!BD$5,'COA - VALUE TABLE'!BD$6),0)</f>
        <v>0</v>
      </c>
      <c r="BE285" s="350" cm="1">
        <f t="array" ref="BE285">IFERROR(_xldudf_SCOTT_SUMTRANSACTIONS(Scotts_Org1,'COA - VALUE TABLE'!$A285,'COA - VALUE TABLE'!BE$5,'COA - VALUE TABLE'!BE$6),0)</f>
        <v>0</v>
      </c>
      <c r="BF285" s="350" cm="1">
        <f t="array" ref="BF285">IFERROR(_xldudf_SCOTT_SUMTRANSACTIONS(Scotts_Org1,'COA - VALUE TABLE'!$A285,'COA - VALUE TABLE'!BF$5,'COA - VALUE TABLE'!BF$6),0)</f>
        <v>0</v>
      </c>
      <c r="BG285" s="350" cm="1">
        <f t="array" ref="BG285">IFERROR(_xldudf_SCOTT_SUMTRANSACTIONS(Scotts_Org1,'COA - VALUE TABLE'!$A285,'COA - VALUE TABLE'!BG$5,'COA - VALUE TABLE'!BG$6),0)</f>
        <v>0</v>
      </c>
      <c r="BH285" s="350" cm="1">
        <f t="array" ref="BH285">IFERROR(_xldudf_SCOTT_SUMTRANSACTIONS(Scotts_Org1,'COA - VALUE TABLE'!$A285,'COA - VALUE TABLE'!BH$5,'COA - VALUE TABLE'!BH$6),0)</f>
        <v>0</v>
      </c>
      <c r="BI285" s="350" cm="1">
        <f t="array" ref="BI285">IFERROR(_xldudf_SCOTT_SUMTRANSACTIONS(Scotts_Org1,'COA - VALUE TABLE'!$A285,'COA - VALUE TABLE'!BI$5,'COA - VALUE TABLE'!BI$6),0)</f>
        <v>0</v>
      </c>
      <c r="BJ285" s="351" cm="1">
        <f t="array" ref="BJ285">IFERROR(_xldudf_SCOTT_SUMTRANSACTIONS(Scotts_Org1,'COA - VALUE TABLE'!$A285,'COA - VALUE TABLE'!BJ$5,'COA - VALUE TABLE'!BJ$6),0)</f>
        <v>0</v>
      </c>
    </row>
    <row r="286" spans="1:62" x14ac:dyDescent="0.2">
      <c r="A286" s="2"/>
      <c r="B286" s="341"/>
      <c r="C286" s="341"/>
      <c r="D286" s="341"/>
      <c r="E286" s="341"/>
      <c r="F286" s="341"/>
      <c r="G286" s="341"/>
      <c r="H286" s="341"/>
      <c r="I286" s="341"/>
      <c r="J286" s="341"/>
      <c r="K286" s="3"/>
      <c r="L286" t="str">
        <f t="shared" si="63"/>
        <v xml:space="preserve"> - </v>
      </c>
      <c r="M286" t="s">
        <v>456</v>
      </c>
      <c r="S286" s="349" cm="1">
        <f t="array" ref="S286">IFERROR(_xldudf_SCOTT_SUMTRANSACTIONS(Scotts_Org1,'COA - VALUE TABLE'!$A286,'COA - VALUE TABLE'!S$5,'COA - VALUE TABLE'!S$6),0)</f>
        <v>0</v>
      </c>
      <c r="T286" s="350" cm="1">
        <f t="array" ref="T286">IFERROR(_xldudf_SCOTT_SUMTRANSACTIONS(Scotts_Org1,'COA - VALUE TABLE'!$A286,'COA - VALUE TABLE'!T$5,'COA - VALUE TABLE'!T$6),0)</f>
        <v>0</v>
      </c>
      <c r="U286" s="350" cm="1">
        <f t="array" ref="U286">IFERROR(_xldudf_SCOTT_SUMTRANSACTIONS(Scotts_Org1,'COA - VALUE TABLE'!$A286,'COA - VALUE TABLE'!U$5,'COA - VALUE TABLE'!U$6),0)</f>
        <v>0</v>
      </c>
      <c r="V286" s="350" cm="1">
        <f t="array" ref="V286">IFERROR(_xldudf_SCOTT_SUMTRANSACTIONS(Scotts_Org1,'COA - VALUE TABLE'!$A286,'COA - VALUE TABLE'!V$5,'COA - VALUE TABLE'!V$6),0)</f>
        <v>0</v>
      </c>
      <c r="W286" s="350" cm="1">
        <f t="array" ref="W286">IFERROR(_xldudf_SCOTT_SUMTRANSACTIONS(Scotts_Org1,'COA - VALUE TABLE'!$A286,'COA - VALUE TABLE'!W$5,'COA - VALUE TABLE'!W$6),0)</f>
        <v>0</v>
      </c>
      <c r="X286" s="350" cm="1">
        <f t="array" ref="X286">IFERROR(_xldudf_SCOTT_SUMTRANSACTIONS(Scotts_Org1,'COA - VALUE TABLE'!$A286,'COA - VALUE TABLE'!X$5,'COA - VALUE TABLE'!X$6),0)</f>
        <v>0</v>
      </c>
      <c r="Y286" s="350" cm="1">
        <f t="array" ref="Y286">IFERROR(_xldudf_SCOTT_SUMTRANSACTIONS(Scotts_Org1,'COA - VALUE TABLE'!$A286,'COA - VALUE TABLE'!Y$5,'COA - VALUE TABLE'!Y$6),0)</f>
        <v>0</v>
      </c>
      <c r="Z286" s="350" cm="1">
        <f t="array" ref="Z286">IFERROR(_xldudf_SCOTT_SUMTRANSACTIONS(Scotts_Org1,'COA - VALUE TABLE'!$A286,'COA - VALUE TABLE'!Z$5,'COA - VALUE TABLE'!Z$6),0)</f>
        <v>0</v>
      </c>
      <c r="AA286" s="350" cm="1">
        <f t="array" ref="AA286">IFERROR(_xldudf_SCOTT_SUMTRANSACTIONS(Scotts_Org1,'COA - VALUE TABLE'!$A286,'COA - VALUE TABLE'!AA$5,'COA - VALUE TABLE'!AA$6),0)</f>
        <v>0</v>
      </c>
      <c r="AB286" s="350" cm="1">
        <f t="array" ref="AB286">IFERROR(_xldudf_SCOTT_SUMTRANSACTIONS(Scotts_Org1,'COA - VALUE TABLE'!$A286,'COA - VALUE TABLE'!AB$5,'COA - VALUE TABLE'!AB$6),0)</f>
        <v>0</v>
      </c>
      <c r="AC286" s="350" cm="1">
        <f t="array" ref="AC286">IFERROR(_xldudf_SCOTT_SUMTRANSACTIONS(Scotts_Org1,'COA - VALUE TABLE'!$A286,'COA - VALUE TABLE'!AC$5,'COA - VALUE TABLE'!AC$6),0)</f>
        <v>0</v>
      </c>
      <c r="AD286" s="350" cm="1">
        <f t="array" ref="AD286">IFERROR(_xldudf_SCOTT_SUMTRANSACTIONS(Scotts_Org1,'COA - VALUE TABLE'!$A286,'COA - VALUE TABLE'!AD$5,'COA - VALUE TABLE'!AD$6),0)</f>
        <v>0</v>
      </c>
      <c r="AE286" s="350">
        <f t="shared" si="78"/>
        <v>0</v>
      </c>
      <c r="AF286" s="350">
        <f>IF(Header!$C$4=S$7,S286,0)+IF(Header!$C$4=T$7,T286,0)+IF(Header!$C$4=U$7,U286,0)+IF(Header!$C$4=V$7,V286,0)+IF(Header!$C$4=W$7,W286,0)+IF(Header!$C$4=X$7,X286,0)+IF(Header!$C$4=Y$7,Y286,0)+IF(Header!$C$4=Z$7,Z286,0)+IF(Header!$C$4=AA$7,AA286,0)+IF(Header!$C$4=AB$7,AB286,0)+IF(Header!$C$4=AC$7,AC286,0)+IF(Header!$C$4=AD$7,AD286,0)</f>
        <v>0</v>
      </c>
      <c r="AG286" s="351">
        <f t="shared" si="77"/>
        <v>0</v>
      </c>
      <c r="AJ286" s="2">
        <f t="shared" si="65"/>
        <v>0</v>
      </c>
      <c r="AK286" s="341">
        <f t="shared" si="66"/>
        <v>0</v>
      </c>
      <c r="AL286" s="341">
        <f t="shared" si="67"/>
        <v>0</v>
      </c>
      <c r="AM286" s="341">
        <f t="shared" si="68"/>
        <v>0</v>
      </c>
      <c r="AN286" s="341">
        <f t="shared" si="69"/>
        <v>0</v>
      </c>
      <c r="AO286" s="341">
        <f t="shared" si="70"/>
        <v>0</v>
      </c>
      <c r="AP286" s="341">
        <f t="shared" si="71"/>
        <v>0</v>
      </c>
      <c r="AQ286" s="341">
        <f t="shared" si="72"/>
        <v>0</v>
      </c>
      <c r="AR286" s="341">
        <f t="shared" si="73"/>
        <v>0</v>
      </c>
      <c r="AS286" s="341">
        <f t="shared" si="74"/>
        <v>0</v>
      </c>
      <c r="AT286" s="341">
        <f t="shared" si="75"/>
        <v>0</v>
      </c>
      <c r="AU286" s="341">
        <f t="shared" si="76"/>
        <v>0</v>
      </c>
      <c r="AV286" s="351"/>
      <c r="AX286" s="349" cm="1">
        <f t="array" ref="AX286">IFERROR(_xldudf_SCOTT_SUMTRANSACTIONS(Scotts_Org1,'COA - VALUE TABLE'!$A286,'COA - VALUE TABLE'!AX$5,'COA - VALUE TABLE'!AX$6),0)</f>
        <v>0</v>
      </c>
      <c r="AY286" s="350" cm="1">
        <f t="array" ref="AY286">IFERROR(_xldudf_SCOTT_SUMTRANSACTIONS(Scotts_Org1,'COA - VALUE TABLE'!$A286,'COA - VALUE TABLE'!AY$5,'COA - VALUE TABLE'!AY$6),0)</f>
        <v>0</v>
      </c>
      <c r="AZ286" s="350" cm="1">
        <f t="array" ref="AZ286">IFERROR(_xldudf_SCOTT_SUMTRANSACTIONS(Scotts_Org1,'COA - VALUE TABLE'!$A286,'COA - VALUE TABLE'!AZ$5,'COA - VALUE TABLE'!AZ$6),0)</f>
        <v>0</v>
      </c>
      <c r="BA286" s="350" cm="1">
        <f t="array" ref="BA286">IFERROR(_xldudf_SCOTT_SUMTRANSACTIONS(Scotts_Org1,'COA - VALUE TABLE'!$A286,'COA - VALUE TABLE'!BA$5,'COA - VALUE TABLE'!BA$6),0)</f>
        <v>0</v>
      </c>
      <c r="BB286" s="350" cm="1">
        <f t="array" ref="BB286">IFERROR(_xldudf_SCOTT_SUMTRANSACTIONS(Scotts_Org1,'COA - VALUE TABLE'!$A286,'COA - VALUE TABLE'!BB$5,'COA - VALUE TABLE'!BB$6),0)</f>
        <v>0</v>
      </c>
      <c r="BC286" s="350" cm="1">
        <f t="array" ref="BC286">IFERROR(_xldudf_SCOTT_SUMTRANSACTIONS(Scotts_Org1,'COA - VALUE TABLE'!$A286,'COA - VALUE TABLE'!BC$5,'COA - VALUE TABLE'!BC$6),0)</f>
        <v>0</v>
      </c>
      <c r="BD286" s="350" cm="1">
        <f t="array" ref="BD286">IFERROR(_xldudf_SCOTT_SUMTRANSACTIONS(Scotts_Org1,'COA - VALUE TABLE'!$A286,'COA - VALUE TABLE'!BD$5,'COA - VALUE TABLE'!BD$6),0)</f>
        <v>0</v>
      </c>
      <c r="BE286" s="350" cm="1">
        <f t="array" ref="BE286">IFERROR(_xldudf_SCOTT_SUMTRANSACTIONS(Scotts_Org1,'COA - VALUE TABLE'!$A286,'COA - VALUE TABLE'!BE$5,'COA - VALUE TABLE'!BE$6),0)</f>
        <v>0</v>
      </c>
      <c r="BF286" s="350" cm="1">
        <f t="array" ref="BF286">IFERROR(_xldudf_SCOTT_SUMTRANSACTIONS(Scotts_Org1,'COA - VALUE TABLE'!$A286,'COA - VALUE TABLE'!BF$5,'COA - VALUE TABLE'!BF$6),0)</f>
        <v>0</v>
      </c>
      <c r="BG286" s="350" cm="1">
        <f t="array" ref="BG286">IFERROR(_xldudf_SCOTT_SUMTRANSACTIONS(Scotts_Org1,'COA - VALUE TABLE'!$A286,'COA - VALUE TABLE'!BG$5,'COA - VALUE TABLE'!BG$6),0)</f>
        <v>0</v>
      </c>
      <c r="BH286" s="350" cm="1">
        <f t="array" ref="BH286">IFERROR(_xldudf_SCOTT_SUMTRANSACTIONS(Scotts_Org1,'COA - VALUE TABLE'!$A286,'COA - VALUE TABLE'!BH$5,'COA - VALUE TABLE'!BH$6),0)</f>
        <v>0</v>
      </c>
      <c r="BI286" s="350" cm="1">
        <f t="array" ref="BI286">IFERROR(_xldudf_SCOTT_SUMTRANSACTIONS(Scotts_Org1,'COA - VALUE TABLE'!$A286,'COA - VALUE TABLE'!BI$5,'COA - VALUE TABLE'!BI$6),0)</f>
        <v>0</v>
      </c>
      <c r="BJ286" s="351" cm="1">
        <f t="array" ref="BJ286">IFERROR(_xldudf_SCOTT_SUMTRANSACTIONS(Scotts_Org1,'COA - VALUE TABLE'!$A286,'COA - VALUE TABLE'!BJ$5,'COA - VALUE TABLE'!BJ$6),0)</f>
        <v>0</v>
      </c>
    </row>
    <row r="287" spans="1:62" x14ac:dyDescent="0.2">
      <c r="A287" s="2"/>
      <c r="B287" s="341"/>
      <c r="C287" s="341"/>
      <c r="D287" s="341"/>
      <c r="E287" s="341"/>
      <c r="F287" s="341"/>
      <c r="G287" s="341"/>
      <c r="H287" s="341"/>
      <c r="I287" s="341"/>
      <c r="J287" s="341"/>
      <c r="K287" s="3"/>
      <c r="L287" t="str">
        <f t="shared" si="63"/>
        <v xml:space="preserve"> - </v>
      </c>
      <c r="M287" t="s">
        <v>456</v>
      </c>
      <c r="S287" s="349" cm="1">
        <f t="array" ref="S287">IFERROR(_xldudf_SCOTT_SUMTRANSACTIONS(Scotts_Org1,'COA - VALUE TABLE'!$A287,'COA - VALUE TABLE'!S$5,'COA - VALUE TABLE'!S$6),0)</f>
        <v>0</v>
      </c>
      <c r="T287" s="350" cm="1">
        <f t="array" ref="T287">IFERROR(_xldudf_SCOTT_SUMTRANSACTIONS(Scotts_Org1,'COA - VALUE TABLE'!$A287,'COA - VALUE TABLE'!T$5,'COA - VALUE TABLE'!T$6),0)</f>
        <v>0</v>
      </c>
      <c r="U287" s="350" cm="1">
        <f t="array" ref="U287">IFERROR(_xldudf_SCOTT_SUMTRANSACTIONS(Scotts_Org1,'COA - VALUE TABLE'!$A287,'COA - VALUE TABLE'!U$5,'COA - VALUE TABLE'!U$6),0)</f>
        <v>0</v>
      </c>
      <c r="V287" s="350" cm="1">
        <f t="array" ref="V287">IFERROR(_xldudf_SCOTT_SUMTRANSACTIONS(Scotts_Org1,'COA - VALUE TABLE'!$A287,'COA - VALUE TABLE'!V$5,'COA - VALUE TABLE'!V$6),0)</f>
        <v>0</v>
      </c>
      <c r="W287" s="350" cm="1">
        <f t="array" ref="W287">IFERROR(_xldudf_SCOTT_SUMTRANSACTIONS(Scotts_Org1,'COA - VALUE TABLE'!$A287,'COA - VALUE TABLE'!W$5,'COA - VALUE TABLE'!W$6),0)</f>
        <v>0</v>
      </c>
      <c r="X287" s="350" cm="1">
        <f t="array" ref="X287">IFERROR(_xldudf_SCOTT_SUMTRANSACTIONS(Scotts_Org1,'COA - VALUE TABLE'!$A287,'COA - VALUE TABLE'!X$5,'COA - VALUE TABLE'!X$6),0)</f>
        <v>0</v>
      </c>
      <c r="Y287" s="350" cm="1">
        <f t="array" ref="Y287">IFERROR(_xldudf_SCOTT_SUMTRANSACTIONS(Scotts_Org1,'COA - VALUE TABLE'!$A287,'COA - VALUE TABLE'!Y$5,'COA - VALUE TABLE'!Y$6),0)</f>
        <v>0</v>
      </c>
      <c r="Z287" s="350" cm="1">
        <f t="array" ref="Z287">IFERROR(_xldudf_SCOTT_SUMTRANSACTIONS(Scotts_Org1,'COA - VALUE TABLE'!$A287,'COA - VALUE TABLE'!Z$5,'COA - VALUE TABLE'!Z$6),0)</f>
        <v>0</v>
      </c>
      <c r="AA287" s="350" cm="1">
        <f t="array" ref="AA287">IFERROR(_xldudf_SCOTT_SUMTRANSACTIONS(Scotts_Org1,'COA - VALUE TABLE'!$A287,'COA - VALUE TABLE'!AA$5,'COA - VALUE TABLE'!AA$6),0)</f>
        <v>0</v>
      </c>
      <c r="AB287" s="350" cm="1">
        <f t="array" ref="AB287">IFERROR(_xldudf_SCOTT_SUMTRANSACTIONS(Scotts_Org1,'COA - VALUE TABLE'!$A287,'COA - VALUE TABLE'!AB$5,'COA - VALUE TABLE'!AB$6),0)</f>
        <v>0</v>
      </c>
      <c r="AC287" s="350" cm="1">
        <f t="array" ref="AC287">IFERROR(_xldudf_SCOTT_SUMTRANSACTIONS(Scotts_Org1,'COA - VALUE TABLE'!$A287,'COA - VALUE TABLE'!AC$5,'COA - VALUE TABLE'!AC$6),0)</f>
        <v>0</v>
      </c>
      <c r="AD287" s="350" cm="1">
        <f t="array" ref="AD287">IFERROR(_xldudf_SCOTT_SUMTRANSACTIONS(Scotts_Org1,'COA - VALUE TABLE'!$A287,'COA - VALUE TABLE'!AD$5,'COA - VALUE TABLE'!AD$6),0)</f>
        <v>0</v>
      </c>
      <c r="AE287" s="350">
        <f t="shared" si="78"/>
        <v>0</v>
      </c>
      <c r="AF287" s="350">
        <f>IF(Header!$C$4=S$7,S287,0)+IF(Header!$C$4=T$7,T287,0)+IF(Header!$C$4=U$7,U287,0)+IF(Header!$C$4=V$7,V287,0)+IF(Header!$C$4=W$7,W287,0)+IF(Header!$C$4=X$7,X287,0)+IF(Header!$C$4=Y$7,Y287,0)+IF(Header!$C$4=Z$7,Z287,0)+IF(Header!$C$4=AA$7,AA287,0)+IF(Header!$C$4=AB$7,AB287,0)+IF(Header!$C$4=AC$7,AC287,0)+IF(Header!$C$4=AD$7,AD287,0)</f>
        <v>0</v>
      </c>
      <c r="AG287" s="351">
        <f t="shared" si="77"/>
        <v>0</v>
      </c>
      <c r="AJ287" s="2">
        <f t="shared" si="65"/>
        <v>0</v>
      </c>
      <c r="AK287" s="341">
        <f t="shared" si="66"/>
        <v>0</v>
      </c>
      <c r="AL287" s="341">
        <f t="shared" si="67"/>
        <v>0</v>
      </c>
      <c r="AM287" s="341">
        <f t="shared" si="68"/>
        <v>0</v>
      </c>
      <c r="AN287" s="341">
        <f t="shared" si="69"/>
        <v>0</v>
      </c>
      <c r="AO287" s="341">
        <f t="shared" si="70"/>
        <v>0</v>
      </c>
      <c r="AP287" s="341">
        <f t="shared" si="71"/>
        <v>0</v>
      </c>
      <c r="AQ287" s="341">
        <f t="shared" si="72"/>
        <v>0</v>
      </c>
      <c r="AR287" s="341">
        <f t="shared" si="73"/>
        <v>0</v>
      </c>
      <c r="AS287" s="341">
        <f t="shared" si="74"/>
        <v>0</v>
      </c>
      <c r="AT287" s="341">
        <f t="shared" si="75"/>
        <v>0</v>
      </c>
      <c r="AU287" s="341">
        <f t="shared" si="76"/>
        <v>0</v>
      </c>
      <c r="AV287" s="351"/>
      <c r="AX287" s="349" cm="1">
        <f t="array" ref="AX287">IFERROR(_xldudf_SCOTT_SUMTRANSACTIONS(Scotts_Org1,'COA - VALUE TABLE'!$A287,'COA - VALUE TABLE'!AX$5,'COA - VALUE TABLE'!AX$6),0)</f>
        <v>0</v>
      </c>
      <c r="AY287" s="350" cm="1">
        <f t="array" ref="AY287">IFERROR(_xldudf_SCOTT_SUMTRANSACTIONS(Scotts_Org1,'COA - VALUE TABLE'!$A287,'COA - VALUE TABLE'!AY$5,'COA - VALUE TABLE'!AY$6),0)</f>
        <v>0</v>
      </c>
      <c r="AZ287" s="350" cm="1">
        <f t="array" ref="AZ287">IFERROR(_xldudf_SCOTT_SUMTRANSACTIONS(Scotts_Org1,'COA - VALUE TABLE'!$A287,'COA - VALUE TABLE'!AZ$5,'COA - VALUE TABLE'!AZ$6),0)</f>
        <v>0</v>
      </c>
      <c r="BA287" s="350" cm="1">
        <f t="array" ref="BA287">IFERROR(_xldudf_SCOTT_SUMTRANSACTIONS(Scotts_Org1,'COA - VALUE TABLE'!$A287,'COA - VALUE TABLE'!BA$5,'COA - VALUE TABLE'!BA$6),0)</f>
        <v>0</v>
      </c>
      <c r="BB287" s="350" cm="1">
        <f t="array" ref="BB287">IFERROR(_xldudf_SCOTT_SUMTRANSACTIONS(Scotts_Org1,'COA - VALUE TABLE'!$A287,'COA - VALUE TABLE'!BB$5,'COA - VALUE TABLE'!BB$6),0)</f>
        <v>0</v>
      </c>
      <c r="BC287" s="350" cm="1">
        <f t="array" ref="BC287">IFERROR(_xldudf_SCOTT_SUMTRANSACTIONS(Scotts_Org1,'COA - VALUE TABLE'!$A287,'COA - VALUE TABLE'!BC$5,'COA - VALUE TABLE'!BC$6),0)</f>
        <v>0</v>
      </c>
      <c r="BD287" s="350" cm="1">
        <f t="array" ref="BD287">IFERROR(_xldudf_SCOTT_SUMTRANSACTIONS(Scotts_Org1,'COA - VALUE TABLE'!$A287,'COA - VALUE TABLE'!BD$5,'COA - VALUE TABLE'!BD$6),0)</f>
        <v>0</v>
      </c>
      <c r="BE287" s="350" cm="1">
        <f t="array" ref="BE287">IFERROR(_xldudf_SCOTT_SUMTRANSACTIONS(Scotts_Org1,'COA - VALUE TABLE'!$A287,'COA - VALUE TABLE'!BE$5,'COA - VALUE TABLE'!BE$6),0)</f>
        <v>0</v>
      </c>
      <c r="BF287" s="350" cm="1">
        <f t="array" ref="BF287">IFERROR(_xldudf_SCOTT_SUMTRANSACTIONS(Scotts_Org1,'COA - VALUE TABLE'!$A287,'COA - VALUE TABLE'!BF$5,'COA - VALUE TABLE'!BF$6),0)</f>
        <v>0</v>
      </c>
      <c r="BG287" s="350" cm="1">
        <f t="array" ref="BG287">IFERROR(_xldudf_SCOTT_SUMTRANSACTIONS(Scotts_Org1,'COA - VALUE TABLE'!$A287,'COA - VALUE TABLE'!BG$5,'COA - VALUE TABLE'!BG$6),0)</f>
        <v>0</v>
      </c>
      <c r="BH287" s="350" cm="1">
        <f t="array" ref="BH287">IFERROR(_xldudf_SCOTT_SUMTRANSACTIONS(Scotts_Org1,'COA - VALUE TABLE'!$A287,'COA - VALUE TABLE'!BH$5,'COA - VALUE TABLE'!BH$6),0)</f>
        <v>0</v>
      </c>
      <c r="BI287" s="350" cm="1">
        <f t="array" ref="BI287">IFERROR(_xldudf_SCOTT_SUMTRANSACTIONS(Scotts_Org1,'COA - VALUE TABLE'!$A287,'COA - VALUE TABLE'!BI$5,'COA - VALUE TABLE'!BI$6),0)</f>
        <v>0</v>
      </c>
      <c r="BJ287" s="351" cm="1">
        <f t="array" ref="BJ287">IFERROR(_xldudf_SCOTT_SUMTRANSACTIONS(Scotts_Org1,'COA - VALUE TABLE'!$A287,'COA - VALUE TABLE'!BJ$5,'COA - VALUE TABLE'!BJ$6),0)</f>
        <v>0</v>
      </c>
    </row>
    <row r="288" spans="1:62" x14ac:dyDescent="0.2">
      <c r="A288" s="2"/>
      <c r="B288" s="341"/>
      <c r="C288" s="341"/>
      <c r="D288" s="341"/>
      <c r="E288" s="341"/>
      <c r="F288" s="341"/>
      <c r="G288" s="341"/>
      <c r="H288" s="341"/>
      <c r="I288" s="341"/>
      <c r="J288" s="341"/>
      <c r="K288" s="3"/>
      <c r="L288" t="str">
        <f t="shared" si="63"/>
        <v xml:space="preserve"> - </v>
      </c>
      <c r="M288" t="s">
        <v>456</v>
      </c>
      <c r="S288" s="349" cm="1">
        <f t="array" ref="S288">IFERROR(_xldudf_SCOTT_SUMTRANSACTIONS(Scotts_Org1,'COA - VALUE TABLE'!$A288,'COA - VALUE TABLE'!S$5,'COA - VALUE TABLE'!S$6),0)</f>
        <v>0</v>
      </c>
      <c r="T288" s="350" cm="1">
        <f t="array" ref="T288">IFERROR(_xldudf_SCOTT_SUMTRANSACTIONS(Scotts_Org1,'COA - VALUE TABLE'!$A288,'COA - VALUE TABLE'!T$5,'COA - VALUE TABLE'!T$6),0)</f>
        <v>0</v>
      </c>
      <c r="U288" s="350" cm="1">
        <f t="array" ref="U288">IFERROR(_xldudf_SCOTT_SUMTRANSACTIONS(Scotts_Org1,'COA - VALUE TABLE'!$A288,'COA - VALUE TABLE'!U$5,'COA - VALUE TABLE'!U$6),0)</f>
        <v>0</v>
      </c>
      <c r="V288" s="350" cm="1">
        <f t="array" ref="V288">IFERROR(_xldudf_SCOTT_SUMTRANSACTIONS(Scotts_Org1,'COA - VALUE TABLE'!$A288,'COA - VALUE TABLE'!V$5,'COA - VALUE TABLE'!V$6),0)</f>
        <v>0</v>
      </c>
      <c r="W288" s="350" cm="1">
        <f t="array" ref="W288">IFERROR(_xldudf_SCOTT_SUMTRANSACTIONS(Scotts_Org1,'COA - VALUE TABLE'!$A288,'COA - VALUE TABLE'!W$5,'COA - VALUE TABLE'!W$6),0)</f>
        <v>0</v>
      </c>
      <c r="X288" s="350" cm="1">
        <f t="array" ref="X288">IFERROR(_xldudf_SCOTT_SUMTRANSACTIONS(Scotts_Org1,'COA - VALUE TABLE'!$A288,'COA - VALUE TABLE'!X$5,'COA - VALUE TABLE'!X$6),0)</f>
        <v>0</v>
      </c>
      <c r="Y288" s="350" cm="1">
        <f t="array" ref="Y288">IFERROR(_xldudf_SCOTT_SUMTRANSACTIONS(Scotts_Org1,'COA - VALUE TABLE'!$A288,'COA - VALUE TABLE'!Y$5,'COA - VALUE TABLE'!Y$6),0)</f>
        <v>0</v>
      </c>
      <c r="Z288" s="350" cm="1">
        <f t="array" ref="Z288">IFERROR(_xldudf_SCOTT_SUMTRANSACTIONS(Scotts_Org1,'COA - VALUE TABLE'!$A288,'COA - VALUE TABLE'!Z$5,'COA - VALUE TABLE'!Z$6),0)</f>
        <v>0</v>
      </c>
      <c r="AA288" s="350" cm="1">
        <f t="array" ref="AA288">IFERROR(_xldudf_SCOTT_SUMTRANSACTIONS(Scotts_Org1,'COA - VALUE TABLE'!$A288,'COA - VALUE TABLE'!AA$5,'COA - VALUE TABLE'!AA$6),0)</f>
        <v>0</v>
      </c>
      <c r="AB288" s="350" cm="1">
        <f t="array" ref="AB288">IFERROR(_xldudf_SCOTT_SUMTRANSACTIONS(Scotts_Org1,'COA - VALUE TABLE'!$A288,'COA - VALUE TABLE'!AB$5,'COA - VALUE TABLE'!AB$6),0)</f>
        <v>0</v>
      </c>
      <c r="AC288" s="350" cm="1">
        <f t="array" ref="AC288">IFERROR(_xldudf_SCOTT_SUMTRANSACTIONS(Scotts_Org1,'COA - VALUE TABLE'!$A288,'COA - VALUE TABLE'!AC$5,'COA - VALUE TABLE'!AC$6),0)</f>
        <v>0</v>
      </c>
      <c r="AD288" s="350" cm="1">
        <f t="array" ref="AD288">IFERROR(_xldudf_SCOTT_SUMTRANSACTIONS(Scotts_Org1,'COA - VALUE TABLE'!$A288,'COA - VALUE TABLE'!AD$5,'COA - VALUE TABLE'!AD$6),0)</f>
        <v>0</v>
      </c>
      <c r="AE288" s="350">
        <f t="shared" si="78"/>
        <v>0</v>
      </c>
      <c r="AF288" s="350">
        <f>IF(Header!$C$4=S$7,S288,0)+IF(Header!$C$4=T$7,T288,0)+IF(Header!$C$4=U$7,U288,0)+IF(Header!$C$4=V$7,V288,0)+IF(Header!$C$4=W$7,W288,0)+IF(Header!$C$4=X$7,X288,0)+IF(Header!$C$4=Y$7,Y288,0)+IF(Header!$C$4=Z$7,Z288,0)+IF(Header!$C$4=AA$7,AA288,0)+IF(Header!$C$4=AB$7,AB288,0)+IF(Header!$C$4=AC$7,AC288,0)+IF(Header!$C$4=AD$7,AD288,0)</f>
        <v>0</v>
      </c>
      <c r="AG288" s="351">
        <f t="shared" si="77"/>
        <v>0</v>
      </c>
      <c r="AJ288" s="2">
        <f t="shared" si="65"/>
        <v>0</v>
      </c>
      <c r="AK288" s="341">
        <f t="shared" si="66"/>
        <v>0</v>
      </c>
      <c r="AL288" s="341">
        <f t="shared" si="67"/>
        <v>0</v>
      </c>
      <c r="AM288" s="341">
        <f t="shared" si="68"/>
        <v>0</v>
      </c>
      <c r="AN288" s="341">
        <f t="shared" si="69"/>
        <v>0</v>
      </c>
      <c r="AO288" s="341">
        <f t="shared" si="70"/>
        <v>0</v>
      </c>
      <c r="AP288" s="341">
        <f t="shared" si="71"/>
        <v>0</v>
      </c>
      <c r="AQ288" s="341">
        <f t="shared" si="72"/>
        <v>0</v>
      </c>
      <c r="AR288" s="341">
        <f t="shared" si="73"/>
        <v>0</v>
      </c>
      <c r="AS288" s="341">
        <f t="shared" si="74"/>
        <v>0</v>
      </c>
      <c r="AT288" s="341">
        <f t="shared" si="75"/>
        <v>0</v>
      </c>
      <c r="AU288" s="341">
        <f t="shared" si="76"/>
        <v>0</v>
      </c>
      <c r="AV288" s="351"/>
      <c r="AX288" s="349" cm="1">
        <f t="array" ref="AX288">IFERROR(_xldudf_SCOTT_SUMTRANSACTIONS(Scotts_Org1,'COA - VALUE TABLE'!$A288,'COA - VALUE TABLE'!AX$5,'COA - VALUE TABLE'!AX$6),0)</f>
        <v>0</v>
      </c>
      <c r="AY288" s="350" cm="1">
        <f t="array" ref="AY288">IFERROR(_xldudf_SCOTT_SUMTRANSACTIONS(Scotts_Org1,'COA - VALUE TABLE'!$A288,'COA - VALUE TABLE'!AY$5,'COA - VALUE TABLE'!AY$6),0)</f>
        <v>0</v>
      </c>
      <c r="AZ288" s="350" cm="1">
        <f t="array" ref="AZ288">IFERROR(_xldudf_SCOTT_SUMTRANSACTIONS(Scotts_Org1,'COA - VALUE TABLE'!$A288,'COA - VALUE TABLE'!AZ$5,'COA - VALUE TABLE'!AZ$6),0)</f>
        <v>0</v>
      </c>
      <c r="BA288" s="350" cm="1">
        <f t="array" ref="BA288">IFERROR(_xldudf_SCOTT_SUMTRANSACTIONS(Scotts_Org1,'COA - VALUE TABLE'!$A288,'COA - VALUE TABLE'!BA$5,'COA - VALUE TABLE'!BA$6),0)</f>
        <v>0</v>
      </c>
      <c r="BB288" s="350" cm="1">
        <f t="array" ref="BB288">IFERROR(_xldudf_SCOTT_SUMTRANSACTIONS(Scotts_Org1,'COA - VALUE TABLE'!$A288,'COA - VALUE TABLE'!BB$5,'COA - VALUE TABLE'!BB$6),0)</f>
        <v>0</v>
      </c>
      <c r="BC288" s="350" cm="1">
        <f t="array" ref="BC288">IFERROR(_xldudf_SCOTT_SUMTRANSACTIONS(Scotts_Org1,'COA - VALUE TABLE'!$A288,'COA - VALUE TABLE'!BC$5,'COA - VALUE TABLE'!BC$6),0)</f>
        <v>0</v>
      </c>
      <c r="BD288" s="350" cm="1">
        <f t="array" ref="BD288">IFERROR(_xldudf_SCOTT_SUMTRANSACTIONS(Scotts_Org1,'COA - VALUE TABLE'!$A288,'COA - VALUE TABLE'!BD$5,'COA - VALUE TABLE'!BD$6),0)</f>
        <v>0</v>
      </c>
      <c r="BE288" s="350" cm="1">
        <f t="array" ref="BE288">IFERROR(_xldudf_SCOTT_SUMTRANSACTIONS(Scotts_Org1,'COA - VALUE TABLE'!$A288,'COA - VALUE TABLE'!BE$5,'COA - VALUE TABLE'!BE$6),0)</f>
        <v>0</v>
      </c>
      <c r="BF288" s="350" cm="1">
        <f t="array" ref="BF288">IFERROR(_xldudf_SCOTT_SUMTRANSACTIONS(Scotts_Org1,'COA - VALUE TABLE'!$A288,'COA - VALUE TABLE'!BF$5,'COA - VALUE TABLE'!BF$6),0)</f>
        <v>0</v>
      </c>
      <c r="BG288" s="350" cm="1">
        <f t="array" ref="BG288">IFERROR(_xldudf_SCOTT_SUMTRANSACTIONS(Scotts_Org1,'COA - VALUE TABLE'!$A288,'COA - VALUE TABLE'!BG$5,'COA - VALUE TABLE'!BG$6),0)</f>
        <v>0</v>
      </c>
      <c r="BH288" s="350" cm="1">
        <f t="array" ref="BH288">IFERROR(_xldudf_SCOTT_SUMTRANSACTIONS(Scotts_Org1,'COA - VALUE TABLE'!$A288,'COA - VALUE TABLE'!BH$5,'COA - VALUE TABLE'!BH$6),0)</f>
        <v>0</v>
      </c>
      <c r="BI288" s="350" cm="1">
        <f t="array" ref="BI288">IFERROR(_xldudf_SCOTT_SUMTRANSACTIONS(Scotts_Org1,'COA - VALUE TABLE'!$A288,'COA - VALUE TABLE'!BI$5,'COA - VALUE TABLE'!BI$6),0)</f>
        <v>0</v>
      </c>
      <c r="BJ288" s="351" cm="1">
        <f t="array" ref="BJ288">IFERROR(_xldudf_SCOTT_SUMTRANSACTIONS(Scotts_Org1,'COA - VALUE TABLE'!$A288,'COA - VALUE TABLE'!BJ$5,'COA - VALUE TABLE'!BJ$6),0)</f>
        <v>0</v>
      </c>
    </row>
    <row r="289" spans="1:62" x14ac:dyDescent="0.2">
      <c r="A289" s="2"/>
      <c r="B289" s="341"/>
      <c r="C289" s="341"/>
      <c r="D289" s="341"/>
      <c r="E289" s="341"/>
      <c r="F289" s="341"/>
      <c r="G289" s="341"/>
      <c r="H289" s="341"/>
      <c r="I289" s="341"/>
      <c r="J289" s="341"/>
      <c r="K289" s="3"/>
      <c r="L289" t="str">
        <f t="shared" si="63"/>
        <v xml:space="preserve"> - </v>
      </c>
      <c r="M289" t="s">
        <v>456</v>
      </c>
      <c r="S289" s="349" cm="1">
        <f t="array" ref="S289">IFERROR(_xldudf_SCOTT_SUMTRANSACTIONS(Scotts_Org1,'COA - VALUE TABLE'!$A289,'COA - VALUE TABLE'!S$5,'COA - VALUE TABLE'!S$6),0)</f>
        <v>0</v>
      </c>
      <c r="T289" s="350" cm="1">
        <f t="array" ref="T289">IFERROR(_xldudf_SCOTT_SUMTRANSACTIONS(Scotts_Org1,'COA - VALUE TABLE'!$A289,'COA - VALUE TABLE'!T$5,'COA - VALUE TABLE'!T$6),0)</f>
        <v>0</v>
      </c>
      <c r="U289" s="350" cm="1">
        <f t="array" ref="U289">IFERROR(_xldudf_SCOTT_SUMTRANSACTIONS(Scotts_Org1,'COA - VALUE TABLE'!$A289,'COA - VALUE TABLE'!U$5,'COA - VALUE TABLE'!U$6),0)</f>
        <v>0</v>
      </c>
      <c r="V289" s="350" cm="1">
        <f t="array" ref="V289">IFERROR(_xldudf_SCOTT_SUMTRANSACTIONS(Scotts_Org1,'COA - VALUE TABLE'!$A289,'COA - VALUE TABLE'!V$5,'COA - VALUE TABLE'!V$6),0)</f>
        <v>0</v>
      </c>
      <c r="W289" s="350" cm="1">
        <f t="array" ref="W289">IFERROR(_xldudf_SCOTT_SUMTRANSACTIONS(Scotts_Org1,'COA - VALUE TABLE'!$A289,'COA - VALUE TABLE'!W$5,'COA - VALUE TABLE'!W$6),0)</f>
        <v>0</v>
      </c>
      <c r="X289" s="350" cm="1">
        <f t="array" ref="X289">IFERROR(_xldudf_SCOTT_SUMTRANSACTIONS(Scotts_Org1,'COA - VALUE TABLE'!$A289,'COA - VALUE TABLE'!X$5,'COA - VALUE TABLE'!X$6),0)</f>
        <v>0</v>
      </c>
      <c r="Y289" s="350" cm="1">
        <f t="array" ref="Y289">IFERROR(_xldudf_SCOTT_SUMTRANSACTIONS(Scotts_Org1,'COA - VALUE TABLE'!$A289,'COA - VALUE TABLE'!Y$5,'COA - VALUE TABLE'!Y$6),0)</f>
        <v>0</v>
      </c>
      <c r="Z289" s="350" cm="1">
        <f t="array" ref="Z289">IFERROR(_xldudf_SCOTT_SUMTRANSACTIONS(Scotts_Org1,'COA - VALUE TABLE'!$A289,'COA - VALUE TABLE'!Z$5,'COA - VALUE TABLE'!Z$6),0)</f>
        <v>0</v>
      </c>
      <c r="AA289" s="350" cm="1">
        <f t="array" ref="AA289">IFERROR(_xldudf_SCOTT_SUMTRANSACTIONS(Scotts_Org1,'COA - VALUE TABLE'!$A289,'COA - VALUE TABLE'!AA$5,'COA - VALUE TABLE'!AA$6),0)</f>
        <v>0</v>
      </c>
      <c r="AB289" s="350" cm="1">
        <f t="array" ref="AB289">IFERROR(_xldudf_SCOTT_SUMTRANSACTIONS(Scotts_Org1,'COA - VALUE TABLE'!$A289,'COA - VALUE TABLE'!AB$5,'COA - VALUE TABLE'!AB$6),0)</f>
        <v>0</v>
      </c>
      <c r="AC289" s="350" cm="1">
        <f t="array" ref="AC289">IFERROR(_xldudf_SCOTT_SUMTRANSACTIONS(Scotts_Org1,'COA - VALUE TABLE'!$A289,'COA - VALUE TABLE'!AC$5,'COA - VALUE TABLE'!AC$6),0)</f>
        <v>0</v>
      </c>
      <c r="AD289" s="350" cm="1">
        <f t="array" ref="AD289">IFERROR(_xldudf_SCOTT_SUMTRANSACTIONS(Scotts_Org1,'COA - VALUE TABLE'!$A289,'COA - VALUE TABLE'!AD$5,'COA - VALUE TABLE'!AD$6),0)</f>
        <v>0</v>
      </c>
      <c r="AE289" s="350">
        <f t="shared" si="78"/>
        <v>0</v>
      </c>
      <c r="AF289" s="350">
        <f>IF(Header!$C$4=S$7,S289,0)+IF(Header!$C$4=T$7,T289,0)+IF(Header!$C$4=U$7,U289,0)+IF(Header!$C$4=V$7,V289,0)+IF(Header!$C$4=W$7,W289,0)+IF(Header!$C$4=X$7,X289,0)+IF(Header!$C$4=Y$7,Y289,0)+IF(Header!$C$4=Z$7,Z289,0)+IF(Header!$C$4=AA$7,AA289,0)+IF(Header!$C$4=AB$7,AB289,0)+IF(Header!$C$4=AC$7,AC289,0)+IF(Header!$C$4=AD$7,AD289,0)</f>
        <v>0</v>
      </c>
      <c r="AG289" s="351">
        <f t="shared" si="77"/>
        <v>0</v>
      </c>
      <c r="AJ289" s="2">
        <f t="shared" si="65"/>
        <v>0</v>
      </c>
      <c r="AK289" s="341">
        <f t="shared" si="66"/>
        <v>0</v>
      </c>
      <c r="AL289" s="341">
        <f t="shared" si="67"/>
        <v>0</v>
      </c>
      <c r="AM289" s="341">
        <f t="shared" si="68"/>
        <v>0</v>
      </c>
      <c r="AN289" s="341">
        <f t="shared" si="69"/>
        <v>0</v>
      </c>
      <c r="AO289" s="341">
        <f t="shared" si="70"/>
        <v>0</v>
      </c>
      <c r="AP289" s="341">
        <f t="shared" si="71"/>
        <v>0</v>
      </c>
      <c r="AQ289" s="341">
        <f t="shared" si="72"/>
        <v>0</v>
      </c>
      <c r="AR289" s="341">
        <f t="shared" si="73"/>
        <v>0</v>
      </c>
      <c r="AS289" s="341">
        <f t="shared" si="74"/>
        <v>0</v>
      </c>
      <c r="AT289" s="341">
        <f t="shared" si="75"/>
        <v>0</v>
      </c>
      <c r="AU289" s="341">
        <f t="shared" si="76"/>
        <v>0</v>
      </c>
      <c r="AV289" s="351"/>
      <c r="AX289" s="349" cm="1">
        <f t="array" ref="AX289">IFERROR(_xldudf_SCOTT_SUMTRANSACTIONS(Scotts_Org1,'COA - VALUE TABLE'!$A289,'COA - VALUE TABLE'!AX$5,'COA - VALUE TABLE'!AX$6),0)</f>
        <v>0</v>
      </c>
      <c r="AY289" s="350" cm="1">
        <f t="array" ref="AY289">IFERROR(_xldudf_SCOTT_SUMTRANSACTIONS(Scotts_Org1,'COA - VALUE TABLE'!$A289,'COA - VALUE TABLE'!AY$5,'COA - VALUE TABLE'!AY$6),0)</f>
        <v>0</v>
      </c>
      <c r="AZ289" s="350" cm="1">
        <f t="array" ref="AZ289">IFERROR(_xldudf_SCOTT_SUMTRANSACTIONS(Scotts_Org1,'COA - VALUE TABLE'!$A289,'COA - VALUE TABLE'!AZ$5,'COA - VALUE TABLE'!AZ$6),0)</f>
        <v>0</v>
      </c>
      <c r="BA289" s="350" cm="1">
        <f t="array" ref="BA289">IFERROR(_xldudf_SCOTT_SUMTRANSACTIONS(Scotts_Org1,'COA - VALUE TABLE'!$A289,'COA - VALUE TABLE'!BA$5,'COA - VALUE TABLE'!BA$6),0)</f>
        <v>0</v>
      </c>
      <c r="BB289" s="350" cm="1">
        <f t="array" ref="BB289">IFERROR(_xldudf_SCOTT_SUMTRANSACTIONS(Scotts_Org1,'COA - VALUE TABLE'!$A289,'COA - VALUE TABLE'!BB$5,'COA - VALUE TABLE'!BB$6),0)</f>
        <v>0</v>
      </c>
      <c r="BC289" s="350" cm="1">
        <f t="array" ref="BC289">IFERROR(_xldudf_SCOTT_SUMTRANSACTIONS(Scotts_Org1,'COA - VALUE TABLE'!$A289,'COA - VALUE TABLE'!BC$5,'COA - VALUE TABLE'!BC$6),0)</f>
        <v>0</v>
      </c>
      <c r="BD289" s="350" cm="1">
        <f t="array" ref="BD289">IFERROR(_xldudf_SCOTT_SUMTRANSACTIONS(Scotts_Org1,'COA - VALUE TABLE'!$A289,'COA - VALUE TABLE'!BD$5,'COA - VALUE TABLE'!BD$6),0)</f>
        <v>0</v>
      </c>
      <c r="BE289" s="350" cm="1">
        <f t="array" ref="BE289">IFERROR(_xldudf_SCOTT_SUMTRANSACTIONS(Scotts_Org1,'COA - VALUE TABLE'!$A289,'COA - VALUE TABLE'!BE$5,'COA - VALUE TABLE'!BE$6),0)</f>
        <v>0</v>
      </c>
      <c r="BF289" s="350" cm="1">
        <f t="array" ref="BF289">IFERROR(_xldudf_SCOTT_SUMTRANSACTIONS(Scotts_Org1,'COA - VALUE TABLE'!$A289,'COA - VALUE TABLE'!BF$5,'COA - VALUE TABLE'!BF$6),0)</f>
        <v>0</v>
      </c>
      <c r="BG289" s="350" cm="1">
        <f t="array" ref="BG289">IFERROR(_xldudf_SCOTT_SUMTRANSACTIONS(Scotts_Org1,'COA - VALUE TABLE'!$A289,'COA - VALUE TABLE'!BG$5,'COA - VALUE TABLE'!BG$6),0)</f>
        <v>0</v>
      </c>
      <c r="BH289" s="350" cm="1">
        <f t="array" ref="BH289">IFERROR(_xldudf_SCOTT_SUMTRANSACTIONS(Scotts_Org1,'COA - VALUE TABLE'!$A289,'COA - VALUE TABLE'!BH$5,'COA - VALUE TABLE'!BH$6),0)</f>
        <v>0</v>
      </c>
      <c r="BI289" s="350" cm="1">
        <f t="array" ref="BI289">IFERROR(_xldudf_SCOTT_SUMTRANSACTIONS(Scotts_Org1,'COA - VALUE TABLE'!$A289,'COA - VALUE TABLE'!BI$5,'COA - VALUE TABLE'!BI$6),0)</f>
        <v>0</v>
      </c>
      <c r="BJ289" s="351" cm="1">
        <f t="array" ref="BJ289">IFERROR(_xldudf_SCOTT_SUMTRANSACTIONS(Scotts_Org1,'COA - VALUE TABLE'!$A289,'COA - VALUE TABLE'!BJ$5,'COA - VALUE TABLE'!BJ$6),0)</f>
        <v>0</v>
      </c>
    </row>
    <row r="290" spans="1:62" x14ac:dyDescent="0.2">
      <c r="A290" s="2"/>
      <c r="B290" s="341"/>
      <c r="C290" s="341"/>
      <c r="D290" s="341"/>
      <c r="E290" s="341"/>
      <c r="F290" s="341"/>
      <c r="G290" s="341"/>
      <c r="H290" s="341"/>
      <c r="I290" s="341"/>
      <c r="J290" s="341"/>
      <c r="K290" s="3"/>
      <c r="L290" t="str">
        <f t="shared" si="63"/>
        <v xml:space="preserve"> - </v>
      </c>
      <c r="M290" t="s">
        <v>456</v>
      </c>
      <c r="S290" s="349" cm="1">
        <f t="array" ref="S290">IFERROR(_xldudf_SCOTT_SUMTRANSACTIONS(Scotts_Org1,'COA - VALUE TABLE'!$A290,'COA - VALUE TABLE'!S$5,'COA - VALUE TABLE'!S$6),0)</f>
        <v>0</v>
      </c>
      <c r="T290" s="350" cm="1">
        <f t="array" ref="T290">IFERROR(_xldudf_SCOTT_SUMTRANSACTIONS(Scotts_Org1,'COA - VALUE TABLE'!$A290,'COA - VALUE TABLE'!T$5,'COA - VALUE TABLE'!T$6),0)</f>
        <v>0</v>
      </c>
      <c r="U290" s="350" cm="1">
        <f t="array" ref="U290">IFERROR(_xldudf_SCOTT_SUMTRANSACTIONS(Scotts_Org1,'COA - VALUE TABLE'!$A290,'COA - VALUE TABLE'!U$5,'COA - VALUE TABLE'!U$6),0)</f>
        <v>0</v>
      </c>
      <c r="V290" s="350" cm="1">
        <f t="array" ref="V290">IFERROR(_xldudf_SCOTT_SUMTRANSACTIONS(Scotts_Org1,'COA - VALUE TABLE'!$A290,'COA - VALUE TABLE'!V$5,'COA - VALUE TABLE'!V$6),0)</f>
        <v>0</v>
      </c>
      <c r="W290" s="350" cm="1">
        <f t="array" ref="W290">IFERROR(_xldudf_SCOTT_SUMTRANSACTIONS(Scotts_Org1,'COA - VALUE TABLE'!$A290,'COA - VALUE TABLE'!W$5,'COA - VALUE TABLE'!W$6),0)</f>
        <v>0</v>
      </c>
      <c r="X290" s="350" cm="1">
        <f t="array" ref="X290">IFERROR(_xldudf_SCOTT_SUMTRANSACTIONS(Scotts_Org1,'COA - VALUE TABLE'!$A290,'COA - VALUE TABLE'!X$5,'COA - VALUE TABLE'!X$6),0)</f>
        <v>0</v>
      </c>
      <c r="Y290" s="350" cm="1">
        <f t="array" ref="Y290">IFERROR(_xldudf_SCOTT_SUMTRANSACTIONS(Scotts_Org1,'COA - VALUE TABLE'!$A290,'COA - VALUE TABLE'!Y$5,'COA - VALUE TABLE'!Y$6),0)</f>
        <v>0</v>
      </c>
      <c r="Z290" s="350" cm="1">
        <f t="array" ref="Z290">IFERROR(_xldudf_SCOTT_SUMTRANSACTIONS(Scotts_Org1,'COA - VALUE TABLE'!$A290,'COA - VALUE TABLE'!Z$5,'COA - VALUE TABLE'!Z$6),0)</f>
        <v>0</v>
      </c>
      <c r="AA290" s="350" cm="1">
        <f t="array" ref="AA290">IFERROR(_xldudf_SCOTT_SUMTRANSACTIONS(Scotts_Org1,'COA - VALUE TABLE'!$A290,'COA - VALUE TABLE'!AA$5,'COA - VALUE TABLE'!AA$6),0)</f>
        <v>0</v>
      </c>
      <c r="AB290" s="350" cm="1">
        <f t="array" ref="AB290">IFERROR(_xldudf_SCOTT_SUMTRANSACTIONS(Scotts_Org1,'COA - VALUE TABLE'!$A290,'COA - VALUE TABLE'!AB$5,'COA - VALUE TABLE'!AB$6),0)</f>
        <v>0</v>
      </c>
      <c r="AC290" s="350" cm="1">
        <f t="array" ref="AC290">IFERROR(_xldudf_SCOTT_SUMTRANSACTIONS(Scotts_Org1,'COA - VALUE TABLE'!$A290,'COA - VALUE TABLE'!AC$5,'COA - VALUE TABLE'!AC$6),0)</f>
        <v>0</v>
      </c>
      <c r="AD290" s="350" cm="1">
        <f t="array" ref="AD290">IFERROR(_xldudf_SCOTT_SUMTRANSACTIONS(Scotts_Org1,'COA - VALUE TABLE'!$A290,'COA - VALUE TABLE'!AD$5,'COA - VALUE TABLE'!AD$6),0)</f>
        <v>0</v>
      </c>
      <c r="AE290" s="350">
        <f t="shared" si="78"/>
        <v>0</v>
      </c>
      <c r="AF290" s="350">
        <f>IF(Header!$C$4=S$7,S290,0)+IF(Header!$C$4=T$7,T290,0)+IF(Header!$C$4=U$7,U290,0)+IF(Header!$C$4=V$7,V290,0)+IF(Header!$C$4=W$7,W290,0)+IF(Header!$C$4=X$7,X290,0)+IF(Header!$C$4=Y$7,Y290,0)+IF(Header!$C$4=Z$7,Z290,0)+IF(Header!$C$4=AA$7,AA290,0)+IF(Header!$C$4=AB$7,AB290,0)+IF(Header!$C$4=AC$7,AC290,0)+IF(Header!$C$4=AD$7,AD290,0)</f>
        <v>0</v>
      </c>
      <c r="AG290" s="351">
        <f t="shared" si="77"/>
        <v>0</v>
      </c>
      <c r="AJ290" s="2">
        <f t="shared" si="65"/>
        <v>0</v>
      </c>
      <c r="AK290" s="341">
        <f t="shared" si="66"/>
        <v>0</v>
      </c>
      <c r="AL290" s="341">
        <f t="shared" si="67"/>
        <v>0</v>
      </c>
      <c r="AM290" s="341">
        <f t="shared" si="68"/>
        <v>0</v>
      </c>
      <c r="AN290" s="341">
        <f t="shared" si="69"/>
        <v>0</v>
      </c>
      <c r="AO290" s="341">
        <f t="shared" si="70"/>
        <v>0</v>
      </c>
      <c r="AP290" s="341">
        <f t="shared" si="71"/>
        <v>0</v>
      </c>
      <c r="AQ290" s="341">
        <f t="shared" si="72"/>
        <v>0</v>
      </c>
      <c r="AR290" s="341">
        <f t="shared" si="73"/>
        <v>0</v>
      </c>
      <c r="AS290" s="341">
        <f t="shared" si="74"/>
        <v>0</v>
      </c>
      <c r="AT290" s="341">
        <f t="shared" si="75"/>
        <v>0</v>
      </c>
      <c r="AU290" s="341">
        <f t="shared" si="76"/>
        <v>0</v>
      </c>
      <c r="AV290" s="351"/>
      <c r="AX290" s="349" cm="1">
        <f t="array" ref="AX290">IFERROR(_xldudf_SCOTT_SUMTRANSACTIONS(Scotts_Org1,'COA - VALUE TABLE'!$A290,'COA - VALUE TABLE'!AX$5,'COA - VALUE TABLE'!AX$6),0)</f>
        <v>0</v>
      </c>
      <c r="AY290" s="350" cm="1">
        <f t="array" ref="AY290">IFERROR(_xldudf_SCOTT_SUMTRANSACTIONS(Scotts_Org1,'COA - VALUE TABLE'!$A290,'COA - VALUE TABLE'!AY$5,'COA - VALUE TABLE'!AY$6),0)</f>
        <v>0</v>
      </c>
      <c r="AZ290" s="350" cm="1">
        <f t="array" ref="AZ290">IFERROR(_xldudf_SCOTT_SUMTRANSACTIONS(Scotts_Org1,'COA - VALUE TABLE'!$A290,'COA - VALUE TABLE'!AZ$5,'COA - VALUE TABLE'!AZ$6),0)</f>
        <v>0</v>
      </c>
      <c r="BA290" s="350" cm="1">
        <f t="array" ref="BA290">IFERROR(_xldudf_SCOTT_SUMTRANSACTIONS(Scotts_Org1,'COA - VALUE TABLE'!$A290,'COA - VALUE TABLE'!BA$5,'COA - VALUE TABLE'!BA$6),0)</f>
        <v>0</v>
      </c>
      <c r="BB290" s="350" cm="1">
        <f t="array" ref="BB290">IFERROR(_xldudf_SCOTT_SUMTRANSACTIONS(Scotts_Org1,'COA - VALUE TABLE'!$A290,'COA - VALUE TABLE'!BB$5,'COA - VALUE TABLE'!BB$6),0)</f>
        <v>0</v>
      </c>
      <c r="BC290" s="350" cm="1">
        <f t="array" ref="BC290">IFERROR(_xldudf_SCOTT_SUMTRANSACTIONS(Scotts_Org1,'COA - VALUE TABLE'!$A290,'COA - VALUE TABLE'!BC$5,'COA - VALUE TABLE'!BC$6),0)</f>
        <v>0</v>
      </c>
      <c r="BD290" s="350" cm="1">
        <f t="array" ref="BD290">IFERROR(_xldudf_SCOTT_SUMTRANSACTIONS(Scotts_Org1,'COA - VALUE TABLE'!$A290,'COA - VALUE TABLE'!BD$5,'COA - VALUE TABLE'!BD$6),0)</f>
        <v>0</v>
      </c>
      <c r="BE290" s="350" cm="1">
        <f t="array" ref="BE290">IFERROR(_xldudf_SCOTT_SUMTRANSACTIONS(Scotts_Org1,'COA - VALUE TABLE'!$A290,'COA - VALUE TABLE'!BE$5,'COA - VALUE TABLE'!BE$6),0)</f>
        <v>0</v>
      </c>
      <c r="BF290" s="350" cm="1">
        <f t="array" ref="BF290">IFERROR(_xldudf_SCOTT_SUMTRANSACTIONS(Scotts_Org1,'COA - VALUE TABLE'!$A290,'COA - VALUE TABLE'!BF$5,'COA - VALUE TABLE'!BF$6),0)</f>
        <v>0</v>
      </c>
      <c r="BG290" s="350" cm="1">
        <f t="array" ref="BG290">IFERROR(_xldudf_SCOTT_SUMTRANSACTIONS(Scotts_Org1,'COA - VALUE TABLE'!$A290,'COA - VALUE TABLE'!BG$5,'COA - VALUE TABLE'!BG$6),0)</f>
        <v>0</v>
      </c>
      <c r="BH290" s="350" cm="1">
        <f t="array" ref="BH290">IFERROR(_xldudf_SCOTT_SUMTRANSACTIONS(Scotts_Org1,'COA - VALUE TABLE'!$A290,'COA - VALUE TABLE'!BH$5,'COA - VALUE TABLE'!BH$6),0)</f>
        <v>0</v>
      </c>
      <c r="BI290" s="350" cm="1">
        <f t="array" ref="BI290">IFERROR(_xldudf_SCOTT_SUMTRANSACTIONS(Scotts_Org1,'COA - VALUE TABLE'!$A290,'COA - VALUE TABLE'!BI$5,'COA - VALUE TABLE'!BI$6),0)</f>
        <v>0</v>
      </c>
      <c r="BJ290" s="351" cm="1">
        <f t="array" ref="BJ290">IFERROR(_xldudf_SCOTT_SUMTRANSACTIONS(Scotts_Org1,'COA - VALUE TABLE'!$A290,'COA - VALUE TABLE'!BJ$5,'COA - VALUE TABLE'!BJ$6),0)</f>
        <v>0</v>
      </c>
    </row>
    <row r="291" spans="1:62" x14ac:dyDescent="0.2">
      <c r="A291" s="2"/>
      <c r="B291" s="341"/>
      <c r="C291" s="341"/>
      <c r="D291" s="341"/>
      <c r="E291" s="341"/>
      <c r="F291" s="341"/>
      <c r="G291" s="341"/>
      <c r="H291" s="341"/>
      <c r="I291" s="341"/>
      <c r="J291" s="341"/>
      <c r="K291" s="3"/>
      <c r="L291" t="str">
        <f t="shared" si="63"/>
        <v xml:space="preserve"> - </v>
      </c>
      <c r="M291" t="s">
        <v>456</v>
      </c>
      <c r="S291" s="349" cm="1">
        <f t="array" ref="S291">IFERROR(_xldudf_SCOTT_SUMTRANSACTIONS(Scotts_Org1,'COA - VALUE TABLE'!$A291,'COA - VALUE TABLE'!S$5,'COA - VALUE TABLE'!S$6),0)</f>
        <v>0</v>
      </c>
      <c r="T291" s="350" cm="1">
        <f t="array" ref="T291">IFERROR(_xldudf_SCOTT_SUMTRANSACTIONS(Scotts_Org1,'COA - VALUE TABLE'!$A291,'COA - VALUE TABLE'!T$5,'COA - VALUE TABLE'!T$6),0)</f>
        <v>0</v>
      </c>
      <c r="U291" s="350" cm="1">
        <f t="array" ref="U291">IFERROR(_xldudf_SCOTT_SUMTRANSACTIONS(Scotts_Org1,'COA - VALUE TABLE'!$A291,'COA - VALUE TABLE'!U$5,'COA - VALUE TABLE'!U$6),0)</f>
        <v>0</v>
      </c>
      <c r="V291" s="350" cm="1">
        <f t="array" ref="V291">IFERROR(_xldudf_SCOTT_SUMTRANSACTIONS(Scotts_Org1,'COA - VALUE TABLE'!$A291,'COA - VALUE TABLE'!V$5,'COA - VALUE TABLE'!V$6),0)</f>
        <v>0</v>
      </c>
      <c r="W291" s="350" cm="1">
        <f t="array" ref="W291">IFERROR(_xldudf_SCOTT_SUMTRANSACTIONS(Scotts_Org1,'COA - VALUE TABLE'!$A291,'COA - VALUE TABLE'!W$5,'COA - VALUE TABLE'!W$6),0)</f>
        <v>0</v>
      </c>
      <c r="X291" s="350" cm="1">
        <f t="array" ref="X291">IFERROR(_xldudf_SCOTT_SUMTRANSACTIONS(Scotts_Org1,'COA - VALUE TABLE'!$A291,'COA - VALUE TABLE'!X$5,'COA - VALUE TABLE'!X$6),0)</f>
        <v>0</v>
      </c>
      <c r="Y291" s="350" cm="1">
        <f t="array" ref="Y291">IFERROR(_xldudf_SCOTT_SUMTRANSACTIONS(Scotts_Org1,'COA - VALUE TABLE'!$A291,'COA - VALUE TABLE'!Y$5,'COA - VALUE TABLE'!Y$6),0)</f>
        <v>0</v>
      </c>
      <c r="Z291" s="350" cm="1">
        <f t="array" ref="Z291">IFERROR(_xldudf_SCOTT_SUMTRANSACTIONS(Scotts_Org1,'COA - VALUE TABLE'!$A291,'COA - VALUE TABLE'!Z$5,'COA - VALUE TABLE'!Z$6),0)</f>
        <v>0</v>
      </c>
      <c r="AA291" s="350" cm="1">
        <f t="array" ref="AA291">IFERROR(_xldudf_SCOTT_SUMTRANSACTIONS(Scotts_Org1,'COA - VALUE TABLE'!$A291,'COA - VALUE TABLE'!AA$5,'COA - VALUE TABLE'!AA$6),0)</f>
        <v>0</v>
      </c>
      <c r="AB291" s="350" cm="1">
        <f t="array" ref="AB291">IFERROR(_xldudf_SCOTT_SUMTRANSACTIONS(Scotts_Org1,'COA - VALUE TABLE'!$A291,'COA - VALUE TABLE'!AB$5,'COA - VALUE TABLE'!AB$6),0)</f>
        <v>0</v>
      </c>
      <c r="AC291" s="350" cm="1">
        <f t="array" ref="AC291">IFERROR(_xldudf_SCOTT_SUMTRANSACTIONS(Scotts_Org1,'COA - VALUE TABLE'!$A291,'COA - VALUE TABLE'!AC$5,'COA - VALUE TABLE'!AC$6),0)</f>
        <v>0</v>
      </c>
      <c r="AD291" s="350" cm="1">
        <f t="array" ref="AD291">IFERROR(_xldudf_SCOTT_SUMTRANSACTIONS(Scotts_Org1,'COA - VALUE TABLE'!$A291,'COA - VALUE TABLE'!AD$5,'COA - VALUE TABLE'!AD$6),0)</f>
        <v>0</v>
      </c>
      <c r="AE291" s="350">
        <f t="shared" si="78"/>
        <v>0</v>
      </c>
      <c r="AF291" s="350">
        <f>IF(Header!$C$4=S$7,S291,0)+IF(Header!$C$4=T$7,T291,0)+IF(Header!$C$4=U$7,U291,0)+IF(Header!$C$4=V$7,V291,0)+IF(Header!$C$4=W$7,W291,0)+IF(Header!$C$4=X$7,X291,0)+IF(Header!$C$4=Y$7,Y291,0)+IF(Header!$C$4=Z$7,Z291,0)+IF(Header!$C$4=AA$7,AA291,0)+IF(Header!$C$4=AB$7,AB291,0)+IF(Header!$C$4=AC$7,AC291,0)+IF(Header!$C$4=AD$7,AD291,0)</f>
        <v>0</v>
      </c>
      <c r="AG291" s="351">
        <f t="shared" si="77"/>
        <v>0</v>
      </c>
      <c r="AJ291" s="2">
        <f t="shared" si="65"/>
        <v>0</v>
      </c>
      <c r="AK291" s="341">
        <f t="shared" si="66"/>
        <v>0</v>
      </c>
      <c r="AL291" s="341">
        <f t="shared" si="67"/>
        <v>0</v>
      </c>
      <c r="AM291" s="341">
        <f t="shared" si="68"/>
        <v>0</v>
      </c>
      <c r="AN291" s="341">
        <f t="shared" si="69"/>
        <v>0</v>
      </c>
      <c r="AO291" s="341">
        <f t="shared" si="70"/>
        <v>0</v>
      </c>
      <c r="AP291" s="341">
        <f t="shared" si="71"/>
        <v>0</v>
      </c>
      <c r="AQ291" s="341">
        <f t="shared" si="72"/>
        <v>0</v>
      </c>
      <c r="AR291" s="341">
        <f t="shared" si="73"/>
        <v>0</v>
      </c>
      <c r="AS291" s="341">
        <f t="shared" si="74"/>
        <v>0</v>
      </c>
      <c r="AT291" s="341">
        <f t="shared" si="75"/>
        <v>0</v>
      </c>
      <c r="AU291" s="341">
        <f t="shared" si="76"/>
        <v>0</v>
      </c>
      <c r="AV291" s="351"/>
      <c r="AX291" s="349" cm="1">
        <f t="array" ref="AX291">IFERROR(_xldudf_SCOTT_SUMTRANSACTIONS(Scotts_Org1,'COA - VALUE TABLE'!$A291,'COA - VALUE TABLE'!AX$5,'COA - VALUE TABLE'!AX$6),0)</f>
        <v>0</v>
      </c>
      <c r="AY291" s="350" cm="1">
        <f t="array" ref="AY291">IFERROR(_xldudf_SCOTT_SUMTRANSACTIONS(Scotts_Org1,'COA - VALUE TABLE'!$A291,'COA - VALUE TABLE'!AY$5,'COA - VALUE TABLE'!AY$6),0)</f>
        <v>0</v>
      </c>
      <c r="AZ291" s="350" cm="1">
        <f t="array" ref="AZ291">IFERROR(_xldudf_SCOTT_SUMTRANSACTIONS(Scotts_Org1,'COA - VALUE TABLE'!$A291,'COA - VALUE TABLE'!AZ$5,'COA - VALUE TABLE'!AZ$6),0)</f>
        <v>0</v>
      </c>
      <c r="BA291" s="350" cm="1">
        <f t="array" ref="BA291">IFERROR(_xldudf_SCOTT_SUMTRANSACTIONS(Scotts_Org1,'COA - VALUE TABLE'!$A291,'COA - VALUE TABLE'!BA$5,'COA - VALUE TABLE'!BA$6),0)</f>
        <v>0</v>
      </c>
      <c r="BB291" s="350" cm="1">
        <f t="array" ref="BB291">IFERROR(_xldudf_SCOTT_SUMTRANSACTIONS(Scotts_Org1,'COA - VALUE TABLE'!$A291,'COA - VALUE TABLE'!BB$5,'COA - VALUE TABLE'!BB$6),0)</f>
        <v>0</v>
      </c>
      <c r="BC291" s="350" cm="1">
        <f t="array" ref="BC291">IFERROR(_xldudf_SCOTT_SUMTRANSACTIONS(Scotts_Org1,'COA - VALUE TABLE'!$A291,'COA - VALUE TABLE'!BC$5,'COA - VALUE TABLE'!BC$6),0)</f>
        <v>0</v>
      </c>
      <c r="BD291" s="350" cm="1">
        <f t="array" ref="BD291">IFERROR(_xldudf_SCOTT_SUMTRANSACTIONS(Scotts_Org1,'COA - VALUE TABLE'!$A291,'COA - VALUE TABLE'!BD$5,'COA - VALUE TABLE'!BD$6),0)</f>
        <v>0</v>
      </c>
      <c r="BE291" s="350" cm="1">
        <f t="array" ref="BE291">IFERROR(_xldudf_SCOTT_SUMTRANSACTIONS(Scotts_Org1,'COA - VALUE TABLE'!$A291,'COA - VALUE TABLE'!BE$5,'COA - VALUE TABLE'!BE$6),0)</f>
        <v>0</v>
      </c>
      <c r="BF291" s="350" cm="1">
        <f t="array" ref="BF291">IFERROR(_xldudf_SCOTT_SUMTRANSACTIONS(Scotts_Org1,'COA - VALUE TABLE'!$A291,'COA - VALUE TABLE'!BF$5,'COA - VALUE TABLE'!BF$6),0)</f>
        <v>0</v>
      </c>
      <c r="BG291" s="350" cm="1">
        <f t="array" ref="BG291">IFERROR(_xldudf_SCOTT_SUMTRANSACTIONS(Scotts_Org1,'COA - VALUE TABLE'!$A291,'COA - VALUE TABLE'!BG$5,'COA - VALUE TABLE'!BG$6),0)</f>
        <v>0</v>
      </c>
      <c r="BH291" s="350" cm="1">
        <f t="array" ref="BH291">IFERROR(_xldudf_SCOTT_SUMTRANSACTIONS(Scotts_Org1,'COA - VALUE TABLE'!$A291,'COA - VALUE TABLE'!BH$5,'COA - VALUE TABLE'!BH$6),0)</f>
        <v>0</v>
      </c>
      <c r="BI291" s="350" cm="1">
        <f t="array" ref="BI291">IFERROR(_xldudf_SCOTT_SUMTRANSACTIONS(Scotts_Org1,'COA - VALUE TABLE'!$A291,'COA - VALUE TABLE'!BI$5,'COA - VALUE TABLE'!BI$6),0)</f>
        <v>0</v>
      </c>
      <c r="BJ291" s="351" cm="1">
        <f t="array" ref="BJ291">IFERROR(_xldudf_SCOTT_SUMTRANSACTIONS(Scotts_Org1,'COA - VALUE TABLE'!$A291,'COA - VALUE TABLE'!BJ$5,'COA - VALUE TABLE'!BJ$6),0)</f>
        <v>0</v>
      </c>
    </row>
    <row r="292" spans="1:62" x14ac:dyDescent="0.2">
      <c r="A292" s="2"/>
      <c r="B292" s="341"/>
      <c r="C292" s="341"/>
      <c r="D292" s="341"/>
      <c r="E292" s="341"/>
      <c r="F292" s="341"/>
      <c r="G292" s="341"/>
      <c r="H292" s="341"/>
      <c r="I292" s="341"/>
      <c r="J292" s="341"/>
      <c r="K292" s="3"/>
      <c r="L292" t="str">
        <f t="shared" si="63"/>
        <v xml:space="preserve"> - </v>
      </c>
      <c r="M292" t="s">
        <v>456</v>
      </c>
      <c r="S292" s="349" cm="1">
        <f t="array" ref="S292">IFERROR(_xldudf_SCOTT_SUMTRANSACTIONS(Scotts_Org1,'COA - VALUE TABLE'!$A292,'COA - VALUE TABLE'!S$5,'COA - VALUE TABLE'!S$6),0)</f>
        <v>0</v>
      </c>
      <c r="T292" s="350" cm="1">
        <f t="array" ref="T292">IFERROR(_xldudf_SCOTT_SUMTRANSACTIONS(Scotts_Org1,'COA - VALUE TABLE'!$A292,'COA - VALUE TABLE'!T$5,'COA - VALUE TABLE'!T$6),0)</f>
        <v>0</v>
      </c>
      <c r="U292" s="350" cm="1">
        <f t="array" ref="U292">IFERROR(_xldudf_SCOTT_SUMTRANSACTIONS(Scotts_Org1,'COA - VALUE TABLE'!$A292,'COA - VALUE TABLE'!U$5,'COA - VALUE TABLE'!U$6),0)</f>
        <v>0</v>
      </c>
      <c r="V292" s="350" cm="1">
        <f t="array" ref="V292">IFERROR(_xldudf_SCOTT_SUMTRANSACTIONS(Scotts_Org1,'COA - VALUE TABLE'!$A292,'COA - VALUE TABLE'!V$5,'COA - VALUE TABLE'!V$6),0)</f>
        <v>0</v>
      </c>
      <c r="W292" s="350" cm="1">
        <f t="array" ref="W292">IFERROR(_xldudf_SCOTT_SUMTRANSACTIONS(Scotts_Org1,'COA - VALUE TABLE'!$A292,'COA - VALUE TABLE'!W$5,'COA - VALUE TABLE'!W$6),0)</f>
        <v>0</v>
      </c>
      <c r="X292" s="350" cm="1">
        <f t="array" ref="X292">IFERROR(_xldudf_SCOTT_SUMTRANSACTIONS(Scotts_Org1,'COA - VALUE TABLE'!$A292,'COA - VALUE TABLE'!X$5,'COA - VALUE TABLE'!X$6),0)</f>
        <v>0</v>
      </c>
      <c r="Y292" s="350" cm="1">
        <f t="array" ref="Y292">IFERROR(_xldudf_SCOTT_SUMTRANSACTIONS(Scotts_Org1,'COA - VALUE TABLE'!$A292,'COA - VALUE TABLE'!Y$5,'COA - VALUE TABLE'!Y$6),0)</f>
        <v>0</v>
      </c>
      <c r="Z292" s="350" cm="1">
        <f t="array" ref="Z292">IFERROR(_xldudf_SCOTT_SUMTRANSACTIONS(Scotts_Org1,'COA - VALUE TABLE'!$A292,'COA - VALUE TABLE'!Z$5,'COA - VALUE TABLE'!Z$6),0)</f>
        <v>0</v>
      </c>
      <c r="AA292" s="350" cm="1">
        <f t="array" ref="AA292">IFERROR(_xldudf_SCOTT_SUMTRANSACTIONS(Scotts_Org1,'COA - VALUE TABLE'!$A292,'COA - VALUE TABLE'!AA$5,'COA - VALUE TABLE'!AA$6),0)</f>
        <v>0</v>
      </c>
      <c r="AB292" s="350" cm="1">
        <f t="array" ref="AB292">IFERROR(_xldudf_SCOTT_SUMTRANSACTIONS(Scotts_Org1,'COA - VALUE TABLE'!$A292,'COA - VALUE TABLE'!AB$5,'COA - VALUE TABLE'!AB$6),0)</f>
        <v>0</v>
      </c>
      <c r="AC292" s="350" cm="1">
        <f t="array" ref="AC292">IFERROR(_xldudf_SCOTT_SUMTRANSACTIONS(Scotts_Org1,'COA - VALUE TABLE'!$A292,'COA - VALUE TABLE'!AC$5,'COA - VALUE TABLE'!AC$6),0)</f>
        <v>0</v>
      </c>
      <c r="AD292" s="350" cm="1">
        <f t="array" ref="AD292">IFERROR(_xldudf_SCOTT_SUMTRANSACTIONS(Scotts_Org1,'COA - VALUE TABLE'!$A292,'COA - VALUE TABLE'!AD$5,'COA - VALUE TABLE'!AD$6),0)</f>
        <v>0</v>
      </c>
      <c r="AE292" s="350">
        <f t="shared" si="78"/>
        <v>0</v>
      </c>
      <c r="AF292" s="350">
        <f>IF(Header!$C$4=S$7,S292,0)+IF(Header!$C$4=T$7,T292,0)+IF(Header!$C$4=U$7,U292,0)+IF(Header!$C$4=V$7,V292,0)+IF(Header!$C$4=W$7,W292,0)+IF(Header!$C$4=X$7,X292,0)+IF(Header!$C$4=Y$7,Y292,0)+IF(Header!$C$4=Z$7,Z292,0)+IF(Header!$C$4=AA$7,AA292,0)+IF(Header!$C$4=AB$7,AB292,0)+IF(Header!$C$4=AC$7,AC292,0)+IF(Header!$C$4=AD$7,AD292,0)</f>
        <v>0</v>
      </c>
      <c r="AG292" s="351">
        <f t="shared" si="77"/>
        <v>0</v>
      </c>
      <c r="AJ292" s="2">
        <f t="shared" si="65"/>
        <v>0</v>
      </c>
      <c r="AK292" s="341">
        <f t="shared" si="66"/>
        <v>0</v>
      </c>
      <c r="AL292" s="341">
        <f t="shared" si="67"/>
        <v>0</v>
      </c>
      <c r="AM292" s="341">
        <f t="shared" si="68"/>
        <v>0</v>
      </c>
      <c r="AN292" s="341">
        <f t="shared" si="69"/>
        <v>0</v>
      </c>
      <c r="AO292" s="341">
        <f t="shared" si="70"/>
        <v>0</v>
      </c>
      <c r="AP292" s="341">
        <f t="shared" si="71"/>
        <v>0</v>
      </c>
      <c r="AQ292" s="341">
        <f t="shared" si="72"/>
        <v>0</v>
      </c>
      <c r="AR292" s="341">
        <f t="shared" si="73"/>
        <v>0</v>
      </c>
      <c r="AS292" s="341">
        <f t="shared" si="74"/>
        <v>0</v>
      </c>
      <c r="AT292" s="341">
        <f t="shared" si="75"/>
        <v>0</v>
      </c>
      <c r="AU292" s="341">
        <f t="shared" si="76"/>
        <v>0</v>
      </c>
      <c r="AV292" s="351"/>
      <c r="AX292" s="349" cm="1">
        <f t="array" ref="AX292">IFERROR(_xldudf_SCOTT_SUMTRANSACTIONS(Scotts_Org1,'COA - VALUE TABLE'!$A292,'COA - VALUE TABLE'!AX$5,'COA - VALUE TABLE'!AX$6),0)</f>
        <v>0</v>
      </c>
      <c r="AY292" s="350" cm="1">
        <f t="array" ref="AY292">IFERROR(_xldudf_SCOTT_SUMTRANSACTIONS(Scotts_Org1,'COA - VALUE TABLE'!$A292,'COA - VALUE TABLE'!AY$5,'COA - VALUE TABLE'!AY$6),0)</f>
        <v>0</v>
      </c>
      <c r="AZ292" s="350" cm="1">
        <f t="array" ref="AZ292">IFERROR(_xldudf_SCOTT_SUMTRANSACTIONS(Scotts_Org1,'COA - VALUE TABLE'!$A292,'COA - VALUE TABLE'!AZ$5,'COA - VALUE TABLE'!AZ$6),0)</f>
        <v>0</v>
      </c>
      <c r="BA292" s="350" cm="1">
        <f t="array" ref="BA292">IFERROR(_xldudf_SCOTT_SUMTRANSACTIONS(Scotts_Org1,'COA - VALUE TABLE'!$A292,'COA - VALUE TABLE'!BA$5,'COA - VALUE TABLE'!BA$6),0)</f>
        <v>0</v>
      </c>
      <c r="BB292" s="350" cm="1">
        <f t="array" ref="BB292">IFERROR(_xldudf_SCOTT_SUMTRANSACTIONS(Scotts_Org1,'COA - VALUE TABLE'!$A292,'COA - VALUE TABLE'!BB$5,'COA - VALUE TABLE'!BB$6),0)</f>
        <v>0</v>
      </c>
      <c r="BC292" s="350" cm="1">
        <f t="array" ref="BC292">IFERROR(_xldudf_SCOTT_SUMTRANSACTIONS(Scotts_Org1,'COA - VALUE TABLE'!$A292,'COA - VALUE TABLE'!BC$5,'COA - VALUE TABLE'!BC$6),0)</f>
        <v>0</v>
      </c>
      <c r="BD292" s="350" cm="1">
        <f t="array" ref="BD292">IFERROR(_xldudf_SCOTT_SUMTRANSACTIONS(Scotts_Org1,'COA - VALUE TABLE'!$A292,'COA - VALUE TABLE'!BD$5,'COA - VALUE TABLE'!BD$6),0)</f>
        <v>0</v>
      </c>
      <c r="BE292" s="350" cm="1">
        <f t="array" ref="BE292">IFERROR(_xldudf_SCOTT_SUMTRANSACTIONS(Scotts_Org1,'COA - VALUE TABLE'!$A292,'COA - VALUE TABLE'!BE$5,'COA - VALUE TABLE'!BE$6),0)</f>
        <v>0</v>
      </c>
      <c r="BF292" s="350" cm="1">
        <f t="array" ref="BF292">IFERROR(_xldudf_SCOTT_SUMTRANSACTIONS(Scotts_Org1,'COA - VALUE TABLE'!$A292,'COA - VALUE TABLE'!BF$5,'COA - VALUE TABLE'!BF$6),0)</f>
        <v>0</v>
      </c>
      <c r="BG292" s="350" cm="1">
        <f t="array" ref="BG292">IFERROR(_xldudf_SCOTT_SUMTRANSACTIONS(Scotts_Org1,'COA - VALUE TABLE'!$A292,'COA - VALUE TABLE'!BG$5,'COA - VALUE TABLE'!BG$6),0)</f>
        <v>0</v>
      </c>
      <c r="BH292" s="350" cm="1">
        <f t="array" ref="BH292">IFERROR(_xldudf_SCOTT_SUMTRANSACTIONS(Scotts_Org1,'COA - VALUE TABLE'!$A292,'COA - VALUE TABLE'!BH$5,'COA - VALUE TABLE'!BH$6),0)</f>
        <v>0</v>
      </c>
      <c r="BI292" s="350" cm="1">
        <f t="array" ref="BI292">IFERROR(_xldudf_SCOTT_SUMTRANSACTIONS(Scotts_Org1,'COA - VALUE TABLE'!$A292,'COA - VALUE TABLE'!BI$5,'COA - VALUE TABLE'!BI$6),0)</f>
        <v>0</v>
      </c>
      <c r="BJ292" s="351" cm="1">
        <f t="array" ref="BJ292">IFERROR(_xldudf_SCOTT_SUMTRANSACTIONS(Scotts_Org1,'COA - VALUE TABLE'!$A292,'COA - VALUE TABLE'!BJ$5,'COA - VALUE TABLE'!BJ$6),0)</f>
        <v>0</v>
      </c>
    </row>
    <row r="293" spans="1:62" x14ac:dyDescent="0.2">
      <c r="A293" s="2"/>
      <c r="B293" s="341"/>
      <c r="C293" s="341"/>
      <c r="D293" s="341"/>
      <c r="E293" s="341"/>
      <c r="F293" s="341"/>
      <c r="G293" s="341"/>
      <c r="H293" s="341"/>
      <c r="I293" s="341"/>
      <c r="J293" s="341"/>
      <c r="K293" s="3"/>
      <c r="L293" t="str">
        <f t="shared" si="63"/>
        <v xml:space="preserve"> - </v>
      </c>
      <c r="M293" t="s">
        <v>456</v>
      </c>
      <c r="S293" s="349" cm="1">
        <f t="array" ref="S293">IFERROR(_xldudf_SCOTT_SUMTRANSACTIONS(Scotts_Org1,'COA - VALUE TABLE'!$A293,'COA - VALUE TABLE'!S$5,'COA - VALUE TABLE'!S$6),0)</f>
        <v>0</v>
      </c>
      <c r="T293" s="350" cm="1">
        <f t="array" ref="T293">IFERROR(_xldudf_SCOTT_SUMTRANSACTIONS(Scotts_Org1,'COA - VALUE TABLE'!$A293,'COA - VALUE TABLE'!T$5,'COA - VALUE TABLE'!T$6),0)</f>
        <v>0</v>
      </c>
      <c r="U293" s="350" cm="1">
        <f t="array" ref="U293">IFERROR(_xldudf_SCOTT_SUMTRANSACTIONS(Scotts_Org1,'COA - VALUE TABLE'!$A293,'COA - VALUE TABLE'!U$5,'COA - VALUE TABLE'!U$6),0)</f>
        <v>0</v>
      </c>
      <c r="V293" s="350" cm="1">
        <f t="array" ref="V293">IFERROR(_xldudf_SCOTT_SUMTRANSACTIONS(Scotts_Org1,'COA - VALUE TABLE'!$A293,'COA - VALUE TABLE'!V$5,'COA - VALUE TABLE'!V$6),0)</f>
        <v>0</v>
      </c>
      <c r="W293" s="350" cm="1">
        <f t="array" ref="W293">IFERROR(_xldudf_SCOTT_SUMTRANSACTIONS(Scotts_Org1,'COA - VALUE TABLE'!$A293,'COA - VALUE TABLE'!W$5,'COA - VALUE TABLE'!W$6),0)</f>
        <v>0</v>
      </c>
      <c r="X293" s="350" cm="1">
        <f t="array" ref="X293">IFERROR(_xldudf_SCOTT_SUMTRANSACTIONS(Scotts_Org1,'COA - VALUE TABLE'!$A293,'COA - VALUE TABLE'!X$5,'COA - VALUE TABLE'!X$6),0)</f>
        <v>0</v>
      </c>
      <c r="Y293" s="350" cm="1">
        <f t="array" ref="Y293">IFERROR(_xldudf_SCOTT_SUMTRANSACTIONS(Scotts_Org1,'COA - VALUE TABLE'!$A293,'COA - VALUE TABLE'!Y$5,'COA - VALUE TABLE'!Y$6),0)</f>
        <v>0</v>
      </c>
      <c r="Z293" s="350" cm="1">
        <f t="array" ref="Z293">IFERROR(_xldudf_SCOTT_SUMTRANSACTIONS(Scotts_Org1,'COA - VALUE TABLE'!$A293,'COA - VALUE TABLE'!Z$5,'COA - VALUE TABLE'!Z$6),0)</f>
        <v>0</v>
      </c>
      <c r="AA293" s="350" cm="1">
        <f t="array" ref="AA293">IFERROR(_xldudf_SCOTT_SUMTRANSACTIONS(Scotts_Org1,'COA - VALUE TABLE'!$A293,'COA - VALUE TABLE'!AA$5,'COA - VALUE TABLE'!AA$6),0)</f>
        <v>0</v>
      </c>
      <c r="AB293" s="350" cm="1">
        <f t="array" ref="AB293">IFERROR(_xldudf_SCOTT_SUMTRANSACTIONS(Scotts_Org1,'COA - VALUE TABLE'!$A293,'COA - VALUE TABLE'!AB$5,'COA - VALUE TABLE'!AB$6),0)</f>
        <v>0</v>
      </c>
      <c r="AC293" s="350" cm="1">
        <f t="array" ref="AC293">IFERROR(_xldudf_SCOTT_SUMTRANSACTIONS(Scotts_Org1,'COA - VALUE TABLE'!$A293,'COA - VALUE TABLE'!AC$5,'COA - VALUE TABLE'!AC$6),0)</f>
        <v>0</v>
      </c>
      <c r="AD293" s="350" cm="1">
        <f t="array" ref="AD293">IFERROR(_xldudf_SCOTT_SUMTRANSACTIONS(Scotts_Org1,'COA - VALUE TABLE'!$A293,'COA - VALUE TABLE'!AD$5,'COA - VALUE TABLE'!AD$6),0)</f>
        <v>0</v>
      </c>
      <c r="AE293" s="350">
        <f t="shared" si="78"/>
        <v>0</v>
      </c>
      <c r="AF293" s="350">
        <f>IF(Header!$C$4=S$7,S293,0)+IF(Header!$C$4=T$7,T293,0)+IF(Header!$C$4=U$7,U293,0)+IF(Header!$C$4=V$7,V293,0)+IF(Header!$C$4=W$7,W293,0)+IF(Header!$C$4=X$7,X293,0)+IF(Header!$C$4=Y$7,Y293,0)+IF(Header!$C$4=Z$7,Z293,0)+IF(Header!$C$4=AA$7,AA293,0)+IF(Header!$C$4=AB$7,AB293,0)+IF(Header!$C$4=AC$7,AC293,0)+IF(Header!$C$4=AD$7,AD293,0)</f>
        <v>0</v>
      </c>
      <c r="AG293" s="351">
        <f t="shared" si="77"/>
        <v>0</v>
      </c>
      <c r="AJ293" s="2">
        <f t="shared" si="65"/>
        <v>0</v>
      </c>
      <c r="AK293" s="341">
        <f t="shared" si="66"/>
        <v>0</v>
      </c>
      <c r="AL293" s="341">
        <f t="shared" si="67"/>
        <v>0</v>
      </c>
      <c r="AM293" s="341">
        <f t="shared" si="68"/>
        <v>0</v>
      </c>
      <c r="AN293" s="341">
        <f t="shared" si="69"/>
        <v>0</v>
      </c>
      <c r="AO293" s="341">
        <f t="shared" si="70"/>
        <v>0</v>
      </c>
      <c r="AP293" s="341">
        <f t="shared" si="71"/>
        <v>0</v>
      </c>
      <c r="AQ293" s="341">
        <f t="shared" si="72"/>
        <v>0</v>
      </c>
      <c r="AR293" s="341">
        <f t="shared" si="73"/>
        <v>0</v>
      </c>
      <c r="AS293" s="341">
        <f t="shared" si="74"/>
        <v>0</v>
      </c>
      <c r="AT293" s="341">
        <f t="shared" si="75"/>
        <v>0</v>
      </c>
      <c r="AU293" s="341">
        <f t="shared" si="76"/>
        <v>0</v>
      </c>
      <c r="AV293" s="351"/>
      <c r="AX293" s="349" cm="1">
        <f t="array" ref="AX293">IFERROR(_xldudf_SCOTT_SUMTRANSACTIONS(Scotts_Org1,'COA - VALUE TABLE'!$A293,'COA - VALUE TABLE'!AX$5,'COA - VALUE TABLE'!AX$6),0)</f>
        <v>0</v>
      </c>
      <c r="AY293" s="350" cm="1">
        <f t="array" ref="AY293">IFERROR(_xldudf_SCOTT_SUMTRANSACTIONS(Scotts_Org1,'COA - VALUE TABLE'!$A293,'COA - VALUE TABLE'!AY$5,'COA - VALUE TABLE'!AY$6),0)</f>
        <v>0</v>
      </c>
      <c r="AZ293" s="350" cm="1">
        <f t="array" ref="AZ293">IFERROR(_xldudf_SCOTT_SUMTRANSACTIONS(Scotts_Org1,'COA - VALUE TABLE'!$A293,'COA - VALUE TABLE'!AZ$5,'COA - VALUE TABLE'!AZ$6),0)</f>
        <v>0</v>
      </c>
      <c r="BA293" s="350" cm="1">
        <f t="array" ref="BA293">IFERROR(_xldudf_SCOTT_SUMTRANSACTIONS(Scotts_Org1,'COA - VALUE TABLE'!$A293,'COA - VALUE TABLE'!BA$5,'COA - VALUE TABLE'!BA$6),0)</f>
        <v>0</v>
      </c>
      <c r="BB293" s="350" cm="1">
        <f t="array" ref="BB293">IFERROR(_xldudf_SCOTT_SUMTRANSACTIONS(Scotts_Org1,'COA - VALUE TABLE'!$A293,'COA - VALUE TABLE'!BB$5,'COA - VALUE TABLE'!BB$6),0)</f>
        <v>0</v>
      </c>
      <c r="BC293" s="350" cm="1">
        <f t="array" ref="BC293">IFERROR(_xldudf_SCOTT_SUMTRANSACTIONS(Scotts_Org1,'COA - VALUE TABLE'!$A293,'COA - VALUE TABLE'!BC$5,'COA - VALUE TABLE'!BC$6),0)</f>
        <v>0</v>
      </c>
      <c r="BD293" s="350" cm="1">
        <f t="array" ref="BD293">IFERROR(_xldudf_SCOTT_SUMTRANSACTIONS(Scotts_Org1,'COA - VALUE TABLE'!$A293,'COA - VALUE TABLE'!BD$5,'COA - VALUE TABLE'!BD$6),0)</f>
        <v>0</v>
      </c>
      <c r="BE293" s="350" cm="1">
        <f t="array" ref="BE293">IFERROR(_xldudf_SCOTT_SUMTRANSACTIONS(Scotts_Org1,'COA - VALUE TABLE'!$A293,'COA - VALUE TABLE'!BE$5,'COA - VALUE TABLE'!BE$6),0)</f>
        <v>0</v>
      </c>
      <c r="BF293" s="350" cm="1">
        <f t="array" ref="BF293">IFERROR(_xldudf_SCOTT_SUMTRANSACTIONS(Scotts_Org1,'COA - VALUE TABLE'!$A293,'COA - VALUE TABLE'!BF$5,'COA - VALUE TABLE'!BF$6),0)</f>
        <v>0</v>
      </c>
      <c r="BG293" s="350" cm="1">
        <f t="array" ref="BG293">IFERROR(_xldudf_SCOTT_SUMTRANSACTIONS(Scotts_Org1,'COA - VALUE TABLE'!$A293,'COA - VALUE TABLE'!BG$5,'COA - VALUE TABLE'!BG$6),0)</f>
        <v>0</v>
      </c>
      <c r="BH293" s="350" cm="1">
        <f t="array" ref="BH293">IFERROR(_xldudf_SCOTT_SUMTRANSACTIONS(Scotts_Org1,'COA - VALUE TABLE'!$A293,'COA - VALUE TABLE'!BH$5,'COA - VALUE TABLE'!BH$6),0)</f>
        <v>0</v>
      </c>
      <c r="BI293" s="350" cm="1">
        <f t="array" ref="BI293">IFERROR(_xldudf_SCOTT_SUMTRANSACTIONS(Scotts_Org1,'COA - VALUE TABLE'!$A293,'COA - VALUE TABLE'!BI$5,'COA - VALUE TABLE'!BI$6),0)</f>
        <v>0</v>
      </c>
      <c r="BJ293" s="351" cm="1">
        <f t="array" ref="BJ293">IFERROR(_xldudf_SCOTT_SUMTRANSACTIONS(Scotts_Org1,'COA - VALUE TABLE'!$A293,'COA - VALUE TABLE'!BJ$5,'COA - VALUE TABLE'!BJ$6),0)</f>
        <v>0</v>
      </c>
    </row>
    <row r="294" spans="1:62" x14ac:dyDescent="0.2">
      <c r="A294" s="2"/>
      <c r="B294" s="341"/>
      <c r="C294" s="341"/>
      <c r="D294" s="341"/>
      <c r="E294" s="341"/>
      <c r="F294" s="341"/>
      <c r="G294" s="341"/>
      <c r="H294" s="341"/>
      <c r="I294" s="341"/>
      <c r="J294" s="341"/>
      <c r="K294" s="3"/>
      <c r="L294" t="str">
        <f t="shared" si="63"/>
        <v xml:space="preserve"> - </v>
      </c>
      <c r="M294" t="s">
        <v>456</v>
      </c>
      <c r="S294" s="349" cm="1">
        <f t="array" ref="S294">IFERROR(_xldudf_SCOTT_SUMTRANSACTIONS(Scotts_Org1,'COA - VALUE TABLE'!$A294,'COA - VALUE TABLE'!S$5,'COA - VALUE TABLE'!S$6),0)</f>
        <v>0</v>
      </c>
      <c r="T294" s="350" cm="1">
        <f t="array" ref="T294">IFERROR(_xldudf_SCOTT_SUMTRANSACTIONS(Scotts_Org1,'COA - VALUE TABLE'!$A294,'COA - VALUE TABLE'!T$5,'COA - VALUE TABLE'!T$6),0)</f>
        <v>0</v>
      </c>
      <c r="U294" s="350" cm="1">
        <f t="array" ref="U294">IFERROR(_xldudf_SCOTT_SUMTRANSACTIONS(Scotts_Org1,'COA - VALUE TABLE'!$A294,'COA - VALUE TABLE'!U$5,'COA - VALUE TABLE'!U$6),0)</f>
        <v>0</v>
      </c>
      <c r="V294" s="350" cm="1">
        <f t="array" ref="V294">IFERROR(_xldudf_SCOTT_SUMTRANSACTIONS(Scotts_Org1,'COA - VALUE TABLE'!$A294,'COA - VALUE TABLE'!V$5,'COA - VALUE TABLE'!V$6),0)</f>
        <v>0</v>
      </c>
      <c r="W294" s="350" cm="1">
        <f t="array" ref="W294">IFERROR(_xldudf_SCOTT_SUMTRANSACTIONS(Scotts_Org1,'COA - VALUE TABLE'!$A294,'COA - VALUE TABLE'!W$5,'COA - VALUE TABLE'!W$6),0)</f>
        <v>0</v>
      </c>
      <c r="X294" s="350" cm="1">
        <f t="array" ref="X294">IFERROR(_xldudf_SCOTT_SUMTRANSACTIONS(Scotts_Org1,'COA - VALUE TABLE'!$A294,'COA - VALUE TABLE'!X$5,'COA - VALUE TABLE'!X$6),0)</f>
        <v>0</v>
      </c>
      <c r="Y294" s="350" cm="1">
        <f t="array" ref="Y294">IFERROR(_xldudf_SCOTT_SUMTRANSACTIONS(Scotts_Org1,'COA - VALUE TABLE'!$A294,'COA - VALUE TABLE'!Y$5,'COA - VALUE TABLE'!Y$6),0)</f>
        <v>0</v>
      </c>
      <c r="Z294" s="350" cm="1">
        <f t="array" ref="Z294">IFERROR(_xldudf_SCOTT_SUMTRANSACTIONS(Scotts_Org1,'COA - VALUE TABLE'!$A294,'COA - VALUE TABLE'!Z$5,'COA - VALUE TABLE'!Z$6),0)</f>
        <v>0</v>
      </c>
      <c r="AA294" s="350" cm="1">
        <f t="array" ref="AA294">IFERROR(_xldudf_SCOTT_SUMTRANSACTIONS(Scotts_Org1,'COA - VALUE TABLE'!$A294,'COA - VALUE TABLE'!AA$5,'COA - VALUE TABLE'!AA$6),0)</f>
        <v>0</v>
      </c>
      <c r="AB294" s="350" cm="1">
        <f t="array" ref="AB294">IFERROR(_xldudf_SCOTT_SUMTRANSACTIONS(Scotts_Org1,'COA - VALUE TABLE'!$A294,'COA - VALUE TABLE'!AB$5,'COA - VALUE TABLE'!AB$6),0)</f>
        <v>0</v>
      </c>
      <c r="AC294" s="350" cm="1">
        <f t="array" ref="AC294">IFERROR(_xldudf_SCOTT_SUMTRANSACTIONS(Scotts_Org1,'COA - VALUE TABLE'!$A294,'COA - VALUE TABLE'!AC$5,'COA - VALUE TABLE'!AC$6),0)</f>
        <v>0</v>
      </c>
      <c r="AD294" s="350" cm="1">
        <f t="array" ref="AD294">IFERROR(_xldudf_SCOTT_SUMTRANSACTIONS(Scotts_Org1,'COA - VALUE TABLE'!$A294,'COA - VALUE TABLE'!AD$5,'COA - VALUE TABLE'!AD$6),0)</f>
        <v>0</v>
      </c>
      <c r="AE294" s="350">
        <f t="shared" si="78"/>
        <v>0</v>
      </c>
      <c r="AF294" s="350">
        <f>IF(Header!$C$4=S$7,S294,0)+IF(Header!$C$4=T$7,T294,0)+IF(Header!$C$4=U$7,U294,0)+IF(Header!$C$4=V$7,V294,0)+IF(Header!$C$4=W$7,W294,0)+IF(Header!$C$4=X$7,X294,0)+IF(Header!$C$4=Y$7,Y294,0)+IF(Header!$C$4=Z$7,Z294,0)+IF(Header!$C$4=AA$7,AA294,0)+IF(Header!$C$4=AB$7,AB294,0)+IF(Header!$C$4=AC$7,AC294,0)+IF(Header!$C$4=AD$7,AD294,0)</f>
        <v>0</v>
      </c>
      <c r="AG294" s="351">
        <f t="shared" si="77"/>
        <v>0</v>
      </c>
      <c r="AJ294" s="2">
        <f t="shared" si="65"/>
        <v>0</v>
      </c>
      <c r="AK294" s="341">
        <f t="shared" si="66"/>
        <v>0</v>
      </c>
      <c r="AL294" s="341">
        <f t="shared" si="67"/>
        <v>0</v>
      </c>
      <c r="AM294" s="341">
        <f t="shared" si="68"/>
        <v>0</v>
      </c>
      <c r="AN294" s="341">
        <f t="shared" si="69"/>
        <v>0</v>
      </c>
      <c r="AO294" s="341">
        <f t="shared" si="70"/>
        <v>0</v>
      </c>
      <c r="AP294" s="341">
        <f t="shared" si="71"/>
        <v>0</v>
      </c>
      <c r="AQ294" s="341">
        <f t="shared" si="72"/>
        <v>0</v>
      </c>
      <c r="AR294" s="341">
        <f t="shared" si="73"/>
        <v>0</v>
      </c>
      <c r="AS294" s="341">
        <f t="shared" si="74"/>
        <v>0</v>
      </c>
      <c r="AT294" s="341">
        <f t="shared" si="75"/>
        <v>0</v>
      </c>
      <c r="AU294" s="341">
        <f t="shared" si="76"/>
        <v>0</v>
      </c>
      <c r="AV294" s="351"/>
      <c r="AX294" s="349" cm="1">
        <f t="array" ref="AX294">IFERROR(_xldudf_SCOTT_SUMTRANSACTIONS(Scotts_Org1,'COA - VALUE TABLE'!$A294,'COA - VALUE TABLE'!AX$5,'COA - VALUE TABLE'!AX$6),0)</f>
        <v>0</v>
      </c>
      <c r="AY294" s="350" cm="1">
        <f t="array" ref="AY294">IFERROR(_xldudf_SCOTT_SUMTRANSACTIONS(Scotts_Org1,'COA - VALUE TABLE'!$A294,'COA - VALUE TABLE'!AY$5,'COA - VALUE TABLE'!AY$6),0)</f>
        <v>0</v>
      </c>
      <c r="AZ294" s="350" cm="1">
        <f t="array" ref="AZ294">IFERROR(_xldudf_SCOTT_SUMTRANSACTIONS(Scotts_Org1,'COA - VALUE TABLE'!$A294,'COA - VALUE TABLE'!AZ$5,'COA - VALUE TABLE'!AZ$6),0)</f>
        <v>0</v>
      </c>
      <c r="BA294" s="350" cm="1">
        <f t="array" ref="BA294">IFERROR(_xldudf_SCOTT_SUMTRANSACTIONS(Scotts_Org1,'COA - VALUE TABLE'!$A294,'COA - VALUE TABLE'!BA$5,'COA - VALUE TABLE'!BA$6),0)</f>
        <v>0</v>
      </c>
      <c r="BB294" s="350" cm="1">
        <f t="array" ref="BB294">IFERROR(_xldudf_SCOTT_SUMTRANSACTIONS(Scotts_Org1,'COA - VALUE TABLE'!$A294,'COA - VALUE TABLE'!BB$5,'COA - VALUE TABLE'!BB$6),0)</f>
        <v>0</v>
      </c>
      <c r="BC294" s="350" cm="1">
        <f t="array" ref="BC294">IFERROR(_xldudf_SCOTT_SUMTRANSACTIONS(Scotts_Org1,'COA - VALUE TABLE'!$A294,'COA - VALUE TABLE'!BC$5,'COA - VALUE TABLE'!BC$6),0)</f>
        <v>0</v>
      </c>
      <c r="BD294" s="350" cm="1">
        <f t="array" ref="BD294">IFERROR(_xldudf_SCOTT_SUMTRANSACTIONS(Scotts_Org1,'COA - VALUE TABLE'!$A294,'COA - VALUE TABLE'!BD$5,'COA - VALUE TABLE'!BD$6),0)</f>
        <v>0</v>
      </c>
      <c r="BE294" s="350" cm="1">
        <f t="array" ref="BE294">IFERROR(_xldudf_SCOTT_SUMTRANSACTIONS(Scotts_Org1,'COA - VALUE TABLE'!$A294,'COA - VALUE TABLE'!BE$5,'COA - VALUE TABLE'!BE$6),0)</f>
        <v>0</v>
      </c>
      <c r="BF294" s="350" cm="1">
        <f t="array" ref="BF294">IFERROR(_xldudf_SCOTT_SUMTRANSACTIONS(Scotts_Org1,'COA - VALUE TABLE'!$A294,'COA - VALUE TABLE'!BF$5,'COA - VALUE TABLE'!BF$6),0)</f>
        <v>0</v>
      </c>
      <c r="BG294" s="350" cm="1">
        <f t="array" ref="BG294">IFERROR(_xldudf_SCOTT_SUMTRANSACTIONS(Scotts_Org1,'COA - VALUE TABLE'!$A294,'COA - VALUE TABLE'!BG$5,'COA - VALUE TABLE'!BG$6),0)</f>
        <v>0</v>
      </c>
      <c r="BH294" s="350" cm="1">
        <f t="array" ref="BH294">IFERROR(_xldudf_SCOTT_SUMTRANSACTIONS(Scotts_Org1,'COA - VALUE TABLE'!$A294,'COA - VALUE TABLE'!BH$5,'COA - VALUE TABLE'!BH$6),0)</f>
        <v>0</v>
      </c>
      <c r="BI294" s="350" cm="1">
        <f t="array" ref="BI294">IFERROR(_xldudf_SCOTT_SUMTRANSACTIONS(Scotts_Org1,'COA - VALUE TABLE'!$A294,'COA - VALUE TABLE'!BI$5,'COA - VALUE TABLE'!BI$6),0)</f>
        <v>0</v>
      </c>
      <c r="BJ294" s="351" cm="1">
        <f t="array" ref="BJ294">IFERROR(_xldudf_SCOTT_SUMTRANSACTIONS(Scotts_Org1,'COA - VALUE TABLE'!$A294,'COA - VALUE TABLE'!BJ$5,'COA - VALUE TABLE'!BJ$6),0)</f>
        <v>0</v>
      </c>
    </row>
    <row r="295" spans="1:62" x14ac:dyDescent="0.2">
      <c r="A295" s="2"/>
      <c r="B295" s="341"/>
      <c r="C295" s="341"/>
      <c r="D295" s="341"/>
      <c r="E295" s="341"/>
      <c r="F295" s="341"/>
      <c r="G295" s="341"/>
      <c r="H295" s="341"/>
      <c r="I295" s="341"/>
      <c r="J295" s="341"/>
      <c r="K295" s="3"/>
      <c r="L295" t="str">
        <f t="shared" si="63"/>
        <v xml:space="preserve"> - </v>
      </c>
      <c r="M295" t="s">
        <v>456</v>
      </c>
      <c r="S295" s="349" cm="1">
        <f t="array" ref="S295">IFERROR(_xldudf_SCOTT_SUMTRANSACTIONS(Scotts_Org1,'COA - VALUE TABLE'!$A295,'COA - VALUE TABLE'!S$5,'COA - VALUE TABLE'!S$6),0)</f>
        <v>0</v>
      </c>
      <c r="T295" s="350" cm="1">
        <f t="array" ref="T295">IFERROR(_xldudf_SCOTT_SUMTRANSACTIONS(Scotts_Org1,'COA - VALUE TABLE'!$A295,'COA - VALUE TABLE'!T$5,'COA - VALUE TABLE'!T$6),0)</f>
        <v>0</v>
      </c>
      <c r="U295" s="350" cm="1">
        <f t="array" ref="U295">IFERROR(_xldudf_SCOTT_SUMTRANSACTIONS(Scotts_Org1,'COA - VALUE TABLE'!$A295,'COA - VALUE TABLE'!U$5,'COA - VALUE TABLE'!U$6),0)</f>
        <v>0</v>
      </c>
      <c r="V295" s="350" cm="1">
        <f t="array" ref="V295">IFERROR(_xldudf_SCOTT_SUMTRANSACTIONS(Scotts_Org1,'COA - VALUE TABLE'!$A295,'COA - VALUE TABLE'!V$5,'COA - VALUE TABLE'!V$6),0)</f>
        <v>0</v>
      </c>
      <c r="W295" s="350" cm="1">
        <f t="array" ref="W295">IFERROR(_xldudf_SCOTT_SUMTRANSACTIONS(Scotts_Org1,'COA - VALUE TABLE'!$A295,'COA - VALUE TABLE'!W$5,'COA - VALUE TABLE'!W$6),0)</f>
        <v>0</v>
      </c>
      <c r="X295" s="350" cm="1">
        <f t="array" ref="X295">IFERROR(_xldudf_SCOTT_SUMTRANSACTIONS(Scotts_Org1,'COA - VALUE TABLE'!$A295,'COA - VALUE TABLE'!X$5,'COA - VALUE TABLE'!X$6),0)</f>
        <v>0</v>
      </c>
      <c r="Y295" s="350" cm="1">
        <f t="array" ref="Y295">IFERROR(_xldudf_SCOTT_SUMTRANSACTIONS(Scotts_Org1,'COA - VALUE TABLE'!$A295,'COA - VALUE TABLE'!Y$5,'COA - VALUE TABLE'!Y$6),0)</f>
        <v>0</v>
      </c>
      <c r="Z295" s="350" cm="1">
        <f t="array" ref="Z295">IFERROR(_xldudf_SCOTT_SUMTRANSACTIONS(Scotts_Org1,'COA - VALUE TABLE'!$A295,'COA - VALUE TABLE'!Z$5,'COA - VALUE TABLE'!Z$6),0)</f>
        <v>0</v>
      </c>
      <c r="AA295" s="350" cm="1">
        <f t="array" ref="AA295">IFERROR(_xldudf_SCOTT_SUMTRANSACTIONS(Scotts_Org1,'COA - VALUE TABLE'!$A295,'COA - VALUE TABLE'!AA$5,'COA - VALUE TABLE'!AA$6),0)</f>
        <v>0</v>
      </c>
      <c r="AB295" s="350" cm="1">
        <f t="array" ref="AB295">IFERROR(_xldudf_SCOTT_SUMTRANSACTIONS(Scotts_Org1,'COA - VALUE TABLE'!$A295,'COA - VALUE TABLE'!AB$5,'COA - VALUE TABLE'!AB$6),0)</f>
        <v>0</v>
      </c>
      <c r="AC295" s="350" cm="1">
        <f t="array" ref="AC295">IFERROR(_xldudf_SCOTT_SUMTRANSACTIONS(Scotts_Org1,'COA - VALUE TABLE'!$A295,'COA - VALUE TABLE'!AC$5,'COA - VALUE TABLE'!AC$6),0)</f>
        <v>0</v>
      </c>
      <c r="AD295" s="350" cm="1">
        <f t="array" ref="AD295">IFERROR(_xldudf_SCOTT_SUMTRANSACTIONS(Scotts_Org1,'COA - VALUE TABLE'!$A295,'COA - VALUE TABLE'!AD$5,'COA - VALUE TABLE'!AD$6),0)</f>
        <v>0</v>
      </c>
      <c r="AE295" s="350">
        <f t="shared" si="78"/>
        <v>0</v>
      </c>
      <c r="AF295" s="350">
        <f>IF(Header!$C$4=S$7,S295,0)+IF(Header!$C$4=T$7,T295,0)+IF(Header!$C$4=U$7,U295,0)+IF(Header!$C$4=V$7,V295,0)+IF(Header!$C$4=W$7,W295,0)+IF(Header!$C$4=X$7,X295,0)+IF(Header!$C$4=Y$7,Y295,0)+IF(Header!$C$4=Z$7,Z295,0)+IF(Header!$C$4=AA$7,AA295,0)+IF(Header!$C$4=AB$7,AB295,0)+IF(Header!$C$4=AC$7,AC295,0)+IF(Header!$C$4=AD$7,AD295,0)</f>
        <v>0</v>
      </c>
      <c r="AG295" s="351">
        <f t="shared" si="77"/>
        <v>0</v>
      </c>
      <c r="AJ295" s="2">
        <f t="shared" si="65"/>
        <v>0</v>
      </c>
      <c r="AK295" s="341">
        <f t="shared" si="66"/>
        <v>0</v>
      </c>
      <c r="AL295" s="341">
        <f t="shared" si="67"/>
        <v>0</v>
      </c>
      <c r="AM295" s="341">
        <f t="shared" si="68"/>
        <v>0</v>
      </c>
      <c r="AN295" s="341">
        <f t="shared" si="69"/>
        <v>0</v>
      </c>
      <c r="AO295" s="341">
        <f t="shared" si="70"/>
        <v>0</v>
      </c>
      <c r="AP295" s="341">
        <f t="shared" si="71"/>
        <v>0</v>
      </c>
      <c r="AQ295" s="341">
        <f t="shared" si="72"/>
        <v>0</v>
      </c>
      <c r="AR295" s="341">
        <f t="shared" si="73"/>
        <v>0</v>
      </c>
      <c r="AS295" s="341">
        <f t="shared" si="74"/>
        <v>0</v>
      </c>
      <c r="AT295" s="341">
        <f t="shared" si="75"/>
        <v>0</v>
      </c>
      <c r="AU295" s="341">
        <f t="shared" si="76"/>
        <v>0</v>
      </c>
      <c r="AV295" s="351"/>
      <c r="AX295" s="349" cm="1">
        <f t="array" ref="AX295">IFERROR(_xldudf_SCOTT_SUMTRANSACTIONS(Scotts_Org1,'COA - VALUE TABLE'!$A295,'COA - VALUE TABLE'!AX$5,'COA - VALUE TABLE'!AX$6),0)</f>
        <v>0</v>
      </c>
      <c r="AY295" s="350" cm="1">
        <f t="array" ref="AY295">IFERROR(_xldudf_SCOTT_SUMTRANSACTIONS(Scotts_Org1,'COA - VALUE TABLE'!$A295,'COA - VALUE TABLE'!AY$5,'COA - VALUE TABLE'!AY$6),0)</f>
        <v>0</v>
      </c>
      <c r="AZ295" s="350" cm="1">
        <f t="array" ref="AZ295">IFERROR(_xldudf_SCOTT_SUMTRANSACTIONS(Scotts_Org1,'COA - VALUE TABLE'!$A295,'COA - VALUE TABLE'!AZ$5,'COA - VALUE TABLE'!AZ$6),0)</f>
        <v>0</v>
      </c>
      <c r="BA295" s="350" cm="1">
        <f t="array" ref="BA295">IFERROR(_xldudf_SCOTT_SUMTRANSACTIONS(Scotts_Org1,'COA - VALUE TABLE'!$A295,'COA - VALUE TABLE'!BA$5,'COA - VALUE TABLE'!BA$6),0)</f>
        <v>0</v>
      </c>
      <c r="BB295" s="350" cm="1">
        <f t="array" ref="BB295">IFERROR(_xldudf_SCOTT_SUMTRANSACTIONS(Scotts_Org1,'COA - VALUE TABLE'!$A295,'COA - VALUE TABLE'!BB$5,'COA - VALUE TABLE'!BB$6),0)</f>
        <v>0</v>
      </c>
      <c r="BC295" s="350" cm="1">
        <f t="array" ref="BC295">IFERROR(_xldudf_SCOTT_SUMTRANSACTIONS(Scotts_Org1,'COA - VALUE TABLE'!$A295,'COA - VALUE TABLE'!BC$5,'COA - VALUE TABLE'!BC$6),0)</f>
        <v>0</v>
      </c>
      <c r="BD295" s="350" cm="1">
        <f t="array" ref="BD295">IFERROR(_xldudf_SCOTT_SUMTRANSACTIONS(Scotts_Org1,'COA - VALUE TABLE'!$A295,'COA - VALUE TABLE'!BD$5,'COA - VALUE TABLE'!BD$6),0)</f>
        <v>0</v>
      </c>
      <c r="BE295" s="350" cm="1">
        <f t="array" ref="BE295">IFERROR(_xldudf_SCOTT_SUMTRANSACTIONS(Scotts_Org1,'COA - VALUE TABLE'!$A295,'COA - VALUE TABLE'!BE$5,'COA - VALUE TABLE'!BE$6),0)</f>
        <v>0</v>
      </c>
      <c r="BF295" s="350" cm="1">
        <f t="array" ref="BF295">IFERROR(_xldudf_SCOTT_SUMTRANSACTIONS(Scotts_Org1,'COA - VALUE TABLE'!$A295,'COA - VALUE TABLE'!BF$5,'COA - VALUE TABLE'!BF$6),0)</f>
        <v>0</v>
      </c>
      <c r="BG295" s="350" cm="1">
        <f t="array" ref="BG295">IFERROR(_xldudf_SCOTT_SUMTRANSACTIONS(Scotts_Org1,'COA - VALUE TABLE'!$A295,'COA - VALUE TABLE'!BG$5,'COA - VALUE TABLE'!BG$6),0)</f>
        <v>0</v>
      </c>
      <c r="BH295" s="350" cm="1">
        <f t="array" ref="BH295">IFERROR(_xldudf_SCOTT_SUMTRANSACTIONS(Scotts_Org1,'COA - VALUE TABLE'!$A295,'COA - VALUE TABLE'!BH$5,'COA - VALUE TABLE'!BH$6),0)</f>
        <v>0</v>
      </c>
      <c r="BI295" s="350" cm="1">
        <f t="array" ref="BI295">IFERROR(_xldudf_SCOTT_SUMTRANSACTIONS(Scotts_Org1,'COA - VALUE TABLE'!$A295,'COA - VALUE TABLE'!BI$5,'COA - VALUE TABLE'!BI$6),0)</f>
        <v>0</v>
      </c>
      <c r="BJ295" s="351" cm="1">
        <f t="array" ref="BJ295">IFERROR(_xldudf_SCOTT_SUMTRANSACTIONS(Scotts_Org1,'COA - VALUE TABLE'!$A295,'COA - VALUE TABLE'!BJ$5,'COA - VALUE TABLE'!BJ$6),0)</f>
        <v>0</v>
      </c>
    </row>
    <row r="296" spans="1:62" x14ac:dyDescent="0.2">
      <c r="A296" s="2"/>
      <c r="B296" s="341"/>
      <c r="C296" s="341"/>
      <c r="D296" s="341"/>
      <c r="E296" s="341"/>
      <c r="F296" s="341"/>
      <c r="G296" s="341"/>
      <c r="H296" s="341"/>
      <c r="I296" s="341"/>
      <c r="J296" s="341"/>
      <c r="K296" s="3"/>
      <c r="L296" t="str">
        <f t="shared" si="63"/>
        <v xml:space="preserve"> - </v>
      </c>
      <c r="M296" t="s">
        <v>456</v>
      </c>
      <c r="S296" s="349" cm="1">
        <f t="array" ref="S296">IFERROR(_xldudf_SCOTT_SUMTRANSACTIONS(Scotts_Org1,'COA - VALUE TABLE'!$A296,'COA - VALUE TABLE'!S$5,'COA - VALUE TABLE'!S$6),0)</f>
        <v>0</v>
      </c>
      <c r="T296" s="350" cm="1">
        <f t="array" ref="T296">IFERROR(_xldudf_SCOTT_SUMTRANSACTIONS(Scotts_Org1,'COA - VALUE TABLE'!$A296,'COA - VALUE TABLE'!T$5,'COA - VALUE TABLE'!T$6),0)</f>
        <v>0</v>
      </c>
      <c r="U296" s="350" cm="1">
        <f t="array" ref="U296">IFERROR(_xldudf_SCOTT_SUMTRANSACTIONS(Scotts_Org1,'COA - VALUE TABLE'!$A296,'COA - VALUE TABLE'!U$5,'COA - VALUE TABLE'!U$6),0)</f>
        <v>0</v>
      </c>
      <c r="V296" s="350" cm="1">
        <f t="array" ref="V296">IFERROR(_xldudf_SCOTT_SUMTRANSACTIONS(Scotts_Org1,'COA - VALUE TABLE'!$A296,'COA - VALUE TABLE'!V$5,'COA - VALUE TABLE'!V$6),0)</f>
        <v>0</v>
      </c>
      <c r="W296" s="350" cm="1">
        <f t="array" ref="W296">IFERROR(_xldudf_SCOTT_SUMTRANSACTIONS(Scotts_Org1,'COA - VALUE TABLE'!$A296,'COA - VALUE TABLE'!W$5,'COA - VALUE TABLE'!W$6),0)</f>
        <v>0</v>
      </c>
      <c r="X296" s="350" cm="1">
        <f t="array" ref="X296">IFERROR(_xldudf_SCOTT_SUMTRANSACTIONS(Scotts_Org1,'COA - VALUE TABLE'!$A296,'COA - VALUE TABLE'!X$5,'COA - VALUE TABLE'!X$6),0)</f>
        <v>0</v>
      </c>
      <c r="Y296" s="350" cm="1">
        <f t="array" ref="Y296">IFERROR(_xldudf_SCOTT_SUMTRANSACTIONS(Scotts_Org1,'COA - VALUE TABLE'!$A296,'COA - VALUE TABLE'!Y$5,'COA - VALUE TABLE'!Y$6),0)</f>
        <v>0</v>
      </c>
      <c r="Z296" s="350" cm="1">
        <f t="array" ref="Z296">IFERROR(_xldudf_SCOTT_SUMTRANSACTIONS(Scotts_Org1,'COA - VALUE TABLE'!$A296,'COA - VALUE TABLE'!Z$5,'COA - VALUE TABLE'!Z$6),0)</f>
        <v>0</v>
      </c>
      <c r="AA296" s="350" cm="1">
        <f t="array" ref="AA296">IFERROR(_xldudf_SCOTT_SUMTRANSACTIONS(Scotts_Org1,'COA - VALUE TABLE'!$A296,'COA - VALUE TABLE'!AA$5,'COA - VALUE TABLE'!AA$6),0)</f>
        <v>0</v>
      </c>
      <c r="AB296" s="350" cm="1">
        <f t="array" ref="AB296">IFERROR(_xldudf_SCOTT_SUMTRANSACTIONS(Scotts_Org1,'COA - VALUE TABLE'!$A296,'COA - VALUE TABLE'!AB$5,'COA - VALUE TABLE'!AB$6),0)</f>
        <v>0</v>
      </c>
      <c r="AC296" s="350" cm="1">
        <f t="array" ref="AC296">IFERROR(_xldudf_SCOTT_SUMTRANSACTIONS(Scotts_Org1,'COA - VALUE TABLE'!$A296,'COA - VALUE TABLE'!AC$5,'COA - VALUE TABLE'!AC$6),0)</f>
        <v>0</v>
      </c>
      <c r="AD296" s="350" cm="1">
        <f t="array" ref="AD296">IFERROR(_xldudf_SCOTT_SUMTRANSACTIONS(Scotts_Org1,'COA - VALUE TABLE'!$A296,'COA - VALUE TABLE'!AD$5,'COA - VALUE TABLE'!AD$6),0)</f>
        <v>0</v>
      </c>
      <c r="AE296" s="350">
        <f t="shared" si="78"/>
        <v>0</v>
      </c>
      <c r="AF296" s="350">
        <f>IF(Header!$C$4=S$7,S296,0)+IF(Header!$C$4=T$7,T296,0)+IF(Header!$C$4=U$7,U296,0)+IF(Header!$C$4=V$7,V296,0)+IF(Header!$C$4=W$7,W296,0)+IF(Header!$C$4=X$7,X296,0)+IF(Header!$C$4=Y$7,Y296,0)+IF(Header!$C$4=Z$7,Z296,0)+IF(Header!$C$4=AA$7,AA296,0)+IF(Header!$C$4=AB$7,AB296,0)+IF(Header!$C$4=AC$7,AC296,0)+IF(Header!$C$4=AD$7,AD296,0)</f>
        <v>0</v>
      </c>
      <c r="AG296" s="351">
        <f t="shared" si="77"/>
        <v>0</v>
      </c>
      <c r="AJ296" s="2">
        <f t="shared" si="65"/>
        <v>0</v>
      </c>
      <c r="AK296" s="341">
        <f t="shared" si="66"/>
        <v>0</v>
      </c>
      <c r="AL296" s="341">
        <f t="shared" si="67"/>
        <v>0</v>
      </c>
      <c r="AM296" s="341">
        <f t="shared" si="68"/>
        <v>0</v>
      </c>
      <c r="AN296" s="341">
        <f t="shared" si="69"/>
        <v>0</v>
      </c>
      <c r="AO296" s="341">
        <f t="shared" si="70"/>
        <v>0</v>
      </c>
      <c r="AP296" s="341">
        <f t="shared" si="71"/>
        <v>0</v>
      </c>
      <c r="AQ296" s="341">
        <f t="shared" si="72"/>
        <v>0</v>
      </c>
      <c r="AR296" s="341">
        <f t="shared" si="73"/>
        <v>0</v>
      </c>
      <c r="AS296" s="341">
        <f t="shared" si="74"/>
        <v>0</v>
      </c>
      <c r="AT296" s="341">
        <f t="shared" si="75"/>
        <v>0</v>
      </c>
      <c r="AU296" s="341">
        <f t="shared" si="76"/>
        <v>0</v>
      </c>
      <c r="AV296" s="351"/>
      <c r="AX296" s="349" cm="1">
        <f t="array" ref="AX296">IFERROR(_xldudf_SCOTT_SUMTRANSACTIONS(Scotts_Org1,'COA - VALUE TABLE'!$A296,'COA - VALUE TABLE'!AX$5,'COA - VALUE TABLE'!AX$6),0)</f>
        <v>0</v>
      </c>
      <c r="AY296" s="350" cm="1">
        <f t="array" ref="AY296">IFERROR(_xldudf_SCOTT_SUMTRANSACTIONS(Scotts_Org1,'COA - VALUE TABLE'!$A296,'COA - VALUE TABLE'!AY$5,'COA - VALUE TABLE'!AY$6),0)</f>
        <v>0</v>
      </c>
      <c r="AZ296" s="350" cm="1">
        <f t="array" ref="AZ296">IFERROR(_xldudf_SCOTT_SUMTRANSACTIONS(Scotts_Org1,'COA - VALUE TABLE'!$A296,'COA - VALUE TABLE'!AZ$5,'COA - VALUE TABLE'!AZ$6),0)</f>
        <v>0</v>
      </c>
      <c r="BA296" s="350" cm="1">
        <f t="array" ref="BA296">IFERROR(_xldudf_SCOTT_SUMTRANSACTIONS(Scotts_Org1,'COA - VALUE TABLE'!$A296,'COA - VALUE TABLE'!BA$5,'COA - VALUE TABLE'!BA$6),0)</f>
        <v>0</v>
      </c>
      <c r="BB296" s="350" cm="1">
        <f t="array" ref="BB296">IFERROR(_xldudf_SCOTT_SUMTRANSACTIONS(Scotts_Org1,'COA - VALUE TABLE'!$A296,'COA - VALUE TABLE'!BB$5,'COA - VALUE TABLE'!BB$6),0)</f>
        <v>0</v>
      </c>
      <c r="BC296" s="350" cm="1">
        <f t="array" ref="BC296">IFERROR(_xldudf_SCOTT_SUMTRANSACTIONS(Scotts_Org1,'COA - VALUE TABLE'!$A296,'COA - VALUE TABLE'!BC$5,'COA - VALUE TABLE'!BC$6),0)</f>
        <v>0</v>
      </c>
      <c r="BD296" s="350" cm="1">
        <f t="array" ref="BD296">IFERROR(_xldudf_SCOTT_SUMTRANSACTIONS(Scotts_Org1,'COA - VALUE TABLE'!$A296,'COA - VALUE TABLE'!BD$5,'COA - VALUE TABLE'!BD$6),0)</f>
        <v>0</v>
      </c>
      <c r="BE296" s="350" cm="1">
        <f t="array" ref="BE296">IFERROR(_xldudf_SCOTT_SUMTRANSACTIONS(Scotts_Org1,'COA - VALUE TABLE'!$A296,'COA - VALUE TABLE'!BE$5,'COA - VALUE TABLE'!BE$6),0)</f>
        <v>0</v>
      </c>
      <c r="BF296" s="350" cm="1">
        <f t="array" ref="BF296">IFERROR(_xldudf_SCOTT_SUMTRANSACTIONS(Scotts_Org1,'COA - VALUE TABLE'!$A296,'COA - VALUE TABLE'!BF$5,'COA - VALUE TABLE'!BF$6),0)</f>
        <v>0</v>
      </c>
      <c r="BG296" s="350" cm="1">
        <f t="array" ref="BG296">IFERROR(_xldudf_SCOTT_SUMTRANSACTIONS(Scotts_Org1,'COA - VALUE TABLE'!$A296,'COA - VALUE TABLE'!BG$5,'COA - VALUE TABLE'!BG$6),0)</f>
        <v>0</v>
      </c>
      <c r="BH296" s="350" cm="1">
        <f t="array" ref="BH296">IFERROR(_xldudf_SCOTT_SUMTRANSACTIONS(Scotts_Org1,'COA - VALUE TABLE'!$A296,'COA - VALUE TABLE'!BH$5,'COA - VALUE TABLE'!BH$6),0)</f>
        <v>0</v>
      </c>
      <c r="BI296" s="350" cm="1">
        <f t="array" ref="BI296">IFERROR(_xldudf_SCOTT_SUMTRANSACTIONS(Scotts_Org1,'COA - VALUE TABLE'!$A296,'COA - VALUE TABLE'!BI$5,'COA - VALUE TABLE'!BI$6),0)</f>
        <v>0</v>
      </c>
      <c r="BJ296" s="351" cm="1">
        <f t="array" ref="BJ296">IFERROR(_xldudf_SCOTT_SUMTRANSACTIONS(Scotts_Org1,'COA - VALUE TABLE'!$A296,'COA - VALUE TABLE'!BJ$5,'COA - VALUE TABLE'!BJ$6),0)</f>
        <v>0</v>
      </c>
    </row>
    <row r="297" spans="1:62" x14ac:dyDescent="0.2">
      <c r="A297" s="2"/>
      <c r="B297" s="341"/>
      <c r="C297" s="341"/>
      <c r="D297" s="341"/>
      <c r="E297" s="341"/>
      <c r="F297" s="341"/>
      <c r="G297" s="341"/>
      <c r="H297" s="341"/>
      <c r="I297" s="341"/>
      <c r="J297" s="341"/>
      <c r="K297" s="3"/>
      <c r="L297" t="str">
        <f t="shared" si="63"/>
        <v xml:space="preserve"> - </v>
      </c>
      <c r="M297" t="s">
        <v>456</v>
      </c>
      <c r="S297" s="349" cm="1">
        <f t="array" ref="S297">IFERROR(_xldudf_SCOTT_SUMTRANSACTIONS(Scotts_Org1,'COA - VALUE TABLE'!$A297,'COA - VALUE TABLE'!S$5,'COA - VALUE TABLE'!S$6),0)</f>
        <v>0</v>
      </c>
      <c r="T297" s="350" cm="1">
        <f t="array" ref="T297">IFERROR(_xldudf_SCOTT_SUMTRANSACTIONS(Scotts_Org1,'COA - VALUE TABLE'!$A297,'COA - VALUE TABLE'!T$5,'COA - VALUE TABLE'!T$6),0)</f>
        <v>0</v>
      </c>
      <c r="U297" s="350" cm="1">
        <f t="array" ref="U297">IFERROR(_xldudf_SCOTT_SUMTRANSACTIONS(Scotts_Org1,'COA - VALUE TABLE'!$A297,'COA - VALUE TABLE'!U$5,'COA - VALUE TABLE'!U$6),0)</f>
        <v>0</v>
      </c>
      <c r="V297" s="350" cm="1">
        <f t="array" ref="V297">IFERROR(_xldudf_SCOTT_SUMTRANSACTIONS(Scotts_Org1,'COA - VALUE TABLE'!$A297,'COA - VALUE TABLE'!V$5,'COA - VALUE TABLE'!V$6),0)</f>
        <v>0</v>
      </c>
      <c r="W297" s="350" cm="1">
        <f t="array" ref="W297">IFERROR(_xldudf_SCOTT_SUMTRANSACTIONS(Scotts_Org1,'COA - VALUE TABLE'!$A297,'COA - VALUE TABLE'!W$5,'COA - VALUE TABLE'!W$6),0)</f>
        <v>0</v>
      </c>
      <c r="X297" s="350" cm="1">
        <f t="array" ref="X297">IFERROR(_xldudf_SCOTT_SUMTRANSACTIONS(Scotts_Org1,'COA - VALUE TABLE'!$A297,'COA - VALUE TABLE'!X$5,'COA - VALUE TABLE'!X$6),0)</f>
        <v>0</v>
      </c>
      <c r="Y297" s="350" cm="1">
        <f t="array" ref="Y297">IFERROR(_xldudf_SCOTT_SUMTRANSACTIONS(Scotts_Org1,'COA - VALUE TABLE'!$A297,'COA - VALUE TABLE'!Y$5,'COA - VALUE TABLE'!Y$6),0)</f>
        <v>0</v>
      </c>
      <c r="Z297" s="350" cm="1">
        <f t="array" ref="Z297">IFERROR(_xldudf_SCOTT_SUMTRANSACTIONS(Scotts_Org1,'COA - VALUE TABLE'!$A297,'COA - VALUE TABLE'!Z$5,'COA - VALUE TABLE'!Z$6),0)</f>
        <v>0</v>
      </c>
      <c r="AA297" s="350" cm="1">
        <f t="array" ref="AA297">IFERROR(_xldudf_SCOTT_SUMTRANSACTIONS(Scotts_Org1,'COA - VALUE TABLE'!$A297,'COA - VALUE TABLE'!AA$5,'COA - VALUE TABLE'!AA$6),0)</f>
        <v>0</v>
      </c>
      <c r="AB297" s="350" cm="1">
        <f t="array" ref="AB297">IFERROR(_xldudf_SCOTT_SUMTRANSACTIONS(Scotts_Org1,'COA - VALUE TABLE'!$A297,'COA - VALUE TABLE'!AB$5,'COA - VALUE TABLE'!AB$6),0)</f>
        <v>0</v>
      </c>
      <c r="AC297" s="350" cm="1">
        <f t="array" ref="AC297">IFERROR(_xldudf_SCOTT_SUMTRANSACTIONS(Scotts_Org1,'COA - VALUE TABLE'!$A297,'COA - VALUE TABLE'!AC$5,'COA - VALUE TABLE'!AC$6),0)</f>
        <v>0</v>
      </c>
      <c r="AD297" s="350" cm="1">
        <f t="array" ref="AD297">IFERROR(_xldudf_SCOTT_SUMTRANSACTIONS(Scotts_Org1,'COA - VALUE TABLE'!$A297,'COA - VALUE TABLE'!AD$5,'COA - VALUE TABLE'!AD$6),0)</f>
        <v>0</v>
      </c>
      <c r="AE297" s="350">
        <f t="shared" si="78"/>
        <v>0</v>
      </c>
      <c r="AF297" s="350">
        <f>IF(Header!$C$4=S$7,S297,0)+IF(Header!$C$4=T$7,T297,0)+IF(Header!$C$4=U$7,U297,0)+IF(Header!$C$4=V$7,V297,0)+IF(Header!$C$4=W$7,W297,0)+IF(Header!$C$4=X$7,X297,0)+IF(Header!$C$4=Y$7,Y297,0)+IF(Header!$C$4=Z$7,Z297,0)+IF(Header!$C$4=AA$7,AA297,0)+IF(Header!$C$4=AB$7,AB297,0)+IF(Header!$C$4=AC$7,AC297,0)+IF(Header!$C$4=AD$7,AD297,0)</f>
        <v>0</v>
      </c>
      <c r="AG297" s="351">
        <f t="shared" si="77"/>
        <v>0</v>
      </c>
      <c r="AJ297" s="2">
        <f t="shared" si="65"/>
        <v>0</v>
      </c>
      <c r="AK297" s="341">
        <f t="shared" si="66"/>
        <v>0</v>
      </c>
      <c r="AL297" s="341">
        <f t="shared" si="67"/>
        <v>0</v>
      </c>
      <c r="AM297" s="341">
        <f t="shared" si="68"/>
        <v>0</v>
      </c>
      <c r="AN297" s="341">
        <f t="shared" si="69"/>
        <v>0</v>
      </c>
      <c r="AO297" s="341">
        <f t="shared" si="70"/>
        <v>0</v>
      </c>
      <c r="AP297" s="341">
        <f t="shared" si="71"/>
        <v>0</v>
      </c>
      <c r="AQ297" s="341">
        <f t="shared" si="72"/>
        <v>0</v>
      </c>
      <c r="AR297" s="341">
        <f t="shared" si="73"/>
        <v>0</v>
      </c>
      <c r="AS297" s="341">
        <f t="shared" si="74"/>
        <v>0</v>
      </c>
      <c r="AT297" s="341">
        <f t="shared" si="75"/>
        <v>0</v>
      </c>
      <c r="AU297" s="341">
        <f t="shared" si="76"/>
        <v>0</v>
      </c>
      <c r="AV297" s="351"/>
      <c r="AX297" s="349" cm="1">
        <f t="array" ref="AX297">IFERROR(_xldudf_SCOTT_SUMTRANSACTIONS(Scotts_Org1,'COA - VALUE TABLE'!$A297,'COA - VALUE TABLE'!AX$5,'COA - VALUE TABLE'!AX$6),0)</f>
        <v>0</v>
      </c>
      <c r="AY297" s="350" cm="1">
        <f t="array" ref="AY297">IFERROR(_xldudf_SCOTT_SUMTRANSACTIONS(Scotts_Org1,'COA - VALUE TABLE'!$A297,'COA - VALUE TABLE'!AY$5,'COA - VALUE TABLE'!AY$6),0)</f>
        <v>0</v>
      </c>
      <c r="AZ297" s="350" cm="1">
        <f t="array" ref="AZ297">IFERROR(_xldudf_SCOTT_SUMTRANSACTIONS(Scotts_Org1,'COA - VALUE TABLE'!$A297,'COA - VALUE TABLE'!AZ$5,'COA - VALUE TABLE'!AZ$6),0)</f>
        <v>0</v>
      </c>
      <c r="BA297" s="350" cm="1">
        <f t="array" ref="BA297">IFERROR(_xldudf_SCOTT_SUMTRANSACTIONS(Scotts_Org1,'COA - VALUE TABLE'!$A297,'COA - VALUE TABLE'!BA$5,'COA - VALUE TABLE'!BA$6),0)</f>
        <v>0</v>
      </c>
      <c r="BB297" s="350" cm="1">
        <f t="array" ref="BB297">IFERROR(_xldudf_SCOTT_SUMTRANSACTIONS(Scotts_Org1,'COA - VALUE TABLE'!$A297,'COA - VALUE TABLE'!BB$5,'COA - VALUE TABLE'!BB$6),0)</f>
        <v>0</v>
      </c>
      <c r="BC297" s="350" cm="1">
        <f t="array" ref="BC297">IFERROR(_xldudf_SCOTT_SUMTRANSACTIONS(Scotts_Org1,'COA - VALUE TABLE'!$A297,'COA - VALUE TABLE'!BC$5,'COA - VALUE TABLE'!BC$6),0)</f>
        <v>0</v>
      </c>
      <c r="BD297" s="350" cm="1">
        <f t="array" ref="BD297">IFERROR(_xldudf_SCOTT_SUMTRANSACTIONS(Scotts_Org1,'COA - VALUE TABLE'!$A297,'COA - VALUE TABLE'!BD$5,'COA - VALUE TABLE'!BD$6),0)</f>
        <v>0</v>
      </c>
      <c r="BE297" s="350" cm="1">
        <f t="array" ref="BE297">IFERROR(_xldudf_SCOTT_SUMTRANSACTIONS(Scotts_Org1,'COA - VALUE TABLE'!$A297,'COA - VALUE TABLE'!BE$5,'COA - VALUE TABLE'!BE$6),0)</f>
        <v>0</v>
      </c>
      <c r="BF297" s="350" cm="1">
        <f t="array" ref="BF297">IFERROR(_xldudf_SCOTT_SUMTRANSACTIONS(Scotts_Org1,'COA - VALUE TABLE'!$A297,'COA - VALUE TABLE'!BF$5,'COA - VALUE TABLE'!BF$6),0)</f>
        <v>0</v>
      </c>
      <c r="BG297" s="350" cm="1">
        <f t="array" ref="BG297">IFERROR(_xldudf_SCOTT_SUMTRANSACTIONS(Scotts_Org1,'COA - VALUE TABLE'!$A297,'COA - VALUE TABLE'!BG$5,'COA - VALUE TABLE'!BG$6),0)</f>
        <v>0</v>
      </c>
      <c r="BH297" s="350" cm="1">
        <f t="array" ref="BH297">IFERROR(_xldudf_SCOTT_SUMTRANSACTIONS(Scotts_Org1,'COA - VALUE TABLE'!$A297,'COA - VALUE TABLE'!BH$5,'COA - VALUE TABLE'!BH$6),0)</f>
        <v>0</v>
      </c>
      <c r="BI297" s="350" cm="1">
        <f t="array" ref="BI297">IFERROR(_xldudf_SCOTT_SUMTRANSACTIONS(Scotts_Org1,'COA - VALUE TABLE'!$A297,'COA - VALUE TABLE'!BI$5,'COA - VALUE TABLE'!BI$6),0)</f>
        <v>0</v>
      </c>
      <c r="BJ297" s="351" cm="1">
        <f t="array" ref="BJ297">IFERROR(_xldudf_SCOTT_SUMTRANSACTIONS(Scotts_Org1,'COA - VALUE TABLE'!$A297,'COA - VALUE TABLE'!BJ$5,'COA - VALUE TABLE'!BJ$6),0)</f>
        <v>0</v>
      </c>
    </row>
    <row r="298" spans="1:62" x14ac:dyDescent="0.2">
      <c r="A298" s="2"/>
      <c r="B298" s="341"/>
      <c r="C298" s="341"/>
      <c r="D298" s="341"/>
      <c r="E298" s="341"/>
      <c r="F298" s="341"/>
      <c r="G298" s="341"/>
      <c r="H298" s="341"/>
      <c r="I298" s="341"/>
      <c r="J298" s="341"/>
      <c r="K298" s="3"/>
      <c r="L298" t="str">
        <f t="shared" si="63"/>
        <v xml:space="preserve"> - </v>
      </c>
      <c r="M298" t="s">
        <v>456</v>
      </c>
      <c r="S298" s="349" cm="1">
        <f t="array" ref="S298">IFERROR(_xldudf_SCOTT_SUMTRANSACTIONS(Scotts_Org1,'COA - VALUE TABLE'!$A298,'COA - VALUE TABLE'!S$5,'COA - VALUE TABLE'!S$6),0)</f>
        <v>0</v>
      </c>
      <c r="T298" s="350" cm="1">
        <f t="array" ref="T298">IFERROR(_xldudf_SCOTT_SUMTRANSACTIONS(Scotts_Org1,'COA - VALUE TABLE'!$A298,'COA - VALUE TABLE'!T$5,'COA - VALUE TABLE'!T$6),0)</f>
        <v>0</v>
      </c>
      <c r="U298" s="350" cm="1">
        <f t="array" ref="U298">IFERROR(_xldudf_SCOTT_SUMTRANSACTIONS(Scotts_Org1,'COA - VALUE TABLE'!$A298,'COA - VALUE TABLE'!U$5,'COA - VALUE TABLE'!U$6),0)</f>
        <v>0</v>
      </c>
      <c r="V298" s="350" cm="1">
        <f t="array" ref="V298">IFERROR(_xldudf_SCOTT_SUMTRANSACTIONS(Scotts_Org1,'COA - VALUE TABLE'!$A298,'COA - VALUE TABLE'!V$5,'COA - VALUE TABLE'!V$6),0)</f>
        <v>0</v>
      </c>
      <c r="W298" s="350" cm="1">
        <f t="array" ref="W298">IFERROR(_xldudf_SCOTT_SUMTRANSACTIONS(Scotts_Org1,'COA - VALUE TABLE'!$A298,'COA - VALUE TABLE'!W$5,'COA - VALUE TABLE'!W$6),0)</f>
        <v>0</v>
      </c>
      <c r="X298" s="350" cm="1">
        <f t="array" ref="X298">IFERROR(_xldudf_SCOTT_SUMTRANSACTIONS(Scotts_Org1,'COA - VALUE TABLE'!$A298,'COA - VALUE TABLE'!X$5,'COA - VALUE TABLE'!X$6),0)</f>
        <v>0</v>
      </c>
      <c r="Y298" s="350" cm="1">
        <f t="array" ref="Y298">IFERROR(_xldudf_SCOTT_SUMTRANSACTIONS(Scotts_Org1,'COA - VALUE TABLE'!$A298,'COA - VALUE TABLE'!Y$5,'COA - VALUE TABLE'!Y$6),0)</f>
        <v>0</v>
      </c>
      <c r="Z298" s="350" cm="1">
        <f t="array" ref="Z298">IFERROR(_xldudf_SCOTT_SUMTRANSACTIONS(Scotts_Org1,'COA - VALUE TABLE'!$A298,'COA - VALUE TABLE'!Z$5,'COA - VALUE TABLE'!Z$6),0)</f>
        <v>0</v>
      </c>
      <c r="AA298" s="350" cm="1">
        <f t="array" ref="AA298">IFERROR(_xldudf_SCOTT_SUMTRANSACTIONS(Scotts_Org1,'COA - VALUE TABLE'!$A298,'COA - VALUE TABLE'!AA$5,'COA - VALUE TABLE'!AA$6),0)</f>
        <v>0</v>
      </c>
      <c r="AB298" s="350" cm="1">
        <f t="array" ref="AB298">IFERROR(_xldudf_SCOTT_SUMTRANSACTIONS(Scotts_Org1,'COA - VALUE TABLE'!$A298,'COA - VALUE TABLE'!AB$5,'COA - VALUE TABLE'!AB$6),0)</f>
        <v>0</v>
      </c>
      <c r="AC298" s="350" cm="1">
        <f t="array" ref="AC298">IFERROR(_xldudf_SCOTT_SUMTRANSACTIONS(Scotts_Org1,'COA - VALUE TABLE'!$A298,'COA - VALUE TABLE'!AC$5,'COA - VALUE TABLE'!AC$6),0)</f>
        <v>0</v>
      </c>
      <c r="AD298" s="350" cm="1">
        <f t="array" ref="AD298">IFERROR(_xldudf_SCOTT_SUMTRANSACTIONS(Scotts_Org1,'COA - VALUE TABLE'!$A298,'COA - VALUE TABLE'!AD$5,'COA - VALUE TABLE'!AD$6),0)</f>
        <v>0</v>
      </c>
      <c r="AE298" s="350">
        <f t="shared" si="78"/>
        <v>0</v>
      </c>
      <c r="AF298" s="350">
        <f>IF(Header!$C$4=S$7,S298,0)+IF(Header!$C$4=T$7,T298,0)+IF(Header!$C$4=U$7,U298,0)+IF(Header!$C$4=V$7,V298,0)+IF(Header!$C$4=W$7,W298,0)+IF(Header!$C$4=X$7,X298,0)+IF(Header!$C$4=Y$7,Y298,0)+IF(Header!$C$4=Z$7,Z298,0)+IF(Header!$C$4=AA$7,AA298,0)+IF(Header!$C$4=AB$7,AB298,0)+IF(Header!$C$4=AC$7,AC298,0)+IF(Header!$C$4=AD$7,AD298,0)</f>
        <v>0</v>
      </c>
      <c r="AG298" s="351">
        <f t="shared" si="77"/>
        <v>0</v>
      </c>
      <c r="AJ298" s="2">
        <f t="shared" si="65"/>
        <v>0</v>
      </c>
      <c r="AK298" s="341">
        <f t="shared" si="66"/>
        <v>0</v>
      </c>
      <c r="AL298" s="341">
        <f t="shared" si="67"/>
        <v>0</v>
      </c>
      <c r="AM298" s="341">
        <f t="shared" si="68"/>
        <v>0</v>
      </c>
      <c r="AN298" s="341">
        <f t="shared" si="69"/>
        <v>0</v>
      </c>
      <c r="AO298" s="341">
        <f t="shared" si="70"/>
        <v>0</v>
      </c>
      <c r="AP298" s="341">
        <f t="shared" si="71"/>
        <v>0</v>
      </c>
      <c r="AQ298" s="341">
        <f t="shared" si="72"/>
        <v>0</v>
      </c>
      <c r="AR298" s="341">
        <f t="shared" si="73"/>
        <v>0</v>
      </c>
      <c r="AS298" s="341">
        <f t="shared" si="74"/>
        <v>0</v>
      </c>
      <c r="AT298" s="341">
        <f t="shared" si="75"/>
        <v>0</v>
      </c>
      <c r="AU298" s="341">
        <f t="shared" si="76"/>
        <v>0</v>
      </c>
      <c r="AV298" s="351"/>
      <c r="AX298" s="349" cm="1">
        <f t="array" ref="AX298">IFERROR(_xldudf_SCOTT_SUMTRANSACTIONS(Scotts_Org1,'COA - VALUE TABLE'!$A298,'COA - VALUE TABLE'!AX$5,'COA - VALUE TABLE'!AX$6),0)</f>
        <v>0</v>
      </c>
      <c r="AY298" s="350" cm="1">
        <f t="array" ref="AY298">IFERROR(_xldudf_SCOTT_SUMTRANSACTIONS(Scotts_Org1,'COA - VALUE TABLE'!$A298,'COA - VALUE TABLE'!AY$5,'COA - VALUE TABLE'!AY$6),0)</f>
        <v>0</v>
      </c>
      <c r="AZ298" s="350" cm="1">
        <f t="array" ref="AZ298">IFERROR(_xldudf_SCOTT_SUMTRANSACTIONS(Scotts_Org1,'COA - VALUE TABLE'!$A298,'COA - VALUE TABLE'!AZ$5,'COA - VALUE TABLE'!AZ$6),0)</f>
        <v>0</v>
      </c>
      <c r="BA298" s="350" cm="1">
        <f t="array" ref="BA298">IFERROR(_xldudf_SCOTT_SUMTRANSACTIONS(Scotts_Org1,'COA - VALUE TABLE'!$A298,'COA - VALUE TABLE'!BA$5,'COA - VALUE TABLE'!BA$6),0)</f>
        <v>0</v>
      </c>
      <c r="BB298" s="350" cm="1">
        <f t="array" ref="BB298">IFERROR(_xldudf_SCOTT_SUMTRANSACTIONS(Scotts_Org1,'COA - VALUE TABLE'!$A298,'COA - VALUE TABLE'!BB$5,'COA - VALUE TABLE'!BB$6),0)</f>
        <v>0</v>
      </c>
      <c r="BC298" s="350" cm="1">
        <f t="array" ref="BC298">IFERROR(_xldudf_SCOTT_SUMTRANSACTIONS(Scotts_Org1,'COA - VALUE TABLE'!$A298,'COA - VALUE TABLE'!BC$5,'COA - VALUE TABLE'!BC$6),0)</f>
        <v>0</v>
      </c>
      <c r="BD298" s="350" cm="1">
        <f t="array" ref="BD298">IFERROR(_xldudf_SCOTT_SUMTRANSACTIONS(Scotts_Org1,'COA - VALUE TABLE'!$A298,'COA - VALUE TABLE'!BD$5,'COA - VALUE TABLE'!BD$6),0)</f>
        <v>0</v>
      </c>
      <c r="BE298" s="350" cm="1">
        <f t="array" ref="BE298">IFERROR(_xldudf_SCOTT_SUMTRANSACTIONS(Scotts_Org1,'COA - VALUE TABLE'!$A298,'COA - VALUE TABLE'!BE$5,'COA - VALUE TABLE'!BE$6),0)</f>
        <v>0</v>
      </c>
      <c r="BF298" s="350" cm="1">
        <f t="array" ref="BF298">IFERROR(_xldudf_SCOTT_SUMTRANSACTIONS(Scotts_Org1,'COA - VALUE TABLE'!$A298,'COA - VALUE TABLE'!BF$5,'COA - VALUE TABLE'!BF$6),0)</f>
        <v>0</v>
      </c>
      <c r="BG298" s="350" cm="1">
        <f t="array" ref="BG298">IFERROR(_xldudf_SCOTT_SUMTRANSACTIONS(Scotts_Org1,'COA - VALUE TABLE'!$A298,'COA - VALUE TABLE'!BG$5,'COA - VALUE TABLE'!BG$6),0)</f>
        <v>0</v>
      </c>
      <c r="BH298" s="350" cm="1">
        <f t="array" ref="BH298">IFERROR(_xldudf_SCOTT_SUMTRANSACTIONS(Scotts_Org1,'COA - VALUE TABLE'!$A298,'COA - VALUE TABLE'!BH$5,'COA - VALUE TABLE'!BH$6),0)</f>
        <v>0</v>
      </c>
      <c r="BI298" s="350" cm="1">
        <f t="array" ref="BI298">IFERROR(_xldudf_SCOTT_SUMTRANSACTIONS(Scotts_Org1,'COA - VALUE TABLE'!$A298,'COA - VALUE TABLE'!BI$5,'COA - VALUE TABLE'!BI$6),0)</f>
        <v>0</v>
      </c>
      <c r="BJ298" s="351" cm="1">
        <f t="array" ref="BJ298">IFERROR(_xldudf_SCOTT_SUMTRANSACTIONS(Scotts_Org1,'COA - VALUE TABLE'!$A298,'COA - VALUE TABLE'!BJ$5,'COA - VALUE TABLE'!BJ$6),0)</f>
        <v>0</v>
      </c>
    </row>
    <row r="299" spans="1:62" x14ac:dyDescent="0.2">
      <c r="A299" s="2"/>
      <c r="B299" s="341"/>
      <c r="C299" s="341"/>
      <c r="D299" s="341"/>
      <c r="E299" s="341"/>
      <c r="F299" s="341"/>
      <c r="G299" s="341"/>
      <c r="H299" s="341"/>
      <c r="I299" s="341"/>
      <c r="J299" s="341"/>
      <c r="K299" s="3"/>
      <c r="L299" t="str">
        <f t="shared" si="63"/>
        <v xml:space="preserve"> - </v>
      </c>
      <c r="M299" t="s">
        <v>456</v>
      </c>
      <c r="S299" s="349" cm="1">
        <f t="array" ref="S299">IFERROR(_xldudf_SCOTT_SUMTRANSACTIONS(Scotts_Org1,'COA - VALUE TABLE'!$A299,'COA - VALUE TABLE'!S$5,'COA - VALUE TABLE'!S$6),0)</f>
        <v>0</v>
      </c>
      <c r="T299" s="350" cm="1">
        <f t="array" ref="T299">IFERROR(_xldudf_SCOTT_SUMTRANSACTIONS(Scotts_Org1,'COA - VALUE TABLE'!$A299,'COA - VALUE TABLE'!T$5,'COA - VALUE TABLE'!T$6),0)</f>
        <v>0</v>
      </c>
      <c r="U299" s="350" cm="1">
        <f t="array" ref="U299">IFERROR(_xldudf_SCOTT_SUMTRANSACTIONS(Scotts_Org1,'COA - VALUE TABLE'!$A299,'COA - VALUE TABLE'!U$5,'COA - VALUE TABLE'!U$6),0)</f>
        <v>0</v>
      </c>
      <c r="V299" s="350" cm="1">
        <f t="array" ref="V299">IFERROR(_xldudf_SCOTT_SUMTRANSACTIONS(Scotts_Org1,'COA - VALUE TABLE'!$A299,'COA - VALUE TABLE'!V$5,'COA - VALUE TABLE'!V$6),0)</f>
        <v>0</v>
      </c>
      <c r="W299" s="350" cm="1">
        <f t="array" ref="W299">IFERROR(_xldudf_SCOTT_SUMTRANSACTIONS(Scotts_Org1,'COA - VALUE TABLE'!$A299,'COA - VALUE TABLE'!W$5,'COA - VALUE TABLE'!W$6),0)</f>
        <v>0</v>
      </c>
      <c r="X299" s="350" cm="1">
        <f t="array" ref="X299">IFERROR(_xldudf_SCOTT_SUMTRANSACTIONS(Scotts_Org1,'COA - VALUE TABLE'!$A299,'COA - VALUE TABLE'!X$5,'COA - VALUE TABLE'!X$6),0)</f>
        <v>0</v>
      </c>
      <c r="Y299" s="350" cm="1">
        <f t="array" ref="Y299">IFERROR(_xldudf_SCOTT_SUMTRANSACTIONS(Scotts_Org1,'COA - VALUE TABLE'!$A299,'COA - VALUE TABLE'!Y$5,'COA - VALUE TABLE'!Y$6),0)</f>
        <v>0</v>
      </c>
      <c r="Z299" s="350" cm="1">
        <f t="array" ref="Z299">IFERROR(_xldudf_SCOTT_SUMTRANSACTIONS(Scotts_Org1,'COA - VALUE TABLE'!$A299,'COA - VALUE TABLE'!Z$5,'COA - VALUE TABLE'!Z$6),0)</f>
        <v>0</v>
      </c>
      <c r="AA299" s="350" cm="1">
        <f t="array" ref="AA299">IFERROR(_xldudf_SCOTT_SUMTRANSACTIONS(Scotts_Org1,'COA - VALUE TABLE'!$A299,'COA - VALUE TABLE'!AA$5,'COA - VALUE TABLE'!AA$6),0)</f>
        <v>0</v>
      </c>
      <c r="AB299" s="350" cm="1">
        <f t="array" ref="AB299">IFERROR(_xldudf_SCOTT_SUMTRANSACTIONS(Scotts_Org1,'COA - VALUE TABLE'!$A299,'COA - VALUE TABLE'!AB$5,'COA - VALUE TABLE'!AB$6),0)</f>
        <v>0</v>
      </c>
      <c r="AC299" s="350" cm="1">
        <f t="array" ref="AC299">IFERROR(_xldudf_SCOTT_SUMTRANSACTIONS(Scotts_Org1,'COA - VALUE TABLE'!$A299,'COA - VALUE TABLE'!AC$5,'COA - VALUE TABLE'!AC$6),0)</f>
        <v>0</v>
      </c>
      <c r="AD299" s="350" cm="1">
        <f t="array" ref="AD299">IFERROR(_xldudf_SCOTT_SUMTRANSACTIONS(Scotts_Org1,'COA - VALUE TABLE'!$A299,'COA - VALUE TABLE'!AD$5,'COA - VALUE TABLE'!AD$6),0)</f>
        <v>0</v>
      </c>
      <c r="AE299" s="350">
        <f t="shared" si="78"/>
        <v>0</v>
      </c>
      <c r="AF299" s="350">
        <f>IF(Header!$C$4=S$7,S299,0)+IF(Header!$C$4=T$7,T299,0)+IF(Header!$C$4=U$7,U299,0)+IF(Header!$C$4=V$7,V299,0)+IF(Header!$C$4=W$7,W299,0)+IF(Header!$C$4=X$7,X299,0)+IF(Header!$C$4=Y$7,Y299,0)+IF(Header!$C$4=Z$7,Z299,0)+IF(Header!$C$4=AA$7,AA299,0)+IF(Header!$C$4=AB$7,AB299,0)+IF(Header!$C$4=AC$7,AC299,0)+IF(Header!$C$4=AD$7,AD299,0)</f>
        <v>0</v>
      </c>
      <c r="AG299" s="351">
        <f t="shared" si="77"/>
        <v>0</v>
      </c>
      <c r="AJ299" s="2">
        <f t="shared" si="65"/>
        <v>0</v>
      </c>
      <c r="AK299" s="341">
        <f t="shared" si="66"/>
        <v>0</v>
      </c>
      <c r="AL299" s="341">
        <f t="shared" si="67"/>
        <v>0</v>
      </c>
      <c r="AM299" s="341">
        <f t="shared" si="68"/>
        <v>0</v>
      </c>
      <c r="AN299" s="341">
        <f t="shared" si="69"/>
        <v>0</v>
      </c>
      <c r="AO299" s="341">
        <f t="shared" si="70"/>
        <v>0</v>
      </c>
      <c r="AP299" s="341">
        <f t="shared" si="71"/>
        <v>0</v>
      </c>
      <c r="AQ299" s="341">
        <f t="shared" si="72"/>
        <v>0</v>
      </c>
      <c r="AR299" s="341">
        <f t="shared" si="73"/>
        <v>0</v>
      </c>
      <c r="AS299" s="341">
        <f t="shared" si="74"/>
        <v>0</v>
      </c>
      <c r="AT299" s="341">
        <f t="shared" si="75"/>
        <v>0</v>
      </c>
      <c r="AU299" s="341">
        <f t="shared" si="76"/>
        <v>0</v>
      </c>
      <c r="AV299" s="351"/>
      <c r="AX299" s="349" cm="1">
        <f t="array" ref="AX299">IFERROR(_xldudf_SCOTT_SUMTRANSACTIONS(Scotts_Org1,'COA - VALUE TABLE'!$A299,'COA - VALUE TABLE'!AX$5,'COA - VALUE TABLE'!AX$6),0)</f>
        <v>0</v>
      </c>
      <c r="AY299" s="350" cm="1">
        <f t="array" ref="AY299">IFERROR(_xldudf_SCOTT_SUMTRANSACTIONS(Scotts_Org1,'COA - VALUE TABLE'!$A299,'COA - VALUE TABLE'!AY$5,'COA - VALUE TABLE'!AY$6),0)</f>
        <v>0</v>
      </c>
      <c r="AZ299" s="350" cm="1">
        <f t="array" ref="AZ299">IFERROR(_xldudf_SCOTT_SUMTRANSACTIONS(Scotts_Org1,'COA - VALUE TABLE'!$A299,'COA - VALUE TABLE'!AZ$5,'COA - VALUE TABLE'!AZ$6),0)</f>
        <v>0</v>
      </c>
      <c r="BA299" s="350" cm="1">
        <f t="array" ref="BA299">IFERROR(_xldudf_SCOTT_SUMTRANSACTIONS(Scotts_Org1,'COA - VALUE TABLE'!$A299,'COA - VALUE TABLE'!BA$5,'COA - VALUE TABLE'!BA$6),0)</f>
        <v>0</v>
      </c>
      <c r="BB299" s="350" cm="1">
        <f t="array" ref="BB299">IFERROR(_xldudf_SCOTT_SUMTRANSACTIONS(Scotts_Org1,'COA - VALUE TABLE'!$A299,'COA - VALUE TABLE'!BB$5,'COA - VALUE TABLE'!BB$6),0)</f>
        <v>0</v>
      </c>
      <c r="BC299" s="350" cm="1">
        <f t="array" ref="BC299">IFERROR(_xldudf_SCOTT_SUMTRANSACTIONS(Scotts_Org1,'COA - VALUE TABLE'!$A299,'COA - VALUE TABLE'!BC$5,'COA - VALUE TABLE'!BC$6),0)</f>
        <v>0</v>
      </c>
      <c r="BD299" s="350" cm="1">
        <f t="array" ref="BD299">IFERROR(_xldudf_SCOTT_SUMTRANSACTIONS(Scotts_Org1,'COA - VALUE TABLE'!$A299,'COA - VALUE TABLE'!BD$5,'COA - VALUE TABLE'!BD$6),0)</f>
        <v>0</v>
      </c>
      <c r="BE299" s="350" cm="1">
        <f t="array" ref="BE299">IFERROR(_xldudf_SCOTT_SUMTRANSACTIONS(Scotts_Org1,'COA - VALUE TABLE'!$A299,'COA - VALUE TABLE'!BE$5,'COA - VALUE TABLE'!BE$6),0)</f>
        <v>0</v>
      </c>
      <c r="BF299" s="350" cm="1">
        <f t="array" ref="BF299">IFERROR(_xldudf_SCOTT_SUMTRANSACTIONS(Scotts_Org1,'COA - VALUE TABLE'!$A299,'COA - VALUE TABLE'!BF$5,'COA - VALUE TABLE'!BF$6),0)</f>
        <v>0</v>
      </c>
      <c r="BG299" s="350" cm="1">
        <f t="array" ref="BG299">IFERROR(_xldudf_SCOTT_SUMTRANSACTIONS(Scotts_Org1,'COA - VALUE TABLE'!$A299,'COA - VALUE TABLE'!BG$5,'COA - VALUE TABLE'!BG$6),0)</f>
        <v>0</v>
      </c>
      <c r="BH299" s="350" cm="1">
        <f t="array" ref="BH299">IFERROR(_xldudf_SCOTT_SUMTRANSACTIONS(Scotts_Org1,'COA - VALUE TABLE'!$A299,'COA - VALUE TABLE'!BH$5,'COA - VALUE TABLE'!BH$6),0)</f>
        <v>0</v>
      </c>
      <c r="BI299" s="350" cm="1">
        <f t="array" ref="BI299">IFERROR(_xldudf_SCOTT_SUMTRANSACTIONS(Scotts_Org1,'COA - VALUE TABLE'!$A299,'COA - VALUE TABLE'!BI$5,'COA - VALUE TABLE'!BI$6),0)</f>
        <v>0</v>
      </c>
      <c r="BJ299" s="351" cm="1">
        <f t="array" ref="BJ299">IFERROR(_xldudf_SCOTT_SUMTRANSACTIONS(Scotts_Org1,'COA - VALUE TABLE'!$A299,'COA - VALUE TABLE'!BJ$5,'COA - VALUE TABLE'!BJ$6),0)</f>
        <v>0</v>
      </c>
    </row>
    <row r="300" spans="1:62" ht="16" thickBot="1" x14ac:dyDescent="0.25">
      <c r="A300" s="4"/>
      <c r="B300" s="5"/>
      <c r="C300" s="5"/>
      <c r="D300" s="5"/>
      <c r="E300" s="5"/>
      <c r="F300" s="5"/>
      <c r="G300" s="5"/>
      <c r="H300" s="5"/>
      <c r="I300" s="5"/>
      <c r="J300" s="5"/>
      <c r="K300" s="6"/>
      <c r="L300" t="str">
        <f t="shared" si="63"/>
        <v xml:space="preserve"> - </v>
      </c>
      <c r="M300" t="s">
        <v>456</v>
      </c>
      <c r="S300" s="352" cm="1">
        <f t="array" ref="S300">IFERROR(_xldudf_SCOTT_SUMTRANSACTIONS(Scotts_Org1,'COA - VALUE TABLE'!$A300,'COA - VALUE TABLE'!S$5,'COA - VALUE TABLE'!S$6),0)</f>
        <v>0</v>
      </c>
      <c r="T300" s="353" cm="1">
        <f t="array" ref="T300">IFERROR(_xldudf_SCOTT_SUMTRANSACTIONS(Scotts_Org1,'COA - VALUE TABLE'!$A300,'COA - VALUE TABLE'!T$5,'COA - VALUE TABLE'!T$6),0)</f>
        <v>0</v>
      </c>
      <c r="U300" s="353" cm="1">
        <f t="array" ref="U300">IFERROR(_xldudf_SCOTT_SUMTRANSACTIONS(Scotts_Org1,'COA - VALUE TABLE'!$A300,'COA - VALUE TABLE'!U$5,'COA - VALUE TABLE'!U$6),0)</f>
        <v>0</v>
      </c>
      <c r="V300" s="353" cm="1">
        <f t="array" ref="V300">IFERROR(_xldudf_SCOTT_SUMTRANSACTIONS(Scotts_Org1,'COA - VALUE TABLE'!$A300,'COA - VALUE TABLE'!V$5,'COA - VALUE TABLE'!V$6),0)</f>
        <v>0</v>
      </c>
      <c r="W300" s="353" cm="1">
        <f t="array" ref="W300">IFERROR(_xldudf_SCOTT_SUMTRANSACTIONS(Scotts_Org1,'COA - VALUE TABLE'!$A300,'COA - VALUE TABLE'!W$5,'COA - VALUE TABLE'!W$6),0)</f>
        <v>0</v>
      </c>
      <c r="X300" s="353" cm="1">
        <f t="array" ref="X300">IFERROR(_xldudf_SCOTT_SUMTRANSACTIONS(Scotts_Org1,'COA - VALUE TABLE'!$A300,'COA - VALUE TABLE'!X$5,'COA - VALUE TABLE'!X$6),0)</f>
        <v>0</v>
      </c>
      <c r="Y300" s="353" cm="1">
        <f t="array" ref="Y300">IFERROR(_xldudf_SCOTT_SUMTRANSACTIONS(Scotts_Org1,'COA - VALUE TABLE'!$A300,'COA - VALUE TABLE'!Y$5,'COA - VALUE TABLE'!Y$6),0)</f>
        <v>0</v>
      </c>
      <c r="Z300" s="353" cm="1">
        <f t="array" ref="Z300">IFERROR(_xldudf_SCOTT_SUMTRANSACTIONS(Scotts_Org1,'COA - VALUE TABLE'!$A300,'COA - VALUE TABLE'!Z$5,'COA - VALUE TABLE'!Z$6),0)</f>
        <v>0</v>
      </c>
      <c r="AA300" s="353" cm="1">
        <f t="array" ref="AA300">IFERROR(_xldudf_SCOTT_SUMTRANSACTIONS(Scotts_Org1,'COA - VALUE TABLE'!$A300,'COA - VALUE TABLE'!AA$5,'COA - VALUE TABLE'!AA$6),0)</f>
        <v>0</v>
      </c>
      <c r="AB300" s="353" cm="1">
        <f t="array" ref="AB300">IFERROR(_xldudf_SCOTT_SUMTRANSACTIONS(Scotts_Org1,'COA - VALUE TABLE'!$A300,'COA - VALUE TABLE'!AB$5,'COA - VALUE TABLE'!AB$6),0)</f>
        <v>0</v>
      </c>
      <c r="AC300" s="353" cm="1">
        <f t="array" ref="AC300">IFERROR(_xldudf_SCOTT_SUMTRANSACTIONS(Scotts_Org1,'COA - VALUE TABLE'!$A300,'COA - VALUE TABLE'!AC$5,'COA - VALUE TABLE'!AC$6),0)</f>
        <v>0</v>
      </c>
      <c r="AD300" s="353" cm="1">
        <f t="array" ref="AD300">IFERROR(_xldudf_SCOTT_SUMTRANSACTIONS(Scotts_Org1,'COA - VALUE TABLE'!$A300,'COA - VALUE TABLE'!AD$5,'COA - VALUE TABLE'!AD$6),0)</f>
        <v>0</v>
      </c>
      <c r="AE300" s="353">
        <f t="shared" si="78"/>
        <v>0</v>
      </c>
      <c r="AF300" s="353">
        <f>IF(Header!$C$4=S$7,S300,0)+IF(Header!$C$4=T$7,T300,0)+IF(Header!$C$4=U$7,U300,0)+IF(Header!$C$4=V$7,V300,0)+IF(Header!$C$4=W$7,W300,0)+IF(Header!$C$4=X$7,X300,0)+IF(Header!$C$4=Y$7,Y300,0)+IF(Header!$C$4=Z$7,Z300,0)+IF(Header!$C$4=AA$7,AA300,0)+IF(Header!$C$4=AB$7,AB300,0)+IF(Header!$C$4=AC$7,AC300,0)+IF(Header!$C$4=AD$7,AD300,0)</f>
        <v>0</v>
      </c>
      <c r="AG300" s="216">
        <f t="shared" si="77"/>
        <v>0</v>
      </c>
      <c r="AJ300" s="4">
        <f t="shared" si="65"/>
        <v>0</v>
      </c>
      <c r="AK300" s="5">
        <f t="shared" si="66"/>
        <v>0</v>
      </c>
      <c r="AL300" s="5">
        <f t="shared" si="67"/>
        <v>0</v>
      </c>
      <c r="AM300" s="5">
        <f t="shared" si="68"/>
        <v>0</v>
      </c>
      <c r="AN300" s="5">
        <f t="shared" si="69"/>
        <v>0</v>
      </c>
      <c r="AO300" s="5">
        <f t="shared" si="70"/>
        <v>0</v>
      </c>
      <c r="AP300" s="5">
        <f t="shared" si="71"/>
        <v>0</v>
      </c>
      <c r="AQ300" s="5">
        <f t="shared" si="72"/>
        <v>0</v>
      </c>
      <c r="AR300" s="5">
        <f t="shared" si="73"/>
        <v>0</v>
      </c>
      <c r="AS300" s="5">
        <f t="shared" si="74"/>
        <v>0</v>
      </c>
      <c r="AT300" s="5">
        <f t="shared" si="75"/>
        <v>0</v>
      </c>
      <c r="AU300" s="5">
        <f t="shared" si="76"/>
        <v>0</v>
      </c>
      <c r="AV300" s="216"/>
      <c r="AX300" s="352" cm="1">
        <f t="array" ref="AX300">IFERROR(_xldudf_SCOTT_SUMTRANSACTIONS(Scotts_Org1,'COA - VALUE TABLE'!$A300,'COA - VALUE TABLE'!AX$5,'COA - VALUE TABLE'!AX$6),0)</f>
        <v>0</v>
      </c>
      <c r="AY300" s="353" cm="1">
        <f t="array" ref="AY300">IFERROR(_xldudf_SCOTT_SUMTRANSACTIONS(Scotts_Org1,'COA - VALUE TABLE'!$A300,'COA - VALUE TABLE'!AY$5,'COA - VALUE TABLE'!AY$6),0)</f>
        <v>0</v>
      </c>
      <c r="AZ300" s="353" cm="1">
        <f t="array" ref="AZ300">IFERROR(_xldudf_SCOTT_SUMTRANSACTIONS(Scotts_Org1,'COA - VALUE TABLE'!$A300,'COA - VALUE TABLE'!AZ$5,'COA - VALUE TABLE'!AZ$6),0)</f>
        <v>0</v>
      </c>
      <c r="BA300" s="353" cm="1">
        <f t="array" ref="BA300">IFERROR(_xldudf_SCOTT_SUMTRANSACTIONS(Scotts_Org1,'COA - VALUE TABLE'!$A300,'COA - VALUE TABLE'!BA$5,'COA - VALUE TABLE'!BA$6),0)</f>
        <v>0</v>
      </c>
      <c r="BB300" s="353" cm="1">
        <f t="array" ref="BB300">IFERROR(_xldudf_SCOTT_SUMTRANSACTIONS(Scotts_Org1,'COA - VALUE TABLE'!$A300,'COA - VALUE TABLE'!BB$5,'COA - VALUE TABLE'!BB$6),0)</f>
        <v>0</v>
      </c>
      <c r="BC300" s="353" cm="1">
        <f t="array" ref="BC300">IFERROR(_xldudf_SCOTT_SUMTRANSACTIONS(Scotts_Org1,'COA - VALUE TABLE'!$A300,'COA - VALUE TABLE'!BC$5,'COA - VALUE TABLE'!BC$6),0)</f>
        <v>0</v>
      </c>
      <c r="BD300" s="353" cm="1">
        <f t="array" ref="BD300">IFERROR(_xldudf_SCOTT_SUMTRANSACTIONS(Scotts_Org1,'COA - VALUE TABLE'!$A300,'COA - VALUE TABLE'!BD$5,'COA - VALUE TABLE'!BD$6),0)</f>
        <v>0</v>
      </c>
      <c r="BE300" s="353" cm="1">
        <f t="array" ref="BE300">IFERROR(_xldudf_SCOTT_SUMTRANSACTIONS(Scotts_Org1,'COA - VALUE TABLE'!$A300,'COA - VALUE TABLE'!BE$5,'COA - VALUE TABLE'!BE$6),0)</f>
        <v>0</v>
      </c>
      <c r="BF300" s="353" cm="1">
        <f t="array" ref="BF300">IFERROR(_xldudf_SCOTT_SUMTRANSACTIONS(Scotts_Org1,'COA - VALUE TABLE'!$A300,'COA - VALUE TABLE'!BF$5,'COA - VALUE TABLE'!BF$6),0)</f>
        <v>0</v>
      </c>
      <c r="BG300" s="353" cm="1">
        <f t="array" ref="BG300">IFERROR(_xldudf_SCOTT_SUMTRANSACTIONS(Scotts_Org1,'COA - VALUE TABLE'!$A300,'COA - VALUE TABLE'!BG$5,'COA - VALUE TABLE'!BG$6),0)</f>
        <v>0</v>
      </c>
      <c r="BH300" s="353" cm="1">
        <f t="array" ref="BH300">IFERROR(_xldudf_SCOTT_SUMTRANSACTIONS(Scotts_Org1,'COA - VALUE TABLE'!$A300,'COA - VALUE TABLE'!BH$5,'COA - VALUE TABLE'!BH$6),0)</f>
        <v>0</v>
      </c>
      <c r="BI300" s="353" cm="1">
        <f t="array" ref="BI300">IFERROR(_xldudf_SCOTT_SUMTRANSACTIONS(Scotts_Org1,'COA - VALUE TABLE'!$A300,'COA - VALUE TABLE'!BI$5,'COA - VALUE TABLE'!BI$6),0)</f>
        <v>0</v>
      </c>
      <c r="BJ300" s="216" cm="1">
        <f t="array" ref="BJ300">IFERROR(_xldudf_SCOTT_SUMTRANSACTIONS(Scotts_Org1,'COA - VALUE TABLE'!$A300,'COA - VALUE TABLE'!BJ$5,'COA - VALUE TABLE'!BJ$6),0)</f>
        <v>0</v>
      </c>
    </row>
    <row r="301" spans="1:62" x14ac:dyDescent="0.2">
      <c r="A301" s="209" t="s">
        <v>3</v>
      </c>
      <c r="B301" s="209"/>
      <c r="C301" s="209" t="s">
        <v>3</v>
      </c>
      <c r="D301" s="209" t="s">
        <v>3</v>
      </c>
      <c r="E301" s="209" t="s">
        <v>3</v>
      </c>
      <c r="F301" s="209" t="s">
        <v>3</v>
      </c>
      <c r="G301" s="209" t="s">
        <v>3</v>
      </c>
      <c r="H301" s="209" t="s">
        <v>3</v>
      </c>
      <c r="I301" s="209" t="s">
        <v>3</v>
      </c>
      <c r="J301" s="209" t="s">
        <v>3</v>
      </c>
      <c r="K301" s="209" t="s">
        <v>3</v>
      </c>
      <c r="L301" s="209" t="s">
        <v>3</v>
      </c>
      <c r="M301" s="209" t="s">
        <v>3</v>
      </c>
      <c r="N301" s="209" t="s">
        <v>3</v>
      </c>
      <c r="O301" s="209" t="s">
        <v>3</v>
      </c>
      <c r="P301" s="209" t="s">
        <v>3</v>
      </c>
      <c r="Q301" s="209" t="s">
        <v>3</v>
      </c>
      <c r="R301" s="209" t="s">
        <v>3</v>
      </c>
      <c r="S301" s="209" t="s">
        <v>3</v>
      </c>
      <c r="T301" s="209" t="s">
        <v>3</v>
      </c>
      <c r="U301" s="209" t="s">
        <v>3</v>
      </c>
      <c r="V301" s="209" t="s">
        <v>3</v>
      </c>
      <c r="W301" s="209" t="s">
        <v>3</v>
      </c>
      <c r="X301" s="209" t="s">
        <v>3</v>
      </c>
      <c r="Y301" s="209" t="s">
        <v>3</v>
      </c>
      <c r="Z301" s="209" t="s">
        <v>3</v>
      </c>
      <c r="AA301" s="209" t="s">
        <v>3</v>
      </c>
      <c r="AB301" s="209" t="s">
        <v>3</v>
      </c>
      <c r="AC301" s="209" t="s">
        <v>3</v>
      </c>
      <c r="AD301" s="209" t="s">
        <v>3</v>
      </c>
      <c r="AE301" s="209" t="s">
        <v>3</v>
      </c>
      <c r="AF301" s="209" t="s">
        <v>3</v>
      </c>
      <c r="AG301" s="209" t="s">
        <v>3</v>
      </c>
      <c r="AH301" s="209" t="s">
        <v>3</v>
      </c>
      <c r="AI301" s="209" t="s">
        <v>3</v>
      </c>
      <c r="AJ301" s="209" t="s">
        <v>3</v>
      </c>
      <c r="AK301" s="209" t="s">
        <v>3</v>
      </c>
      <c r="AL301" s="209" t="s">
        <v>3</v>
      </c>
      <c r="AM301" s="209" t="s">
        <v>3</v>
      </c>
      <c r="AN301" s="209" t="s">
        <v>3</v>
      </c>
      <c r="AO301" s="209" t="s">
        <v>3</v>
      </c>
      <c r="AP301" s="209" t="s">
        <v>3</v>
      </c>
      <c r="AQ301" s="209" t="s">
        <v>3</v>
      </c>
      <c r="AR301" s="209" t="s">
        <v>3</v>
      </c>
      <c r="AS301" s="209" t="s">
        <v>3</v>
      </c>
      <c r="AT301" s="209" t="s">
        <v>3</v>
      </c>
      <c r="AU301" s="209" t="s">
        <v>3</v>
      </c>
      <c r="AV301" s="209" t="s">
        <v>3</v>
      </c>
      <c r="AW301" s="209" t="s">
        <v>3</v>
      </c>
      <c r="AX301" s="209" t="s">
        <v>3</v>
      </c>
      <c r="AY301" s="209" t="s">
        <v>3</v>
      </c>
      <c r="AZ301" s="209" t="s">
        <v>3</v>
      </c>
      <c r="BA301" s="209" t="s">
        <v>3</v>
      </c>
      <c r="BB301" s="209" t="s">
        <v>3</v>
      </c>
      <c r="BC301" s="209" t="s">
        <v>3</v>
      </c>
      <c r="BD301" s="209" t="s">
        <v>3</v>
      </c>
      <c r="BE301" s="209" t="s">
        <v>3</v>
      </c>
      <c r="BF301" s="209" t="s">
        <v>3</v>
      </c>
      <c r="BG301" s="209" t="s">
        <v>3</v>
      </c>
      <c r="BH301" s="209" t="s">
        <v>3</v>
      </c>
      <c r="BI301" s="209" t="s">
        <v>3</v>
      </c>
      <c r="BJ301" s="209" t="s">
        <v>3</v>
      </c>
    </row>
  </sheetData>
  <autoFilter ref="A8:BI301" xr:uid="{4C43077C-A43A-4703-B5F8-845C3298E036}"/>
  <mergeCells count="6">
    <mergeCell ref="S2:AG2"/>
    <mergeCell ref="S1:AG1"/>
    <mergeCell ref="AJ2:AV2"/>
    <mergeCell ref="AJ1:AV1"/>
    <mergeCell ref="AX2:BJ2"/>
    <mergeCell ref="AX1:BJ1"/>
  </mergeCells>
  <dataValidations count="1">
    <dataValidation type="list" allowBlank="1" showInputMessage="1" showErrorMessage="1" sqref="M9:M300" xr:uid="{BC640D83-938B-461E-8928-4C006C5965A8}">
      <formula1>"Select Report,P&amp;L,Balance Sheet"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8304CBB-46D3-43EF-ADFE-901CDE75F734}">
          <x14:formula1>
            <xm:f>Header!$K$7:$K$47</xm:f>
          </x14:formula1>
          <xm:sqref>O131:O300</xm:sqref>
        </x14:dataValidation>
        <x14:dataValidation type="list" allowBlank="1" showInputMessage="1" showErrorMessage="1" xr:uid="{F5F8613A-8924-47F8-B111-311FD87DF321}">
          <x14:formula1>
            <xm:f>Header!$K$6:$K$26</xm:f>
          </x14:formula1>
          <xm:sqref>N1048576 N9:N300</xm:sqref>
        </x14:dataValidation>
        <x14:dataValidation type="list" allowBlank="1" showInputMessage="1" showErrorMessage="1" xr:uid="{15BFE8BF-8069-4F2E-ADA7-4F40A3BFA86B}">
          <x14:formula1>
            <xm:f>Header!$M$6:$M$33</xm:f>
          </x14:formula1>
          <xm:sqref>P9:P300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118</vt:i4>
      </vt:variant>
    </vt:vector>
  </HeadingPairs>
  <TitlesOfParts>
    <vt:vector size="131" baseType="lpstr">
      <vt:lpstr>Print Sheet</vt:lpstr>
      <vt:lpstr>Reports</vt:lpstr>
      <vt:lpstr>P&amp;L - Act v Fcast</vt:lpstr>
      <vt:lpstr>Lookup Sheet</vt:lpstr>
      <vt:lpstr>Sales Entry</vt:lpstr>
      <vt:lpstr>Employees Entry</vt:lpstr>
      <vt:lpstr>Overheads (OH) Entry</vt:lpstr>
      <vt:lpstr>CashFlow</vt:lpstr>
      <vt:lpstr>COA - VALUE TABLE</vt:lpstr>
      <vt:lpstr>Header</vt:lpstr>
      <vt:lpstr>Instructions</vt:lpstr>
      <vt:lpstr>Checks</vt:lpstr>
      <vt:lpstr>Budget</vt:lpstr>
      <vt:lpstr>ACTUAL_1</vt:lpstr>
      <vt:lpstr>ACTUAL_10</vt:lpstr>
      <vt:lpstr>ACTUAL_11</vt:lpstr>
      <vt:lpstr>ACTUAL_12</vt:lpstr>
      <vt:lpstr>ACTUAL_2</vt:lpstr>
      <vt:lpstr>ACTUAL_3</vt:lpstr>
      <vt:lpstr>ACTUAL_4</vt:lpstr>
      <vt:lpstr>ACTUAL_5</vt:lpstr>
      <vt:lpstr>ACTUAL_6</vt:lpstr>
      <vt:lpstr>ACTUAL_7</vt:lpstr>
      <vt:lpstr>ACTUAL_8</vt:lpstr>
      <vt:lpstr>ACTUAL_9</vt:lpstr>
      <vt:lpstr>ACTUAL_MTD</vt:lpstr>
      <vt:lpstr>ACTUAL_YTD</vt:lpstr>
      <vt:lpstr>BS_1</vt:lpstr>
      <vt:lpstr>BS_10</vt:lpstr>
      <vt:lpstr>BS_11</vt:lpstr>
      <vt:lpstr>BS_12</vt:lpstr>
      <vt:lpstr>bs_2</vt:lpstr>
      <vt:lpstr>BS_3</vt:lpstr>
      <vt:lpstr>BS_4</vt:lpstr>
      <vt:lpstr>BS_5</vt:lpstr>
      <vt:lpstr>BS_6</vt:lpstr>
      <vt:lpstr>BS_7</vt:lpstr>
      <vt:lpstr>BS_8</vt:lpstr>
      <vt:lpstr>BS_9</vt:lpstr>
      <vt:lpstr>BS_CAT_1</vt:lpstr>
      <vt:lpstr>BS_CAT_2</vt:lpstr>
      <vt:lpstr>BS_OP_BAL</vt:lpstr>
      <vt:lpstr>BUDGET_CAT</vt:lpstr>
      <vt:lpstr>BUDGET_MTD</vt:lpstr>
      <vt:lpstr>BUDGET_YTD</vt:lpstr>
      <vt:lpstr>CAT_1</vt:lpstr>
      <vt:lpstr>CAT_2</vt:lpstr>
      <vt:lpstr>COA_CombinedName</vt:lpstr>
      <vt:lpstr>COS_Lookup</vt:lpstr>
      <vt:lpstr>ER_NI_1</vt:lpstr>
      <vt:lpstr>ER_NI_10</vt:lpstr>
      <vt:lpstr>ER_NI_11</vt:lpstr>
      <vt:lpstr>ER_NI_12</vt:lpstr>
      <vt:lpstr>ER_NI_2</vt:lpstr>
      <vt:lpstr>ER_NI_3</vt:lpstr>
      <vt:lpstr>ER_NI_4</vt:lpstr>
      <vt:lpstr>ER_NI_5</vt:lpstr>
      <vt:lpstr>ER_NI_6</vt:lpstr>
      <vt:lpstr>ER_NI_7</vt:lpstr>
      <vt:lpstr>ER_NI_8</vt:lpstr>
      <vt:lpstr>ER_NI_9</vt:lpstr>
      <vt:lpstr>ER_NI_Lookup</vt:lpstr>
      <vt:lpstr>ER_Pension_1</vt:lpstr>
      <vt:lpstr>ER_Pension_10</vt:lpstr>
      <vt:lpstr>ER_Pension_11</vt:lpstr>
      <vt:lpstr>ER_Pension_12</vt:lpstr>
      <vt:lpstr>ER_Pension_2</vt:lpstr>
      <vt:lpstr>ER_Pension_3</vt:lpstr>
      <vt:lpstr>ER_Pension_4</vt:lpstr>
      <vt:lpstr>ER_Pension_5</vt:lpstr>
      <vt:lpstr>ER_Pension_6</vt:lpstr>
      <vt:lpstr>ER_Pension_7</vt:lpstr>
      <vt:lpstr>ER_Pension_8</vt:lpstr>
      <vt:lpstr>ER_Pension_9</vt:lpstr>
      <vt:lpstr>ER_Pension_Lookup</vt:lpstr>
      <vt:lpstr>FCAST_1</vt:lpstr>
      <vt:lpstr>FCAST_10</vt:lpstr>
      <vt:lpstr>FCAST_11</vt:lpstr>
      <vt:lpstr>FCAST_12</vt:lpstr>
      <vt:lpstr>FCAST_2</vt:lpstr>
      <vt:lpstr>FCAST_3</vt:lpstr>
      <vt:lpstr>FCAST_4</vt:lpstr>
      <vt:lpstr>FCAST_5</vt:lpstr>
      <vt:lpstr>FCAST_6</vt:lpstr>
      <vt:lpstr>FCAST_7</vt:lpstr>
      <vt:lpstr>FCAST_8</vt:lpstr>
      <vt:lpstr>FCAST_9</vt:lpstr>
      <vt:lpstr>Gross_Salary_1</vt:lpstr>
      <vt:lpstr>Gross_Salary_10</vt:lpstr>
      <vt:lpstr>Gross_Salary_11</vt:lpstr>
      <vt:lpstr>Gross_Salary_12</vt:lpstr>
      <vt:lpstr>Gross_Salary_2</vt:lpstr>
      <vt:lpstr>Gross_Salary_3</vt:lpstr>
      <vt:lpstr>Gross_Salary_4</vt:lpstr>
      <vt:lpstr>Gross_Salary_5</vt:lpstr>
      <vt:lpstr>Gross_Salary_6</vt:lpstr>
      <vt:lpstr>Gross_Salary_7</vt:lpstr>
      <vt:lpstr>Gross_Salary_8</vt:lpstr>
      <vt:lpstr>Gross_Salary_9</vt:lpstr>
      <vt:lpstr>Gross_Salary_Lookup</vt:lpstr>
      <vt:lpstr>OH_1</vt:lpstr>
      <vt:lpstr>OH_10</vt:lpstr>
      <vt:lpstr>OH_11</vt:lpstr>
      <vt:lpstr>OH_12</vt:lpstr>
      <vt:lpstr>OH_2</vt:lpstr>
      <vt:lpstr>OH_3</vt:lpstr>
      <vt:lpstr>OH_4</vt:lpstr>
      <vt:lpstr>OH_5</vt:lpstr>
      <vt:lpstr>OH_6</vt:lpstr>
      <vt:lpstr>OH_7</vt:lpstr>
      <vt:lpstr>OH_8</vt:lpstr>
      <vt:lpstr>OH_9</vt:lpstr>
      <vt:lpstr>OH_Lookup</vt:lpstr>
      <vt:lpstr>Organisation1</vt:lpstr>
      <vt:lpstr>Organisation2</vt:lpstr>
      <vt:lpstr>'P&amp;L - Act v Fcast'!Print_Area</vt:lpstr>
      <vt:lpstr>Sales_1</vt:lpstr>
      <vt:lpstr>Sales_10</vt:lpstr>
      <vt:lpstr>Sales_11</vt:lpstr>
      <vt:lpstr>Sales_12</vt:lpstr>
      <vt:lpstr>Sales_2</vt:lpstr>
      <vt:lpstr>Sales_3</vt:lpstr>
      <vt:lpstr>Sales_4</vt:lpstr>
      <vt:lpstr>Sales_5</vt:lpstr>
      <vt:lpstr>Sales_6</vt:lpstr>
      <vt:lpstr>Sales_7</vt:lpstr>
      <vt:lpstr>Sales_8</vt:lpstr>
      <vt:lpstr>Sales_9</vt:lpstr>
      <vt:lpstr>Sales_Lookup</vt:lpstr>
      <vt:lpstr>Scotts_Org1</vt:lpstr>
      <vt:lpstr>Scotts_Org2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Brendon Dallas</dc:creator>
  <cp:lastModifiedBy>Scott Miller</cp:lastModifiedBy>
  <cp:lastPrinted>2021-05-09T14:48:32Z</cp:lastPrinted>
  <dcterms:created xsi:type="dcterms:W3CDTF">2020-06-11T13:17:33Z</dcterms:created>
  <dcterms:modified xsi:type="dcterms:W3CDTF">2021-05-17T23:20:41Z</dcterms:modified>
</cp:coreProperties>
</file>